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vlang\OneDrive\Документы\док\ФМЖД-IDF\Техническая комиссия\Рейтинги\2026\"/>
    </mc:Choice>
  </mc:AlternateContent>
  <xr:revisionPtr revIDLastSave="0" documentId="8_{6AD41D81-3075-4BD6-A8EF-94A27EF198C4}" xr6:coauthVersionLast="47" xr6:coauthVersionMax="47" xr10:uidLastSave="{00000000-0000-0000-0000-000000000000}"/>
  <bookViews>
    <workbookView xWindow="1875" yWindow="735" windowWidth="21525" windowHeight="14865" tabRatio="564"/>
  </bookViews>
  <sheets>
    <sheet name="All ratings" sheetId="11" r:id="rId1"/>
    <sheet name="English" sheetId="12" r:id="rId2"/>
    <sheet name="Top-100" sheetId="13" r:id="rId3"/>
    <sheet name="Europe" sheetId="6" r:id="rId4"/>
    <sheet name="Asia" sheetId="7" r:id="rId5"/>
    <sheet name="Africa" sheetId="8" r:id="rId6"/>
    <sheet name="PanAmerica" sheetId="9" r:id="rId7"/>
    <sheet name="Competition 2025" sheetId="14" r:id="rId8"/>
  </sheets>
  <definedNames>
    <definedName name="_xlnm._FilterDatabase" localSheetId="5" hidden="1">Africa!$F$1:$F$315</definedName>
    <definedName name="_xlnm._FilterDatabase" localSheetId="0" hidden="1">'All ratings'!$G$1:$G$6424</definedName>
    <definedName name="_xlnm._FilterDatabase" localSheetId="4" hidden="1">Asia!$A$5:$J$273</definedName>
    <definedName name="_xlnm._FilterDatabase" localSheetId="1" hidden="1">English!$B$6:$K$3031</definedName>
    <definedName name="_xlnm._FilterDatabase" localSheetId="3" hidden="1">Europe!$F$1:$F$2384</definedName>
    <definedName name="_xlnm._FilterDatabase" localSheetId="6" hidden="1">PanAmerica!$A$5:$J$77</definedName>
    <definedName name="_xlnm._FilterDatabase" localSheetId="2" hidden="1">'Top-100'!$G$1:$G$106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8" l="1"/>
  <c r="G62" i="8"/>
  <c r="H311" i="7"/>
  <c r="G311" i="7"/>
  <c r="H295" i="7"/>
  <c r="G295" i="7"/>
  <c r="H249" i="7"/>
  <c r="G249" i="7"/>
  <c r="H236" i="7"/>
  <c r="G236" i="7"/>
  <c r="H234" i="7"/>
  <c r="G234" i="7"/>
  <c r="H209" i="7"/>
  <c r="G209" i="7"/>
  <c r="H189" i="7"/>
  <c r="G189" i="7"/>
  <c r="H110" i="7"/>
  <c r="G110" i="7"/>
  <c r="H54" i="7"/>
  <c r="G54" i="7"/>
  <c r="H10" i="7"/>
  <c r="G10" i="7"/>
  <c r="H2483" i="6"/>
  <c r="G2483" i="6"/>
  <c r="H2453" i="6"/>
  <c r="G2453" i="6"/>
  <c r="H2376" i="6"/>
  <c r="G2376" i="6"/>
  <c r="H2327" i="6"/>
  <c r="G2327" i="6"/>
  <c r="H2309" i="6"/>
  <c r="G2309" i="6"/>
  <c r="H2271" i="6"/>
  <c r="G2271" i="6"/>
  <c r="H2261" i="6"/>
  <c r="G2261" i="6"/>
  <c r="H2239" i="6"/>
  <c r="G2239" i="6"/>
  <c r="H2226" i="6"/>
  <c r="G2226" i="6"/>
  <c r="H2202" i="6"/>
  <c r="G2202" i="6"/>
  <c r="H2168" i="6"/>
  <c r="G2168" i="6"/>
  <c r="H2164" i="6"/>
  <c r="G2164" i="6"/>
  <c r="H2151" i="6"/>
  <c r="G2151" i="6"/>
  <c r="H2138" i="6"/>
  <c r="G2138" i="6"/>
  <c r="H2121" i="6"/>
  <c r="G2121" i="6"/>
  <c r="H2049" i="6"/>
  <c r="G2049" i="6"/>
  <c r="H2038" i="6"/>
  <c r="G2038" i="6"/>
  <c r="H2029" i="6"/>
  <c r="G2029" i="6"/>
  <c r="H2020" i="6"/>
  <c r="G2020" i="6"/>
  <c r="H1996" i="6"/>
  <c r="G1996" i="6"/>
  <c r="H1968" i="6"/>
  <c r="G1968" i="6"/>
  <c r="H1946" i="6"/>
  <c r="G1946" i="6"/>
  <c r="H1937" i="6"/>
  <c r="G1937" i="6"/>
  <c r="H1873" i="6"/>
  <c r="G1873" i="6"/>
  <c r="H1833" i="6"/>
  <c r="G1833" i="6"/>
  <c r="H1797" i="6"/>
  <c r="G1797" i="6"/>
  <c r="H1717" i="6"/>
  <c r="G1717" i="6"/>
  <c r="H1654" i="6"/>
  <c r="G1654" i="6"/>
  <c r="H1482" i="6"/>
  <c r="G1482" i="6"/>
  <c r="H1372" i="6"/>
  <c r="G1372" i="6"/>
  <c r="H1337" i="6"/>
  <c r="G1337" i="6"/>
  <c r="H1324" i="6"/>
  <c r="G1324" i="6"/>
  <c r="H1256" i="6"/>
  <c r="G1256" i="6"/>
  <c r="H1203" i="6"/>
  <c r="G1203" i="6"/>
  <c r="H1173" i="6"/>
  <c r="G1173" i="6"/>
  <c r="H1139" i="6"/>
  <c r="G1139" i="6"/>
  <c r="H1100" i="6"/>
  <c r="G1100" i="6"/>
  <c r="H1056" i="6"/>
  <c r="G1056" i="6"/>
  <c r="H1000" i="6"/>
  <c r="G1000" i="6"/>
  <c r="H998" i="6"/>
  <c r="G998" i="6"/>
  <c r="H966" i="6"/>
  <c r="G966" i="6"/>
  <c r="H957" i="6"/>
  <c r="G957" i="6"/>
  <c r="H877" i="6"/>
  <c r="G877" i="6"/>
  <c r="H800" i="6"/>
  <c r="G800" i="6"/>
  <c r="H762" i="6"/>
  <c r="G762" i="6"/>
  <c r="H716" i="6"/>
  <c r="G716" i="6"/>
  <c r="H671" i="6"/>
  <c r="G671" i="6"/>
  <c r="H623" i="6"/>
  <c r="G623" i="6"/>
  <c r="H613" i="6"/>
  <c r="G613" i="6"/>
  <c r="H570" i="6"/>
  <c r="G570" i="6"/>
  <c r="H554" i="6"/>
  <c r="G554" i="6"/>
  <c r="H493" i="6"/>
  <c r="G493" i="6"/>
  <c r="H492" i="6"/>
  <c r="G492" i="6"/>
  <c r="H476" i="6"/>
  <c r="G476" i="6"/>
  <c r="H464" i="6"/>
  <c r="G464" i="6"/>
  <c r="H458" i="6"/>
  <c r="G458" i="6"/>
  <c r="H429" i="6"/>
  <c r="G429" i="6"/>
  <c r="H405" i="6"/>
  <c r="G405" i="6"/>
  <c r="H395" i="6"/>
  <c r="G395" i="6"/>
  <c r="H368" i="6"/>
  <c r="G368" i="6"/>
  <c r="H288" i="6"/>
  <c r="G288" i="6"/>
  <c r="H257" i="6"/>
  <c r="G257" i="6"/>
  <c r="H247" i="6"/>
  <c r="G247" i="6"/>
  <c r="H244" i="6"/>
  <c r="G244" i="6"/>
  <c r="H169" i="6"/>
  <c r="G169" i="6"/>
  <c r="H154" i="6"/>
  <c r="G154" i="6"/>
  <c r="H78" i="6"/>
  <c r="G78" i="6"/>
  <c r="H71" i="6"/>
  <c r="G71" i="6"/>
  <c r="H44" i="6"/>
  <c r="G44" i="6"/>
  <c r="H8" i="6"/>
  <c r="G8" i="6"/>
  <c r="I101" i="13"/>
  <c r="H101" i="13"/>
  <c r="I100" i="13"/>
  <c r="H100" i="13"/>
  <c r="I96" i="13"/>
  <c r="H96" i="13"/>
  <c r="I87" i="13"/>
  <c r="H87" i="13"/>
  <c r="I84" i="13"/>
  <c r="H84" i="13"/>
  <c r="I80" i="13"/>
  <c r="H80" i="13"/>
  <c r="I71" i="13"/>
  <c r="H71" i="13"/>
  <c r="I69" i="13"/>
  <c r="H69" i="13"/>
  <c r="I68" i="13"/>
  <c r="H68" i="13"/>
  <c r="I63" i="13"/>
  <c r="H63" i="13"/>
  <c r="I62" i="13"/>
  <c r="H62" i="13"/>
  <c r="I59" i="13"/>
  <c r="H59" i="13"/>
  <c r="I50" i="13"/>
  <c r="H50" i="13"/>
  <c r="I48" i="13"/>
  <c r="H48" i="13"/>
  <c r="I47" i="13"/>
  <c r="H47" i="13"/>
  <c r="I45" i="13"/>
  <c r="H45" i="13"/>
  <c r="I44" i="13"/>
  <c r="H44" i="13"/>
  <c r="I43" i="13"/>
  <c r="H43" i="13"/>
  <c r="I42" i="13"/>
  <c r="H42" i="13"/>
  <c r="I40" i="13"/>
  <c r="H40" i="13"/>
  <c r="I37" i="13"/>
  <c r="H37" i="13"/>
  <c r="I36" i="13"/>
  <c r="H36" i="13"/>
  <c r="I34" i="13"/>
  <c r="H34" i="13"/>
  <c r="I33" i="13"/>
  <c r="H33" i="13"/>
  <c r="I32" i="13"/>
  <c r="H32" i="13"/>
  <c r="I31" i="13"/>
  <c r="H31" i="13"/>
  <c r="I29" i="13"/>
  <c r="H29" i="13"/>
  <c r="I28" i="13"/>
  <c r="H28" i="13"/>
  <c r="I26" i="13"/>
  <c r="H26" i="13"/>
  <c r="I25" i="13"/>
  <c r="H25" i="13"/>
  <c r="I23" i="13"/>
  <c r="H23" i="13"/>
  <c r="I21" i="13"/>
  <c r="H21" i="13"/>
  <c r="I20" i="13"/>
  <c r="H20" i="13"/>
  <c r="I18" i="13"/>
  <c r="H18" i="13"/>
  <c r="I15" i="13"/>
  <c r="H15" i="13"/>
  <c r="I10" i="13"/>
  <c r="H10" i="13"/>
  <c r="I9" i="13"/>
  <c r="H9" i="13"/>
  <c r="I8" i="13"/>
  <c r="H8" i="13"/>
  <c r="I7" i="13"/>
  <c r="H7" i="13"/>
  <c r="H15" i="11"/>
  <c r="I15" i="11"/>
  <c r="H29" i="11"/>
  <c r="I29" i="11"/>
  <c r="H143" i="11"/>
  <c r="I143" i="11"/>
  <c r="H233" i="11"/>
  <c r="I233" i="11"/>
  <c r="H255" i="11"/>
  <c r="I255" i="11"/>
  <c r="H413" i="11"/>
  <c r="I413" i="11"/>
  <c r="H513" i="11"/>
  <c r="I513" i="11"/>
  <c r="H707" i="11"/>
  <c r="I707" i="11"/>
  <c r="H715" i="11"/>
  <c r="I715" i="11"/>
  <c r="H747" i="11"/>
  <c r="I747" i="11"/>
  <c r="H817" i="11"/>
  <c r="I817" i="11"/>
  <c r="H937" i="11"/>
  <c r="I937" i="11"/>
  <c r="H1109" i="11"/>
  <c r="I1109" i="11"/>
  <c r="H1133" i="11"/>
  <c r="I1133" i="11"/>
  <c r="H1197" i="11"/>
  <c r="I1197" i="11"/>
  <c r="H1263" i="11"/>
  <c r="I1263" i="11"/>
  <c r="H1275" i="11"/>
  <c r="I1275" i="11"/>
  <c r="H1303" i="11"/>
  <c r="I1303" i="11"/>
  <c r="H1343" i="11"/>
  <c r="I1343" i="11"/>
  <c r="H1345" i="11"/>
  <c r="I1345" i="11"/>
  <c r="H1485" i="11"/>
  <c r="I1485" i="11"/>
  <c r="H1525" i="11"/>
  <c r="I1525" i="11"/>
  <c r="H1625" i="11"/>
  <c r="I1625" i="11"/>
  <c r="H1649" i="11"/>
  <c r="I1649" i="11"/>
  <c r="H1753" i="11"/>
  <c r="I1753" i="11"/>
  <c r="H1849" i="11"/>
  <c r="I1849" i="11"/>
  <c r="H1863" i="11"/>
  <c r="I1863" i="11"/>
  <c r="H1967" i="11"/>
  <c r="I1967" i="11"/>
  <c r="H2071" i="11"/>
  <c r="I2071" i="11"/>
  <c r="H2317" i="11"/>
  <c r="I2317" i="11"/>
  <c r="H2541" i="11"/>
  <c r="I2541" i="11"/>
  <c r="H2559" i="11"/>
  <c r="I2559" i="11"/>
  <c r="H2623" i="11"/>
  <c r="I2623" i="11"/>
  <c r="H2627" i="11"/>
  <c r="I2627" i="11"/>
  <c r="H2741" i="11"/>
  <c r="I2741" i="11"/>
  <c r="H2839" i="11"/>
  <c r="I2839" i="11"/>
  <c r="H2935" i="11"/>
  <c r="I2935" i="11"/>
  <c r="H3011" i="11"/>
  <c r="I3011" i="11"/>
  <c r="H3083" i="11"/>
  <c r="I3083" i="11"/>
  <c r="H3403" i="11"/>
  <c r="I3403" i="11"/>
  <c r="H3431" i="11"/>
  <c r="I3431" i="11"/>
  <c r="H3507" i="11"/>
  <c r="I3507" i="11"/>
  <c r="H3681" i="11"/>
  <c r="I3681" i="11"/>
  <c r="H3915" i="11"/>
  <c r="I3915" i="11"/>
  <c r="H4071" i="11"/>
  <c r="I4071" i="11"/>
  <c r="H4389" i="11"/>
  <c r="I4389" i="11"/>
  <c r="H4517" i="11"/>
  <c r="I4517" i="11"/>
  <c r="H4713" i="11"/>
  <c r="I4713" i="11"/>
  <c r="H4727" i="11"/>
  <c r="I4727" i="11"/>
  <c r="H4781" i="11"/>
  <c r="I4781" i="11"/>
  <c r="H4801" i="11"/>
  <c r="I4801" i="11"/>
  <c r="H4905" i="11"/>
  <c r="I4905" i="11"/>
  <c r="H5025" i="11"/>
  <c r="I5025" i="11"/>
  <c r="H5061" i="11"/>
  <c r="I5061" i="11"/>
  <c r="H5081" i="11"/>
  <c r="I5081" i="11"/>
  <c r="H5131" i="11"/>
  <c r="I5131" i="11"/>
  <c r="H5187" i="11"/>
  <c r="I5187" i="11"/>
  <c r="H5251" i="11"/>
  <c r="I5251" i="11"/>
  <c r="H5269" i="11"/>
  <c r="I5269" i="11"/>
  <c r="H5287" i="11"/>
  <c r="I5287" i="11"/>
  <c r="H5309" i="11"/>
  <c r="I5309" i="11"/>
  <c r="H5503" i="11"/>
  <c r="I5503" i="11"/>
  <c r="H5539" i="11"/>
  <c r="I5539" i="11"/>
  <c r="H5571" i="11"/>
  <c r="I5571" i="11"/>
  <c r="H5623" i="11"/>
  <c r="I5623" i="11"/>
  <c r="H5641" i="11"/>
  <c r="I5641" i="11"/>
  <c r="H5723" i="11"/>
  <c r="I5723" i="11"/>
  <c r="H5783" i="11"/>
  <c r="I5783" i="11"/>
  <c r="H5821" i="11"/>
  <c r="I5821" i="11"/>
  <c r="H5853" i="11"/>
  <c r="I5853" i="11"/>
  <c r="H5887" i="11"/>
  <c r="I5887" i="11"/>
  <c r="H5907" i="11"/>
  <c r="I5907" i="11"/>
  <c r="H5985" i="11"/>
  <c r="I5985" i="11"/>
  <c r="H6021" i="11"/>
  <c r="I6021" i="11"/>
  <c r="H6151" i="11"/>
  <c r="I6151" i="11"/>
  <c r="H6175" i="11"/>
  <c r="I6175" i="11"/>
  <c r="H6333" i="11"/>
  <c r="I6333" i="11"/>
  <c r="H6413" i="11"/>
  <c r="I6413" i="11"/>
  <c r="H3225" i="11"/>
  <c r="I3225" i="11"/>
  <c r="H471" i="11"/>
  <c r="I471" i="11"/>
  <c r="H1037" i="11"/>
  <c r="I1037" i="11"/>
</calcChain>
</file>

<file path=xl/sharedStrings.xml><?xml version="1.0" encoding="utf-8"?>
<sst xmlns="http://schemas.openxmlformats.org/spreadsheetml/2006/main" count="46822" uniqueCount="6599">
  <si>
    <t>INTERNATIONAL DRAUGHTS FEDERATION (IDF)</t>
  </si>
  <si>
    <t xml:space="preserve">Draughts-64. Men </t>
  </si>
  <si>
    <t>№</t>
  </si>
  <si>
    <t>ID</t>
  </si>
  <si>
    <t>Surname name</t>
  </si>
  <si>
    <t>Year of birth</t>
  </si>
  <si>
    <t>Title</t>
  </si>
  <si>
    <t>Country</t>
  </si>
  <si>
    <t>number of games</t>
  </si>
  <si>
    <t>difference</t>
  </si>
  <si>
    <t>Rating 2024</t>
  </si>
  <si>
    <t>List A/B</t>
  </si>
  <si>
    <t>Aaron John</t>
  </si>
  <si>
    <t>--</t>
  </si>
  <si>
    <t>Malawi</t>
  </si>
  <si>
    <t>A</t>
  </si>
  <si>
    <t>Аарон Джон</t>
  </si>
  <si>
    <t>Aartsen Rob</t>
  </si>
  <si>
    <t>Netherlands</t>
  </si>
  <si>
    <t>B</t>
  </si>
  <si>
    <t>Аартсен Роб</t>
  </si>
  <si>
    <t>Aatalutambudde  Aaron</t>
  </si>
  <si>
    <t>Uganda</t>
  </si>
  <si>
    <t>Ааталутамбудде Аарон</t>
  </si>
  <si>
    <t>Aban Fernando Ondo Nguema</t>
  </si>
  <si>
    <t>Egypt</t>
  </si>
  <si>
    <t>Абан Фернандо Ондо Нгуема</t>
  </si>
  <si>
    <t>Abashin Andrey</t>
  </si>
  <si>
    <t>08</t>
  </si>
  <si>
    <t>Russia</t>
  </si>
  <si>
    <t>Абашин Андрей</t>
  </si>
  <si>
    <t>Abdelnabi Michael</t>
  </si>
  <si>
    <t>Ukraine</t>
  </si>
  <si>
    <t>Абделнаби Михаил</t>
  </si>
  <si>
    <t>Abdrakhmanov Amir</t>
  </si>
  <si>
    <t>Абдрахманов Амир</t>
  </si>
  <si>
    <t>Abdrakhmanov Aydar</t>
  </si>
  <si>
    <t>Абдрахманов Айдар</t>
  </si>
  <si>
    <t>Abdrakhmanov M.</t>
  </si>
  <si>
    <t>Kazakhstan</t>
  </si>
  <si>
    <t>Абдрахманов М.</t>
  </si>
  <si>
    <t>Abdugafforov Azizbek</t>
  </si>
  <si>
    <t>14</t>
  </si>
  <si>
    <t>Uzbekistan</t>
  </si>
  <si>
    <t>Абдугаффоров Азизбек</t>
  </si>
  <si>
    <t>Abdujambilov Maksadbek</t>
  </si>
  <si>
    <t>00</t>
  </si>
  <si>
    <t>Абдужамбилов Максадбек</t>
  </si>
  <si>
    <t>Abdukhalilov Abdumajid</t>
  </si>
  <si>
    <t>05</t>
  </si>
  <si>
    <t>Абдухалилов Абдумажид</t>
  </si>
  <si>
    <t>Abdulla Arman</t>
  </si>
  <si>
    <t>Абдулла Арман</t>
  </si>
  <si>
    <t>Abdullayev Adyl</t>
  </si>
  <si>
    <t>Azerbaijan</t>
  </si>
  <si>
    <t>Абдуллаев Адыль</t>
  </si>
  <si>
    <t>Abdullayev Jakhongir</t>
  </si>
  <si>
    <t>FM</t>
  </si>
  <si>
    <t>Абдуллаев Джахонгир</t>
  </si>
  <si>
    <t>Abduraimov Isa</t>
  </si>
  <si>
    <t>Абдураимов Иса</t>
  </si>
  <si>
    <t>Abdurakhimov Akmal</t>
  </si>
  <si>
    <t>04</t>
  </si>
  <si>
    <t>Абдурахимов Акмал</t>
  </si>
  <si>
    <t>Abdurakhmanov Makhanbet</t>
  </si>
  <si>
    <t>Абдурахманов Маханбет</t>
  </si>
  <si>
    <t>Abdurasulov Abdusamad</t>
  </si>
  <si>
    <t>Абдурасулов Абдусамад</t>
  </si>
  <si>
    <t>Abdurazzokov Mukhammadsulton</t>
  </si>
  <si>
    <t>Абдураззоков Мухаммадсултон</t>
  </si>
  <si>
    <t>Abeldinov Miras</t>
  </si>
  <si>
    <t>Абельдинов Мирас</t>
  </si>
  <si>
    <t>Abishev Kalkesh</t>
  </si>
  <si>
    <t>Абишев Калкеш</t>
  </si>
  <si>
    <t>Ablyazimov Shevket</t>
  </si>
  <si>
    <t>Аблязимов Шевкет</t>
  </si>
  <si>
    <t>Abolurin Dmitry</t>
  </si>
  <si>
    <t>Аболурин Дмитрий</t>
  </si>
  <si>
    <t>Abramov Boris</t>
  </si>
  <si>
    <t>Belarus</t>
  </si>
  <si>
    <t>Абрамов Борис</t>
  </si>
  <si>
    <t>Abramov Dmitriy</t>
  </si>
  <si>
    <t>03</t>
  </si>
  <si>
    <t>Абрамов Дмитрий</t>
  </si>
  <si>
    <t>Abrutis Donatas</t>
  </si>
  <si>
    <t>Lithuania</t>
  </si>
  <si>
    <t>Абрутис Донатас</t>
  </si>
  <si>
    <t>Abu Michael</t>
  </si>
  <si>
    <t>Ghana</t>
  </si>
  <si>
    <t>Абу Майкл</t>
  </si>
  <si>
    <t>Abuladze Givi</t>
  </si>
  <si>
    <t>Georgia</t>
  </si>
  <si>
    <t>Абуладзе Гиви</t>
  </si>
  <si>
    <t>Abura James</t>
  </si>
  <si>
    <t>Абура Джеймс</t>
  </si>
  <si>
    <t>Abushayev Mars</t>
  </si>
  <si>
    <t>Абушаев Марс</t>
  </si>
  <si>
    <t>Abuzarov Rauf</t>
  </si>
  <si>
    <t>Абузаров Рауф</t>
  </si>
  <si>
    <t>Acciaro Giuseppe</t>
  </si>
  <si>
    <t>Italia</t>
  </si>
  <si>
    <t>Аккьяро Джузеппе</t>
  </si>
  <si>
    <t>Achoyan Georgy</t>
  </si>
  <si>
    <t>Armenia</t>
  </si>
  <si>
    <t>Ачоян Георгий</t>
  </si>
  <si>
    <t>Addis Tadelo</t>
  </si>
  <si>
    <t>88</t>
  </si>
  <si>
    <t>Ethiopia</t>
  </si>
  <si>
    <t>Аддис Тадело</t>
  </si>
  <si>
    <t>Adilkhan Azamat</t>
  </si>
  <si>
    <t>Адилхан Азамат</t>
  </si>
  <si>
    <t>Adiulov Ilyas</t>
  </si>
  <si>
    <t>Адиулов Ильяс</t>
  </si>
  <si>
    <t>Afanasovsky Victor</t>
  </si>
  <si>
    <t>Афанасовский Виктор</t>
  </si>
  <si>
    <t>Afanasyev Artyom</t>
  </si>
  <si>
    <t>Estonia</t>
  </si>
  <si>
    <t>Афанасьев Артём</t>
  </si>
  <si>
    <t>Afanasyev Dmitry</t>
  </si>
  <si>
    <t>Афанасьев Дмитрий</t>
  </si>
  <si>
    <t>Afanasyev Oleg</t>
  </si>
  <si>
    <t>Афанасьев Олег</t>
  </si>
  <si>
    <t>Afanasyev Valery</t>
  </si>
  <si>
    <t>Афанасьев Валерий</t>
  </si>
  <si>
    <t>Afonchenko M.</t>
  </si>
  <si>
    <t>Афонченко М.</t>
  </si>
  <si>
    <t>Afriyie Obeng</t>
  </si>
  <si>
    <t>Африе Обенг</t>
  </si>
  <si>
    <t>Agalarov Agasadyg</t>
  </si>
  <si>
    <t>Агаларов Агасадыг</t>
  </si>
  <si>
    <t>Agarkov Daniil</t>
  </si>
  <si>
    <t>Агарков Даниил</t>
  </si>
  <si>
    <t>Ageev Mark</t>
  </si>
  <si>
    <t>Агеев Марк</t>
  </si>
  <si>
    <t>IGM</t>
  </si>
  <si>
    <t>Агейкин Артём</t>
  </si>
  <si>
    <t>Ahmadjonov Sirojiddin</t>
  </si>
  <si>
    <t>01</t>
  </si>
  <si>
    <t>Ахмаджонов Сирожиддин</t>
  </si>
  <si>
    <t>Aitmukhambetov Assylkhan</t>
  </si>
  <si>
    <t>Айтмухамбетов Ассылхан</t>
  </si>
  <si>
    <t>Ajobe Adnan</t>
  </si>
  <si>
    <t>Аджобе Аднан</t>
  </si>
  <si>
    <t>Akatwijuka Methodius</t>
  </si>
  <si>
    <t>Акатвиюка Методиус</t>
  </si>
  <si>
    <t>Akele Lucas Oba Mbenga</t>
  </si>
  <si>
    <t>Republic of the Congo</t>
  </si>
  <si>
    <t>Акеле Лукас Оба Мбенга</t>
  </si>
  <si>
    <t>Akhmed Teoman</t>
  </si>
  <si>
    <t>Bulgaria</t>
  </si>
  <si>
    <t>Ахмед Теоман</t>
  </si>
  <si>
    <t>Akhmetov Azat</t>
  </si>
  <si>
    <t>Ахметов Азат</t>
  </si>
  <si>
    <t>Akhmetov K.</t>
  </si>
  <si>
    <t>Ахметов К.</t>
  </si>
  <si>
    <t>Akhsyanov Ruslan</t>
  </si>
  <si>
    <t>Ахсянов Руслан</t>
  </si>
  <si>
    <t>Akhtyamov Vadim</t>
  </si>
  <si>
    <t>06</t>
  </si>
  <si>
    <t>Ахтямов Вадим</t>
  </si>
  <si>
    <t>Akimov Ivan</t>
  </si>
  <si>
    <t>Акимов Иван</t>
  </si>
  <si>
    <t>Akopyan Ayk</t>
  </si>
  <si>
    <t>Акопян Айк</t>
  </si>
  <si>
    <t>Akperov Firuz</t>
  </si>
  <si>
    <t>Акперов Фируз</t>
  </si>
  <si>
    <t>Akranglis Uozas</t>
  </si>
  <si>
    <t>Акранглис Уозас</t>
  </si>
  <si>
    <t>Akselrod A.</t>
  </si>
  <si>
    <t>Israel</t>
  </si>
  <si>
    <t>Аксельрод А.</t>
  </si>
  <si>
    <t>Akugizibwe Julius</t>
  </si>
  <si>
    <t>Акугизибве Джулиус</t>
  </si>
  <si>
    <t>Akzigitov Alexey</t>
  </si>
  <si>
    <t>Акзигитов Алексей</t>
  </si>
  <si>
    <t>Alaverdyan Nshan</t>
  </si>
  <si>
    <t>Алавердян Ншан</t>
  </si>
  <si>
    <t>Aldushin Vyacheslav</t>
  </si>
  <si>
    <t>Алдушин Вячеслав</t>
  </si>
  <si>
    <t>Alee Thomas</t>
  </si>
  <si>
    <t>Али Томас</t>
  </si>
  <si>
    <t>Alekhno A.</t>
  </si>
  <si>
    <t>Алехно А.</t>
  </si>
  <si>
    <t>Aleknavicius Vilius</t>
  </si>
  <si>
    <t>IM</t>
  </si>
  <si>
    <t>Алекнавичюс Вилиюс</t>
  </si>
  <si>
    <t>Aleksandravicius Vilius</t>
  </si>
  <si>
    <t>Александравичус Вилиус</t>
  </si>
  <si>
    <t>Aleksandravicius Zanas Ernestas</t>
  </si>
  <si>
    <t>02</t>
  </si>
  <si>
    <t>Александравичус Занас Эрнестас</t>
  </si>
  <si>
    <t>Aleksandrin Sergey</t>
  </si>
  <si>
    <t>Александрин Сергей</t>
  </si>
  <si>
    <t>Moldova</t>
  </si>
  <si>
    <t>Алексеев Алексей</t>
  </si>
  <si>
    <t>Alekseyev Valery</t>
  </si>
  <si>
    <t>Алексеев Валерий</t>
  </si>
  <si>
    <t>Алексиев Кристиян</t>
  </si>
  <si>
    <t>Alekvarov A.</t>
  </si>
  <si>
    <t>Алекваров А.</t>
  </si>
  <si>
    <t>Aleynikov Sergey</t>
  </si>
  <si>
    <t>Алейников Сергей</t>
  </si>
  <si>
    <t>Alibekov Samandar</t>
  </si>
  <si>
    <t>09</t>
  </si>
  <si>
    <t>Алибеков Самандар</t>
  </si>
  <si>
    <t>Alimirzoev Agamirza</t>
  </si>
  <si>
    <t>Алимирзоев Агамирза</t>
  </si>
  <si>
    <t>Aliyev Eldar</t>
  </si>
  <si>
    <t>Алиев Эльдар</t>
  </si>
  <si>
    <t>Aliyev Islam</t>
  </si>
  <si>
    <t>Алиев Ислам</t>
  </si>
  <si>
    <t>Aliyev Kosim</t>
  </si>
  <si>
    <t>Tajikistan</t>
  </si>
  <si>
    <t>Алиев Косим</t>
  </si>
  <si>
    <t>Aliyev Mamur</t>
  </si>
  <si>
    <t>Алиев Мамур</t>
  </si>
  <si>
    <t>Aliyev Mouhsoun</t>
  </si>
  <si>
    <t>Алиев Моухсон</t>
  </si>
  <si>
    <t>Aliyev Muxsin</t>
  </si>
  <si>
    <t>Алиев Муксин</t>
  </si>
  <si>
    <t>Aliyev Saidkosim</t>
  </si>
  <si>
    <t>Алиев Саидкосим</t>
  </si>
  <si>
    <t>Aliyev Shamil</t>
  </si>
  <si>
    <t>62</t>
  </si>
  <si>
    <t>Алиев Шамил</t>
  </si>
  <si>
    <t>Allaguzin Ildus</t>
  </si>
  <si>
    <t>Аллагузин Ильдус</t>
  </si>
  <si>
    <t>Alleyne Bertram</t>
  </si>
  <si>
    <t>Barbados</t>
  </si>
  <si>
    <t>Аллейн Бертрам</t>
  </si>
  <si>
    <t>Alshanetsky Mikhail</t>
  </si>
  <si>
    <t>Альшанецкий Михаил</t>
  </si>
  <si>
    <t>Alt E.</t>
  </si>
  <si>
    <t>Альт Э.</t>
  </si>
  <si>
    <t>Altynbekov Ilgizar</t>
  </si>
  <si>
    <t>Алтынбеков Ильгизар</t>
  </si>
  <si>
    <t>Aluma Hashim</t>
  </si>
  <si>
    <t>Алума Хашим</t>
  </si>
  <si>
    <t>Alves Delfim</t>
  </si>
  <si>
    <t>Portugal</t>
  </si>
  <si>
    <t>Алвес Делфим</t>
  </si>
  <si>
    <t>Alves Jose Carlos</t>
  </si>
  <si>
    <t>Brazil</t>
  </si>
  <si>
    <t>Алвес Жозе Карлос</t>
  </si>
  <si>
    <t>Alyabin Alexander</t>
  </si>
  <si>
    <t>Алябин Александр</t>
  </si>
  <si>
    <t>Алехин Евгений</t>
  </si>
  <si>
    <t>Алешин Артём</t>
  </si>
  <si>
    <t>Amanyire Dan</t>
  </si>
  <si>
    <t>Аманьире Дэн</t>
  </si>
  <si>
    <t>Ambartsumov Vazgen</t>
  </si>
  <si>
    <t>Амбарцумов Вазген</t>
  </si>
  <si>
    <t>Ambolta Deyvidas</t>
  </si>
  <si>
    <t>Амболта Дейвидас</t>
  </si>
  <si>
    <t>Ambrozy Balint</t>
  </si>
  <si>
    <t>Hungary</t>
  </si>
  <si>
    <t>Амбрози Балинт</t>
  </si>
  <si>
    <t>Amirkhanov Amirkhan</t>
  </si>
  <si>
    <t>Амирханов Амирхан</t>
  </si>
  <si>
    <t>Amirov Anvar</t>
  </si>
  <si>
    <t>95</t>
  </si>
  <si>
    <t>Амиров Анвар</t>
  </si>
  <si>
    <t>Amone Patrick</t>
  </si>
  <si>
    <t>Амон Патрик</t>
  </si>
  <si>
    <t>Amos David</t>
  </si>
  <si>
    <t>Амос Давид</t>
  </si>
  <si>
    <t>Amrillaev Murodullo</t>
  </si>
  <si>
    <t>Амриллоев Мурод</t>
  </si>
  <si>
    <t>Amоnov Anvar</t>
  </si>
  <si>
    <t>Амонов Анвар</t>
  </si>
  <si>
    <t>Ananev Alexander</t>
  </si>
  <si>
    <t>Ананев Александр</t>
  </si>
  <si>
    <t>Ananyev Arseniy</t>
  </si>
  <si>
    <t xml:space="preserve">Ананьев Арсений </t>
  </si>
  <si>
    <t>Anastasiyev Valery</t>
  </si>
  <si>
    <t>Анастасиев Валерий</t>
  </si>
  <si>
    <t>Andreisons Mareks</t>
  </si>
  <si>
    <t>Latvia</t>
  </si>
  <si>
    <t>Андреисонс Марек</t>
  </si>
  <si>
    <t>Andreyev Alexander</t>
  </si>
  <si>
    <t>Андреев Александр</t>
  </si>
  <si>
    <t>Andreyev Aysen</t>
  </si>
  <si>
    <t>Андреев Айсен</t>
  </si>
  <si>
    <t>Andreyev Dmitry</t>
  </si>
  <si>
    <t>Андреев Дмитрий</t>
  </si>
  <si>
    <t>Andreyev Ivan</t>
  </si>
  <si>
    <t>Андреев Иван</t>
  </si>
  <si>
    <t>Andrianov Alexander</t>
  </si>
  <si>
    <t>Андрианов Александр</t>
  </si>
  <si>
    <t>Andronov Egor</t>
  </si>
  <si>
    <t>Андронов Егор</t>
  </si>
  <si>
    <t>Androsov Semen</t>
  </si>
  <si>
    <t xml:space="preserve"> Russia</t>
  </si>
  <si>
    <t>Андросов Семен</t>
  </si>
  <si>
    <t>Andruschenko Aleksandr</t>
  </si>
  <si>
    <t>Андрущенко Александр</t>
  </si>
  <si>
    <t>Andrutsky Alexander</t>
  </si>
  <si>
    <t>Андруцкий Александр</t>
  </si>
  <si>
    <t>Angryaev Ubusha</t>
  </si>
  <si>
    <t>Ангряев Убуша</t>
  </si>
  <si>
    <t>Anguyo Philliam</t>
  </si>
  <si>
    <t>Ангуйо Филлиам</t>
  </si>
  <si>
    <t>Anikeyev Yury</t>
  </si>
  <si>
    <t>Аникеев Юрий</t>
  </si>
  <si>
    <t>Anikushin Alexander</t>
  </si>
  <si>
    <t>Аникушин Александр</t>
  </si>
  <si>
    <t>Anisimov Anatolij</t>
  </si>
  <si>
    <t>Анисимов Анатолий</t>
  </si>
  <si>
    <t>Aniska Vitaly</t>
  </si>
  <si>
    <t>Анисько Виталий</t>
  </si>
  <si>
    <t>Anisko Alexander</t>
  </si>
  <si>
    <t>Анисько Александр</t>
  </si>
  <si>
    <t>Ankin Nikolay</t>
  </si>
  <si>
    <t>Анкин Николай</t>
  </si>
  <si>
    <t>Ankudinov Alexey</t>
  </si>
  <si>
    <t>Анкудинов Алексей</t>
  </si>
  <si>
    <t>Annenkov Ilia</t>
  </si>
  <si>
    <t>Анненков Илья</t>
  </si>
  <si>
    <t>Anoshin Yury</t>
  </si>
  <si>
    <t>Аношин Юрий</t>
  </si>
  <si>
    <t>Antipov Vladislav</t>
  </si>
  <si>
    <t>Антипов Владислав</t>
  </si>
  <si>
    <t>Antoniev Volodymyr</t>
  </si>
  <si>
    <t>Poland</t>
  </si>
  <si>
    <t>Антоньев Володимир</t>
  </si>
  <si>
    <t>Antonio Candido Rosa</t>
  </si>
  <si>
    <t>Антонио Кандидо Роса</t>
  </si>
  <si>
    <t>Antonio Carlos Miranda</t>
  </si>
  <si>
    <t>Антонио Карлос Мирандо</t>
  </si>
  <si>
    <t>Antonio Ivo Espirito</t>
  </si>
  <si>
    <t>Антонио Иво Эсперито</t>
  </si>
  <si>
    <t>Antonovich Vladislav</t>
  </si>
  <si>
    <t>Антонович Владислав</t>
  </si>
  <si>
    <t>Анурин Дмитрий</t>
  </si>
  <si>
    <t>Apatenko E.N.</t>
  </si>
  <si>
    <t>Апатенко Э.Н.</t>
  </si>
  <si>
    <t>Apletalin Alexey</t>
  </si>
  <si>
    <t>Аплеталин Алексей</t>
  </si>
  <si>
    <t>Apokin Sergey</t>
  </si>
  <si>
    <t>Апокин Сергей</t>
  </si>
  <si>
    <t>Arendarchuk Pavel</t>
  </si>
  <si>
    <t>Арендарчук Павел</t>
  </si>
  <si>
    <t>Arkhipov Sergey</t>
  </si>
  <si>
    <t>Архипов Сергей</t>
  </si>
  <si>
    <t>Arslanbayev Vadim</t>
  </si>
  <si>
    <t>Арсланбаев Вадим</t>
  </si>
  <si>
    <t>Arslanov Farkhad</t>
  </si>
  <si>
    <t>Turkmenistan</t>
  </si>
  <si>
    <t>Арсланов Фархад</t>
  </si>
  <si>
    <t>Artikov Alisher</t>
  </si>
  <si>
    <t>Артиков Алишер</t>
  </si>
  <si>
    <t>Artukhin Alexey</t>
  </si>
  <si>
    <t>Артюхин Алексей</t>
  </si>
  <si>
    <t>Artyomov Andrey</t>
  </si>
  <si>
    <t>Артёмов Андрей</t>
  </si>
  <si>
    <t>Asadov Zhakhongir</t>
  </si>
  <si>
    <t>Асадов Жахонгир</t>
  </si>
  <si>
    <t>Asadullin Eduard</t>
  </si>
  <si>
    <t>Асадуллин Эдуард</t>
  </si>
  <si>
    <t>Ashaykin Zakhar</t>
  </si>
  <si>
    <t>Ашайкин Захар</t>
  </si>
  <si>
    <t>Ashirov Damir</t>
  </si>
  <si>
    <t>Аширов Дамир</t>
  </si>
  <si>
    <t>Ashurov R.</t>
  </si>
  <si>
    <t>Ашуров Р.</t>
  </si>
  <si>
    <t>Asiimwe John</t>
  </si>
  <si>
    <t>Асимве Джон</t>
  </si>
  <si>
    <t>Askhabov Alikhan</t>
  </si>
  <si>
    <t>Асхабов Алихан</t>
  </si>
  <si>
    <t>Aslanly Aslan</t>
  </si>
  <si>
    <t>Асланлы Аслан</t>
  </si>
  <si>
    <t>Aslanov Shamsi</t>
  </si>
  <si>
    <t>Асланов Шамси</t>
  </si>
  <si>
    <t>Aslanzade Sharafatdin</t>
  </si>
  <si>
    <t>Асланзаде Шарафатдин</t>
  </si>
  <si>
    <t>Astafyeu Ilya</t>
  </si>
  <si>
    <t>Астафьев Илья</t>
  </si>
  <si>
    <t>Astapau Siarhei
Astapau Siarhei</t>
  </si>
  <si>
    <t xml:space="preserve">Астапов Сергей </t>
  </si>
  <si>
    <t>Astapenka Аlexey</t>
  </si>
  <si>
    <t>Остапенко Алексей</t>
  </si>
  <si>
    <t>Atanasius Georgeos</t>
  </si>
  <si>
    <t>Greece</t>
  </si>
  <si>
    <t>Атанасиус Георгеос</t>
  </si>
  <si>
    <t>Atayev Mahmud</t>
  </si>
  <si>
    <t>Атаев Махмуд</t>
  </si>
  <si>
    <t>Atuhairwe Kenneth</t>
  </si>
  <si>
    <t>Атухайрве Кеннет</t>
  </si>
  <si>
    <t>Atukwatse Edmond</t>
  </si>
  <si>
    <t>Атукватсе Эдмонд</t>
  </si>
  <si>
    <t>Aubakirov Zh.</t>
  </si>
  <si>
    <t>Аубакиров Ж.</t>
  </si>
  <si>
    <t>Audickas Gintaris</t>
  </si>
  <si>
    <t>Аудикас Гинтарис</t>
  </si>
  <si>
    <t>Aurelio Marco</t>
  </si>
  <si>
    <t>Аурелио Марко</t>
  </si>
  <si>
    <t>Auzukalns Aivars</t>
  </si>
  <si>
    <t>Аузукалнс Айвар</t>
  </si>
  <si>
    <t>Avanesyan David</t>
  </si>
  <si>
    <t>Аванесян Давид</t>
  </si>
  <si>
    <t>Avdeyev Kirill</t>
  </si>
  <si>
    <t>Авдеев Кирилл</t>
  </si>
  <si>
    <t>Avsievich Pavel</t>
  </si>
  <si>
    <t>Авсиевич Павел</t>
  </si>
  <si>
    <t>Ayella Patrick</t>
  </si>
  <si>
    <t>Айелла Патрик</t>
  </si>
  <si>
    <t>Ayesiga Ivan</t>
  </si>
  <si>
    <t>Айесига Айван</t>
  </si>
  <si>
    <t>Ayita Deogratius</t>
  </si>
  <si>
    <t>Аита Деогратиус</t>
  </si>
  <si>
    <t>Ayrapetyan Bagrat</t>
  </si>
  <si>
    <t>Айрапетян Баграт</t>
  </si>
  <si>
    <t>Ayrapetyan Boris</t>
  </si>
  <si>
    <t>Айрапетян Борис</t>
  </si>
  <si>
    <t>Ayrapetyan Edgar</t>
  </si>
  <si>
    <t>Айрапетян Эдгар</t>
  </si>
  <si>
    <t>Ayrapetyan Karen</t>
  </si>
  <si>
    <t>Айрапетян Карен</t>
  </si>
  <si>
    <t>Aytileuov Kadirkhan</t>
  </si>
  <si>
    <t>Айтилеуов Кадирхан</t>
  </si>
  <si>
    <t>Azarov Alexander</t>
  </si>
  <si>
    <t>Азаров Александр</t>
  </si>
  <si>
    <t>Azimov A.</t>
  </si>
  <si>
    <t>Азимов А.</t>
  </si>
  <si>
    <t>Azizov Khoshim</t>
  </si>
  <si>
    <t>Азизов Хошим</t>
  </si>
  <si>
    <t>Azizov Shakhzod</t>
  </si>
  <si>
    <t>Азизов Шахзод</t>
  </si>
  <si>
    <t>Azizov Sheykhali</t>
  </si>
  <si>
    <t>Азизов Шейхали</t>
  </si>
  <si>
    <t>Azizyan Aik</t>
  </si>
  <si>
    <t>Азизян Аик</t>
  </si>
  <si>
    <t>Azizyan Arman</t>
  </si>
  <si>
    <t>Азизян Арман</t>
  </si>
  <si>
    <t>Baatarsukh Munkhjin</t>
  </si>
  <si>
    <t>Mongolia</t>
  </si>
  <si>
    <t>Баатарсух Мунхджин</t>
  </si>
  <si>
    <t>Babaev Vugar</t>
  </si>
  <si>
    <t>Бабаев Вугар</t>
  </si>
  <si>
    <t>Bachin Sergey</t>
  </si>
  <si>
    <t>Бачин Сергей</t>
  </si>
  <si>
    <t>Badarchin Tumurbaatar</t>
  </si>
  <si>
    <t>55</t>
  </si>
  <si>
    <t>Бадарчин Тумурбаатар</t>
  </si>
  <si>
    <t>Badikyan Samvel</t>
  </si>
  <si>
    <t>Бадикян Самвел</t>
  </si>
  <si>
    <t>Badretdinov Nazhip</t>
  </si>
  <si>
    <t>Бадретдинов Нажип</t>
  </si>
  <si>
    <t>Bafaki Isaac</t>
  </si>
  <si>
    <t>Бафаки Исаак</t>
  </si>
  <si>
    <t>Bagdonas Remigiyus</t>
  </si>
  <si>
    <t>Багдонас Ремигиюс</t>
  </si>
  <si>
    <t>Bagochius Benediktas</t>
  </si>
  <si>
    <t>Багочюс Бенедиктас</t>
  </si>
  <si>
    <t>Bagynanov Nurgun</t>
  </si>
  <si>
    <t>Багынанов Нюргун</t>
  </si>
  <si>
    <t>Baishev Valery</t>
  </si>
  <si>
    <t>Баишев Валерий</t>
  </si>
  <si>
    <t>Baishev Viktor</t>
  </si>
  <si>
    <t>Баишев Виктор</t>
  </si>
  <si>
    <t>Bajulizi Vianney</t>
  </si>
  <si>
    <t>Баюлизи Вианней</t>
  </si>
  <si>
    <t>Bakach Fyodor</t>
  </si>
  <si>
    <t>Бакач Федор</t>
  </si>
  <si>
    <t>Bakanin Stanislav</t>
  </si>
  <si>
    <t>Баканин Станислав</t>
  </si>
  <si>
    <t>Bakay Vladislav</t>
  </si>
  <si>
    <t>Бакай Владислав</t>
  </si>
  <si>
    <t>Bakhtiozin Fuad</t>
  </si>
  <si>
    <t>Germany</t>
  </si>
  <si>
    <t>Бахтиозин Фуад</t>
  </si>
  <si>
    <t>Bakshi Grigory</t>
  </si>
  <si>
    <t>Бакши Григорий</t>
  </si>
  <si>
    <t>Bakyt Rakhat</t>
  </si>
  <si>
    <t>Бакыт Рахат</t>
  </si>
  <si>
    <t>Balabanov Sergey</t>
  </si>
  <si>
    <t>Балабанов Сергей</t>
  </si>
  <si>
    <t>Balan Vladislav</t>
  </si>
  <si>
    <t>Балан Владислав</t>
  </si>
  <si>
    <t>Balchiunas Vitautas</t>
  </si>
  <si>
    <t>Балчюнас Витаутас</t>
  </si>
  <si>
    <t>Balkizov Bati</t>
  </si>
  <si>
    <t>Балкизов Бати</t>
  </si>
  <si>
    <t>Baltabek Tolegen</t>
  </si>
  <si>
    <t>Балтабек Толеген</t>
  </si>
  <si>
    <t>Balyberdin Pavel</t>
  </si>
  <si>
    <t>Балыбердин Павел</t>
  </si>
  <si>
    <t>Banage Fredrick Bitamale</t>
  </si>
  <si>
    <t>Банаге Фредрик Битамале</t>
  </si>
  <si>
    <t>Banda Aubry</t>
  </si>
  <si>
    <t>Банда Аубри</t>
  </si>
  <si>
    <t>Banda Henry</t>
  </si>
  <si>
    <t>Банда Генри</t>
  </si>
  <si>
    <t>Banda Prospely</t>
  </si>
  <si>
    <t>Zambia</t>
  </si>
  <si>
    <t>Банда Проспели</t>
  </si>
  <si>
    <t>Bandza Cheslovas</t>
  </si>
  <si>
    <t>Бандза Чесловас</t>
  </si>
  <si>
    <t>Banevicius Rokas</t>
  </si>
  <si>
    <t>Баневичус Рокас</t>
  </si>
  <si>
    <t>Bank Jakiv</t>
  </si>
  <si>
    <t>Банк Якив</t>
  </si>
  <si>
    <t>Baptista Eurico</t>
  </si>
  <si>
    <t>Баптиста Эврико</t>
  </si>
  <si>
    <t>Baraldi Amaro Diogo</t>
  </si>
  <si>
    <t>Spain</t>
  </si>
  <si>
    <t>Баралди Амаро Диого</t>
  </si>
  <si>
    <t>Baranchikov V.</t>
  </si>
  <si>
    <t>Баранчиков В.</t>
  </si>
  <si>
    <t>Baranov Dmitriy</t>
  </si>
  <si>
    <t>07</t>
  </si>
  <si>
    <t>Баранов Дмитрий</t>
  </si>
  <si>
    <t>Baranov Nikolay</t>
  </si>
  <si>
    <t>Баранов Николай</t>
  </si>
  <si>
    <t>Barashkov Vladimir</t>
  </si>
  <si>
    <t>Барашков Владимир</t>
  </si>
  <si>
    <t>Barauskis Algimantas</t>
  </si>
  <si>
    <t>Бараускис Алгимантас</t>
  </si>
  <si>
    <t>Barel Konstantin</t>
  </si>
  <si>
    <t>Барель Константин</t>
  </si>
  <si>
    <t>Barel Nikolay</t>
  </si>
  <si>
    <t>Барель Николай</t>
  </si>
  <si>
    <t>Bargan Fyodor</t>
  </si>
  <si>
    <t>Барган Фёдор</t>
  </si>
  <si>
    <t>Barker Michael</t>
  </si>
  <si>
    <t>Баркер Майкл</t>
  </si>
  <si>
    <t>Barodzich Ivan</t>
  </si>
  <si>
    <t>Бородич Иван</t>
  </si>
  <si>
    <t>Barongo Susen</t>
  </si>
  <si>
    <t>Баронго Сусен</t>
  </si>
  <si>
    <t>Barros Joaquim</t>
  </si>
  <si>
    <t>Баррос Джоаким</t>
  </si>
  <si>
    <t>Barrow Keith</t>
  </si>
  <si>
    <t>Барроу Кейт</t>
  </si>
  <si>
    <t>Bartkov Maxim</t>
  </si>
  <si>
    <t>Бартков Максим</t>
  </si>
  <si>
    <t>Bartosh Alexander</t>
  </si>
  <si>
    <t>Бартош Александр</t>
  </si>
  <si>
    <t>Bartoszewicz Adam</t>
  </si>
  <si>
    <t>Бартошевич Адам</t>
  </si>
  <si>
    <t>Baryshev Alexey</t>
  </si>
  <si>
    <t>Барышев Алексей</t>
  </si>
  <si>
    <t>Baryshev Andrey</t>
  </si>
  <si>
    <t>Барышев Андрей</t>
  </si>
  <si>
    <t>Basanets Mikhail</t>
  </si>
  <si>
    <t>Басанец Михаил</t>
  </si>
  <si>
    <t>Basinyuk Vladimir</t>
  </si>
  <si>
    <t>Басинюк Владимир</t>
  </si>
  <si>
    <t>Bass Zyama</t>
  </si>
  <si>
    <t>Басс Зяма</t>
  </si>
  <si>
    <t>Basset Didier</t>
  </si>
  <si>
    <t>France</t>
  </si>
  <si>
    <t>Бассе Дидье</t>
  </si>
  <si>
    <t>Batulov Sergey</t>
  </si>
  <si>
    <t>Батулов Сергей</t>
  </si>
  <si>
    <t>Batuyev Dmitry</t>
  </si>
  <si>
    <t>Батуев Дмитрий</t>
  </si>
  <si>
    <t>Baverey Andre</t>
  </si>
  <si>
    <t>Баверей Андре</t>
  </si>
  <si>
    <t>Baverey Etionne</t>
  </si>
  <si>
    <t>Баверей Этьен</t>
  </si>
  <si>
    <t>Baybosynov Zh.</t>
  </si>
  <si>
    <t>Байбосынов Ж.</t>
  </si>
  <si>
    <t>Baygildin Artur</t>
  </si>
  <si>
    <t>Байгильдин Артур</t>
  </si>
  <si>
    <t>Bayramalov Maxim</t>
  </si>
  <si>
    <t>Байрамалов Максим</t>
  </si>
  <si>
    <t>Bayramukov Umar</t>
  </si>
  <si>
    <t>Байрамуков Умар</t>
  </si>
  <si>
    <t>Bechikov Kiril</t>
  </si>
  <si>
    <t>Бечиков Кирилл</t>
  </si>
  <si>
    <t>Beglaryan Hamlet</t>
  </si>
  <si>
    <t>Бегларян Гамлет</t>
  </si>
  <si>
    <t>Behramov</t>
  </si>
  <si>
    <t>Бехрамов</t>
  </si>
  <si>
    <t>Bekker Igor</t>
  </si>
  <si>
    <t>Беккер Игорь</t>
  </si>
  <si>
    <t>Belan Sergey</t>
  </si>
  <si>
    <t>Белан Сергей</t>
  </si>
  <si>
    <t>Belik Yury</t>
  </si>
  <si>
    <t>Белик Юрий</t>
  </si>
  <si>
    <t>Belikov Anton</t>
  </si>
  <si>
    <t>Беликов Антон</t>
  </si>
  <si>
    <t>Belikov Arkadiy</t>
  </si>
  <si>
    <t>Беликов Аркадий</t>
  </si>
  <si>
    <t>Belikov Artyom</t>
  </si>
  <si>
    <t>Беликов Артём</t>
  </si>
  <si>
    <t>Belikov Dmitry</t>
  </si>
  <si>
    <t>Беликов Дмитрий</t>
  </si>
  <si>
    <t>Belkin Mikhail</t>
  </si>
  <si>
    <t>Белкин Михаил</t>
  </si>
  <si>
    <t>Белошеев Сергей</t>
  </si>
  <si>
    <t>Belousov Valery</t>
  </si>
  <si>
    <t>Белоусов Валерий</t>
  </si>
  <si>
    <t>Belov Alexey</t>
  </si>
  <si>
    <t>Белов Алексей</t>
  </si>
  <si>
    <t>Belov Mykhailo</t>
  </si>
  <si>
    <t>Белов Михайло</t>
  </si>
  <si>
    <t>Belozyorov Oleg</t>
  </si>
  <si>
    <t>Белозеров Олег</t>
  </si>
  <si>
    <t>Belsky Evgeny</t>
  </si>
  <si>
    <t>Бельский Евгений</t>
  </si>
  <si>
    <t>Belsky Ilya</t>
  </si>
  <si>
    <t>Бельский Илья</t>
  </si>
  <si>
    <t>Bely Alexey</t>
  </si>
  <si>
    <t>Белый Алексей</t>
  </si>
  <si>
    <t>Bely Evgeny</t>
  </si>
  <si>
    <t>Белый Евгений</t>
  </si>
  <si>
    <t>Belyamani Adil</t>
  </si>
  <si>
    <t>Marocco</t>
  </si>
  <si>
    <t>Белямани Адил</t>
  </si>
  <si>
    <t>Belyanin Yury</t>
  </si>
  <si>
    <t>Белянин Юрий</t>
  </si>
  <si>
    <t>Belyayevsky Vladimir</t>
  </si>
  <si>
    <t>Беляевский Владимир</t>
  </si>
  <si>
    <t>Benderskis Dāvids</t>
  </si>
  <si>
    <t>Бендерскис Давидс</t>
  </si>
  <si>
    <t>Benson Lamidi</t>
  </si>
  <si>
    <t>Бенсон Ламиди</t>
  </si>
  <si>
    <t>Berchuk Evgeny</t>
  </si>
  <si>
    <t>Берчук Евгений</t>
  </si>
  <si>
    <t>Бердыбаев Бауиржан</t>
  </si>
  <si>
    <t>Berishvili Jamber</t>
  </si>
  <si>
    <t>Беришвили Джамбер</t>
  </si>
  <si>
    <t>Bernardino Mboto</t>
  </si>
  <si>
    <t>Guinea</t>
  </si>
  <si>
    <t>Бернардино Мбото</t>
  </si>
  <si>
    <t>Bernatovich Anatoly</t>
  </si>
  <si>
    <t>Бернатович Анатолий</t>
  </si>
  <si>
    <t>Bershad Alexander</t>
  </si>
  <si>
    <t>Бершадь Александр</t>
  </si>
  <si>
    <t>Bertmanis Gatis</t>
  </si>
  <si>
    <t>Бертманис Гатис</t>
  </si>
  <si>
    <t>Bertrand Guillaume</t>
  </si>
  <si>
    <t>Бертран Гийом</t>
  </si>
  <si>
    <t>Beruashvili Aleksander</t>
  </si>
  <si>
    <t>Беруашвили Александр</t>
  </si>
  <si>
    <t>Besarabov Evgeny</t>
  </si>
  <si>
    <t>Бесарабов Евгений</t>
  </si>
  <si>
    <t>Besedin Vladislav</t>
  </si>
  <si>
    <t>Беседин Владислав</t>
  </si>
  <si>
    <t>Besse Mathieu</t>
  </si>
  <si>
    <t>Бесс Мэтью</t>
  </si>
  <si>
    <t>Bessonov Valeryan</t>
  </si>
  <si>
    <t>Бессонов Валерьян</t>
  </si>
  <si>
    <t>Beymler Vladimir</t>
  </si>
  <si>
    <t>Беймлep Bладимир</t>
  </si>
  <si>
    <t>Beynert Oleg</t>
  </si>
  <si>
    <t>Бейнерт Олег</t>
  </si>
  <si>
    <t>Bezrodnykh Nikita</t>
  </si>
  <si>
    <t>Безродных Никита</t>
  </si>
  <si>
    <t>Biarezin Mikalai</t>
  </si>
  <si>
    <t>69</t>
  </si>
  <si>
    <t>Березин Николай</t>
  </si>
  <si>
    <t>Biedziak Mixas</t>
  </si>
  <si>
    <t>Бедяк Михась</t>
  </si>
  <si>
    <t>Bifolco Humberto</t>
  </si>
  <si>
    <t>Бифолко Умберто</t>
  </si>
  <si>
    <t>Bigabwa Fred</t>
  </si>
  <si>
    <t>Бигабва Фред</t>
  </si>
  <si>
    <t>Bikbulatov Khalef</t>
  </si>
  <si>
    <t>Бикбулатов Халеф</t>
  </si>
  <si>
    <t>Bildin Boris</t>
  </si>
  <si>
    <t>Бильдин Борис</t>
  </si>
  <si>
    <t>Biletsky Dmitry</t>
  </si>
  <si>
    <t>Билецкий Дмитрий</t>
  </si>
  <si>
    <t>Biryukov Alexander</t>
  </si>
  <si>
    <t>Бирюков Александр</t>
  </si>
  <si>
    <t>Bisaso Resko</t>
  </si>
  <si>
    <t>Бисасо Реско</t>
  </si>
  <si>
    <t>Bisenaliyev Azamat</t>
  </si>
  <si>
    <t>Бисеналиев Азамат</t>
  </si>
  <si>
    <t>Bitkulov Artur</t>
  </si>
  <si>
    <t>Биткулов Артур</t>
  </si>
  <si>
    <t>Bizobwire Godfrey</t>
  </si>
  <si>
    <t>Бизобвире Годфрей</t>
  </si>
  <si>
    <t>Blagov Andrey</t>
  </si>
  <si>
    <t>Благов Андрей</t>
  </si>
  <si>
    <t>Blazhis Tautvidas</t>
  </si>
  <si>
    <t>Блажис Таутвидас</t>
  </si>
  <si>
    <t>Blazkiewicz Damian</t>
  </si>
  <si>
    <t>Блажкевич Дамиан</t>
  </si>
  <si>
    <t>Bleiсher Alexander</t>
  </si>
  <si>
    <t>Блейхер Александр</t>
  </si>
  <si>
    <t>Bliznets Ivan</t>
  </si>
  <si>
    <t>Близнец Иван</t>
  </si>
  <si>
    <t>Bobrov Ivan</t>
  </si>
  <si>
    <t>Бобров Иван</t>
  </si>
  <si>
    <t>Bobrovich Artyom</t>
  </si>
  <si>
    <t>Бобрович Артём</t>
  </si>
  <si>
    <t>Bobryshev Alexander</t>
  </si>
  <si>
    <t>Бобрышев Александр</t>
  </si>
  <si>
    <t>Bobyr Alexander</t>
  </si>
  <si>
    <t>Бобырь Александр</t>
  </si>
  <si>
    <t>Бочкарёв Дмитрий</t>
  </si>
  <si>
    <t>Bogatkov Alexander</t>
  </si>
  <si>
    <t>Богатков Александр</t>
  </si>
  <si>
    <t>Bogere Twaha</t>
  </si>
  <si>
    <t>Богере Тваха</t>
  </si>
  <si>
    <t>Bogoley Sergey</t>
  </si>
  <si>
    <t>Боголей Сергей</t>
  </si>
  <si>
    <t>Bogomolov Ilya</t>
  </si>
  <si>
    <t>Богомолов Илья</t>
  </si>
  <si>
    <t>Bolatov Alisher</t>
  </si>
  <si>
    <t>Болатов Алишер</t>
  </si>
  <si>
    <t>Boldov Oleg</t>
  </si>
  <si>
    <t>Болдов Олег</t>
  </si>
  <si>
    <t>Bolotin Artyom</t>
  </si>
  <si>
    <t>Болотин Артём</t>
  </si>
  <si>
    <t>Большаков Алексей</t>
  </si>
  <si>
    <t>Bolshakov Maxim</t>
  </si>
  <si>
    <t>Большаков Максим</t>
  </si>
  <si>
    <t>Bolsokhoyev Oleg</t>
  </si>
  <si>
    <t>Болсохоев Олег</t>
  </si>
  <si>
    <t>Boltaboev Umid</t>
  </si>
  <si>
    <t>Болтабоев Умид</t>
  </si>
  <si>
    <t>Boltaev Ruslan</t>
  </si>
  <si>
    <t>Болтаев Руслан</t>
  </si>
  <si>
    <t>Boltayev Atabek</t>
  </si>
  <si>
    <t>Болтаев Атабек</t>
  </si>
  <si>
    <t>Boltayev Azizbek</t>
  </si>
  <si>
    <t>Болтаев Азизбек</t>
  </si>
  <si>
    <t>Bonadykov Sergey</t>
  </si>
  <si>
    <t>Бонадыков Сергей</t>
  </si>
  <si>
    <t>Bondarenko Anatoly</t>
  </si>
  <si>
    <t>Бондаренко Анатолий</t>
  </si>
  <si>
    <t>Bondarenko Vasily</t>
  </si>
  <si>
    <t>Бондаренко Василий</t>
  </si>
  <si>
    <t>Bondo Humble Symphleano</t>
  </si>
  <si>
    <t>Бондо Хамбл Симфлеано</t>
  </si>
  <si>
    <t>Bonfim Jose Pereira</t>
  </si>
  <si>
    <t>Бонфим Жозе Перейра</t>
  </si>
  <si>
    <t>Borel Konstantin</t>
  </si>
  <si>
    <t>Борель Константин</t>
  </si>
  <si>
    <t>Borichevsky Leonid</t>
  </si>
  <si>
    <t>Боричевский Леонид</t>
  </si>
  <si>
    <t>Borisov Gennady</t>
  </si>
  <si>
    <t>Борисов Геннадий</t>
  </si>
  <si>
    <t>Borisov Mikhail</t>
  </si>
  <si>
    <t>Борисов Михаил</t>
  </si>
  <si>
    <t>Borisovsky I.</t>
  </si>
  <si>
    <t>Борисовский И.</t>
  </si>
  <si>
    <t>Borisyuk Yury</t>
  </si>
  <si>
    <t>Борисюк Юрий</t>
  </si>
  <si>
    <t>Borodkin Alexander</t>
  </si>
  <si>
    <t>Бородкин Александр</t>
  </si>
  <si>
    <t>Borodkо Alexander</t>
  </si>
  <si>
    <t>Бородко Александр</t>
  </si>
  <si>
    <t>Boroev Tumen</t>
  </si>
  <si>
    <t>Бороев Тумэн</t>
  </si>
  <si>
    <t>Borogan Vladimir</t>
  </si>
  <si>
    <t>Бороган Владимир</t>
  </si>
  <si>
    <t>Borokhov Shloma</t>
  </si>
  <si>
    <t>Борохов Шлома</t>
  </si>
  <si>
    <t>Borovets Valery</t>
  </si>
  <si>
    <t>Боровец Валерий</t>
  </si>
  <si>
    <t>Borozdin Vladimir</t>
  </si>
  <si>
    <t>Бороздин Владимир</t>
  </si>
  <si>
    <t>Borzecki Martin</t>
  </si>
  <si>
    <t>Боженцки Мартин</t>
  </si>
  <si>
    <t>Bosenko Alexey</t>
  </si>
  <si>
    <t>Босенко Алексей</t>
  </si>
  <si>
    <t>Bosenko Anatoly</t>
  </si>
  <si>
    <t>Босенко Анатолий</t>
  </si>
  <si>
    <t>Boyadjan Sergey</t>
  </si>
  <si>
    <t>Бояджан Сергей</t>
  </si>
  <si>
    <t>Bozhenov Andrei</t>
  </si>
  <si>
    <t>Боженов Андрей</t>
  </si>
  <si>
    <t>Bozorov Aslon</t>
  </si>
  <si>
    <t>56</t>
  </si>
  <si>
    <t>Возоров Аслон</t>
  </si>
  <si>
    <t>Bozorov Okhunjon</t>
  </si>
  <si>
    <t>Бозоров Охунжон</t>
  </si>
  <si>
    <t>Bragin Olexander</t>
  </si>
  <si>
    <t>Брагин Олександр</t>
  </si>
  <si>
    <t>Bragin Yegor</t>
  </si>
  <si>
    <t>Брагин Егор</t>
  </si>
  <si>
    <t>Brankov Aleksandr</t>
  </si>
  <si>
    <t>Бранков Александр</t>
  </si>
  <si>
    <t>Bratan Vitali</t>
  </si>
  <si>
    <t>Romania</t>
  </si>
  <si>
    <t>Братан Виталий</t>
  </si>
  <si>
    <t>Bratsilo Valentin</t>
  </si>
  <si>
    <t>Брацило Валентин</t>
  </si>
  <si>
    <t>Bratus Sergey</t>
  </si>
  <si>
    <t>Братусь Сергей</t>
  </si>
  <si>
    <t>Brezhnev Stanislav</t>
  </si>
  <si>
    <t>Брежнев Станислав</t>
  </si>
  <si>
    <t>Bright Emmanuel Costa</t>
  </si>
  <si>
    <t>Брайт Эммануэль Коста</t>
  </si>
  <si>
    <t>Bronshteyn Boris</t>
  </si>
  <si>
    <t>Бронштейн Борис</t>
  </si>
  <si>
    <t>Bruiant Jacky</t>
  </si>
  <si>
    <t>Брюиан Жаки</t>
  </si>
  <si>
    <t>Brukhanchik M.</t>
  </si>
  <si>
    <t>Бруханчик М.</t>
  </si>
  <si>
    <t>Brusanov Mikhail</t>
  </si>
  <si>
    <t>Брусанов Михаил</t>
  </si>
  <si>
    <t>Bryukhovetsky Evgeny</t>
  </si>
  <si>
    <t>Брюховецкий Евгений</t>
  </si>
  <si>
    <t>Buchinskas Arunas</t>
  </si>
  <si>
    <t>Бучинкас Арунас</t>
  </si>
  <si>
    <t>Budin Dmitry</t>
  </si>
  <si>
    <t>Будин Дмитрий</t>
  </si>
  <si>
    <t>Budkin David</t>
  </si>
  <si>
    <t>Будкин Давид</t>
  </si>
  <si>
    <t>Budu Gheorghe</t>
  </si>
  <si>
    <t>Буду Георгий</t>
  </si>
  <si>
    <t>Bugoba Ivan</t>
  </si>
  <si>
    <t>Бугоба Авэен</t>
  </si>
  <si>
    <t>Buivydas Jonas</t>
  </si>
  <si>
    <t>Буйвидас Йонас</t>
  </si>
  <si>
    <t>Bukhasheev Timur</t>
  </si>
  <si>
    <t>Бухашеев Тимур</t>
  </si>
  <si>
    <t>Bukin Nikolay</t>
  </si>
  <si>
    <t>Букин Николай</t>
  </si>
  <si>
    <t>Bukreev Alexander</t>
  </si>
  <si>
    <t>Букреев Александр</t>
  </si>
  <si>
    <t>Bukreev Kirill</t>
  </si>
  <si>
    <t>Букреев Кирилл</t>
  </si>
  <si>
    <t>Bulatov Alexander</t>
  </si>
  <si>
    <t>Булатов Александр</t>
  </si>
  <si>
    <t>Buldakov Ivan</t>
  </si>
  <si>
    <t>Булдаков Иван</t>
  </si>
  <si>
    <t>Bulgak Nikolay</t>
  </si>
  <si>
    <t>Булгак Николай</t>
  </si>
  <si>
    <t>Bulkin Sergey</t>
  </si>
  <si>
    <t>Булкин Сергей</t>
  </si>
  <si>
    <t>Burenkov Danilo</t>
  </si>
  <si>
    <t>Буренков Данило</t>
  </si>
  <si>
    <t>Burgess Julian</t>
  </si>
  <si>
    <t>Бургесс Джулиан</t>
  </si>
  <si>
    <t>Burguvan Vladimir</t>
  </si>
  <si>
    <t>Бургуван Владимир</t>
  </si>
  <si>
    <t>Burinskas Henrikas</t>
  </si>
  <si>
    <t>Буринскас Хенрикас</t>
  </si>
  <si>
    <t>Burkhonov Umurbek</t>
  </si>
  <si>
    <t>Бурхонов Умурбек</t>
  </si>
  <si>
    <t>Burko Sergey</t>
  </si>
  <si>
    <t>Бурко Сергей</t>
  </si>
  <si>
    <t>Burmaa Choisuren</t>
  </si>
  <si>
    <t>Бурмаа Чойсурен</t>
  </si>
  <si>
    <t>Burmistrov Andrey</t>
  </si>
  <si>
    <t>Бурмистров Андрей</t>
  </si>
  <si>
    <t>Burmistrov Victor</t>
  </si>
  <si>
    <t>Бурмистров Виктор</t>
  </si>
  <si>
    <t>Burov Alexander</t>
  </si>
  <si>
    <t>Буров Александр</t>
  </si>
  <si>
    <t>Burov Sergey</t>
  </si>
  <si>
    <t>Буров Сергей</t>
  </si>
  <si>
    <t>Burshtyn Maksim</t>
  </si>
  <si>
    <t>Бурштын Максим</t>
  </si>
  <si>
    <t>Bursuk Anton</t>
  </si>
  <si>
    <t>Бурсук Антон</t>
  </si>
  <si>
    <t>Burylov Oleg</t>
  </si>
  <si>
    <t>Бурылов Олег</t>
  </si>
  <si>
    <t>Businge David</t>
  </si>
  <si>
    <t>Бусинге Дэвид</t>
  </si>
  <si>
    <t>Busobozi Fred</t>
  </si>
  <si>
    <t>Бусобози Фред</t>
  </si>
  <si>
    <t>Butin Andrey</t>
  </si>
  <si>
    <t>Бутин Андрей</t>
  </si>
  <si>
    <t>Butlyar Ivan</t>
  </si>
  <si>
    <t>Бутляр Иван</t>
  </si>
  <si>
    <t>Butuzov A.</t>
  </si>
  <si>
    <t>Бутузов А.</t>
  </si>
  <si>
    <t>Bwenkya Fred</t>
  </si>
  <si>
    <t>Бвенкья Фред</t>
  </si>
  <si>
    <t>Byamukama Geofrey</t>
  </si>
  <si>
    <t>Бямукама Джофри</t>
  </si>
  <si>
    <t>Byaruhanga Andrew</t>
  </si>
  <si>
    <t>Бьяруханга Эндрю</t>
  </si>
  <si>
    <t>Byashimov Akhmet</t>
  </si>
  <si>
    <t>Бяшимов Ахмет</t>
  </si>
  <si>
    <t>Bychkov Daniil</t>
  </si>
  <si>
    <t>Бычков Даниил</t>
  </si>
  <si>
    <t>Bychkov Ivan</t>
  </si>
  <si>
    <t>Бычков Иван</t>
  </si>
  <si>
    <t>Bychkov Vladimir</t>
  </si>
  <si>
    <t>Бычков Владимир</t>
  </si>
  <si>
    <t>Bystry Alexander</t>
  </si>
  <si>
    <t>Быстрый Александр</t>
  </si>
  <si>
    <t>Caraseni Stepan</t>
  </si>
  <si>
    <t>Карасени Степан</t>
  </si>
  <si>
    <t>Caraulnii Alexandru</t>
  </si>
  <si>
    <t>Караульный Александр</t>
  </si>
  <si>
    <t>Cardoso Acildo</t>
  </si>
  <si>
    <t>Кардозо Асильдо</t>
  </si>
  <si>
    <t>Carlos Anjos Jose</t>
  </si>
  <si>
    <t>Карлос Анжос Жозе</t>
  </si>
  <si>
    <t>Carlos Ferreira Joao</t>
  </si>
  <si>
    <t>Карлос Ферейра Жоао</t>
  </si>
  <si>
    <t>Carton Mickael</t>
  </si>
  <si>
    <t>Картон Микаэль</t>
  </si>
  <si>
    <t>Carvalho Augusto</t>
  </si>
  <si>
    <t>Карвальо Аугусто</t>
  </si>
  <si>
    <t>Carvalho Eduardo</t>
  </si>
  <si>
    <t>Mozambique</t>
  </si>
  <si>
    <t>Карвальо Эдуардо</t>
  </si>
  <si>
    <t>Carvalho Joao de Deus Oliveira</t>
  </si>
  <si>
    <t>Карвальо Жоао де Деус Оливейра</t>
  </si>
  <si>
    <t>Carvalho Luis</t>
  </si>
  <si>
    <t>Карвальо Луиш</t>
  </si>
  <si>
    <t>Cavalcante Miguel</t>
  </si>
  <si>
    <t>Кавальканте Мигуэль</t>
  </si>
  <si>
    <t>Cehanovich Andrejs</t>
  </si>
  <si>
    <t>Цеханович Андрюс</t>
  </si>
  <si>
    <t>Chaban Maxim</t>
  </si>
  <si>
    <t>Чабан Максим</t>
  </si>
  <si>
    <t>Chadayev Imiran</t>
  </si>
  <si>
    <t>Чадаев Имиран</t>
  </si>
  <si>
    <t>Chadri Yacob</t>
  </si>
  <si>
    <t>Чадри Якоб</t>
  </si>
  <si>
    <t>Chair Lucius Raphael</t>
  </si>
  <si>
    <t>Чейр Люциус Рафаел</t>
  </si>
  <si>
    <t>Chaku Ahmed</t>
  </si>
  <si>
    <t>Чаку Ахмед</t>
  </si>
  <si>
    <t>Chance Patrick</t>
  </si>
  <si>
    <t>Ченс Патрик</t>
  </si>
  <si>
    <t>Chanda Elijah</t>
  </si>
  <si>
    <t>Чанда Элайджа</t>
  </si>
  <si>
    <t>Chayka Nikolay</t>
  </si>
  <si>
    <t>Чайка Николай</t>
  </si>
  <si>
    <t>Chaykovsky Yu.</t>
  </si>
  <si>
    <t>Чайковский Ю.</t>
  </si>
  <si>
    <t>Chebo Emmanuel</t>
  </si>
  <si>
    <t>Чебо Эммануэль</t>
  </si>
  <si>
    <t>Chechikov Victor</t>
  </si>
  <si>
    <t>Чечиков Виктор</t>
  </si>
  <si>
    <t>Cheeseman Michael</t>
  </si>
  <si>
    <t>Чизман Майкл</t>
  </si>
  <si>
    <t>Chekeyev Alexander</t>
  </si>
  <si>
    <t>Чекеев Александр</t>
  </si>
  <si>
    <t>Chelak Harlampiy</t>
  </si>
  <si>
    <t>Челак Харлампий</t>
  </si>
  <si>
    <t>Chen Xu</t>
  </si>
  <si>
    <t>China</t>
  </si>
  <si>
    <t>Чен Ксю</t>
  </si>
  <si>
    <t>Chepa Aleh</t>
  </si>
  <si>
    <t>Чепа Олег</t>
  </si>
  <si>
    <t>Chepurkin Victor</t>
  </si>
  <si>
    <t>Чепуркин Виктор</t>
  </si>
  <si>
    <t>Chepurnykh Maxim</t>
  </si>
  <si>
    <t>Чепурных Максим</t>
  </si>
  <si>
    <t>Cherkasov Dmitry</t>
  </si>
  <si>
    <t>Черкасов Дмитрий</t>
  </si>
  <si>
    <t>Cherkassky Yefim</t>
  </si>
  <si>
    <t>Черкасский Ефим</t>
  </si>
  <si>
    <t>Chernik Maksim</t>
  </si>
  <si>
    <t>Черник Максим</t>
  </si>
  <si>
    <t>Chernikov Alexey</t>
  </si>
  <si>
    <t>Черников Алексей</t>
  </si>
  <si>
    <t>Chernous Maxim</t>
  </si>
  <si>
    <t>Черноус Максим</t>
  </si>
  <si>
    <t>Chernousov Maxim</t>
  </si>
  <si>
    <t>Черноусов Максим</t>
  </si>
  <si>
    <t>Chernozhukov Giordano</t>
  </si>
  <si>
    <t>Черножуков Джордано</t>
  </si>
  <si>
    <t>Chernukhin Andrey</t>
  </si>
  <si>
    <t>Чернухин Андрей</t>
  </si>
  <si>
    <t>Chernukhа Andrey</t>
  </si>
  <si>
    <t>Чернуха Андрей</t>
  </si>
  <si>
    <t>Chernyavsky Sergey</t>
  </si>
  <si>
    <t>Чернявский Сергей</t>
  </si>
  <si>
    <t>Chernykh Dmitry</t>
  </si>
  <si>
    <t>Черных Дмитрий</t>
  </si>
  <si>
    <t>Chernyshev Vyacheslav</t>
  </si>
  <si>
    <t>Чернышев Вячеслав</t>
  </si>
  <si>
    <t>Chernyshevich Anatoly</t>
  </si>
  <si>
    <t>Чернышевич Анатолий</t>
  </si>
  <si>
    <t>Chernyshov Pyotr</t>
  </si>
  <si>
    <t>Чернышев Пётр</t>
  </si>
  <si>
    <t>Chernеnko Alexander</t>
  </si>
  <si>
    <t>Черненко Александр</t>
  </si>
  <si>
    <t>Chęsiak Krzysztof</t>
  </si>
  <si>
    <t>Чещак Кшиштоф</t>
  </si>
  <si>
    <t>Chęsiak Marcin</t>
  </si>
  <si>
    <t>Чещак Марсин</t>
  </si>
  <si>
    <t>Chesta Alexander</t>
  </si>
  <si>
    <t>Честа Александр</t>
  </si>
  <si>
    <t>Chibwinja Chilungamo</t>
  </si>
  <si>
    <t>Чибвинья Чилунгамо</t>
  </si>
  <si>
    <t>Chigidinov Anatoly</t>
  </si>
  <si>
    <t>Чигидинов Анатолий</t>
  </si>
  <si>
    <t>Chikaidze David</t>
  </si>
  <si>
    <t>Чикаидзе Давид</t>
  </si>
  <si>
    <t>Chikhadze Yamikani</t>
  </si>
  <si>
    <t>Чикхадзе Ямикани</t>
  </si>
  <si>
    <t>Chingoni Zalimba</t>
  </si>
  <si>
    <t>Чингони Залимба</t>
  </si>
  <si>
    <t>Chinkaidze Dodo</t>
  </si>
  <si>
    <t>Чинкаидзе Додо</t>
  </si>
  <si>
    <t>Chipimpa Daniel</t>
  </si>
  <si>
    <t>Чипимпа Даниэль</t>
  </si>
  <si>
    <t>Chirkov Pavel</t>
  </si>
  <si>
    <t>Чирков Павел</t>
  </si>
  <si>
    <t>Chishko Alexander</t>
  </si>
  <si>
    <t>Чишко Александр</t>
  </si>
  <si>
    <t>Chistyakov Nikita</t>
  </si>
  <si>
    <t>Чистяков Никита</t>
  </si>
  <si>
    <t>Chitan Valerii</t>
  </si>
  <si>
    <t>Читан Валерий</t>
  </si>
  <si>
    <t>Chivinskas Nerijus</t>
  </si>
  <si>
    <r>
      <t>Ч</t>
    </r>
    <r>
      <rPr>
        <b/>
        <sz val="12"/>
        <rFont val="Times New Roman"/>
        <family val="1"/>
        <charset val="204"/>
      </rPr>
      <t>ивинскас Нэриюс</t>
    </r>
  </si>
  <si>
    <t>Chmyr Pyotr</t>
  </si>
  <si>
    <t>Чмыр Петр</t>
  </si>
  <si>
    <t>Cholombitko Ivan</t>
  </si>
  <si>
    <t>Чоломбитько Иван</t>
  </si>
  <si>
    <t>Chong Diogenes</t>
  </si>
  <si>
    <t>Jamaica</t>
  </si>
  <si>
    <t>Чонг Диогенес</t>
  </si>
  <si>
    <t>Christian Chinzewe William</t>
  </si>
  <si>
    <t>Кристиан Чинзеве Вильям</t>
  </si>
  <si>
    <t>Chrzaszcz Rafał</t>
  </si>
  <si>
    <t>Хжонщ Рафал</t>
  </si>
  <si>
    <t>Chrzaszcz Sebastian</t>
  </si>
  <si>
    <t>Хжонщ Себастьян</t>
  </si>
  <si>
    <t>Chubarov Alexey</t>
  </si>
  <si>
    <t>Чубаров Алексий</t>
  </si>
  <si>
    <t>Chugunov Pavel</t>
  </si>
  <si>
    <t>Чугунов Павел</t>
  </si>
  <si>
    <t>Chugunov Vyacheslav</t>
  </si>
  <si>
    <t>Чугунов Вячеслав</t>
  </si>
  <si>
    <t>Chulkov Kirill</t>
  </si>
  <si>
    <t>Чулков Кирилл</t>
  </si>
  <si>
    <t>Chultem Boldbaatar</t>
  </si>
  <si>
    <t>Чултем Болдбатар</t>
  </si>
  <si>
    <t>Chumachenko Amadey</t>
  </si>
  <si>
    <t>Чумаченко Амадей</t>
  </si>
  <si>
    <t>Chupryna Nikolay</t>
  </si>
  <si>
    <t>Чупрына Николай</t>
  </si>
  <si>
    <t>Chursin Vadim</t>
  </si>
  <si>
    <t>Чурсин Вадим</t>
  </si>
  <si>
    <t>Chuvashev Valentin</t>
  </si>
  <si>
    <t>Чувашев Валентин</t>
  </si>
  <si>
    <t>Chuvykin Ilia</t>
  </si>
  <si>
    <t>Чувыкин Илья</t>
  </si>
  <si>
    <t>Cikanas Kęstutis</t>
  </si>
  <si>
    <t>Сиканас Кестутис</t>
  </si>
  <si>
    <t>Cincilei Pavel</t>
  </si>
  <si>
    <t>71</t>
  </si>
  <si>
    <t>Чинчилей Павел</t>
  </si>
  <si>
    <t>Cipriano Celso</t>
  </si>
  <si>
    <t>Сиприану Селсу</t>
  </si>
  <si>
    <t>Ciro Concalves Barretto</t>
  </si>
  <si>
    <t>Сиро Барретто</t>
  </si>
  <si>
    <t>Cirponis Ainars</t>
  </si>
  <si>
    <t>Norway</t>
  </si>
  <si>
    <t>Цирпонис Айнарс</t>
  </si>
  <si>
    <t>Clemence Mbereketo Tonderai</t>
  </si>
  <si>
    <t>Zimbabwe</t>
  </si>
  <si>
    <t>Клеменс Мберекето Тондерай</t>
  </si>
  <si>
    <t>Coada Valeriu</t>
  </si>
  <si>
    <t>Коада Валериу</t>
  </si>
  <si>
    <t>Coo­-Rom Richard</t>
  </si>
  <si>
    <t>Ку-Ром Ричард</t>
  </si>
  <si>
    <t>Copers Maarten</t>
  </si>
  <si>
    <t>Коперс Маартен</t>
  </si>
  <si>
    <t>Corwell Mwerahari</t>
  </si>
  <si>
    <t>Корвелл Мверахари</t>
  </si>
  <si>
    <t>Costa Arsenio</t>
  </si>
  <si>
    <t>Коста Арсенио</t>
  </si>
  <si>
    <t>Cunha Manuel</t>
  </si>
  <si>
    <t>Куньа Мануэль</t>
  </si>
  <si>
    <t>Curado Antonio</t>
  </si>
  <si>
    <t>Курадо Антонио</t>
  </si>
  <si>
    <t>Cusnir Dumitru</t>
  </si>
  <si>
    <t>Кушнир Дмитрий</t>
  </si>
  <si>
    <t>da Cunha Gilberto Laureano</t>
  </si>
  <si>
    <t>да Кунья Гилберто Лауреано</t>
  </si>
  <si>
    <t>da Silva Gildo Oliveira</t>
  </si>
  <si>
    <t>да Сильва Гилдо Оливейра</t>
  </si>
  <si>
    <t>da Silva Medalha</t>
  </si>
  <si>
    <t>да Сильва Медалья</t>
  </si>
  <si>
    <t>Dabrundashvili Paata</t>
  </si>
  <si>
    <t>Дабрундашвили Паата</t>
  </si>
  <si>
    <t>Daffe Aboubacar</t>
  </si>
  <si>
    <t>Дафф Абубакар</t>
  </si>
  <si>
    <t>Dagovich Vladimir</t>
  </si>
  <si>
    <t>Дагович Владимир</t>
  </si>
  <si>
    <t>Dainauskas Mindaugas</t>
  </si>
  <si>
    <t>Дайнаускас Миндаугас</t>
  </si>
  <si>
    <t>Dainauskas Simonas</t>
  </si>
  <si>
    <t>Дайнаускас Симонас</t>
  </si>
  <si>
    <t>Daka Andrew</t>
  </si>
  <si>
    <t>Дака Эндрю</t>
  </si>
  <si>
    <t>Dalgis Adolfas</t>
  </si>
  <si>
    <t>Дальгис Адольфас</t>
  </si>
  <si>
    <t>Daliga Wladyslaw</t>
  </si>
  <si>
    <t>Далига Владислав</t>
  </si>
  <si>
    <t>Damaschin Mihail</t>
  </si>
  <si>
    <t>Дамащин Михаил</t>
  </si>
  <si>
    <t>Dambrauskas Deivydas</t>
  </si>
  <si>
    <t>Дамбраускас Дэйвидас</t>
  </si>
  <si>
    <t>Danauskas Vitautas</t>
  </si>
  <si>
    <t>Данаускас Витаутас</t>
  </si>
  <si>
    <t>Danilchenko Maxim</t>
  </si>
  <si>
    <t>Данильченко Максим</t>
  </si>
  <si>
    <t>Danilchenko Sergey</t>
  </si>
  <si>
    <t>Данильченко Сергей</t>
  </si>
  <si>
    <t>Danilevicius Jonas</t>
  </si>
  <si>
    <t>Данилявичус Йонас</t>
  </si>
  <si>
    <t>Danilov Leonid</t>
  </si>
  <si>
    <t>Данилов Леонид</t>
  </si>
  <si>
    <t>Danish Odhiambo Kerry</t>
  </si>
  <si>
    <t>Kenya</t>
  </si>
  <si>
    <t>Даниш Одхиамбо Керри</t>
  </si>
  <si>
    <t>Darashenka Stsiapan</t>
  </si>
  <si>
    <t>Дорошенко Степан</t>
  </si>
  <si>
    <t>Daščiora Aleksandras</t>
  </si>
  <si>
    <t>Дашчиора Адександрас</t>
  </si>
  <si>
    <t>Dashko Victor</t>
  </si>
  <si>
    <t>Дашко Виктор</t>
  </si>
  <si>
    <t>Dashkov Oleg</t>
  </si>
  <si>
    <t>Дашков Олег</t>
  </si>
  <si>
    <t>Dashkov Vadim</t>
  </si>
  <si>
    <t>Дашков Вадим</t>
  </si>
  <si>
    <t>Datsuk Vadim</t>
  </si>
  <si>
    <t>Дацюк Вадим</t>
  </si>
  <si>
    <t>Daudishvili Georgi</t>
  </si>
  <si>
    <t>Даудишвили Георгий</t>
  </si>
  <si>
    <t>Davidovich Vladimir</t>
  </si>
  <si>
    <t>Давидович Владимир</t>
  </si>
  <si>
    <t>Davletov Aydar</t>
  </si>
  <si>
    <t>Давлетов Айдар</t>
  </si>
  <si>
    <t>Davtyan Akop</t>
  </si>
  <si>
    <t>Давтян Акоп</t>
  </si>
  <si>
    <t>Davydenko S.</t>
  </si>
  <si>
    <t>Давыденко С.</t>
  </si>
  <si>
    <t>Davydov Evgeny</t>
  </si>
  <si>
    <t>Давыдов Евгений</t>
  </si>
  <si>
    <t>Dayan Grigory</t>
  </si>
  <si>
    <t>Даян Григорий</t>
  </si>
  <si>
    <t>de Carvalho Salomao Jorge Jose</t>
  </si>
  <si>
    <t>де Карвал Саломао Жорж Жозе</t>
  </si>
  <si>
    <t>de Oliveira Carlos Cavalcante</t>
  </si>
  <si>
    <t>де Оливейра Карлос Кавальканте</t>
  </si>
  <si>
    <t>de Silva Genaldo Gonzaga</t>
  </si>
  <si>
    <t>де Сильва Генальду Гонзага</t>
  </si>
  <si>
    <t>de Souza Eustaguio Patrisio</t>
  </si>
  <si>
    <t>де Соуза Евстагвио Патрисио</t>
  </si>
  <si>
    <t>de Vries Bram</t>
  </si>
  <si>
    <t>Belgium</t>
  </si>
  <si>
    <t>де Вриз Брам</t>
  </si>
  <si>
    <t>Dekimpe Jens</t>
  </si>
  <si>
    <t>Декимпе Йенс</t>
  </si>
  <si>
    <t>Delattibudiere Jermaine</t>
  </si>
  <si>
    <t>Haiti</t>
  </si>
  <si>
    <t>Делаттибудьер Жермейн</t>
  </si>
  <si>
    <t>Demchenko Ilya</t>
  </si>
  <si>
    <t>Демченко Илья</t>
  </si>
  <si>
    <t>Dementyev Maxim</t>
  </si>
  <si>
    <t>Дементьев Максим</t>
  </si>
  <si>
    <t>Demidovich Dmitry</t>
  </si>
  <si>
    <t>Демидович Дмитрий</t>
  </si>
  <si>
    <t>Demissie Woldegeorgis Ephrame</t>
  </si>
  <si>
    <t>Демисси Волдеджорджис Эфрам</t>
  </si>
  <si>
    <t>Demitrov Kirill</t>
  </si>
  <si>
    <t>Демитров Кирилл</t>
  </si>
  <si>
    <t>Deneef Bert</t>
  </si>
  <si>
    <t>Денееф Берт</t>
  </si>
  <si>
    <t>Deniušas Voitechas</t>
  </si>
  <si>
    <t>Даниушас Войтечас</t>
  </si>
  <si>
    <t>Depaepe Jimmy</t>
  </si>
  <si>
    <t>Депаэпе Джимми</t>
  </si>
  <si>
    <t>Derecha Igor</t>
  </si>
  <si>
    <t>Дереча Игорь</t>
  </si>
  <si>
    <t>Derecha Sergey</t>
  </si>
  <si>
    <t>Дереча Сергей</t>
  </si>
  <si>
    <t>Derewenda Marcin</t>
  </si>
  <si>
    <t>Деревенда Марцин</t>
  </si>
  <si>
    <t>Deryabin Vilimir</t>
  </si>
  <si>
    <t>Дерябин Вилимир</t>
  </si>
  <si>
    <t>Desmet Keita</t>
  </si>
  <si>
    <t>Десмет Кейта</t>
  </si>
  <si>
    <t>Deus Zacheria</t>
  </si>
  <si>
    <t>Tanzania</t>
  </si>
  <si>
    <t>Деус Закерия</t>
  </si>
  <si>
    <t>Diachenko Ivan</t>
  </si>
  <si>
    <t>Дьяченко Иван</t>
  </si>
  <si>
    <t>Dikotsi Thinane Samson</t>
  </si>
  <si>
    <t>Republic of South Africa</t>
  </si>
  <si>
    <t>Дикоци Тинане Самсон</t>
  </si>
  <si>
    <t>Dikun Mikhail</t>
  </si>
  <si>
    <t>Дикун Михаил</t>
  </si>
  <si>
    <t>Dilanski Petr</t>
  </si>
  <si>
    <t>Диланьски Петр</t>
  </si>
  <si>
    <t>Dimitrov Anatoly</t>
  </si>
  <si>
    <t>Димитров Анатолий</t>
  </si>
  <si>
    <t>Dimitrov Kirill</t>
  </si>
  <si>
    <t>Димитров Кирилл</t>
  </si>
  <si>
    <t>Dinius Rimantas</t>
  </si>
  <si>
    <t>Диниус Римантас</t>
  </si>
  <si>
    <t>Diveyev Mikhail</t>
  </si>
  <si>
    <t>Дивеев Михаил</t>
  </si>
  <si>
    <t>Diyokas Linas</t>
  </si>
  <si>
    <t>Диекас Линас</t>
  </si>
  <si>
    <t>Dmitriyev Nikolay</t>
  </si>
  <si>
    <t>Дмитриев Николай</t>
  </si>
  <si>
    <t>Dobriyan Pyotr</t>
  </si>
  <si>
    <t>Добриян Петр</t>
  </si>
  <si>
    <t>Dobrovolsky Sergey</t>
  </si>
  <si>
    <t>Добровольский Сергей</t>
  </si>
  <si>
    <t>Dobryansky Vitaly</t>
  </si>
  <si>
    <t>Добрянский Виталий</t>
  </si>
  <si>
    <t>Dolapci Maxim</t>
  </si>
  <si>
    <t>Долапчи Максим</t>
  </si>
  <si>
    <t>Dolgopolov Alexei</t>
  </si>
  <si>
    <t>Долгополов Алексей</t>
  </si>
  <si>
    <t>Dolov Barasby</t>
  </si>
  <si>
    <t>Долов Барасби</t>
  </si>
  <si>
    <t>Domarkas Audrius</t>
  </si>
  <si>
    <t>Домаркас Адрюс</t>
  </si>
  <si>
    <t>Domarkas Rytis</t>
  </si>
  <si>
    <t>Домаркас Ритис</t>
  </si>
  <si>
    <t>Domcev Aleksej</t>
  </si>
  <si>
    <t>Домчев Алексей</t>
  </si>
  <si>
    <t>Doniyerov Alisher</t>
  </si>
  <si>
    <t>Дониёров Алишер</t>
  </si>
  <si>
    <t>Dorj Ganbold</t>
  </si>
  <si>
    <t>Дорж Ганболд</t>
  </si>
  <si>
    <t>Dorjsuren Erdembileg</t>
  </si>
  <si>
    <t>Доржсурен Эрдембилег</t>
  </si>
  <si>
    <t>Dorofeyev Andrey</t>
  </si>
  <si>
    <t>Дорофеев Андрей</t>
  </si>
  <si>
    <t>Dorofeyev Kirill</t>
  </si>
  <si>
    <t>Дорофеев Кирилл</t>
  </si>
  <si>
    <t>Dorofeyev Vladislav</t>
  </si>
  <si>
    <t>Дорофеев Владислав</t>
  </si>
  <si>
    <t>Dorofeyev Yury</t>
  </si>
  <si>
    <t>Дорофеев Юрий</t>
  </si>
  <si>
    <t>Dorogan Maxim</t>
  </si>
  <si>
    <t>Дороган Максим</t>
  </si>
  <si>
    <t>Dosca Ion</t>
  </si>
  <si>
    <t>Доска Ион</t>
  </si>
  <si>
    <t>Doze Janis</t>
  </si>
  <si>
    <t>Дозе Янис</t>
  </si>
  <si>
    <t>Dozhdikov Andrey</t>
  </si>
  <si>
    <t>Дождиков Андрей</t>
  </si>
  <si>
    <t>Dozhdikov Yury</t>
  </si>
  <si>
    <t>Дождиков Юрий</t>
  </si>
  <si>
    <t>Dragun Alexander</t>
  </si>
  <si>
    <t>Драгун Александр</t>
  </si>
  <si>
    <t>Dragunov Alexey</t>
  </si>
  <si>
    <t>Драгунов Алексей</t>
  </si>
  <si>
    <t>Dreditov Roman</t>
  </si>
  <si>
    <t>Дредитов Роман</t>
  </si>
  <si>
    <t>Dremach Vladimir</t>
  </si>
  <si>
    <t>Дремач Владимир</t>
  </si>
  <si>
    <t>Drogunov Victor</t>
  </si>
  <si>
    <t>Дрогунов Виктор</t>
  </si>
  <si>
    <t>Drouin Philippe</t>
  </si>
  <si>
    <t>Друэн Филипп</t>
  </si>
  <si>
    <t>Drozdov E.</t>
  </si>
  <si>
    <t>Дроздов Е.</t>
  </si>
  <si>
    <t>Drozdovich E.</t>
  </si>
  <si>
    <t>Дроздович Е.</t>
  </si>
  <si>
    <t>Druzhinin Boris</t>
  </si>
  <si>
    <t>Дружинин Борис</t>
  </si>
  <si>
    <t>Du Caiwang</t>
  </si>
  <si>
    <t>Ду Каиванг</t>
  </si>
  <si>
    <t>Dubkov Ilya</t>
  </si>
  <si>
    <t>Дубков Илья</t>
  </si>
  <si>
    <t>Dublin Kirill</t>
  </si>
  <si>
    <t>Дублин Кирилл</t>
  </si>
  <si>
    <t>Dubovsky E.</t>
  </si>
  <si>
    <t>Дубовский Е.</t>
  </si>
  <si>
    <t>Duc Mai Trung</t>
  </si>
  <si>
    <t>Vietnam</t>
  </si>
  <si>
    <t>Дук Маи Трунг</t>
  </si>
  <si>
    <t>Dudchenko Vladislav</t>
  </si>
  <si>
    <t>Дудченко Владислав</t>
  </si>
  <si>
    <t>Dudin Ilya</t>
  </si>
  <si>
    <t>Дудин Илья</t>
  </si>
  <si>
    <t>Dudin Leonid</t>
  </si>
  <si>
    <t>Дудин Леонид</t>
  </si>
  <si>
    <t>Dudin Sergey</t>
  </si>
  <si>
    <t>Дудин Сергей</t>
  </si>
  <si>
    <t>Dudka Vladimir</t>
  </si>
  <si>
    <t>Дудка Владимир</t>
  </si>
  <si>
    <t>Dudkevich Karol</t>
  </si>
  <si>
    <t>Дудкевич Карол</t>
  </si>
  <si>
    <t>Dudkin Dmitry</t>
  </si>
  <si>
    <t>Дудкин Дмитрий</t>
  </si>
  <si>
    <t>Dudkovsky Sergey</t>
  </si>
  <si>
    <t>Дудковский Сергей</t>
  </si>
  <si>
    <t>Dudсo Denis</t>
  </si>
  <si>
    <t>Дудко Денис</t>
  </si>
  <si>
    <t>Dukayev Edgar</t>
  </si>
  <si>
    <t>Дукаев Эдгар</t>
  </si>
  <si>
    <t>Dulinskas Algirdas</t>
  </si>
  <si>
    <t>Дулинкас Алгирдас</t>
  </si>
  <si>
    <t>Duncane Ngoma Rev</t>
  </si>
  <si>
    <t>Дункан Нгома Рев</t>
  </si>
  <si>
    <t>Durnev Vladimir</t>
  </si>
  <si>
    <t>Дурнев Владимир</t>
  </si>
  <si>
    <t>Dusart Cedric</t>
  </si>
  <si>
    <t>Дюсар Седрик</t>
  </si>
  <si>
    <t>Duysen Abay</t>
  </si>
  <si>
    <t>Дуйсен Абай</t>
  </si>
  <si>
    <t>Duzhy Alexander</t>
  </si>
  <si>
    <t>Дужий Александр</t>
  </si>
  <si>
    <t>Dvoynikov Alexander</t>
  </si>
  <si>
    <t>Двойников Александр</t>
  </si>
  <si>
    <t>Dymentov Yefim</t>
  </si>
  <si>
    <t>Дыментов Ефим</t>
  </si>
  <si>
    <t>Dyomin Dmitry</t>
  </si>
  <si>
    <t>Демин Дмитрий</t>
  </si>
  <si>
    <t>Dyumbayev Zhambulat</t>
  </si>
  <si>
    <t>Дюмбаев Жамбулат</t>
  </si>
  <si>
    <t>Edmund Crystall Owusu</t>
  </si>
  <si>
    <t>Эдмунд Кристалл Овусу</t>
  </si>
  <si>
    <t>Eerma Enno</t>
  </si>
  <si>
    <t>Ээрма Энно</t>
  </si>
  <si>
    <t>Efimenko Victor</t>
  </si>
  <si>
    <t>Ефименко Виктор</t>
  </si>
  <si>
    <t>Efimov Aleksander</t>
  </si>
  <si>
    <t>Ефимов Александр</t>
  </si>
  <si>
    <t>Efremov Gavril</t>
  </si>
  <si>
    <t>Ефремов Гаврил</t>
  </si>
  <si>
    <t>Efremov Nikita</t>
  </si>
  <si>
    <t>Ефремов Никита</t>
  </si>
  <si>
    <t>Еголин Виталий</t>
  </si>
  <si>
    <t>Егоров Айсен</t>
  </si>
  <si>
    <t>Egorov Grigory</t>
  </si>
  <si>
    <t>Егоров Григорий</t>
  </si>
  <si>
    <t>Egorov Mikhail</t>
  </si>
  <si>
    <t>Егоров Михаил</t>
  </si>
  <si>
    <t>Egorov Oleg</t>
  </si>
  <si>
    <t>Егоров Олег</t>
  </si>
  <si>
    <t>Egorov Vasily</t>
  </si>
  <si>
    <t>Егоров Василий</t>
  </si>
  <si>
    <t>Egorov Victor</t>
  </si>
  <si>
    <t>Егоров Виктор</t>
  </si>
  <si>
    <t>Egorov Vladimir</t>
  </si>
  <si>
    <t>Егоров Владимир</t>
  </si>
  <si>
    <t>Elanov Vladimir</t>
  </si>
  <si>
    <t>Еланов Владимир</t>
  </si>
  <si>
    <t>Eliseyev Alexander</t>
  </si>
  <si>
    <t>Елисеев Александр</t>
  </si>
  <si>
    <t>Elterman Eduard</t>
  </si>
  <si>
    <t>Эльтерман Эдуард</t>
  </si>
  <si>
    <t>Eltsyn Konstantin</t>
  </si>
  <si>
    <t>Ельцын Константин</t>
  </si>
  <si>
    <t>Elvov Igor</t>
  </si>
  <si>
    <t>Эльвов Игорь</t>
  </si>
  <si>
    <t>Elyanov K.</t>
  </si>
  <si>
    <t>Эльянов К.</t>
  </si>
  <si>
    <t>Emelyanov Klim</t>
  </si>
  <si>
    <t>Емельянов Клим</t>
  </si>
  <si>
    <t>Engler Alexander</t>
  </si>
  <si>
    <t>Энглер Александр</t>
  </si>
  <si>
    <t>Enkh Enkh-Erdene</t>
  </si>
  <si>
    <t>Энх Энх-Эрдене</t>
  </si>
  <si>
    <t>Epshteyn Semyon</t>
  </si>
  <si>
    <t>Эпштейн Семен</t>
  </si>
  <si>
    <t>Erakhnovich Pyotr</t>
  </si>
  <si>
    <t>Ерахнович Петр</t>
  </si>
  <si>
    <t>Eremyan Hayk</t>
  </si>
  <si>
    <t>Еремян Айк</t>
  </si>
  <si>
    <t>Ergashev Kh.</t>
  </si>
  <si>
    <t>Ергашев Х.</t>
  </si>
  <si>
    <t>Ermagambetov Salimzhan</t>
  </si>
  <si>
    <t>Ермагамбетов Салимжан</t>
  </si>
  <si>
    <t>Ermakov Ivan</t>
  </si>
  <si>
    <t>Ермаков Иван</t>
  </si>
  <si>
    <t>Ermashevich Nikita</t>
  </si>
  <si>
    <t>Ермашевич Никита</t>
  </si>
  <si>
    <t>Ermeckaliyev M.</t>
  </si>
  <si>
    <t>Ермеккалиев M.</t>
  </si>
  <si>
    <t>Eroshenko Nikita</t>
  </si>
  <si>
    <t>Ерошенко Никита</t>
  </si>
  <si>
    <t>Ershov Sergey</t>
  </si>
  <si>
    <t>Ершов Сергей</t>
  </si>
  <si>
    <t>Ertman Dmitry</t>
  </si>
  <si>
    <t>Эртман Дмитрий</t>
  </si>
  <si>
    <t>Есбол Еренгайып</t>
  </si>
  <si>
    <t>Esengaliyev Aybek</t>
  </si>
  <si>
    <t>Есенгалиев Айбек</t>
  </si>
  <si>
    <t>Eshonkulov Jamshid</t>
  </si>
  <si>
    <t>Ешонкулов Джамшид</t>
  </si>
  <si>
    <t>Eshurin Semyon</t>
  </si>
  <si>
    <t>Ешурин Семён</t>
  </si>
  <si>
    <t>Eskin Mikhail</t>
  </si>
  <si>
    <t>Еськин Михаил</t>
  </si>
  <si>
    <t>Eskov Evgeny</t>
  </si>
  <si>
    <t>Еськов Евгений</t>
  </si>
  <si>
    <t>Eskov Sergey</t>
  </si>
  <si>
    <t>Еськов Сергей</t>
  </si>
  <si>
    <t>Evdokimov Andrey</t>
  </si>
  <si>
    <t>Евдокимов Андрей</t>
  </si>
  <si>
    <t>Evens Johan</t>
  </si>
  <si>
    <t>Эвенс Йохан</t>
  </si>
  <si>
    <t>Everstov Ivan</t>
  </si>
  <si>
    <t>Эверстов Иван</t>
  </si>
  <si>
    <t>Evko Vasily</t>
  </si>
  <si>
    <t>Евко Василий</t>
  </si>
  <si>
    <t>Evlaschenkov Valery</t>
  </si>
  <si>
    <t>Евлащенков Валерий</t>
  </si>
  <si>
    <t>Eysmont V.</t>
  </si>
  <si>
    <t>Эйсмонт В.</t>
  </si>
  <si>
    <t>Ezhimov A.</t>
  </si>
  <si>
    <t>Ежимов А.</t>
  </si>
  <si>
    <t>Fadeyev Dmitry</t>
  </si>
  <si>
    <t>Фадеев Дмитрий</t>
  </si>
  <si>
    <t>Fadeyev Nikolay</t>
  </si>
  <si>
    <t>Фадеев Николай</t>
  </si>
  <si>
    <t>Fagbemiro Tima</t>
  </si>
  <si>
    <t>Nigeria</t>
  </si>
  <si>
    <t>Фагбемиро Тима</t>
  </si>
  <si>
    <t>Fandikov Svyatoslav</t>
  </si>
  <si>
    <t>Фандиков Святослав</t>
  </si>
  <si>
    <t>Farnests Janis</t>
  </si>
  <si>
    <t>Фарнестс Янис</t>
  </si>
  <si>
    <t>Fateyev Vladimir</t>
  </si>
  <si>
    <t>Фатеев Владимир</t>
  </si>
  <si>
    <t>Fatkhutdinov Rafis</t>
  </si>
  <si>
    <t>Фатхутдинов Рафис</t>
  </si>
  <si>
    <t>Faucher Stephane</t>
  </si>
  <si>
    <t>Фоше Стефан</t>
  </si>
  <si>
    <t>Fayzullin Ildar</t>
  </si>
  <si>
    <t>Файзуллин Ильдар</t>
  </si>
  <si>
    <t>Fayzutdinov Mars</t>
  </si>
  <si>
    <t>Файзутдинов Марс</t>
  </si>
  <si>
    <t>Fazylov Markiel</t>
  </si>
  <si>
    <t>Фазылов Маркиел</t>
  </si>
  <si>
    <t>Fedenko Denis</t>
  </si>
  <si>
    <t>Феденко Денис</t>
  </si>
  <si>
    <t>Fedoseyev Andrey</t>
  </si>
  <si>
    <t>Федосеев Андрей</t>
  </si>
  <si>
    <t>Fedotov Andrey</t>
  </si>
  <si>
    <t>Федотов Андрей</t>
  </si>
  <si>
    <t>Fedotov I.</t>
  </si>
  <si>
    <t>Федотов И.</t>
  </si>
  <si>
    <t>Fedotov Roman</t>
  </si>
  <si>
    <t>Федотов Роман</t>
  </si>
  <si>
    <t>Fedyukovich Sergey</t>
  </si>
  <si>
    <t>Федюкович Сергей</t>
  </si>
  <si>
    <t>Fefelov Andrey</t>
  </si>
  <si>
    <t>11</t>
  </si>
  <si>
    <t>Фефелов Андрей</t>
  </si>
  <si>
    <t>Felberg Alexander</t>
  </si>
  <si>
    <t>Фельберг Александр</t>
  </si>
  <si>
    <t>Ferdzyn Kamil</t>
  </si>
  <si>
    <t>Фэрдзын Камил</t>
  </si>
  <si>
    <t>Fernandes Idalio</t>
  </si>
  <si>
    <t>Фернандес Идалио</t>
  </si>
  <si>
    <t>Fetisov Georgiy</t>
  </si>
  <si>
    <t>Фетисов Георгий</t>
  </si>
  <si>
    <t>Fidyk Ivan</t>
  </si>
  <si>
    <t>Фидык Иван</t>
  </si>
  <si>
    <t>Filatov Artur</t>
  </si>
  <si>
    <t>Филатов Артур</t>
  </si>
  <si>
    <t>Filatov Denis</t>
  </si>
  <si>
    <t>Филатов Денис</t>
  </si>
  <si>
    <t>Filinovich I.</t>
  </si>
  <si>
    <t>Филинович И.</t>
  </si>
  <si>
    <t>Filipe Daniel</t>
  </si>
  <si>
    <t>Sao Tome and Principe</t>
  </si>
  <si>
    <t>Филип Дэниэл</t>
  </si>
  <si>
    <t>Filipenko Dmitry</t>
  </si>
  <si>
    <t>Филипенко Дмитрий</t>
  </si>
  <si>
    <t>Филиппов Афанасий</t>
  </si>
  <si>
    <t>Filippov Konstantin</t>
  </si>
  <si>
    <t>Филиппов Константин</t>
  </si>
  <si>
    <t>Fiļkovs D.</t>
  </si>
  <si>
    <t>Филковс Д.</t>
  </si>
  <si>
    <t>Finogenovs Arturs</t>
  </si>
  <si>
    <t>Финогенов Артур</t>
  </si>
  <si>
    <t>Fofonov Anton</t>
  </si>
  <si>
    <t>Фофонов Антон</t>
  </si>
  <si>
    <t>Fokin Valery</t>
  </si>
  <si>
    <t>Фокин Валерий</t>
  </si>
  <si>
    <t>Fomin Mikhail</t>
  </si>
  <si>
    <t>Фомин Михаил</t>
  </si>
  <si>
    <t>Fomkin Vladislav</t>
  </si>
  <si>
    <t>Фомкин Владислав</t>
  </si>
  <si>
    <t>Fomkinas Aleksandras</t>
  </si>
  <si>
    <t>Фомкинас Александрас</t>
  </si>
  <si>
    <t>Francis Jack</t>
  </si>
  <si>
    <t>Францис Джек</t>
  </si>
  <si>
    <t>Francisco Jose</t>
  </si>
  <si>
    <t>Angola</t>
  </si>
  <si>
    <t>Франциско Жозе</t>
  </si>
  <si>
    <t>Franek Dawid</t>
  </si>
  <si>
    <t>Франек Давид</t>
  </si>
  <si>
    <t>Frenkel Mikhail</t>
  </si>
  <si>
    <t>Френкель Михаил</t>
  </si>
  <si>
    <t>Fridman Yigal</t>
  </si>
  <si>
    <t>Canada</t>
  </si>
  <si>
    <t>Фридман Игал</t>
  </si>
  <si>
    <t>Friesen Eugen</t>
  </si>
  <si>
    <t>Фризен Евгений</t>
  </si>
  <si>
    <t>Friesen Jacob</t>
  </si>
  <si>
    <t>Фризен Якоб</t>
  </si>
  <si>
    <t>Frolov Vadim</t>
  </si>
  <si>
    <t>Фролов Вадим</t>
  </si>
  <si>
    <t>Furnike V.</t>
  </si>
  <si>
    <t>Фурникэ В.</t>
  </si>
  <si>
    <t>Fyodorov Igor</t>
  </si>
  <si>
    <t>Фёдоров Игорь</t>
  </si>
  <si>
    <t>Fyodorov Mikhail</t>
  </si>
  <si>
    <t>Фёдоров Михаил</t>
  </si>
  <si>
    <t>Фёдоров Вадим</t>
  </si>
  <si>
    <t>Fyodorov Vladimir</t>
  </si>
  <si>
    <t>Фёдоров Владимир</t>
  </si>
  <si>
    <t>Gabdullin Vitaly</t>
  </si>
  <si>
    <t>Габдуллин Виталий</t>
  </si>
  <si>
    <t>Gabechava Ilia</t>
  </si>
  <si>
    <t>Габечава Илья</t>
  </si>
  <si>
    <t>Gabrielyan Vahagn</t>
  </si>
  <si>
    <t>Габриелян Ваган</t>
  </si>
  <si>
    <t>Gabyshev Nikita</t>
  </si>
  <si>
    <t>Габышев Никита</t>
  </si>
  <si>
    <t>Gadeikis Algirdas</t>
  </si>
  <si>
    <t>Гадеикис Алгирдас</t>
  </si>
  <si>
    <t>Gadzhiyev Gadir</t>
  </si>
  <si>
    <t>Гаджиев Гадир</t>
  </si>
  <si>
    <t>Gadzhiyev Nizami</t>
  </si>
  <si>
    <t>Гаджиев Низами</t>
  </si>
  <si>
    <t>Gaidarji Alexandr</t>
  </si>
  <si>
    <t>Гайдаржи Александр</t>
  </si>
  <si>
    <t>Galanskis Ilmars</t>
  </si>
  <si>
    <t>Галанскис Илмарс</t>
  </si>
  <si>
    <t>Galashov Mikhail</t>
  </si>
  <si>
    <t>Галашов Михаил</t>
  </si>
  <si>
    <t>Galchansky Vitaly</t>
  </si>
  <si>
    <t>Галчанский Виталий</t>
  </si>
  <si>
    <t>Galiev Emil</t>
  </si>
  <si>
    <t>Галиев Эмиль</t>
  </si>
  <si>
    <t>Galimov Radik</t>
  </si>
  <si>
    <t>Галимов Радик</t>
  </si>
  <si>
    <t>Galkus Stanislovas</t>
  </si>
  <si>
    <t>Галкус Станисловас</t>
  </si>
  <si>
    <t>Gallyamov Nail</t>
  </si>
  <si>
    <t>Галлямов Наиль</t>
  </si>
  <si>
    <t>Galtsov Vitaly</t>
  </si>
  <si>
    <t>Гальцов Виталий</t>
  </si>
  <si>
    <t>Gambarov Gasan</t>
  </si>
  <si>
    <t>Гамбаров Гасан</t>
  </si>
  <si>
    <t>Ganbold Burenbold</t>
  </si>
  <si>
    <t>Ганболд Буренболд</t>
  </si>
  <si>
    <t>Ganbold Gerelbold</t>
  </si>
  <si>
    <t>Ганболд Герелболд</t>
  </si>
  <si>
    <t>Gangsuhe</t>
  </si>
  <si>
    <t>Гангсухе</t>
  </si>
  <si>
    <t>Ganiyev Farid</t>
  </si>
  <si>
    <t>Ганиев Фарид</t>
  </si>
  <si>
    <t>Ganiyev Murod</t>
  </si>
  <si>
    <t>Ганиев Мурод</t>
  </si>
  <si>
    <t>Ganopolsky Dmitry</t>
  </si>
  <si>
    <t>Ганопольский Дмитрий</t>
  </si>
  <si>
    <t>Gantman Alexander</t>
  </si>
  <si>
    <t>Гантман Александр</t>
  </si>
  <si>
    <t>Ganyak Igor</t>
  </si>
  <si>
    <t>Ганяк Игорь</t>
  </si>
  <si>
    <t>Garayev Artur</t>
  </si>
  <si>
    <t>Гараев Артур</t>
  </si>
  <si>
    <t>Garbuzov Stanislav</t>
  </si>
  <si>
    <t>Гарбузов Станислав</t>
  </si>
  <si>
    <t>Garifullin Shamil</t>
  </si>
  <si>
    <t>Гарифуллин Шамиль</t>
  </si>
  <si>
    <t>Garmatny Dmitry</t>
  </si>
  <si>
    <t>Гарматный Дмитрий</t>
  </si>
  <si>
    <t>Gasretov Kazimagomed</t>
  </si>
  <si>
    <t>Гасретов Казимагомед</t>
  </si>
  <si>
    <t>Gasymov Zabit</t>
  </si>
  <si>
    <t>Гасымов Забит</t>
  </si>
  <si>
    <t>Gatin Ruslan</t>
  </si>
  <si>
    <t>Гатин Руслан</t>
  </si>
  <si>
    <t>Gavrilenko Vladimir</t>
  </si>
  <si>
    <t>Гавриленко Владимир</t>
  </si>
  <si>
    <t>Гаврилов Андрей</t>
  </si>
  <si>
    <t>Gavrilov Boris</t>
  </si>
  <si>
    <t>Гаврилов Борис</t>
  </si>
  <si>
    <t>Gavrilov Nikolay</t>
  </si>
  <si>
    <t>Гаврилов Николай</t>
  </si>
  <si>
    <t>Gavrilovas Vladimiras</t>
  </si>
  <si>
    <t>Гаврилов Владимир</t>
  </si>
  <si>
    <t>Gayazov Shamil</t>
  </si>
  <si>
    <t>Гаязов Шамиль</t>
  </si>
  <si>
    <t>Gaydukevich Igor</t>
  </si>
  <si>
    <t>Гайдукевич Игорь</t>
  </si>
  <si>
    <t>Гайдуков Андрей</t>
  </si>
  <si>
    <t>Гайнулин Данил</t>
  </si>
  <si>
    <t>Gayovich Yuri</t>
  </si>
  <si>
    <t>Гайович Юрий</t>
  </si>
  <si>
    <t>Георгиев Александр</t>
  </si>
  <si>
    <t>Gerasimov Alexander</t>
  </si>
  <si>
    <t>Герасимов Александр</t>
  </si>
  <si>
    <t>Gerasimov Egor</t>
  </si>
  <si>
    <t>Герасимов Егор</t>
  </si>
  <si>
    <t>Gerasimov Vadim</t>
  </si>
  <si>
    <t>Герасимов Вадим</t>
  </si>
  <si>
    <t>Gerbik Alexey</t>
  </si>
  <si>
    <t>Гербик Алексей</t>
  </si>
  <si>
    <t>Geremu Dixy</t>
  </si>
  <si>
    <t>Герему Дикси</t>
  </si>
  <si>
    <t>Гермогенов Николай</t>
  </si>
  <si>
    <t>Geronil Marciano Batalha</t>
  </si>
  <si>
    <t>Геронил Марсиано Баталья</t>
  </si>
  <si>
    <t>Gersht Solomon</t>
  </si>
  <si>
    <t>Гершт Соломон</t>
  </si>
  <si>
    <t>Gerus Yaroslav</t>
  </si>
  <si>
    <t>Герус Ярослав</t>
  </si>
  <si>
    <t>Geselle Roman</t>
  </si>
  <si>
    <t>Гэсэлле Роман</t>
  </si>
  <si>
    <t>Getmanenko Vyacheslav</t>
  </si>
  <si>
    <t>Гетманенко Вячеслав</t>
  </si>
  <si>
    <t>Гетманский Александр</t>
  </si>
  <si>
    <t>Гетманский Дмитрий</t>
  </si>
  <si>
    <t>Гетманский Григорий</t>
  </si>
  <si>
    <t>Gevorgyan Artur</t>
  </si>
  <si>
    <t>Геворгян Артур</t>
  </si>
  <si>
    <t>Ghendov Victor</t>
  </si>
  <si>
    <t>Гендов Виктор</t>
  </si>
  <si>
    <t>Gil Vitaly</t>
  </si>
  <si>
    <t>Гиль Виталий</t>
  </si>
  <si>
    <t>Gill Danny</t>
  </si>
  <si>
    <t>Джилл Дэнни</t>
  </si>
  <si>
    <t>Gilmanov Artur</t>
  </si>
  <si>
    <t>Гильманов Артур</t>
  </si>
  <si>
    <t>Gilmanov Mars</t>
  </si>
  <si>
    <t>Гильманов Марс</t>
  </si>
  <si>
    <t>Gimatdinov Nadim</t>
  </si>
  <si>
    <t>Гиматдинов Надим</t>
  </si>
  <si>
    <t>Gimatdinov Sergey</t>
  </si>
  <si>
    <t>Гиматдинов Сергей</t>
  </si>
  <si>
    <t>Girfanov Eduard</t>
  </si>
  <si>
    <t>Гирфанов Эдуард</t>
  </si>
  <si>
    <t>Gladky Sergey</t>
  </si>
  <si>
    <t>Гладкий Сергей</t>
  </si>
  <si>
    <t>Glin Daniel</t>
  </si>
  <si>
    <t>Глин Даниэль</t>
  </si>
  <si>
    <t>Glizerin Mikhail</t>
  </si>
  <si>
    <t>Глизерин Михаил</t>
  </si>
  <si>
    <t>Glukhov Konstantin</t>
  </si>
  <si>
    <t>Глухов Константин</t>
  </si>
  <si>
    <t>Glushchanka Stanislau</t>
  </si>
  <si>
    <t>Глущенко Станислав</t>
  </si>
  <si>
    <t>Glyzin Andrey</t>
  </si>
  <si>
    <t>Глызин Андрей</t>
  </si>
  <si>
    <t>Gnelitsky Andrey</t>
  </si>
  <si>
    <t>Гнелицкий Андрей</t>
  </si>
  <si>
    <t>Gnuda A.</t>
  </si>
  <si>
    <t>Гнуда А.</t>
  </si>
  <si>
    <t>Godun Vitaly</t>
  </si>
  <si>
    <t>Годун Виталий</t>
  </si>
  <si>
    <t>Godzhayev Samir</t>
  </si>
  <si>
    <t>Годжаев Самир</t>
  </si>
  <si>
    <t>Gogoladze Roman</t>
  </si>
  <si>
    <t>Cyprus</t>
  </si>
  <si>
    <t>Гоголадзе Роман</t>
  </si>
  <si>
    <t>Gogolev Asten</t>
  </si>
  <si>
    <t>Гоголев Астен</t>
  </si>
  <si>
    <t>Golabek Paweł</t>
  </si>
  <si>
    <t>Голомбэк Павел</t>
  </si>
  <si>
    <t>Goldstein Tal</t>
  </si>
  <si>
    <t>Гольдштейн Тал</t>
  </si>
  <si>
    <t>Goldstein Yury</t>
  </si>
  <si>
    <t>Гольдштейн Юрий</t>
  </si>
  <si>
    <t>Golovachev Alexander</t>
  </si>
  <si>
    <t>Головачёв Александр</t>
  </si>
  <si>
    <t>Golovan Anatoly</t>
  </si>
  <si>
    <t>Головань Анатолий</t>
  </si>
  <si>
    <t>Golovko Evgeny</t>
  </si>
  <si>
    <t>Головко Евгений</t>
  </si>
  <si>
    <t>Golovskoy Sergey</t>
  </si>
  <si>
    <t>Головской Сергей</t>
  </si>
  <si>
    <t>Golub Stepan</t>
  </si>
  <si>
    <t>Голуб Степан</t>
  </si>
  <si>
    <t>Golubajev Valentin</t>
  </si>
  <si>
    <t>Голубаев Валентин</t>
  </si>
  <si>
    <t>Goncharov Aleksander</t>
  </si>
  <si>
    <t>Гончаров Александр</t>
  </si>
  <si>
    <t>Goncharov G.</t>
  </si>
  <si>
    <t>Гончаров Г.</t>
  </si>
  <si>
    <t>Goncharov Georgy</t>
  </si>
  <si>
    <t>Гончаров Георгий</t>
  </si>
  <si>
    <t>Goncharov Viktor</t>
  </si>
  <si>
    <t>Гончаров Виктор</t>
  </si>
  <si>
    <t>Goncharov Оleg</t>
  </si>
  <si>
    <t>Гончаров Олег</t>
  </si>
  <si>
    <t>Goncharuk Sergey</t>
  </si>
  <si>
    <t>Гончарук Сергей</t>
  </si>
  <si>
    <t>Gondwe Gift</t>
  </si>
  <si>
    <t>Гондве Гифт</t>
  </si>
  <si>
    <t>Gongalsky Alexander</t>
  </si>
  <si>
    <t>Гонгальский Александр</t>
  </si>
  <si>
    <t>Gonzaga Alsebidаs</t>
  </si>
  <si>
    <t>Гонзага Алсебидас</t>
  </si>
  <si>
    <t>Gorbatyuk Artyom</t>
  </si>
  <si>
    <t>Горбатюк Артём</t>
  </si>
  <si>
    <t>Gorbokon Grigory</t>
  </si>
  <si>
    <t>Горбоконь Григорий</t>
  </si>
  <si>
    <t>Gorbokon Stepan</t>
  </si>
  <si>
    <t>Горбоконь Степан</t>
  </si>
  <si>
    <t>Gorbunov Vladimir</t>
  </si>
  <si>
    <t>Горбунов Владимир</t>
  </si>
  <si>
    <t>Gordeyev Roman</t>
  </si>
  <si>
    <t>Гордеев Роман</t>
  </si>
  <si>
    <t>Gorelik Boris</t>
  </si>
  <si>
    <t>Горелик Борис</t>
  </si>
  <si>
    <t>Gorelkin Sergey</t>
  </si>
  <si>
    <t>Горелкин Сергей</t>
  </si>
  <si>
    <t>Gorkins A</t>
  </si>
  <si>
    <t>Горкинс А.</t>
  </si>
  <si>
    <t>Gorobets Victor</t>
  </si>
  <si>
    <t>Горобец Виктор</t>
  </si>
  <si>
    <t>Gorpenich Fyodor</t>
  </si>
  <si>
    <t>Горпенич Федор</t>
  </si>
  <si>
    <t>Gorshenin Yury</t>
  </si>
  <si>
    <t>Горшенин Юрий</t>
  </si>
  <si>
    <t>Горюнов Михаил</t>
  </si>
  <si>
    <t>Говоров Прокопий</t>
  </si>
  <si>
    <t>Gozman Grigory</t>
  </si>
  <si>
    <t>Гозман Григорий</t>
  </si>
  <si>
    <t>Grabchuk Lukyan</t>
  </si>
  <si>
    <t>Грабчук Лукьян</t>
  </si>
  <si>
    <t>Grachov Valery</t>
  </si>
  <si>
    <t>Грачев Валерий</t>
  </si>
  <si>
    <t>Graczyk Piotr</t>
  </si>
  <si>
    <t>Грачык Пётр</t>
  </si>
  <si>
    <t>Gradinar Mikhail</t>
  </si>
  <si>
    <t>Градинар Михаил</t>
  </si>
  <si>
    <t>Graim Dixy</t>
  </si>
  <si>
    <t>Грейм Дикси</t>
  </si>
  <si>
    <t>Gramma Yuri</t>
  </si>
  <si>
    <t>Грамма Юрий</t>
  </si>
  <si>
    <t>Grebenscikov Victor</t>
  </si>
  <si>
    <t>54</t>
  </si>
  <si>
    <t>USA</t>
  </si>
  <si>
    <t>Гребенщиков Виктор</t>
  </si>
  <si>
    <t>Grebyonkin Valery</t>
  </si>
  <si>
    <t>Гребенкин Валерий</t>
  </si>
  <si>
    <t>Grechukha Mikhail</t>
  </si>
  <si>
    <t>Гречуха Михаил</t>
  </si>
  <si>
    <t>Grevtsev Mikhail</t>
  </si>
  <si>
    <t>Гревцев Михаил</t>
  </si>
  <si>
    <t>Gribuška Gunārs</t>
  </si>
  <si>
    <t>Грибушка Гюнарс</t>
  </si>
  <si>
    <t>Grigorivker Igor</t>
  </si>
  <si>
    <t>Григоривкер Игорь</t>
  </si>
  <si>
    <t>Grigoryan Gagik</t>
  </si>
  <si>
    <t>Григорян Гагик</t>
  </si>
  <si>
    <t>Grigoryan Nerses</t>
  </si>
  <si>
    <t>Григорян Нерсес</t>
  </si>
  <si>
    <t>Grinblat Ilya</t>
  </si>
  <si>
    <t>Гринблат Илья</t>
  </si>
  <si>
    <t>Grinevich Nikolay</t>
  </si>
  <si>
    <t>Гриневич Николай</t>
  </si>
  <si>
    <t>Grinevich Vladimir</t>
  </si>
  <si>
    <t>Гриневич Владимир</t>
  </si>
  <si>
    <t>Grinshpun Roman</t>
  </si>
  <si>
    <t>Гриншпун Роман</t>
  </si>
  <si>
    <t>Gripachevsky Evgeny</t>
  </si>
  <si>
    <t>Грипачевский Евгений</t>
  </si>
  <si>
    <t>Grischenko Alexander</t>
  </si>
  <si>
    <t>Грищенко Александр</t>
  </si>
  <si>
    <t>Grischenko Andrey</t>
  </si>
  <si>
    <t>Грищенко Андрей</t>
  </si>
  <si>
    <t>Grishanov Aleksey</t>
  </si>
  <si>
    <t>Гришанов Алексей</t>
  </si>
  <si>
    <t>Grishin Andrey</t>
  </si>
  <si>
    <t>Гришин Андрей</t>
  </si>
  <si>
    <t>Grishko Pavel</t>
  </si>
  <si>
    <t>Гришко Павел</t>
  </si>
  <si>
    <t>Grishpun Ruslan</t>
  </si>
  <si>
    <t>Гришпун Руслан</t>
  </si>
  <si>
    <t>Grišins Roberts</t>
  </si>
  <si>
    <t>Гришинс Робоертс</t>
  </si>
  <si>
    <t>Gritsius Saulius</t>
  </si>
  <si>
    <t>Грицюс Саулюс</t>
  </si>
  <si>
    <t>Grodecki Andrzej</t>
  </si>
  <si>
    <t>Гродецки Анджей</t>
  </si>
  <si>
    <t>Gromov Daniil</t>
  </si>
  <si>
    <t>Громов Даниил</t>
  </si>
  <si>
    <t>Gromov Yury</t>
  </si>
  <si>
    <t>Громов Юрий</t>
  </si>
  <si>
    <t>Grosu Oleg</t>
  </si>
  <si>
    <t>Гросу Олег</t>
  </si>
  <si>
    <t>Grzesiak Marcin</t>
  </si>
  <si>
    <t>Гржесяк Марчин</t>
  </si>
  <si>
    <t>Grzybowski Daniel</t>
  </si>
  <si>
    <t>Гжибовски Даниэль</t>
  </si>
  <si>
    <t>Guba Nikolai</t>
  </si>
  <si>
    <t>Губа Николай</t>
  </si>
  <si>
    <t>Guba Yury</t>
  </si>
  <si>
    <t>Губа Юрий</t>
  </si>
  <si>
    <t>Gubarenko Vladimir</t>
  </si>
  <si>
    <t>Губаренко Владимир</t>
  </si>
  <si>
    <t>Gubarev Igor</t>
  </si>
  <si>
    <t>Губарев Игорь</t>
  </si>
  <si>
    <t>Guerreiro Antonio</t>
  </si>
  <si>
    <t>Геррейро Антонио</t>
  </si>
  <si>
    <t>Guliyev Adil</t>
  </si>
  <si>
    <t>Гулиев Адил</t>
  </si>
  <si>
    <t>Guliyev Anver</t>
  </si>
  <si>
    <t>Гулиев Анвер</t>
  </si>
  <si>
    <t>Guliyev Parviz</t>
  </si>
  <si>
    <t>Гулиев Пярвиз</t>
  </si>
  <si>
    <t>Guliyev Teymur</t>
  </si>
  <si>
    <t>Гулиев Теймур</t>
  </si>
  <si>
    <t>Guljmob</t>
  </si>
  <si>
    <t>Гулджмоб</t>
  </si>
  <si>
    <t>Guly Dmitry</t>
  </si>
  <si>
    <t>Гулый Дмитрий</t>
  </si>
  <si>
    <t>Gulyamov Sanjar</t>
  </si>
  <si>
    <t>Гулямов Санджар</t>
  </si>
  <si>
    <t>Gulyan Marat</t>
  </si>
  <si>
    <t>Гулян Марат</t>
  </si>
  <si>
    <t>Гуляев Николай</t>
  </si>
  <si>
    <t>Gulyayev Sergey</t>
  </si>
  <si>
    <t>Гуляев Сергей</t>
  </si>
  <si>
    <t>Guretsky Vyacheslav</t>
  </si>
  <si>
    <t>Гурецкий Вячеслав</t>
  </si>
  <si>
    <t>Gurkov Anton</t>
  </si>
  <si>
    <t>Гурков Антон</t>
  </si>
  <si>
    <t>Guryev Victor</t>
  </si>
  <si>
    <t>Гурьев Виктор</t>
  </si>
  <si>
    <t>Gusarov Dmitry</t>
  </si>
  <si>
    <t>Гусаров Дмитрий</t>
  </si>
  <si>
    <t>Gusev Konstantin</t>
  </si>
  <si>
    <t>Гусев Константин</t>
  </si>
  <si>
    <t>Guseynov Farhad</t>
  </si>
  <si>
    <t>Гусейнов Фархад</t>
  </si>
  <si>
    <t>Guseynov Ruslan</t>
  </si>
  <si>
    <t>Гусейнов Руслан</t>
  </si>
  <si>
    <t>Gustavson Ants</t>
  </si>
  <si>
    <t>Густавсон Антс</t>
  </si>
  <si>
    <t>Guz Denis</t>
  </si>
  <si>
    <t>Гузь Денис</t>
  </si>
  <si>
    <t>Gvajaia Sandro</t>
  </si>
  <si>
    <t>Гваджаиа Сандро</t>
  </si>
  <si>
    <t>Gаtiyatullin Irek</t>
  </si>
  <si>
    <t>Гатиятуллин Ирек</t>
  </si>
  <si>
    <t>Habets Bert</t>
  </si>
  <si>
    <t>Хабетс Берт</t>
  </si>
  <si>
    <t>Hafiz Abdul</t>
  </si>
  <si>
    <t>Хафиз Абдул</t>
  </si>
  <si>
    <t>Hakobyan Khachatur</t>
  </si>
  <si>
    <t>Акопян Хачатур</t>
  </si>
  <si>
    <t>Hakopyan Tigran</t>
  </si>
  <si>
    <t>Акопян Тигран</t>
  </si>
  <si>
    <t>Haljas Maldon</t>
  </si>
  <si>
    <t>Хальяс Малдон</t>
  </si>
  <si>
    <t>Han Xu</t>
  </si>
  <si>
    <t>Хан Ксю</t>
  </si>
  <si>
    <t>Hannanov Ilfat</t>
  </si>
  <si>
    <t>Ханнанов Ильфат</t>
  </si>
  <si>
    <t>Hanssens Anthon</t>
  </si>
  <si>
    <t>Ханссенс Антон</t>
  </si>
  <si>
    <t>Hasanov Parviz</t>
  </si>
  <si>
    <t>Гасанов Пярвиз</t>
  </si>
  <si>
    <t>Hassan Imran</t>
  </si>
  <si>
    <t>Хассан Имран</t>
  </si>
  <si>
    <t>Hehn Thomas</t>
  </si>
  <si>
    <t>Хен Томас</t>
  </si>
  <si>
    <t>Helfrekts Renards</t>
  </si>
  <si>
    <t>Хелфректс Ренардс</t>
  </si>
  <si>
    <t>Hermann Juri</t>
  </si>
  <si>
    <t>Германн Юрий</t>
  </si>
  <si>
    <t>Hoshva Mark</t>
  </si>
  <si>
    <t>Ношва Марк</t>
  </si>
  <si>
    <t>Hoshva Robert</t>
  </si>
  <si>
    <t>Хошва Роберт</t>
  </si>
  <si>
    <t>Hovhannisyan Karen</t>
  </si>
  <si>
    <t>Ховханнисян Карен</t>
  </si>
  <si>
    <t>Hristov Simeon</t>
  </si>
  <si>
    <t>Христов Симеон</t>
  </si>
  <si>
    <t>Hryshko Vasil</t>
  </si>
  <si>
    <t>Хрышко Василь</t>
  </si>
  <si>
    <t>Hudaykulov Berdikul</t>
  </si>
  <si>
    <t>Худайкулов Бердикул</t>
  </si>
  <si>
    <t>Huijbregts Fons</t>
  </si>
  <si>
    <t>Хуйбрегтс Фонс</t>
  </si>
  <si>
    <t>Huitema Lolke</t>
  </si>
  <si>
    <t>Хуитема Лолке</t>
  </si>
  <si>
    <t>Hunte Gerald</t>
  </si>
  <si>
    <t>Хант Джеральд</t>
  </si>
  <si>
    <t>Huskens Jeroen</t>
  </si>
  <si>
    <t>Хускенс Жерон</t>
  </si>
  <si>
    <t>Husnulin Radik</t>
  </si>
  <si>
    <t>Хуснулин Радик</t>
  </si>
  <si>
    <t>Hynte Anderson</t>
  </si>
  <si>
    <t>Хинт Андерсон</t>
  </si>
  <si>
    <t>Iakovlev Ergis</t>
  </si>
  <si>
    <t>Яковлев Эргис</t>
  </si>
  <si>
    <t>Ibragimov Komiljon</t>
  </si>
  <si>
    <t>Ибрагимов Комилджон</t>
  </si>
  <si>
    <t>Ibragimov Vildan</t>
  </si>
  <si>
    <t>Ибрагимов Вильдан</t>
  </si>
  <si>
    <t>Ibrahim  Kayongo</t>
  </si>
  <si>
    <t>Ибрагим Кайонго</t>
  </si>
  <si>
    <t>Igaris Vidas</t>
  </si>
  <si>
    <t>Игарис Видас</t>
  </si>
  <si>
    <t>Ignatenko Dmitry</t>
  </si>
  <si>
    <t>Игнатенко Дмитрий</t>
  </si>
  <si>
    <t>Ikeda Naoki</t>
  </si>
  <si>
    <t>Japan</t>
  </si>
  <si>
    <t>Икеда Наоки</t>
  </si>
  <si>
    <t>Iktinman Grigory</t>
  </si>
  <si>
    <t>Иктинман Григорий</t>
  </si>
  <si>
    <t>Iliescu Dumitru</t>
  </si>
  <si>
    <t>Илиеску Дмитрий</t>
  </si>
  <si>
    <t>Ilkhomov Elmurod</t>
  </si>
  <si>
    <t>Илхомов Элмурод</t>
  </si>
  <si>
    <t>Илясов Иван</t>
  </si>
  <si>
    <t>Ilyasov Timur</t>
  </si>
  <si>
    <t>Ильясов Тимур</t>
  </si>
  <si>
    <t>Ilyin Sergey</t>
  </si>
  <si>
    <t>Ильин Сергей</t>
  </si>
  <si>
    <t>Imam Abubakar</t>
  </si>
  <si>
    <t>Имам Абубакар</t>
  </si>
  <si>
    <t>Indin Gennady</t>
  </si>
  <si>
    <t>Индин Геннадий</t>
  </si>
  <si>
    <t>Indyukov Nikolay</t>
  </si>
  <si>
    <t>Индюков Николай</t>
  </si>
  <si>
    <t>Inozemtsev Evgeny</t>
  </si>
  <si>
    <t>Иноземцев Евгений</t>
  </si>
  <si>
    <t>Inyakin Gennady</t>
  </si>
  <si>
    <t>Инякин Геннадий</t>
  </si>
  <si>
    <t>Inzelis Jonas</t>
  </si>
  <si>
    <t>Инзелис Йонас</t>
  </si>
  <si>
    <t>Irgashev Jamshid</t>
  </si>
  <si>
    <t>Иргашев Джамшид</t>
  </si>
  <si>
    <t>Irza Victor</t>
  </si>
  <si>
    <t>Ирза Виктор</t>
  </si>
  <si>
    <t>Isaac Asare</t>
  </si>
  <si>
    <t>Исаак Асаре</t>
  </si>
  <si>
    <t>Isabirye Dan</t>
  </si>
  <si>
    <t>Исабирье Дан</t>
  </si>
  <si>
    <t>Isatayev K.</t>
  </si>
  <si>
    <t>Исатаев К.</t>
  </si>
  <si>
    <t>Isayev S.</t>
  </si>
  <si>
    <t>Исаев С.</t>
  </si>
  <si>
    <t>Ischuk Vitaly</t>
  </si>
  <si>
    <t>Ищук Виталий</t>
  </si>
  <si>
    <t>Isenged Simon Peter</t>
  </si>
  <si>
    <t>Изенгед Саймон Питер</t>
  </si>
  <si>
    <t>Ishmetov Rim</t>
  </si>
  <si>
    <t>Ишметов Рим</t>
  </si>
  <si>
    <t>Isingoma Simon</t>
  </si>
  <si>
    <t>Исингома Симон</t>
  </si>
  <si>
    <t>Iskandarov Eraj</t>
  </si>
  <si>
    <t>Искандаров Эрай</t>
  </si>
  <si>
    <t>Iskenderov Elkin</t>
  </si>
  <si>
    <t>Искендеров Элькин</t>
  </si>
  <si>
    <t>Ismagulov Beybit</t>
  </si>
  <si>
    <t>Исмагулов Бейбит</t>
  </si>
  <si>
    <t>Ismailov Anar</t>
  </si>
  <si>
    <t>Исмаилов Анар</t>
  </si>
  <si>
    <t>Ismailov Kanan</t>
  </si>
  <si>
    <t>Исмаилов Канан</t>
  </si>
  <si>
    <t>Ismoilov Izzatbek</t>
  </si>
  <si>
    <t xml:space="preserve"> Исмоилов Иззатбек</t>
  </si>
  <si>
    <t>Israilov Minkail</t>
  </si>
  <si>
    <t>Исраилов Минкаил</t>
  </si>
  <si>
    <t>Isyanov Ruslan</t>
  </si>
  <si>
    <t>Исьянов Руслан</t>
  </si>
  <si>
    <t>Itkin Leonid</t>
  </si>
  <si>
    <t>Иткин Леонид</t>
  </si>
  <si>
    <t>Itoh Takuma</t>
  </si>
  <si>
    <t>Ито Такума</t>
  </si>
  <si>
    <t>Ivanchenko Anton</t>
  </si>
  <si>
    <t>Иванченко Антон</t>
  </si>
  <si>
    <t>Ivanchenko Artur</t>
  </si>
  <si>
    <t>Иванченко Артур</t>
  </si>
  <si>
    <t>Ivanchenko Yury</t>
  </si>
  <si>
    <t>Иванченко Юрий</t>
  </si>
  <si>
    <t>Ivanin Vladimir</t>
  </si>
  <si>
    <t>Иванин Владимир</t>
  </si>
  <si>
    <t>Ivanov Andrey</t>
  </si>
  <si>
    <t>Иванов Андрей</t>
  </si>
  <si>
    <t>Ivanov Artyom</t>
  </si>
  <si>
    <t>Иванов Артём</t>
  </si>
  <si>
    <t>Ivanov Kirill</t>
  </si>
  <si>
    <t>Иванов Кирилл</t>
  </si>
  <si>
    <t>Ivanov Maxim</t>
  </si>
  <si>
    <t>Иванов Максим</t>
  </si>
  <si>
    <t>Ivanov Pavel</t>
  </si>
  <si>
    <t>Иванов Павел</t>
  </si>
  <si>
    <t>Ivanov Sergey</t>
  </si>
  <si>
    <t>Иванов Сергей</t>
  </si>
  <si>
    <t>Ivanov Valentin</t>
  </si>
  <si>
    <t>Иванов Валентин</t>
  </si>
  <si>
    <t>Ivanov Victor</t>
  </si>
  <si>
    <t>Иванов Виктор</t>
  </si>
  <si>
    <t>Ivanov Vladimir</t>
  </si>
  <si>
    <t>Иванов Владимир</t>
  </si>
  <si>
    <t>Ivanovski Stanislav</t>
  </si>
  <si>
    <t>Ивановский Станислав</t>
  </si>
  <si>
    <t>Ivantsov Dmitry</t>
  </si>
  <si>
    <t>Иванцов Дмитрий</t>
  </si>
  <si>
    <t>Ivaschenko Nikolay</t>
  </si>
  <si>
    <t>Иващенко Николай</t>
  </si>
  <si>
    <t>Ivashko Evgeny</t>
  </si>
  <si>
    <t>Ивашко Евгений</t>
  </si>
  <si>
    <t>Ivkin Vladislav</t>
  </si>
  <si>
    <t>Ивкин Владислав</t>
  </si>
  <si>
    <t>Izbassar Nurbek</t>
  </si>
  <si>
    <t>Избассар Нурбек</t>
  </si>
  <si>
    <t>Izhevsky Vladimir</t>
  </si>
  <si>
    <t>Ижевский Владимир</t>
  </si>
  <si>
    <t>Jaanuska Edo</t>
  </si>
  <si>
    <t>Яануска Эдо</t>
  </si>
  <si>
    <t>Jabbarov Jamal</t>
  </si>
  <si>
    <t>Джаббаров Джамал</t>
  </si>
  <si>
    <t>Jaberi Friday Arafati</t>
  </si>
  <si>
    <t>Джабери Фрайдей Арафати</t>
  </si>
  <si>
    <t>Jablonskyy Pantelejmon</t>
  </si>
  <si>
    <t>Яблонский Пантелеймон</t>
  </si>
  <si>
    <t>Jacimar Mongim</t>
  </si>
  <si>
    <t>Жесимар Монгим</t>
  </si>
  <si>
    <t>Jakobi Arnold</t>
  </si>
  <si>
    <t>Якоби Арнольд</t>
  </si>
  <si>
    <t>Jakubanecs Stefans</t>
  </si>
  <si>
    <t>Якубанец Стефан</t>
  </si>
  <si>
    <t>Jali Kondwani</t>
  </si>
  <si>
    <t>Джали Кондвани</t>
  </si>
  <si>
    <t>Jalilov Mikhail</t>
  </si>
  <si>
    <t>Джалилов Михаил</t>
  </si>
  <si>
    <t>Jambetalin Irlan</t>
  </si>
  <si>
    <t>Джамбеталин Ирлан</t>
  </si>
  <si>
    <t>Jamolov Javohir</t>
  </si>
  <si>
    <t>Джамолов Джавохир</t>
  </si>
  <si>
    <t>Jančiauskas Gerardas</t>
  </si>
  <si>
    <t>Янчаускас Герардас</t>
  </si>
  <si>
    <t>Janicki Michai</t>
  </si>
  <si>
    <t>Яницки Михай</t>
  </si>
  <si>
    <t>Janke Thomas</t>
  </si>
  <si>
    <t>Янке Томас</t>
  </si>
  <si>
    <t>Jankevičius Audrius</t>
  </si>
  <si>
    <t>Янкевичюс Аудрюс</t>
  </si>
  <si>
    <t>Janssen Ivar</t>
  </si>
  <si>
    <t>Янсен Ивар</t>
  </si>
  <si>
    <t>Janušaitis Martynas</t>
  </si>
  <si>
    <t>Янушайтис Мартинас</t>
  </si>
  <si>
    <t>Jere Dingiswayo</t>
  </si>
  <si>
    <t>Йере Дингисвайо</t>
  </si>
  <si>
    <t>Jiang Yang</t>
  </si>
  <si>
    <t>Джианг Янг</t>
  </si>
  <si>
    <t>Jiyanboev Husniddin</t>
  </si>
  <si>
    <t>Джиянбоев Хусниддин</t>
  </si>
  <si>
    <t>Jovino da Cunha Leite Francisco</t>
  </si>
  <si>
    <t>Жовинью да Кунья Лейте Францишку</t>
  </si>
  <si>
    <t>Jugans Rodrigo</t>
  </si>
  <si>
    <t>Юганс Родриго</t>
  </si>
  <si>
    <t>Juhnevičs Maigonis</t>
  </si>
  <si>
    <t>Юхневичс Майгонис</t>
  </si>
  <si>
    <t>Juice A.</t>
  </si>
  <si>
    <t>Джус А.</t>
  </si>
  <si>
    <t>Juma Madalitso Thomu</t>
  </si>
  <si>
    <t>Том Мадалицо</t>
  </si>
  <si>
    <t>Juma Rashid</t>
  </si>
  <si>
    <t>Джума Рашид</t>
  </si>
  <si>
    <t>Jumayev Kurban</t>
  </si>
  <si>
    <t>Джумаев Курбан</t>
  </si>
  <si>
    <t>Junkurēns Mārtiņš</t>
  </si>
  <si>
    <t>Юнкуренс Мартиньш</t>
  </si>
  <si>
    <t>Juozaitis Ionas</t>
  </si>
  <si>
    <t>Иуозайтис Ионас</t>
  </si>
  <si>
    <t>Jurabayev Shavkhat</t>
  </si>
  <si>
    <t>Джурабаев Шавхат</t>
  </si>
  <si>
    <t>Jurayev Gafur</t>
  </si>
  <si>
    <t>Джураев Гафур</t>
  </si>
  <si>
    <t>Jurkynas Emilijus</t>
  </si>
  <si>
    <t>Юркинас Эмилиюс</t>
  </si>
  <si>
    <t>Juszczak Krzyscztof</t>
  </si>
  <si>
    <t>Ющак Кшиштоф</t>
  </si>
  <si>
    <t>Juszczak Łukasz</t>
  </si>
  <si>
    <t>Ющак Лукаш</t>
  </si>
  <si>
    <t>Juszczak Sławomir</t>
  </si>
  <si>
    <t>Ющак Славомир</t>
  </si>
  <si>
    <t>Kaahwa Robert</t>
  </si>
  <si>
    <t>Каава Роберт</t>
  </si>
  <si>
    <t>Kabdyr Amanay</t>
  </si>
  <si>
    <t>Кабдыр Аманай</t>
  </si>
  <si>
    <t>Kabiito Lwassampijja Baker</t>
  </si>
  <si>
    <t>Кабито Лвассампия Бейкер</t>
  </si>
  <si>
    <t>Kabika Collin</t>
  </si>
  <si>
    <t>Кабика Коллин</t>
  </si>
  <si>
    <t>Kabisov Vitaly</t>
  </si>
  <si>
    <t>Кабисов Виталий</t>
  </si>
  <si>
    <t>Kabuye Dominic</t>
  </si>
  <si>
    <t>Кабуе Доминик</t>
  </si>
  <si>
    <t>Kabwimura David</t>
  </si>
  <si>
    <t>Кабвимура Давид</t>
  </si>
  <si>
    <t>Kabwimura David Kizza</t>
  </si>
  <si>
    <t>Кабвимура Дэвид Кизза</t>
  </si>
  <si>
    <t>Kachalov Denis</t>
  </si>
  <si>
    <t>Качалов Денис</t>
  </si>
  <si>
    <t>Kachkan Andriy</t>
  </si>
  <si>
    <t>Качкан Андрей</t>
  </si>
  <si>
    <t>Kadesnikov Nikolay</t>
  </si>
  <si>
    <t>Кадесников Николай</t>
  </si>
  <si>
    <t>Kadnikov Evgeny</t>
  </si>
  <si>
    <t>Кадников Евгений</t>
  </si>
  <si>
    <t>Kadyrov Azamat</t>
  </si>
  <si>
    <t>Кадыров Азамат</t>
  </si>
  <si>
    <t>Kahwa Lawrence</t>
  </si>
  <si>
    <t>Кахва Лоуренс</t>
  </si>
  <si>
    <t>Kairis Alvidas</t>
  </si>
  <si>
    <t>Кайрис Алвидас</t>
  </si>
  <si>
    <t>Kalachnikov Andrej</t>
  </si>
  <si>
    <t>Калачников Андрей</t>
  </si>
  <si>
    <t>Kalamkarov Gari</t>
  </si>
  <si>
    <t>Каламкаров Гари</t>
  </si>
  <si>
    <t>Kalanov Samandar</t>
  </si>
  <si>
    <t>Каланов Самандар</t>
  </si>
  <si>
    <t>Kalasauskas Saulius</t>
  </si>
  <si>
    <t>Каласаускас Саулюс</t>
  </si>
  <si>
    <t>Kalev Kalin</t>
  </si>
  <si>
    <t>Калев Калин</t>
  </si>
  <si>
    <t>Kaliisa Lawrence</t>
  </si>
  <si>
    <t>Калииса Лоуренс</t>
  </si>
  <si>
    <t>Kalimullin Farid</t>
  </si>
  <si>
    <t>Калимуллин Фарид</t>
  </si>
  <si>
    <t>Kalimullin Rakip</t>
  </si>
  <si>
    <t>Калимуллин Ракип</t>
  </si>
  <si>
    <t>Kalinin Anton</t>
  </si>
  <si>
    <t>Калинин Антон</t>
  </si>
  <si>
    <t>Kalinin Roman</t>
  </si>
  <si>
    <t>Калинин Роман</t>
  </si>
  <si>
    <t>Kalistov Evgeniy</t>
  </si>
  <si>
    <t>Калистов Евгений</t>
  </si>
  <si>
    <t>Kaliyapa Petros</t>
  </si>
  <si>
    <t>Калияпа Петрос</t>
  </si>
  <si>
    <t>Kalmakov Andrey</t>
  </si>
  <si>
    <t>Калмаков Андрей</t>
  </si>
  <si>
    <t>Kalugin Dmitry</t>
  </si>
  <si>
    <t>Калугин Дмитрий</t>
  </si>
  <si>
    <t>Kalungi Edward</t>
  </si>
  <si>
    <t>Калунги Эдвард</t>
  </si>
  <si>
    <t>Kaluzhny Andrey</t>
  </si>
  <si>
    <t>Калюжный Андрей</t>
  </si>
  <si>
    <t>Kamanga McNair</t>
  </si>
  <si>
    <t>Каманга МакНэйр</t>
  </si>
  <si>
    <t>Kamarauskas Stanislavas</t>
  </si>
  <si>
    <t>Камараускас Станиславас</t>
  </si>
  <si>
    <t>Kamenev Vladimir</t>
  </si>
  <si>
    <t>Каменев Владимир</t>
  </si>
  <si>
    <t>Kamilli Famil</t>
  </si>
  <si>
    <t>Камилли Фамил</t>
  </si>
  <si>
    <t>Kaminskas Matas</t>
  </si>
  <si>
    <r>
      <t xml:space="preserve">Каминскас </t>
    </r>
    <r>
      <rPr>
        <b/>
        <sz val="11"/>
        <rFont val="Times New Roman"/>
        <family val="1"/>
        <charset val="204"/>
      </rPr>
      <t>Мат</t>
    </r>
    <r>
      <rPr>
        <b/>
        <sz val="12"/>
        <rFont val="Times New Roman"/>
        <family val="1"/>
        <charset val="204"/>
      </rPr>
      <t>ас</t>
    </r>
  </si>
  <si>
    <t>Kaminsky Aleksander</t>
  </si>
  <si>
    <t>Каминский Александр</t>
  </si>
  <si>
    <t>Kampamba Perry</t>
  </si>
  <si>
    <t>Кампамба Перри</t>
  </si>
  <si>
    <t>Kamynin Mark</t>
  </si>
  <si>
    <t>Камынин Марк</t>
  </si>
  <si>
    <t>Kamynin Vitaly</t>
  </si>
  <si>
    <t>79</t>
  </si>
  <si>
    <t>Камынин Виталий</t>
  </si>
  <si>
    <t>Kandakov Yury</t>
  </si>
  <si>
    <t>Кандаков Юрий</t>
  </si>
  <si>
    <t>Kandaurov Alexander</t>
  </si>
  <si>
    <t>Кандауров Александр</t>
  </si>
  <si>
    <t>Kandrachenka Yauhen</t>
  </si>
  <si>
    <t>Кондраченко Евгений</t>
  </si>
  <si>
    <t>Kanthula Richard</t>
  </si>
  <si>
    <t>Кантхула Ричард</t>
  </si>
  <si>
    <t>Kapatula Jimmy</t>
  </si>
  <si>
    <t>Капатула Джимми</t>
  </si>
  <si>
    <t>Kapelushnikov Boris</t>
  </si>
  <si>
    <t>Капелюшников Борис</t>
  </si>
  <si>
    <t>Kaphirikwete Ezra</t>
  </si>
  <si>
    <t>Кафириквете Эзра</t>
  </si>
  <si>
    <t>Kaplaukh Alexey</t>
  </si>
  <si>
    <t>Каплаух Алексей</t>
  </si>
  <si>
    <t>Kaplunas Ilja</t>
  </si>
  <si>
    <t>Каплунас Илья</t>
  </si>
  <si>
    <t>Kapustsin Yauheni</t>
  </si>
  <si>
    <t>Капустин Евгений</t>
  </si>
  <si>
    <t>Karalius Valius</t>
  </si>
  <si>
    <t>Каралюс Валюс</t>
  </si>
  <si>
    <t>Karamanyan Daniil</t>
  </si>
  <si>
    <t>Караманян Даниил</t>
  </si>
  <si>
    <t>Kardashov Albert</t>
  </si>
  <si>
    <t>Кардашев Альберт</t>
  </si>
  <si>
    <t>Karelin Andrey</t>
  </si>
  <si>
    <t>Карелин Андрей</t>
  </si>
  <si>
    <t>Kareta Filip</t>
  </si>
  <si>
    <t>Czech Republic</t>
  </si>
  <si>
    <t>Карета Филип</t>
  </si>
  <si>
    <t>Karjus Raimo</t>
  </si>
  <si>
    <t>Карьюс Раймо</t>
  </si>
  <si>
    <t>Karkenov Timur</t>
  </si>
  <si>
    <t>Каркенов Тимур</t>
  </si>
  <si>
    <t>Karolik P.</t>
  </si>
  <si>
    <t>Каролик П.</t>
  </si>
  <si>
    <t>Karpiński Edward</t>
  </si>
  <si>
    <t>Карпиньски Эдвард</t>
  </si>
  <si>
    <t>Kartashov Pyotr</t>
  </si>
  <si>
    <t>Карташёв Пётр</t>
  </si>
  <si>
    <t>Kartul Valery</t>
  </si>
  <si>
    <t>Картуль Валерий</t>
  </si>
  <si>
    <t>Kasaanya  Geofrey</t>
  </si>
  <si>
    <t>Касаанья Джефри</t>
  </si>
  <si>
    <t>Kasaija Rogers</t>
  </si>
  <si>
    <t>Касаия Роджерс</t>
  </si>
  <si>
    <t>Kashchavtcev Aleksandr</t>
  </si>
  <si>
    <t>Кашчавцев Александр</t>
  </si>
  <si>
    <t>Kashnikov Alexey</t>
  </si>
  <si>
    <t>Кашников Алексей</t>
  </si>
  <si>
    <t>Kasibante Charles</t>
  </si>
  <si>
    <t>Касибанте Чарльз</t>
  </si>
  <si>
    <t>Kasumov Marvan</t>
  </si>
  <si>
    <t>Касумов Марван</t>
  </si>
  <si>
    <t>Kasumov Nariman</t>
  </si>
  <si>
    <t>Касумов Нариман</t>
  </si>
  <si>
    <t>Kasymov Batyr</t>
  </si>
  <si>
    <t>Касымов Батыр</t>
  </si>
  <si>
    <t>Katamba Nicholas</t>
  </si>
  <si>
    <t>Катамба Николас</t>
  </si>
  <si>
    <t>Катана Андрей</t>
  </si>
  <si>
    <t>Katkov Aleksandr</t>
  </si>
  <si>
    <t>Катков Александр</t>
  </si>
  <si>
    <t>Katongole Serwanga Mustafa</t>
  </si>
  <si>
    <t>Катонголе Серванга Мустафа</t>
  </si>
  <si>
    <t>Katonin Daniil</t>
  </si>
  <si>
    <t>Катонин Даниил</t>
  </si>
  <si>
    <t>Katusabe Robert</t>
  </si>
  <si>
    <t>Катусабе Роберт</t>
  </si>
  <si>
    <t>Katz Alexander</t>
  </si>
  <si>
    <t>Кац Александр</t>
  </si>
  <si>
    <t>Kaul Orme</t>
  </si>
  <si>
    <t xml:space="preserve">
Каул Орме</t>
  </si>
  <si>
    <t>Kaulio Yury</t>
  </si>
  <si>
    <t>Каулио Юрий</t>
  </si>
  <si>
    <t>Kaurov Artyom</t>
  </si>
  <si>
    <t>Кауров Артём</t>
  </si>
  <si>
    <t>Кавалеров Александр</t>
  </si>
  <si>
    <t>Kavaliauskas Gintautas</t>
  </si>
  <si>
    <t>Каваляускас Гинтаутас</t>
  </si>
  <si>
    <t>Kawaguchi Hiroshi</t>
  </si>
  <si>
    <t>Кавагучи Хироши</t>
  </si>
  <si>
    <t>Kayange Weston</t>
  </si>
  <si>
    <t>Каяндж Уэстон</t>
  </si>
  <si>
    <t>Kayuni Aaron</t>
  </si>
  <si>
    <t>Каюни Аарон</t>
  </si>
  <si>
    <t>Kazan Eduard</t>
  </si>
  <si>
    <t>Казан Эдуард</t>
  </si>
  <si>
    <t>Kazansky Vladislav</t>
  </si>
  <si>
    <t>Казанский Владислав</t>
  </si>
  <si>
    <t>Kazheko Victor</t>
  </si>
  <si>
    <t>Кажеко Виктор</t>
  </si>
  <si>
    <t>Kazlauskas Algirdas</t>
  </si>
  <si>
    <t>Казлаускас Алгирдас</t>
  </si>
  <si>
    <t>Keil Andres</t>
  </si>
  <si>
    <t>Кеил Андрес</t>
  </si>
  <si>
    <t>Kello Georg</t>
  </si>
  <si>
    <t>Келло Георг</t>
  </si>
  <si>
    <t>Kenilio Alves Tayhayr</t>
  </si>
  <si>
    <t>Кенилио Алвес Тайхайр</t>
  </si>
  <si>
    <t>Kenneth John</t>
  </si>
  <si>
    <t>Кеннет Джон</t>
  </si>
  <si>
    <t>Keyzik Mikhail</t>
  </si>
  <si>
    <t>Кейзик Михаил</t>
  </si>
  <si>
    <t>Khabibrakhmanov Galim</t>
  </si>
  <si>
    <t>Хабибрахманов Галим</t>
  </si>
  <si>
    <t>Khabirov Dmitry</t>
  </si>
  <si>
    <t>Хабиров Дмитрий</t>
  </si>
  <si>
    <t>Khabuliani David</t>
  </si>
  <si>
    <t>Хабулиани Давид</t>
  </si>
  <si>
    <t>Khachatryan Arman</t>
  </si>
  <si>
    <t>Хачатрян Арман</t>
  </si>
  <si>
    <t>Khachikyan Ruben</t>
  </si>
  <si>
    <t>Хачикян Рубен</t>
  </si>
  <si>
    <t>Khakimov Abbos</t>
  </si>
  <si>
    <t>Хакимов Аббос</t>
  </si>
  <si>
    <t>Khakimov Sardor</t>
  </si>
  <si>
    <t>Хакимов Сардор</t>
  </si>
  <si>
    <t>Khaletsky Victor</t>
  </si>
  <si>
    <t>Халецкий Виктор</t>
  </si>
  <si>
    <t>Khalin Alexey</t>
  </si>
  <si>
    <t>Халин Алексей</t>
  </si>
  <si>
    <t>Khalmetov E.</t>
  </si>
  <si>
    <t>Халметов Э.</t>
  </si>
  <si>
    <t>Khaltagarov Alexander</t>
  </si>
  <si>
    <t>Халтагаров Александр</t>
  </si>
  <si>
    <t>Khamidullin Renat</t>
  </si>
  <si>
    <t>Хамидуллин Ренат</t>
  </si>
  <si>
    <t>Khamit Tayir</t>
  </si>
  <si>
    <t>Хамит Тайыр</t>
  </si>
  <si>
    <t>Khanukayev Yegor</t>
  </si>
  <si>
    <t>Ханукаев Егор</t>
  </si>
  <si>
    <t>Kharebov Vladimir</t>
  </si>
  <si>
    <t>Харебов Владимир</t>
  </si>
  <si>
    <t>Kharlampov Danil</t>
  </si>
  <si>
    <t>Харлампов Данил</t>
  </si>
  <si>
    <t>Kharlampov Denis</t>
  </si>
  <si>
    <t>Харлампов Денис</t>
  </si>
  <si>
    <t>Khasanov Timur</t>
  </si>
  <si>
    <t>Хасанов Тимур</t>
  </si>
  <si>
    <t>Khatkevich Boris</t>
  </si>
  <si>
    <t>Хаткевич Борис</t>
  </si>
  <si>
    <t>Khaynyuk Kirill</t>
  </si>
  <si>
    <t>Хайнюк Кирилл</t>
  </si>
  <si>
    <t>Khayrislamov Khaybulla</t>
  </si>
  <si>
    <t>Хайрисламов Хайбулла</t>
  </si>
  <si>
    <t>Khayrullin Radik</t>
  </si>
  <si>
    <t>Хайруллин Радик</t>
  </si>
  <si>
    <t>Khayrushev Marsel</t>
  </si>
  <si>
    <t>Хайрушев Марсель</t>
  </si>
  <si>
    <t>Khaytayev Ismail</t>
  </si>
  <si>
    <t>Хайтаев Исмаил</t>
  </si>
  <si>
    <t>Khikmatillayev Shokhyakhon</t>
  </si>
  <si>
    <t>Хикматиллаев Шохьяхон</t>
  </si>
  <si>
    <t>Khodkevich Boris</t>
  </si>
  <si>
    <t>Ходкевич Борис</t>
  </si>
  <si>
    <t>Khokhlov Yury</t>
  </si>
  <si>
    <t>Хохлов Юрий</t>
  </si>
  <si>
    <t>Kholdey Vladimir</t>
  </si>
  <si>
    <t>Холдей Владимир</t>
  </si>
  <si>
    <t>Kholikov U.</t>
  </si>
  <si>
    <t>Холиков У.</t>
  </si>
  <si>
    <t>Kholin Oleg</t>
  </si>
  <si>
    <t>Холин Олег</t>
  </si>
  <si>
    <t>Kholodenko Dmitry</t>
  </si>
  <si>
    <t>Холоденко Дмитрий</t>
  </si>
  <si>
    <t>Kholowa Lucius</t>
  </si>
  <si>
    <t>Холова Люциус</t>
  </si>
  <si>
    <t>Khristov Stefan</t>
  </si>
  <si>
    <t>Христов Стефан</t>
  </si>
  <si>
    <t>Khromov Dmitry</t>
  </si>
  <si>
    <t>Хромов Дмитрий</t>
  </si>
  <si>
    <t>Khuatpek Kanat</t>
  </si>
  <si>
    <t>Хуатпек Канат</t>
  </si>
  <si>
    <t>Khudoynazarov Bilol</t>
  </si>
  <si>
    <t>15</t>
  </si>
  <si>
    <t>Худойназаров Билол</t>
  </si>
  <si>
    <t>Khudoynazarov Ramazon</t>
  </si>
  <si>
    <t>Худойназаров Рамазон</t>
  </si>
  <si>
    <t>Khutornoy Denis</t>
  </si>
  <si>
    <t>Хуторной Денис</t>
  </si>
  <si>
    <t>Khvostyuk Stanislav</t>
  </si>
  <si>
    <t>Хвостюк Станислав</t>
  </si>
  <si>
    <t>Khvoynitsky Vladimir</t>
  </si>
  <si>
    <t>Хвойницкий Владимир</t>
  </si>
  <si>
    <t>Kibuuka Fred</t>
  </si>
  <si>
    <t>Кибуука Фред</t>
  </si>
  <si>
    <t>Kigozi Moses</t>
  </si>
  <si>
    <t>Кигози Мосес</t>
  </si>
  <si>
    <t>Kiknadze Levan</t>
  </si>
  <si>
    <t>Кикнадзе Леван</t>
  </si>
  <si>
    <t>Kiknadze Nikoloz</t>
  </si>
  <si>
    <t>Кикнадзе Николоз</t>
  </si>
  <si>
    <t>Kilkson Kalle</t>
  </si>
  <si>
    <t>Килксон Калле</t>
  </si>
  <si>
    <t>Kimbugwe  Ronald</t>
  </si>
  <si>
    <t>Кимбугве Рональд</t>
  </si>
  <si>
    <t>Kindt Stijn</t>
  </si>
  <si>
    <t>Киндт Стийн</t>
  </si>
  <si>
    <t>Kindt Wouter</t>
  </si>
  <si>
    <t>Киндт Воутер</t>
  </si>
  <si>
    <t>King Majid</t>
  </si>
  <si>
    <t>Кинг Мажид</t>
  </si>
  <si>
    <t>King Ronald</t>
  </si>
  <si>
    <t>Кинг Рональд</t>
  </si>
  <si>
    <t>Kirbin Sergey</t>
  </si>
  <si>
    <t>Кирбин Сергей</t>
  </si>
  <si>
    <t>Kireev Islamali</t>
  </si>
  <si>
    <t>Киреев Исламали</t>
  </si>
  <si>
    <t>Kireyenkov Valery</t>
  </si>
  <si>
    <t>Киреенков Валерий</t>
  </si>
  <si>
    <t>Kirilchik A.</t>
  </si>
  <si>
    <t>Кирильчик А.</t>
  </si>
  <si>
    <t>Kirilenko Anatoly</t>
  </si>
  <si>
    <t>Кириленко Анатолий</t>
  </si>
  <si>
    <t>Кириллов Юрий</t>
  </si>
  <si>
    <t>Kirk Ongwech Dennish</t>
  </si>
  <si>
    <t>Кёрк Онгвеч Денниш</t>
  </si>
  <si>
    <t>Kirst Rein</t>
  </si>
  <si>
    <t>Кирст Реин</t>
  </si>
  <si>
    <t>Kiryanov Ruslan</t>
  </si>
  <si>
    <t>Кирьянов Руслан</t>
  </si>
  <si>
    <t>Kirzhaykin Nikolay</t>
  </si>
  <si>
    <t>Киржайкин Николай</t>
  </si>
  <si>
    <t>Kiseka Patrick</t>
  </si>
  <si>
    <t>Кисека Патрик</t>
  </si>
  <si>
    <t>Kiselyov Evgeny</t>
  </si>
  <si>
    <t>Киселев Евгений</t>
  </si>
  <si>
    <t>Kiselyov Mikhail</t>
  </si>
  <si>
    <t>Киселев Михаил</t>
  </si>
  <si>
    <t>Kislukhin Alexander</t>
  </si>
  <si>
    <t>Кислухин Александр</t>
  </si>
  <si>
    <t>Kislyakov Alexander</t>
  </si>
  <si>
    <t>Кисляков Александр</t>
  </si>
  <si>
    <t>Kitleruk Vladislav</t>
  </si>
  <si>
    <t>Китлерюк Владислав</t>
  </si>
  <si>
    <t>Kitta Oleg</t>
  </si>
  <si>
    <t>Китта Олег</t>
  </si>
  <si>
    <t>Kizel Alexander</t>
  </si>
  <si>
    <t>Кизель Александр</t>
  </si>
  <si>
    <t>Kizhauskas Kazys</t>
  </si>
  <si>
    <t>Кижаускас Казис</t>
  </si>
  <si>
    <t>Kizito Musa</t>
  </si>
  <si>
    <t>Кизито Муса</t>
  </si>
  <si>
    <t>Klaskala Damian</t>
  </si>
  <si>
    <t>Клёнскала Дамиан</t>
  </si>
  <si>
    <t>Klepakov Nikolay</t>
  </si>
  <si>
    <t>Клепаков Николай</t>
  </si>
  <si>
    <t>Klevicky Vladislav</t>
  </si>
  <si>
    <t>Клевицкий Владислав</t>
  </si>
  <si>
    <t>Klevtsevich Anton</t>
  </si>
  <si>
    <t>Клевцевич Антон</t>
  </si>
  <si>
    <t>Klimas Valerijus</t>
  </si>
  <si>
    <t>Климас Валериюс</t>
  </si>
  <si>
    <t>Klimenko Yury M.</t>
  </si>
  <si>
    <t>Клименко Юрий М.</t>
  </si>
  <si>
    <t>Klimenko Yury Y.</t>
  </si>
  <si>
    <t>Клименко Юрий Ю.</t>
  </si>
  <si>
    <t>Klimov Stanislav</t>
  </si>
  <si>
    <t>Климов Станислав</t>
  </si>
  <si>
    <t>Klimov Vladimir</t>
  </si>
  <si>
    <t>Климов Владимир</t>
  </si>
  <si>
    <t>Klyava Gatis</t>
  </si>
  <si>
    <t>Клява Гатис</t>
  </si>
  <si>
    <t>Klyuyev Yegor</t>
  </si>
  <si>
    <t>Клюев Егор</t>
  </si>
  <si>
    <t>Kniola Marek</t>
  </si>
  <si>
    <t>Кнёла Марек</t>
  </si>
  <si>
    <t>Knor Alexander</t>
  </si>
  <si>
    <t>Кнор Александр</t>
  </si>
  <si>
    <t>Knyazev Alexey</t>
  </si>
  <si>
    <t>Князев Алексей</t>
  </si>
  <si>
    <t>Koba Mikhail</t>
  </si>
  <si>
    <t>Коба Михаил</t>
  </si>
  <si>
    <t>Kobelev Vasily</t>
  </si>
  <si>
    <t>Кобелев Василий</t>
  </si>
  <si>
    <t>Kobelev Vyacheslav</t>
  </si>
  <si>
    <t>Кобелев Вячеслав</t>
  </si>
  <si>
    <t>Kobilov Shakhzod</t>
  </si>
  <si>
    <t>Кобилов Шахзод</t>
  </si>
  <si>
    <t>Kobin Mikhail</t>
  </si>
  <si>
    <t>Кобин Михаил</t>
  </si>
  <si>
    <t>Коблевский Владислав</t>
  </si>
  <si>
    <t>Kobrinsky Ilya</t>
  </si>
  <si>
    <t>Кобринский Илья</t>
  </si>
  <si>
    <t>Kochen Nikolay</t>
  </si>
  <si>
    <t>Кочен Николай</t>
  </si>
  <si>
    <t>Kochulkin Nikolay</t>
  </si>
  <si>
    <t>Кочулкин Николай</t>
  </si>
  <si>
    <t>Kociszewski Adam</t>
  </si>
  <si>
    <t>Кочишевски Адам</t>
  </si>
  <si>
    <t>Koha Valjo</t>
  </si>
  <si>
    <t>Коха Вальо</t>
  </si>
  <si>
    <t>Koitla Kaarel</t>
  </si>
  <si>
    <t>Коитла Каарел</t>
  </si>
  <si>
    <t>Kolesnikov Roman</t>
  </si>
  <si>
    <t>Колесников Роман</t>
  </si>
  <si>
    <t>Kolesov Dmitriy</t>
  </si>
  <si>
    <t>Колесов Дмитрий</t>
  </si>
  <si>
    <t>Kolesov Gavril</t>
  </si>
  <si>
    <t>Колесов Гаврил</t>
  </si>
  <si>
    <t>Kolesov Lev</t>
  </si>
  <si>
    <t>Колесов Лев</t>
  </si>
  <si>
    <t>Kolevatov Artyom</t>
  </si>
  <si>
    <t>Колеватов Артём</t>
  </si>
  <si>
    <t>Kolin Alexander</t>
  </si>
  <si>
    <t>Колин Александр</t>
  </si>
  <si>
    <t>Köllner Barnabas</t>
  </si>
  <si>
    <t>Кёллнер Барнабас</t>
  </si>
  <si>
    <t>Köllner Ödön</t>
  </si>
  <si>
    <t>Кёллнер Одён</t>
  </si>
  <si>
    <t>Kolobov Mikhail</t>
  </si>
  <si>
    <t>Колобов Михаил</t>
  </si>
  <si>
    <t>Kolodeznikov Ruslan</t>
  </si>
  <si>
    <t>Колодезников Руслан</t>
  </si>
  <si>
    <t>Kolodko Yury</t>
  </si>
  <si>
    <t>Колодько Юрий</t>
  </si>
  <si>
    <t>Kolomeytsev Anatoly</t>
  </si>
  <si>
    <t>Коломейцев Анатолий</t>
  </si>
  <si>
    <t>Kolos Leonid</t>
  </si>
  <si>
    <t>Колос Леонид</t>
  </si>
  <si>
    <t>Kolosov Dmitry</t>
  </si>
  <si>
    <t>Колосов Дмитрий</t>
  </si>
  <si>
    <t>Kolosov Vadim</t>
  </si>
  <si>
    <t>Колосов Вадим</t>
  </si>
  <si>
    <t>Kolpachuk Oleg</t>
  </si>
  <si>
    <t>Колпачук Олег</t>
  </si>
  <si>
    <t>Kom D.</t>
  </si>
  <si>
    <t>Ком Д.</t>
  </si>
  <si>
    <t>Komisaraitis Rokas</t>
  </si>
  <si>
    <t>Комисарайтис Рокас</t>
  </si>
  <si>
    <t>Komissarov Vladislav</t>
  </si>
  <si>
    <t>Комиссаров Владислав</t>
  </si>
  <si>
    <t>Kompanets Sergey</t>
  </si>
  <si>
    <t>Компанец Сергей</t>
  </si>
  <si>
    <t>Kondratjuk Valeri</t>
  </si>
  <si>
    <t>Кондратюк Валерий</t>
  </si>
  <si>
    <t>Kondratovets V.</t>
  </si>
  <si>
    <t>Кондратовец В.</t>
  </si>
  <si>
    <t>Кондратьев Александр</t>
  </si>
  <si>
    <t>Konieczny Krzysztof</t>
  </si>
  <si>
    <t>Конечны Кшиштоф</t>
  </si>
  <si>
    <t>Konnov Vladimir</t>
  </si>
  <si>
    <t>Коннов Владимир</t>
  </si>
  <si>
    <t>Kononov Vasilii</t>
  </si>
  <si>
    <t>Кононов Василий</t>
  </si>
  <si>
    <t>Konstantinov Georgy</t>
  </si>
  <si>
    <t>Константинов Георгий</t>
  </si>
  <si>
    <t>Kontoyev Stanislav</t>
  </si>
  <si>
    <t>Контоев Станислав</t>
  </si>
  <si>
    <t>Konwerski Jerzy</t>
  </si>
  <si>
    <t>Конверски Иржи</t>
  </si>
  <si>
    <t>Koptelov Artyom</t>
  </si>
  <si>
    <t>Коптелов Артем</t>
  </si>
  <si>
    <t>Korchagin Boris</t>
  </si>
  <si>
    <t>Корчагин Борис</t>
  </si>
  <si>
    <t>Korman Yakov</t>
  </si>
  <si>
    <t>Корман Яков</t>
  </si>
  <si>
    <t>Korneyev Leonid</t>
  </si>
  <si>
    <t>Корнеев Леонид</t>
  </si>
  <si>
    <t>Korniyenko Sergey</t>
  </si>
  <si>
    <t>Корниенко Сергей</t>
  </si>
  <si>
    <t>Korobochkin Kirill</t>
  </si>
  <si>
    <t>Коробочкин Кирилл</t>
  </si>
  <si>
    <t>Korobov Alexey</t>
  </si>
  <si>
    <t>Коробов Алексей</t>
  </si>
  <si>
    <t>Korolyov Sergey</t>
  </si>
  <si>
    <t>Королёв Сергей</t>
  </si>
  <si>
    <t>Королёв Юрий</t>
  </si>
  <si>
    <t>Korotkov Sergey</t>
  </si>
  <si>
    <t>Коротков Сергей</t>
  </si>
  <si>
    <t>Korovkin Artyom</t>
  </si>
  <si>
    <t>Коровкин Артём</t>
  </si>
  <si>
    <t>Kosarev Аlexey</t>
  </si>
  <si>
    <t>Косарев Алексей</t>
  </si>
  <si>
    <t>Kosenkov Ivan</t>
  </si>
  <si>
    <t>Косенков Иван</t>
  </si>
  <si>
    <t>Koshelevich Pavel</t>
  </si>
  <si>
    <t>Кошелевич Павел</t>
  </si>
  <si>
    <t>Koshelokhov Evgeny</t>
  </si>
  <si>
    <t>Кошелохов Евгений</t>
  </si>
  <si>
    <t>Kosinsky Nikolay</t>
  </si>
  <si>
    <t>Косинский Николай</t>
  </si>
  <si>
    <t>Kosobudzki Łukasz</t>
  </si>
  <si>
    <t>Кособудзки Лукаш</t>
  </si>
  <si>
    <t>Kosolapov Sergey</t>
  </si>
  <si>
    <t>Косолапов Сергей</t>
  </si>
  <si>
    <t>Kostarev Ivan</t>
  </si>
  <si>
    <t>Костарев Иван</t>
  </si>
  <si>
    <t>Kostenitsky German</t>
  </si>
  <si>
    <t>Костеницкий Герман</t>
  </si>
  <si>
    <t>Kostenitsky Vitaly</t>
  </si>
  <si>
    <t>Костеницкий Виталий</t>
  </si>
  <si>
    <t>Kostikov Stanislav</t>
  </si>
  <si>
    <t>Костиков Станислав</t>
  </si>
  <si>
    <t>Kostionov Ivan</t>
  </si>
  <si>
    <t>Костионов Иван</t>
  </si>
  <si>
    <t>Kostov Teodor</t>
  </si>
  <si>
    <t>Костов Теодор</t>
  </si>
  <si>
    <t>Kostyan Vasily</t>
  </si>
  <si>
    <t>Костян Василий</t>
  </si>
  <si>
    <t>Kosumov Khamzat</t>
  </si>
  <si>
    <t>Косумов Хамзат</t>
  </si>
  <si>
    <t>Kotlyar Roman</t>
  </si>
  <si>
    <t>Котляр Роман</t>
  </si>
  <si>
    <t>Kotolik Nikolay</t>
  </si>
  <si>
    <t>Котолик Николай</t>
  </si>
  <si>
    <t>Kotov Mikhail</t>
  </si>
  <si>
    <t>Котов Михаил</t>
  </si>
  <si>
    <t>Kotov Vasily</t>
  </si>
  <si>
    <t>Котов Василий</t>
  </si>
  <si>
    <t>Kovalenko Gennady</t>
  </si>
  <si>
    <t>Коваленко Геннадий</t>
  </si>
  <si>
    <t>Kovalenko Sergey</t>
  </si>
  <si>
    <t>Коваленко Сергей</t>
  </si>
  <si>
    <t>Kovalenko Stepan</t>
  </si>
  <si>
    <t>Коваленко Степан</t>
  </si>
  <si>
    <t>Kovalenko Viktor</t>
  </si>
  <si>
    <t>Коваленко Виктор</t>
  </si>
  <si>
    <t>Kovalenko Vladimir</t>
  </si>
  <si>
    <t>Коваленко Владимир</t>
  </si>
  <si>
    <t>Kovalevsky Albert</t>
  </si>
  <si>
    <t>Ковалевский Альберт</t>
  </si>
  <si>
    <t>Kovalevsky Anton</t>
  </si>
  <si>
    <t>Ковалевский Антон</t>
  </si>
  <si>
    <t>Kovalevsky Konstantin</t>
  </si>
  <si>
    <t>Ковалевский Константин</t>
  </si>
  <si>
    <t>Kovalevsky Mikhail</t>
  </si>
  <si>
    <t>Ковалевский Михаил</t>
  </si>
  <si>
    <t>Kovalyov Pyotr</t>
  </si>
  <si>
    <t>Ковалёв Петр</t>
  </si>
  <si>
    <t>Kovalyov Vitaly</t>
  </si>
  <si>
    <t>Ковалёв Виталий</t>
  </si>
  <si>
    <t>Kovanev Vladimir</t>
  </si>
  <si>
    <t>Кованев Владимир</t>
  </si>
  <si>
    <t>Kowalczyk Krzysztof</t>
  </si>
  <si>
    <t>Ковальчик Кшиштоф</t>
  </si>
  <si>
    <t>Kowalski Artur</t>
  </si>
  <si>
    <t>Ковальски Артур</t>
  </si>
  <si>
    <t>Kozel Leonid</t>
  </si>
  <si>
    <t>Козел Леонид</t>
  </si>
  <si>
    <t>Kozharsky Alexey</t>
  </si>
  <si>
    <t>Кожарский Алексей</t>
  </si>
  <si>
    <t>Kozin Fyodоr</t>
  </si>
  <si>
    <t>Козин Федор</t>
  </si>
  <si>
    <t>Kozlov Evgeny</t>
  </si>
  <si>
    <t>Козлов Евгений</t>
  </si>
  <si>
    <t>Kozlov Vladimir</t>
  </si>
  <si>
    <t>Козлов Владимир</t>
  </si>
  <si>
    <t>Kozlovskiy Maxim</t>
  </si>
  <si>
    <t>Козловский Максим</t>
  </si>
  <si>
    <t>Krasnopeyev Alexander</t>
  </si>
  <si>
    <t>Краснопеев Александр</t>
  </si>
  <si>
    <t>Krasnov Gennadii</t>
  </si>
  <si>
    <t>Краснов Геннадий</t>
  </si>
  <si>
    <t>Kratnov Alexander</t>
  </si>
  <si>
    <t>Кратнов Александр</t>
  </si>
  <si>
    <t>Kravchenko V.</t>
  </si>
  <si>
    <t>Кравченко В.</t>
  </si>
  <si>
    <t>Kravets Mikhail</t>
  </si>
  <si>
    <t>Кравец Михаил</t>
  </si>
  <si>
    <t>Kravtsov Ilia</t>
  </si>
  <si>
    <t>Кравцов Илья</t>
  </si>
  <si>
    <t>Kravtsov Ivan</t>
  </si>
  <si>
    <t>Кравцов Иван</t>
  </si>
  <si>
    <t>Kravсovs Vitālijs</t>
  </si>
  <si>
    <t>Кравцов Виталийс</t>
  </si>
  <si>
    <t>Krayev Vladislav</t>
  </si>
  <si>
    <t>65</t>
  </si>
  <si>
    <t>Краев Владислав</t>
  </si>
  <si>
    <t>Krayny Sergey</t>
  </si>
  <si>
    <t>Крайний Сергей</t>
  </si>
  <si>
    <t>Kremer Evald</t>
  </si>
  <si>
    <t>Кремер Эвальд</t>
  </si>
  <si>
    <t>Krenev Vitaly</t>
  </si>
  <si>
    <t>Кренев Виталий</t>
  </si>
  <si>
    <t>Kreydlin Alexander</t>
  </si>
  <si>
    <t>Крейдлин Александр</t>
  </si>
  <si>
    <t>Kriger Andrey</t>
  </si>
  <si>
    <t>Кригер Андрей</t>
  </si>
  <si>
    <t>Krikunov Alexey</t>
  </si>
  <si>
    <t>Крикунов Алексей</t>
  </si>
  <si>
    <t>Kripans Peteris</t>
  </si>
  <si>
    <t>Крипанс Петерис</t>
  </si>
  <si>
    <t>Krischjunas Vilhelmas</t>
  </si>
  <si>
    <t>Крищюнас Вильхельмас</t>
  </si>
  <si>
    <t>Křišta Václav</t>
  </si>
  <si>
    <t>Кришта Вацлав</t>
  </si>
  <si>
    <t>Krivenok Mikhail</t>
  </si>
  <si>
    <t>Кривенок Михаил</t>
  </si>
  <si>
    <t>Krivinya Dmitry</t>
  </si>
  <si>
    <t>Кривиня Дмитрий</t>
  </si>
  <si>
    <t>Krivorot Yury</t>
  </si>
  <si>
    <t>Криворот Юрий</t>
  </si>
  <si>
    <t>Krivoruchenko Pyotr</t>
  </si>
  <si>
    <t>Криворученко Петр</t>
  </si>
  <si>
    <t>Krivoshey Vitaly</t>
  </si>
  <si>
    <t>Кривошей Виталий</t>
  </si>
  <si>
    <t>Krizhanovsky Oleg</t>
  </si>
  <si>
    <t>Крижановский Олег</t>
  </si>
  <si>
    <t>Kroytor Andrey</t>
  </si>
  <si>
    <t>Кройтор Андрей</t>
  </si>
  <si>
    <t>Kruglikov Anton</t>
  </si>
  <si>
    <t>Кругликов Антон</t>
  </si>
  <si>
    <t>Krupnikov Vladislav</t>
  </si>
  <si>
    <t>Крупников Владислав</t>
  </si>
  <si>
    <t>Krupsky Vadim</t>
  </si>
  <si>
    <t>Крупский Вадим</t>
  </si>
  <si>
    <t>Krupy Alexander</t>
  </si>
  <si>
    <t>Крупий Александр</t>
  </si>
  <si>
    <t>Krylov Mikhail</t>
  </si>
  <si>
    <t>Крылов Михаил</t>
  </si>
  <si>
    <t>Krylov Stanislav</t>
  </si>
  <si>
    <t>Крылов Станислав</t>
  </si>
  <si>
    <t>Kryukov Ivan</t>
  </si>
  <si>
    <t>Крюков Иван</t>
  </si>
  <si>
    <t>Krzeslak Kamil</t>
  </si>
  <si>
    <t>Кшесляк Камил</t>
  </si>
  <si>
    <t>Krzhivitsky Victor</t>
  </si>
  <si>
    <t>Крживицкий Виктор</t>
  </si>
  <si>
    <t>Krzyzosiak Damian</t>
  </si>
  <si>
    <t>Кшижосиак Дамиан</t>
  </si>
  <si>
    <t>Ksenafontov Vladimir</t>
  </si>
  <si>
    <t>Ксенофонтов Владимир</t>
  </si>
  <si>
    <t>Kubaydolla Rustam</t>
  </si>
  <si>
    <t>Кубайдолла Рустам</t>
  </si>
  <si>
    <t>Kubaydolla Zhomart</t>
  </si>
  <si>
    <t>Кубайдолла Жомарт</t>
  </si>
  <si>
    <t>Kubilius Justinas</t>
  </si>
  <si>
    <t>Кубилиус Юстинас</t>
  </si>
  <si>
    <t>Kubilius Romaldas</t>
  </si>
  <si>
    <t>Кубилиус Ромалдас</t>
  </si>
  <si>
    <t>Kubyshkin D</t>
  </si>
  <si>
    <t>Кубышкин Д</t>
  </si>
  <si>
    <t>Kucherenko Anton</t>
  </si>
  <si>
    <t>Кучеренко Антон</t>
  </si>
  <si>
    <t>Kucherenko Denis</t>
  </si>
  <si>
    <t>Кучеренко Денис</t>
  </si>
  <si>
    <t>Kuchinski Mikhail</t>
  </si>
  <si>
    <t>Кучинский Михаил</t>
  </si>
  <si>
    <t>Kuchinsky Pavel</t>
  </si>
  <si>
    <t>Кучинский Павел</t>
  </si>
  <si>
    <t>Kuczewski Filip</t>
  </si>
  <si>
    <t>Кущевски Филип</t>
  </si>
  <si>
    <t>Kuderenko Andrey</t>
  </si>
  <si>
    <t>Кудеренко Андрей</t>
  </si>
  <si>
    <t>Kudryashov Kirill</t>
  </si>
  <si>
    <t>Кудряшов Кирилл</t>
  </si>
  <si>
    <t>Kudryavtsev Dementii</t>
  </si>
  <si>
    <t>Кудрявцев Дементий</t>
  </si>
  <si>
    <t>Kudryavtsev Valery</t>
  </si>
  <si>
    <t>Кудрявцев Валерий</t>
  </si>
  <si>
    <t>Kukhta Sergey</t>
  </si>
  <si>
    <t>Кухта Сергей</t>
  </si>
  <si>
    <t>Kulik Vasily</t>
  </si>
  <si>
    <t>Кулик Василий</t>
  </si>
  <si>
    <t>Kulish Vitaly</t>
  </si>
  <si>
    <t>Кулиш Виталий</t>
  </si>
  <si>
    <t>Kumbernuss Torsten</t>
  </si>
  <si>
    <t>Кумбернусс Торстен</t>
  </si>
  <si>
    <t>Kunitsa Aliaksei</t>
  </si>
  <si>
    <t>Куница Алексей</t>
  </si>
  <si>
    <t>Куприянов Василий</t>
  </si>
  <si>
    <t>Kuptsov Evgeny</t>
  </si>
  <si>
    <t>Купцов Евгений</t>
  </si>
  <si>
    <t>Kuptsov Gleb</t>
  </si>
  <si>
    <t>Купцов Глеб</t>
  </si>
  <si>
    <t>Kurashevich Ruslan</t>
  </si>
  <si>
    <t>Курашевич Руслан</t>
  </si>
  <si>
    <t>Kurauskas Robertas</t>
  </si>
  <si>
    <t>Кураускас Робертас</t>
  </si>
  <si>
    <t>Kurbanov Timur</t>
  </si>
  <si>
    <t>Курбанов Тимур</t>
  </si>
  <si>
    <t>Kurbatov Vasily</t>
  </si>
  <si>
    <t>Курбатов Василий</t>
  </si>
  <si>
    <t>Kurik Kevin</t>
  </si>
  <si>
    <t>Курик Кевин</t>
  </si>
  <si>
    <t>Kurlov Ilya</t>
  </si>
  <si>
    <t>Курлов Илья</t>
  </si>
  <si>
    <t>Kurshev Evgeny</t>
  </si>
  <si>
    <t>Куршев Евгений</t>
  </si>
  <si>
    <t>Kuryan A.</t>
  </si>
  <si>
    <t>Курьян А.</t>
  </si>
  <si>
    <t>Kushnir Eduard</t>
  </si>
  <si>
    <t>Кушнир Эдуард</t>
  </si>
  <si>
    <t>Kustarev Artur</t>
  </si>
  <si>
    <t>Кустарев Артур</t>
  </si>
  <si>
    <t>Kustikov Vladimir</t>
  </si>
  <si>
    <t>Кустиков Владимир</t>
  </si>
  <si>
    <t>Kustov Dmitry</t>
  </si>
  <si>
    <t>Кустов Дмитрий</t>
  </si>
  <si>
    <t>Kutakov Vasily</t>
  </si>
  <si>
    <t>Кутаков Василик</t>
  </si>
  <si>
    <t>Kutas Tsimafei</t>
  </si>
  <si>
    <t>Кутас Тимофей</t>
  </si>
  <si>
    <t>Kuteynikov I.</t>
  </si>
  <si>
    <t>Кутейников И.</t>
  </si>
  <si>
    <t>Kutosi Godfrey</t>
  </si>
  <si>
    <t>Кутоси Годфри</t>
  </si>
  <si>
    <t>Kuzmichev Dmitry</t>
  </si>
  <si>
    <t>Кузмичев Дмитрий</t>
  </si>
  <si>
    <t>Kuzmin Alexander</t>
  </si>
  <si>
    <t>Кузьмин Александр</t>
  </si>
  <si>
    <t>Kuzmin Anton</t>
  </si>
  <si>
    <t>Кузьмин Антон</t>
  </si>
  <si>
    <t>Kuzmin Arsen</t>
  </si>
  <si>
    <t>Кузьмин Арсен</t>
  </si>
  <si>
    <t>Kuznets Leonid</t>
  </si>
  <si>
    <t>Кузнец Леонид</t>
  </si>
  <si>
    <t>Kuznetsov Denis</t>
  </si>
  <si>
    <t>Кузнецов Денис</t>
  </si>
  <si>
    <t>Kuznetsov Evgeny</t>
  </si>
  <si>
    <t>Кузнецов Евгений</t>
  </si>
  <si>
    <t>Kuznetsov Igor</t>
  </si>
  <si>
    <t>Кузнецов Игорь</t>
  </si>
  <si>
    <t>Kuznetsov Sergey</t>
  </si>
  <si>
    <t>Кузнецов Сергей</t>
  </si>
  <si>
    <t>Kuzyutkin Igor</t>
  </si>
  <si>
    <t>Кузюткин Игорь</t>
  </si>
  <si>
    <t>Kvardakov Vladimir</t>
  </si>
  <si>
    <t>Квардаков Владимир</t>
  </si>
  <si>
    <t>Kvartin Leonid</t>
  </si>
  <si>
    <t>Квартин Леонид</t>
  </si>
  <si>
    <t>Kyagaba Hudson</t>
  </si>
  <si>
    <t>Кьягаба Худсон</t>
  </si>
  <si>
    <t>Kyasiimire Shaban</t>
  </si>
  <si>
    <t>Кьясимире Шабан</t>
  </si>
  <si>
    <t>Kybartas Andrius</t>
  </si>
  <si>
    <t>Кибартас Андрус</t>
  </si>
  <si>
    <t>Kychkin Vasiliy</t>
  </si>
  <si>
    <t>Кычкин Василий</t>
  </si>
  <si>
    <t>Kyemba Fred</t>
  </si>
  <si>
    <t>Кьемба Фред</t>
  </si>
  <si>
    <t>Kyeyune Samuel</t>
  </si>
  <si>
    <t>Кьеюн Самуел</t>
  </si>
  <si>
    <t>Kynashev A.</t>
  </si>
  <si>
    <t>Кынашев А.</t>
  </si>
  <si>
    <t>Kzlgyozyan Aram</t>
  </si>
  <si>
    <t>Кзлгёзян Арам</t>
  </si>
  <si>
    <t>Labis Albert</t>
  </si>
  <si>
    <t>Лаби Альбер</t>
  </si>
  <si>
    <t>Labutis Vitas</t>
  </si>
  <si>
    <t>Лабутис Витас</t>
  </si>
  <si>
    <t>Laidvee Algo</t>
  </si>
  <si>
    <t>66</t>
  </si>
  <si>
    <t>Лайдви Алго</t>
  </si>
  <si>
    <t>Lakusta Valery</t>
  </si>
  <si>
    <t>Лакуста Валерий</t>
  </si>
  <si>
    <t>Lamour Bregenet</t>
  </si>
  <si>
    <t>Ламур Брегенет</t>
  </si>
  <si>
    <t>Lanets Victor</t>
  </si>
  <si>
    <t>Ланец Виктор</t>
  </si>
  <si>
    <t>Langin Vladimir</t>
  </si>
  <si>
    <t>Лангин Владимир</t>
  </si>
  <si>
    <t>Lapchuk Daniil</t>
  </si>
  <si>
    <t>Лапчук Даниил</t>
  </si>
  <si>
    <t>Lapin Vadim</t>
  </si>
  <si>
    <t>Лапин Вадим</t>
  </si>
  <si>
    <t>Lapins Kristers</t>
  </si>
  <si>
    <t>Лапиньш Кристерс</t>
  </si>
  <si>
    <t>Laptev Maxim</t>
  </si>
  <si>
    <t>Лаптев Максим</t>
  </si>
  <si>
    <t>Larchenko Alexey</t>
  </si>
  <si>
    <t>Ларченко Алексей</t>
  </si>
  <si>
    <t>Larin Alexander</t>
  </si>
  <si>
    <t>Ларин Александр</t>
  </si>
  <si>
    <t>Larin Victor</t>
  </si>
  <si>
    <t>Ларин Виктор</t>
  </si>
  <si>
    <t>Larionov Afanasy</t>
  </si>
  <si>
    <t>Ларионов Афанасий</t>
  </si>
  <si>
    <t>Larionov Nikolay</t>
  </si>
  <si>
    <t>Ларионов Николай</t>
  </si>
  <si>
    <t>Laschenkov Roman</t>
  </si>
  <si>
    <t>Лащенков Роман</t>
  </si>
  <si>
    <t>Lastauskas Marius</t>
  </si>
  <si>
    <r>
      <t>Ласта</t>
    </r>
    <r>
      <rPr>
        <b/>
        <sz val="12"/>
        <rFont val="Times New Roman"/>
        <family val="1"/>
        <charset val="204"/>
      </rPr>
      <t>ускас</t>
    </r>
    <r>
      <rPr>
        <b/>
        <sz val="11"/>
        <rFont val="Times New Roman"/>
        <family val="1"/>
        <charset val="204"/>
      </rPr>
      <t xml:space="preserve"> Мар</t>
    </r>
    <r>
      <rPr>
        <b/>
        <sz val="12"/>
        <rFont val="Times New Roman"/>
        <family val="1"/>
        <charset val="204"/>
      </rPr>
      <t>юс</t>
    </r>
  </si>
  <si>
    <t>Latyshev G.</t>
  </si>
  <si>
    <t>Латышев Г.</t>
  </si>
  <si>
    <t>Laumets Heldur</t>
  </si>
  <si>
    <t>Лауметс Хелдур</t>
  </si>
  <si>
    <t>Laur Aime</t>
  </si>
  <si>
    <t>Лаур Аиме</t>
  </si>
  <si>
    <t>Laurent Franck</t>
  </si>
  <si>
    <t>Лоран Франк</t>
  </si>
  <si>
    <t>Laurentino Diosdado</t>
  </si>
  <si>
    <t>DR Congo</t>
  </si>
  <si>
    <t>Лаурентино Диосдадо</t>
  </si>
  <si>
    <t>Lavrenchenko Zakhar</t>
  </si>
  <si>
    <t>Лавренченко Захар</t>
  </si>
  <si>
    <t>Lavrentyev Afanasy</t>
  </si>
  <si>
    <t>Лаврентьев Афанасий</t>
  </si>
  <si>
    <t>Lavrentyev Gennady</t>
  </si>
  <si>
    <t>Лаврентьев Геннадий</t>
  </si>
  <si>
    <t>Lavrinovich Kazimir</t>
  </si>
  <si>
    <t>Лавринович Казимир</t>
  </si>
  <si>
    <t>Laykhtman Yury</t>
  </si>
  <si>
    <t>Лайхтман Юрий</t>
  </si>
  <si>
    <t>Layne Kent</t>
  </si>
  <si>
    <t>Лэйн Кент</t>
  </si>
  <si>
    <t>Lažauninkas Petras</t>
  </si>
  <si>
    <t>Лажаунинкас Петрас</t>
  </si>
  <si>
    <t>Lazerko Vladislav</t>
  </si>
  <si>
    <t>Лазерко Владислав</t>
  </si>
  <si>
    <t>Le Roy Kenny</t>
  </si>
  <si>
    <t>Леруа Кенни</t>
  </si>
  <si>
    <t>Leanardo Camara</t>
  </si>
  <si>
    <t>Леанардо Камара</t>
  </si>
  <si>
    <t>Lebedev Andrey</t>
  </si>
  <si>
    <t>Лебедев Андрей</t>
  </si>
  <si>
    <t>Lebedev Igor</t>
  </si>
  <si>
    <t>Лебедев Игорь</t>
  </si>
  <si>
    <t>Lebedev Kirill</t>
  </si>
  <si>
    <t>Лебедев Кирилл</t>
  </si>
  <si>
    <t>Legkostup Maxim</t>
  </si>
  <si>
    <t>Легкоступ Максим</t>
  </si>
  <si>
    <t>Lemeshev Alexander</t>
  </si>
  <si>
    <t>Лемешев Александр</t>
  </si>
  <si>
    <t>Lemeshev Oleg</t>
  </si>
  <si>
    <t>Лемешев Олег</t>
  </si>
  <si>
    <t>Leonel Alexandre</t>
  </si>
  <si>
    <t>Леонель Александр</t>
  </si>
  <si>
    <t>Leonidov Daniil</t>
  </si>
  <si>
    <t>Леонидов Даниил</t>
  </si>
  <si>
    <t>Leonov Kirilo</t>
  </si>
  <si>
    <t>Леонов Кирило</t>
  </si>
  <si>
    <t>Leontyev Igor</t>
  </si>
  <si>
    <t>Леонтьев Игорь</t>
  </si>
  <si>
    <t>Leontyev Konstantin</t>
  </si>
  <si>
    <t>Леонтьев Константин</t>
  </si>
  <si>
    <t>Leu Marat</t>
  </si>
  <si>
    <t>Лев Марат</t>
  </si>
  <si>
    <t>Levchenko Valery</t>
  </si>
  <si>
    <t>Левченко Валерий</t>
  </si>
  <si>
    <t>Levin Vladimir</t>
  </si>
  <si>
    <t>Левин Владимир</t>
  </si>
  <si>
    <t>Levit Alexander</t>
  </si>
  <si>
    <t>Finland</t>
  </si>
  <si>
    <t>Левит Адександр</t>
  </si>
  <si>
    <t>Levkin Ivan</t>
  </si>
  <si>
    <t>Левкин Иван</t>
  </si>
  <si>
    <t>Lewandovski Ezhi</t>
  </si>
  <si>
    <t>Левандовски Ежи</t>
  </si>
  <si>
    <t>Leykin Yakov</t>
  </si>
  <si>
    <t>Лейкин Яков</t>
  </si>
  <si>
    <t>Lezhnev Sergey</t>
  </si>
  <si>
    <t>Лежнев Сергей</t>
  </si>
  <si>
    <t>Li Albert</t>
  </si>
  <si>
    <t>Ли Альберт</t>
  </si>
  <si>
    <t>Li Chenghao</t>
  </si>
  <si>
    <t>Ли Ченгхао</t>
  </si>
  <si>
    <t>Li Gang</t>
  </si>
  <si>
    <t>Ли Ганг</t>
  </si>
  <si>
    <t>Libega Vitaly</t>
  </si>
  <si>
    <t>Либега Виталий</t>
  </si>
  <si>
    <t>Libera Mateusz</t>
  </si>
  <si>
    <t>Либера Матеуш</t>
  </si>
  <si>
    <t>Lichagin Konstantin</t>
  </si>
  <si>
    <t>Личагин Константин</t>
  </si>
  <si>
    <t>Lichtmann Leonid</t>
  </si>
  <si>
    <t>Личтманн Леонид</t>
  </si>
  <si>
    <t>Likhachev Sergey</t>
  </si>
  <si>
    <t>Лихачев Сергей</t>
  </si>
  <si>
    <t>Linkevich Victor</t>
  </si>
  <si>
    <t>Линкевич Виктор</t>
  </si>
  <si>
    <t>Lino Jose</t>
  </si>
  <si>
    <t>Лино Жозе</t>
  </si>
  <si>
    <t>Lipay Igor</t>
  </si>
  <si>
    <t>Липай Игорь</t>
  </si>
  <si>
    <t>Lipkevičius Žygimantas</t>
  </si>
  <si>
    <t>Липкявичюс Жигимантас</t>
  </si>
  <si>
    <t>Lipovsky Iosif</t>
  </si>
  <si>
    <t>Липовский Иосиф</t>
  </si>
  <si>
    <t>Lisichenko Vladimir</t>
  </si>
  <si>
    <t>Лисиченко Владимир</t>
  </si>
  <si>
    <t>Lisiecki Maciej</t>
  </si>
  <si>
    <t>Лисецки Макей</t>
  </si>
  <si>
    <t>Lisunov Bogdan</t>
  </si>
  <si>
    <t>Лисунов Богдан</t>
  </si>
  <si>
    <t>Litinsky Vladimir</t>
  </si>
  <si>
    <t>Литинский Владимир</t>
  </si>
  <si>
    <t>Litkin Andrey</t>
  </si>
  <si>
    <t>Литкин Андрей</t>
  </si>
  <si>
    <t>Litvinov Alexander</t>
  </si>
  <si>
    <t>Литвинов Александр</t>
  </si>
  <si>
    <t>Liu Jinxin</t>
  </si>
  <si>
    <t>Лию Джинксин</t>
  </si>
  <si>
    <t>Liu Qi</t>
  </si>
  <si>
    <t>Лию Кви</t>
  </si>
  <si>
    <t>Liubinets Bohdan</t>
  </si>
  <si>
    <t>Любинец Богдан</t>
  </si>
  <si>
    <t>Lobach Evgeny</t>
  </si>
  <si>
    <t>Лобач Евгений</t>
  </si>
  <si>
    <t>Lokotar Priit</t>
  </si>
  <si>
    <t>Локотар Приит</t>
  </si>
  <si>
    <t>Lomakin Ivan</t>
  </si>
  <si>
    <t>Ломакин Иван</t>
  </si>
  <si>
    <t>Lomintsev Alexander</t>
  </si>
  <si>
    <t>Ломинцев Александр</t>
  </si>
  <si>
    <t>Lond Dmitry</t>
  </si>
  <si>
    <t>Лонд Дмитрий</t>
  </si>
  <si>
    <t>Lopatnikov Taras</t>
  </si>
  <si>
    <t>Лопатников Тарас</t>
  </si>
  <si>
    <t>Lopukhin Ivan</t>
  </si>
  <si>
    <t>Лопухин Иван</t>
  </si>
  <si>
    <t>Losev N.</t>
  </si>
  <si>
    <t>Лосев Н.</t>
  </si>
  <si>
    <t>Lourenco Horacio</t>
  </si>
  <si>
    <t>Лоуренсу Хорасиу</t>
  </si>
  <si>
    <t>Lourival Mendes Franca</t>
  </si>
  <si>
    <t>Луривал Франса</t>
  </si>
  <si>
    <t>Lovchik Alexey</t>
  </si>
  <si>
    <t>Ловчик Алексей</t>
  </si>
  <si>
    <t>Loyka Stanislau</t>
  </si>
  <si>
    <t>Лойко Станислав</t>
  </si>
  <si>
    <t>Lubetsky Ilya</t>
  </si>
  <si>
    <t>Любецкий Илья</t>
  </si>
  <si>
    <t>Lubliyner Evgeny</t>
  </si>
  <si>
    <t>Люблийнер Евгений</t>
  </si>
  <si>
    <t>Lubondo Jose</t>
  </si>
  <si>
    <t>Лубондо Жозе</t>
  </si>
  <si>
    <t>Luchinin Sergey</t>
  </si>
  <si>
    <t>Лучинин Сергей</t>
  </si>
  <si>
    <t>Luginin Andrey</t>
  </si>
  <si>
    <t>Лугинин Андрей</t>
  </si>
  <si>
    <t>Luhn Mike</t>
  </si>
  <si>
    <t>Лухн Майк</t>
  </si>
  <si>
    <t>Luht Vello</t>
  </si>
  <si>
    <t>Лухт Велло</t>
  </si>
  <si>
    <t>Lukasiewicz Maciej</t>
  </si>
  <si>
    <t>Лукасевич Макей</t>
  </si>
  <si>
    <t>Lukwago Abubakar</t>
  </si>
  <si>
    <t>Лукваго Абубакар</t>
  </si>
  <si>
    <t>Lukyanov A.</t>
  </si>
  <si>
    <t>Лукьянов А.</t>
  </si>
  <si>
    <t>Lukyanyonok Dmitry</t>
  </si>
  <si>
    <t>Лукьянёнок Дмитрий</t>
  </si>
  <si>
    <t>Lumir Gatnar</t>
  </si>
  <si>
    <t>Лумир Гатнар</t>
  </si>
  <si>
    <t>Lungu John</t>
  </si>
  <si>
    <t>Лунгу Джон</t>
  </si>
  <si>
    <t>Lungu Victor</t>
  </si>
  <si>
    <t>Лунгу Виктор</t>
  </si>
  <si>
    <t>Lunko Alexey</t>
  </si>
  <si>
    <t>Лунько Алексей</t>
  </si>
  <si>
    <t>Lutsenko Anton</t>
  </si>
  <si>
    <t>Луценко Антон</t>
  </si>
  <si>
    <t>Lutsenko Vitaly</t>
  </si>
  <si>
    <t>Луценко Виталий</t>
  </si>
  <si>
    <t>Lwanga Francis</t>
  </si>
  <si>
    <t>Лванга Францис</t>
  </si>
  <si>
    <t>Lwanga Oteng Charles</t>
  </si>
  <si>
    <t>Луанга Отенг Чарльз</t>
  </si>
  <si>
    <t>Lyankshas Audrius</t>
  </si>
  <si>
    <t>Лянкшас Аудрюс</t>
  </si>
  <si>
    <t>Lyfar Dmitry</t>
  </si>
  <si>
    <t>Лыфарь Дмитрий</t>
  </si>
  <si>
    <t>Lysenko Evgeny</t>
  </si>
  <si>
    <t>Лысенко Евгений</t>
  </si>
  <si>
    <t>Lysenko Igor</t>
  </si>
  <si>
    <t>Лысенко Игорь</t>
  </si>
  <si>
    <t>Lysenko Kirill</t>
  </si>
  <si>
    <t>Лысенко Кирилл</t>
  </si>
  <si>
    <t>Lyskov Nikolaj</t>
  </si>
  <si>
    <t>Лысков Николай</t>
  </si>
  <si>
    <t>Lysyakov Mikhail</t>
  </si>
  <si>
    <t>Лысяков Михаил</t>
  </si>
  <si>
    <t>Lytkin Andrey</t>
  </si>
  <si>
    <t>Лыткин Андрей</t>
  </si>
  <si>
    <t>Maciaszek Dariusz</t>
  </si>
  <si>
    <t>Мачашек Дарюс</t>
  </si>
  <si>
    <t>Maćkowiak Tomasz</t>
  </si>
  <si>
    <t>Мацьковяк Томаш</t>
  </si>
  <si>
    <t>Maften Nenani</t>
  </si>
  <si>
    <t>Мафтен Ненани</t>
  </si>
  <si>
    <t>Mafumu Gerald</t>
  </si>
  <si>
    <t>Мафуму Геральд</t>
  </si>
  <si>
    <t>Magdanelo Jose Pinto</t>
  </si>
  <si>
    <t>Магданело Жозе Пинто</t>
  </si>
  <si>
    <t>Magezi Samuel</t>
  </si>
  <si>
    <t>Магези Самуэль</t>
  </si>
  <si>
    <t>Magezi Swaliki</t>
  </si>
  <si>
    <t>Магези Свалики</t>
  </si>
  <si>
    <t>Mäggi Indrek
Mäggi Indrek</t>
  </si>
  <si>
    <t>Мягги Индрек</t>
  </si>
  <si>
    <t>Mäggi Janek</t>
  </si>
  <si>
    <t>Мягги Янек</t>
  </si>
  <si>
    <t>Magone Marcis</t>
  </si>
  <si>
    <t>Магоне Марцис</t>
  </si>
  <si>
    <t>Makarenkov Igor</t>
  </si>
  <si>
    <t>Макаренков Игорь</t>
  </si>
  <si>
    <t>Makarewicz Piotr</t>
  </si>
  <si>
    <t>Макаревич Пётр</t>
  </si>
  <si>
    <t>Makarov Denis</t>
  </si>
  <si>
    <t>Макаров Денис</t>
  </si>
  <si>
    <t>Makarov Dmitry</t>
  </si>
  <si>
    <t>Макаров Дмитрий</t>
  </si>
  <si>
    <t>Makarov Miron</t>
  </si>
  <si>
    <t>13</t>
  </si>
  <si>
    <t>Макаров Мирон</t>
  </si>
  <si>
    <t>Макаров Николай</t>
  </si>
  <si>
    <t>Makarov Victor</t>
  </si>
  <si>
    <t>Макаров Виктор</t>
  </si>
  <si>
    <t>Makarov Vladimir</t>
  </si>
  <si>
    <t>Макаров Владимир</t>
  </si>
  <si>
    <t>Makarovsky Denis</t>
  </si>
  <si>
    <t>Макаровский Денис</t>
  </si>
  <si>
    <t>Maketay Nurbol</t>
  </si>
  <si>
    <t>Макетай Нурбол</t>
  </si>
  <si>
    <t>Makina Mathews</t>
  </si>
  <si>
    <t>Макина Мэтьюс</t>
  </si>
  <si>
    <t>Makoka Banda Enock</t>
  </si>
  <si>
    <t>Макока Банда Энок</t>
  </si>
  <si>
    <t>Maksimenko Mikhail</t>
  </si>
  <si>
    <t>Максименко Михаил</t>
  </si>
  <si>
    <t>Maksimov Egor</t>
  </si>
  <si>
    <t>Максимов Егор</t>
  </si>
  <si>
    <t>Maksimov Vladimir</t>
  </si>
  <si>
    <t>Максимов Владимир</t>
  </si>
  <si>
    <t>Malafeyevsky Alexander</t>
  </si>
  <si>
    <t>Малафеевский Александр</t>
  </si>
  <si>
    <t>Malakhov Sergey</t>
  </si>
  <si>
    <t>Малахов Сергей</t>
  </si>
  <si>
    <t>Malchenko Valentin</t>
  </si>
  <si>
    <t>Мальченко Валентин</t>
  </si>
  <si>
    <t>Malinin Mikhail</t>
  </si>
  <si>
    <t>Малинин Михаил</t>
  </si>
  <si>
    <t>Malkin Alexander</t>
  </si>
  <si>
    <t>Малкин Александр</t>
  </si>
  <si>
    <t>Maly Anton</t>
  </si>
  <si>
    <t>Малый Антон</t>
  </si>
  <si>
    <t>Maly Timur</t>
  </si>
  <si>
    <t>Малый Тимур</t>
  </si>
  <si>
    <t>Malyarchuk Vladislav</t>
  </si>
  <si>
    <t>Малярчук Владислав</t>
  </si>
  <si>
    <t>Malyshev Andrey</t>
  </si>
  <si>
    <t>Малышев Андрей</t>
  </si>
  <si>
    <t>Malyshev Dmitry</t>
  </si>
  <si>
    <t>Малышев Дмитрий</t>
  </si>
  <si>
    <t>Malyshev Vitaly</t>
  </si>
  <si>
    <t>Малышев Виталий</t>
  </si>
  <si>
    <t>Malyuchnik Mariusz</t>
  </si>
  <si>
    <t>Малюхник Мариуш</t>
  </si>
  <si>
    <t>Malyugin Ivan</t>
  </si>
  <si>
    <t>Малюгин Иван</t>
  </si>
  <si>
    <t>Mambetov Ansar</t>
  </si>
  <si>
    <t>Мамбетов Ансар</t>
  </si>
  <si>
    <t>Mambetov Ilgiz</t>
  </si>
  <si>
    <t>Мамбетов Ильгиз</t>
  </si>
  <si>
    <t>Mambetov Ilnur</t>
  </si>
  <si>
    <t>Мамбетов Ильнур</t>
  </si>
  <si>
    <t>Mambo Donny</t>
  </si>
  <si>
    <t>Мамбо Донни</t>
  </si>
  <si>
    <t>Mambo Mansur</t>
  </si>
  <si>
    <t>Мамбо Мансур</t>
  </si>
  <si>
    <t>Mamet Jan</t>
  </si>
  <si>
    <t>Мамет Ян</t>
  </si>
  <si>
    <t>Mamkin Gennady</t>
  </si>
  <si>
    <t>Мамкин Геннадий</t>
  </si>
  <si>
    <t>Mamonov Аlexey</t>
  </si>
  <si>
    <t>Мамонов Алексей</t>
  </si>
  <si>
    <t>Mamyan Karen</t>
  </si>
  <si>
    <t>Мамян Карен</t>
  </si>
  <si>
    <t>Manalzhav Bahtishig</t>
  </si>
  <si>
    <t>Маналжав Бахтишиг</t>
  </si>
  <si>
    <t>Manda Richard</t>
  </si>
  <si>
    <t>Манда Ричард</t>
  </si>
  <si>
    <t>Mankowski Tom</t>
  </si>
  <si>
    <t>Манковски Том</t>
  </si>
  <si>
    <t>Mansurov Timur</t>
  </si>
  <si>
    <t>Мансуров Тимур</t>
  </si>
  <si>
    <t>Manzhigeyev Konstantin</t>
  </si>
  <si>
    <t>Манжигеев Константин</t>
  </si>
  <si>
    <t>Mapuno Ettan</t>
  </si>
  <si>
    <t>Мапуно Эттан</t>
  </si>
  <si>
    <t>Marcelo Ciro Martins</t>
  </si>
  <si>
    <t>Марсело Сиро Мартинс</t>
  </si>
  <si>
    <t>Marcelo Francisco</t>
  </si>
  <si>
    <t>Марсело Франциско</t>
  </si>
  <si>
    <t>Marchenko Sergey</t>
  </si>
  <si>
    <t>Марченко Сергей</t>
  </si>
  <si>
    <t>Marchiulynas Edmundas</t>
  </si>
  <si>
    <t>Марчюлинас Эдмундас</t>
  </si>
  <si>
    <t>Mardiev Fayzylla</t>
  </si>
  <si>
    <t>Мардиев Файзылла</t>
  </si>
  <si>
    <t>Margaryan Nikolay</t>
  </si>
  <si>
    <t>Маргарян Николай</t>
  </si>
  <si>
    <t>Marinenko Dmitry</t>
  </si>
  <si>
    <t>Мариненко Дмитрий</t>
  </si>
  <si>
    <t>Markevich Filip</t>
  </si>
  <si>
    <t>Маркевич Филипп</t>
  </si>
  <si>
    <t>Markin Aleksander</t>
  </si>
  <si>
    <t>Маркин Александр</t>
  </si>
  <si>
    <t>Markovich Nikolay</t>
  </si>
  <si>
    <t>Маркович Николай</t>
  </si>
  <si>
    <t>Markovskiy Valeri</t>
  </si>
  <si>
    <t>Марковский Валерий</t>
  </si>
  <si>
    <t>Marquille Paul</t>
  </si>
  <si>
    <t>Маркиль Поль</t>
  </si>
  <si>
    <t>Martel Igor</t>
  </si>
  <si>
    <t>Мартел Игорь</t>
  </si>
  <si>
    <t>Martinovich A.</t>
  </si>
  <si>
    <t>Мартинович А.</t>
  </si>
  <si>
    <t>Martsinkevich Vasily</t>
  </si>
  <si>
    <t>Марцинкевич Василий</t>
  </si>
  <si>
    <t>Martynenko Ivan</t>
  </si>
  <si>
    <t>Мартыненко Иван</t>
  </si>
  <si>
    <t>Martynenko Sergey</t>
  </si>
  <si>
    <t>Мартыненко Сергей</t>
  </si>
  <si>
    <t>Martynov Alexander</t>
  </si>
  <si>
    <t>Мартынов Александр</t>
  </si>
  <si>
    <t>Martynov Dmitry</t>
  </si>
  <si>
    <t>Мартынов Дмитрий</t>
  </si>
  <si>
    <t>Martynov Igor</t>
  </si>
  <si>
    <t>Мартынов Игорь</t>
  </si>
  <si>
    <t>Masalov Valery</t>
  </si>
  <si>
    <t>Масалов Валерий</t>
  </si>
  <si>
    <t>Masaylo Dmitry</t>
  </si>
  <si>
    <t>Масайло Дмитрий</t>
  </si>
  <si>
    <t>Maschenko Roman</t>
  </si>
  <si>
    <t>Мащенко Роман</t>
  </si>
  <si>
    <t>Maseko Josias</t>
  </si>
  <si>
    <t>Масеко Джозиас</t>
  </si>
  <si>
    <t>Mashkov Dennis</t>
  </si>
  <si>
    <t>Машков Денис</t>
  </si>
  <si>
    <t>Mashukov Andrey</t>
  </si>
  <si>
    <t>Машуков Андрей</t>
  </si>
  <si>
    <t>Masiga Martin</t>
  </si>
  <si>
    <t>Масига Мартин</t>
  </si>
  <si>
    <t>Masina Timothy</t>
  </si>
  <si>
    <t>Масина Тимоти</t>
  </si>
  <si>
    <t>Maslikov Sergey</t>
  </si>
  <si>
    <t>Масликов Сергей</t>
  </si>
  <si>
    <t>Masson Benjamin</t>
  </si>
  <si>
    <t>Массон Бенджамин</t>
  </si>
  <si>
    <t>Masson Tanguy</t>
  </si>
  <si>
    <t>Массон Тангай</t>
  </si>
  <si>
    <t>Mataka Richard</t>
  </si>
  <si>
    <t>Матака Ричард</t>
  </si>
  <si>
    <t>Matiyasi Jalasi</t>
  </si>
  <si>
    <t>Матияси Яласи</t>
  </si>
  <si>
    <t>Matlak Karol</t>
  </si>
  <si>
    <t>Матляк Карол</t>
  </si>
  <si>
    <t>Matope Chikondi</t>
  </si>
  <si>
    <t>Матопе Чиконди</t>
  </si>
  <si>
    <t>Matoshko Victor</t>
  </si>
  <si>
    <t>Матошко Виктор</t>
  </si>
  <si>
    <t>Matsuk Alexander</t>
  </si>
  <si>
    <t>Мацук Александр</t>
  </si>
  <si>
    <t>Matvejevs Jevgenijs</t>
  </si>
  <si>
    <t>Матвеев Евгений</t>
  </si>
  <si>
    <t>Matvejs Kristaps</t>
  </si>
  <si>
    <t>Матвейс Кристапс</t>
  </si>
  <si>
    <t>Matveyev Evgeny</t>
  </si>
  <si>
    <t>Matyashov Tikhon</t>
  </si>
  <si>
    <t>Матяшов Тихон</t>
  </si>
  <si>
    <t>Matyavin Andrey</t>
  </si>
  <si>
    <t>Матявин Андрей</t>
  </si>
  <si>
    <t>Mayanja Muhammed</t>
  </si>
  <si>
    <t>Майанджа Мухаммед</t>
  </si>
  <si>
    <t>Mayenda Prince</t>
  </si>
  <si>
    <t>Маенда Принц</t>
  </si>
  <si>
    <t>Mayevsky Evgeny</t>
  </si>
  <si>
    <t>Маевский Евгений</t>
  </si>
  <si>
    <t>Mazhunavitchius Ramutis</t>
  </si>
  <si>
    <t>Мажунавичюс Рамутис</t>
  </si>
  <si>
    <t>Mazunin Sergey</t>
  </si>
  <si>
    <t>Мазунин Сергей</t>
  </si>
  <si>
    <t>Mazur Vladislav</t>
  </si>
  <si>
    <t>Мазур Владислав</t>
  </si>
  <si>
    <t>Mbendera Fishani</t>
  </si>
  <si>
    <t>Мбендера Фишани</t>
  </si>
  <si>
    <t>Mbewe John</t>
  </si>
  <si>
    <t>Мбеве Джон</t>
  </si>
  <si>
    <t>Mbewe Justen</t>
  </si>
  <si>
    <t>Мвеве Джастен</t>
  </si>
  <si>
    <t>Mechny Alexander</t>
  </si>
  <si>
    <t>Мечный Александр</t>
  </si>
  <si>
    <t>Medovsky I.</t>
  </si>
  <si>
    <t>Медовский И.</t>
  </si>
  <si>
    <t>Medovsky M.</t>
  </si>
  <si>
    <t>Медовский М.</t>
  </si>
  <si>
    <t>Megley Alexey</t>
  </si>
  <si>
    <t>Меглей Алексей</t>
  </si>
  <si>
    <t>Megrabyan Artyom</t>
  </si>
  <si>
    <t>Меграбян Артём</t>
  </si>
  <si>
    <t>Mehdiyev Makhammad</t>
  </si>
  <si>
    <t>Мехдиев Махаммад</t>
  </si>
  <si>
    <t>Melnichuk Pavel</t>
  </si>
  <si>
    <t>Мельничук Павел</t>
  </si>
  <si>
    <t>Melnik Andrey</t>
  </si>
  <si>
    <t>Мельник Андрей</t>
  </si>
  <si>
    <t>Melnik Vladimir</t>
  </si>
  <si>
    <t>Мельник Владимир</t>
  </si>
  <si>
    <t>Melnikov Dmitrii</t>
  </si>
  <si>
    <t>Мельников Дмитрий</t>
  </si>
  <si>
    <t>Melo Jose</t>
  </si>
  <si>
    <t>Мело Джозе</t>
  </si>
  <si>
    <t>Melyachenko Alexey</t>
  </si>
  <si>
    <t>Мельяченко Алексей</t>
  </si>
  <si>
    <t>Mendelis Benas</t>
  </si>
  <si>
    <t>Менделис Бенас</t>
  </si>
  <si>
    <t>Mendelis Rimgaudas</t>
  </si>
  <si>
    <t>Менделис Римгаудас</t>
  </si>
  <si>
    <t>Mezhenin Denis</t>
  </si>
  <si>
    <t>Меженин Денис</t>
  </si>
  <si>
    <t>Mhone Thumbiko</t>
  </si>
  <si>
    <t>Моне Тумбико</t>
  </si>
  <si>
    <t>Mieldazis Zilvinas</t>
  </si>
  <si>
    <t>Миелдажис Жильвинас</t>
  </si>
  <si>
    <t>Mieszkowski Zenon</t>
  </si>
  <si>
    <t>Миещковски Зенон</t>
  </si>
  <si>
    <t>Migur Indrek</t>
  </si>
  <si>
    <t>Мигур Индрек</t>
  </si>
  <si>
    <t>Mikhailuta Alexandru</t>
  </si>
  <si>
    <t>Михалюта Александр</t>
  </si>
  <si>
    <t>Mikhalchenka Ihar</t>
  </si>
  <si>
    <t>Михальченко Игорь</t>
  </si>
  <si>
    <t>Mikhalev K.</t>
  </si>
  <si>
    <t>Михалёв К.</t>
  </si>
  <si>
    <t>Mikhaylov Arsen</t>
  </si>
  <si>
    <t>Михайлов Арсен</t>
  </si>
  <si>
    <t>Mikhaylov Dmitry</t>
  </si>
  <si>
    <t>Михайлов Дмитрий</t>
  </si>
  <si>
    <t>Mikhaylov Oleg</t>
  </si>
  <si>
    <t>Михайлов Олег</t>
  </si>
  <si>
    <t>Mikhaylov Valentin</t>
  </si>
  <si>
    <t>Михайлов Валентин</t>
  </si>
  <si>
    <t>Mikhaylov Vladimir</t>
  </si>
  <si>
    <t>Михайлов Владимир</t>
  </si>
  <si>
    <t>Mikhaylovsky Anatoly</t>
  </si>
  <si>
    <t>Михайловский Анатолий</t>
  </si>
  <si>
    <t>Mikheyev Vasily</t>
  </si>
  <si>
    <t>Михеев Василий</t>
  </si>
  <si>
    <t>Mikhnevich S.</t>
  </si>
  <si>
    <t>Михневич С.</t>
  </si>
  <si>
    <t>Mikholsky Dmitry</t>
  </si>
  <si>
    <t>Михольский Дмитрий</t>
  </si>
  <si>
    <t>Miklashevich Konstantin</t>
  </si>
  <si>
    <t>Миклашевич Константин</t>
  </si>
  <si>
    <t>Mileshka Tomas</t>
  </si>
  <si>
    <t>Милешка Томас</t>
  </si>
  <si>
    <t>Milshin Maxim</t>
  </si>
  <si>
    <t>Мильшин Максим</t>
  </si>
  <si>
    <t>Milshin Vladimir</t>
  </si>
  <si>
    <t>Мильшин Владимир</t>
  </si>
  <si>
    <t>Milshtein Lev</t>
  </si>
  <si>
    <t>Мильштейн Лев</t>
  </si>
  <si>
    <t>Minchev Valentin</t>
  </si>
  <si>
    <t>Минчев Валентин</t>
  </si>
  <si>
    <t>Minenko Kirill</t>
  </si>
  <si>
    <t>Миненко Кирилл</t>
  </si>
  <si>
    <t>Minin Sergey</t>
  </si>
  <si>
    <t>Минин Сергей</t>
  </si>
  <si>
    <t>Minkin Kamil</t>
  </si>
  <si>
    <t>Минкин Камиль</t>
  </si>
  <si>
    <t>Minkina Tadeusz</t>
  </si>
  <si>
    <t>Минкина Тадеуш</t>
  </si>
  <si>
    <t>Minsafin Nail</t>
  </si>
  <si>
    <t>Минсафин Наиль</t>
  </si>
  <si>
    <t>Minyonok Sergey</t>
  </si>
  <si>
    <t>Миненок Сергей</t>
  </si>
  <si>
    <t>Minzyanov Lenar</t>
  </si>
  <si>
    <t>Минзянов Ленар</t>
  </si>
  <si>
    <t>Mironov Alexey</t>
  </si>
  <si>
    <t>Миронов Алексей</t>
  </si>
  <si>
    <t>Mironov Vladislav</t>
  </si>
  <si>
    <t>Миронов Владислав</t>
  </si>
  <si>
    <t>Miroshnichenko Anatoly</t>
  </si>
  <si>
    <t>Мирошниченко Анатолий</t>
  </si>
  <si>
    <t>Miroshnichenko Oleg</t>
  </si>
  <si>
    <t>Мирошниченко Олег</t>
  </si>
  <si>
    <t>Mirza Nicolae</t>
  </si>
  <si>
    <t>Мирза Николай</t>
  </si>
  <si>
    <t>Mirzaakbarov Rustam</t>
  </si>
  <si>
    <t>Мирзаакбаров Рустам</t>
  </si>
  <si>
    <t>Mirzaakhmedov Boburmirzo</t>
  </si>
  <si>
    <t>Мирзаахмедов Бобурмирзо</t>
  </si>
  <si>
    <t>Mirzabekov Fikret</t>
  </si>
  <si>
    <t>Мирзабеков Фикрет</t>
  </si>
  <si>
    <t>Mirzabekyan Narek</t>
  </si>
  <si>
    <t>Мирзабекян Нарек</t>
  </si>
  <si>
    <t>Mirzakulov Mukhammadsalim</t>
  </si>
  <si>
    <t>Мирзакулов Мухаммадсалим</t>
  </si>
  <si>
    <t>Mirzalalov Rashit</t>
  </si>
  <si>
    <t>Мирзялалов Рашит</t>
  </si>
  <si>
    <t>Misans Robert</t>
  </si>
  <si>
    <t>Мисанс Роберт</t>
  </si>
  <si>
    <t>Mishin Danila</t>
  </si>
  <si>
    <t>Мишин Данила</t>
  </si>
  <si>
    <t>Misko Victor</t>
  </si>
  <si>
    <t>Миско Виктор</t>
  </si>
  <si>
    <t>Misyuta Sergey</t>
  </si>
  <si>
    <t>Мисюта Сергей</t>
  </si>
  <si>
    <t>Mitchenko Genady</t>
  </si>
  <si>
    <t>Митченко Геннадий</t>
  </si>
  <si>
    <t>Mitin Vadim</t>
  </si>
  <si>
    <t>Митин Вадим</t>
  </si>
  <si>
    <t>Mitrakhovich Artur</t>
  </si>
  <si>
    <t>Митрахович Артур</t>
  </si>
  <si>
    <t>Mitrokhin Denis</t>
  </si>
  <si>
    <t>Митрохин Денис</t>
  </si>
  <si>
    <t>Mkandawire Yoram</t>
  </si>
  <si>
    <t>Мкандавире Йорам</t>
  </si>
  <si>
    <t>Mkhitaryan Hovik</t>
  </si>
  <si>
    <t>Мхитарян Ховик</t>
  </si>
  <si>
    <t>Mlayira Kondwani</t>
  </si>
  <si>
    <t>Млаира Кондвани</t>
  </si>
  <si>
    <t>Mlenga Richard</t>
  </si>
  <si>
    <t>Мленга Ричард</t>
  </si>
  <si>
    <t>Mlowoka Master</t>
  </si>
  <si>
    <t>Мловока Мастер</t>
  </si>
  <si>
    <t>Mogin Vladimir</t>
  </si>
  <si>
    <t>Могин Владимир</t>
  </si>
  <si>
    <t>Moiseyev Andrey</t>
  </si>
  <si>
    <t>Моисеев Андрей</t>
  </si>
  <si>
    <t>Mokhammad Din Akhmad</t>
  </si>
  <si>
    <t>Afghanistan</t>
  </si>
  <si>
    <t>Мохаммад Дин Ахмад</t>
  </si>
  <si>
    <t>Mokhov Anton</t>
  </si>
  <si>
    <t>Мохов Антон</t>
  </si>
  <si>
    <t>Mokrov Anatoly</t>
  </si>
  <si>
    <t>Мокров Анатолий</t>
  </si>
  <si>
    <t>Mokrov Dmitry</t>
  </si>
  <si>
    <t>Мокров Дмитрий</t>
  </si>
  <si>
    <t>Molarishvili Roman</t>
  </si>
  <si>
    <t>Моларишвили Роман</t>
  </si>
  <si>
    <t>Moldabekov Shimvay</t>
  </si>
  <si>
    <t>Молдабеков Шимвай</t>
  </si>
  <si>
    <t>Moldavsky Grigory</t>
  </si>
  <si>
    <t>Молдавский Григорий</t>
  </si>
  <si>
    <t>Moldybay Mansur</t>
  </si>
  <si>
    <t>Молдыбай Мансур</t>
  </si>
  <si>
    <t>Molodechkin Vladislav</t>
  </si>
  <si>
    <t>Молодечкин Владислав</t>
  </si>
  <si>
    <t>Molodtsov Andrey</t>
  </si>
  <si>
    <t>Молодцов Андрей</t>
  </si>
  <si>
    <t>Monday Christopher</t>
  </si>
  <si>
    <t>Мондэй Кристофер</t>
  </si>
  <si>
    <t>Monnet Pierre</t>
  </si>
  <si>
    <t>Монне Пьер</t>
  </si>
  <si>
    <t>Monteiro Linneu Mendes</t>
  </si>
  <si>
    <t>Монтейро Линнеу Мендес</t>
  </si>
  <si>
    <t>Moore Edward</t>
  </si>
  <si>
    <t>Мур Эдвард</t>
  </si>
  <si>
    <t>Morenko Alexander</t>
  </si>
  <si>
    <t>Моренко Александр</t>
  </si>
  <si>
    <t>Moreti Fernando</t>
  </si>
  <si>
    <t>Морети Фернандо</t>
  </si>
  <si>
    <t>Moroz Dmitry</t>
  </si>
  <si>
    <t>Мороз Дмитрий</t>
  </si>
  <si>
    <t>Morozov August</t>
  </si>
  <si>
    <t>Морозов Август</t>
  </si>
  <si>
    <t>Morozov Roman</t>
  </si>
  <si>
    <t>Морозов Роман</t>
  </si>
  <si>
    <t>Moryan Khachatur</t>
  </si>
  <si>
    <t>Морян Хачатур</t>
  </si>
  <si>
    <t>Morzy Patrik</t>
  </si>
  <si>
    <t>Можи Патрик</t>
  </si>
  <si>
    <t>Mosalov Ilja</t>
  </si>
  <si>
    <t>Мосалов Илья</t>
  </si>
  <si>
    <t>Moskalev Andrey</t>
  </si>
  <si>
    <t>Москалев Андрей</t>
  </si>
  <si>
    <t>Motoloyev Alexey</t>
  </si>
  <si>
    <t>Мотолоев Алексей</t>
  </si>
  <si>
    <t>Motorin Elizar</t>
  </si>
  <si>
    <t>Моторин Елизар</t>
  </si>
  <si>
    <t>Motornyuk Evgeny</t>
  </si>
  <si>
    <t>Моторнюк Евгений</t>
  </si>
  <si>
    <t>Mouchan Andrei</t>
  </si>
  <si>
    <t>Молчан Андрей</t>
  </si>
  <si>
    <t>Moulet Pascal</t>
  </si>
  <si>
    <t>Муле Паскаль</t>
  </si>
  <si>
    <t>Mozgrishvili Josef</t>
  </si>
  <si>
    <t>Мозгришвили Жозеф</t>
  </si>
  <si>
    <t>Mozheyko Yury</t>
  </si>
  <si>
    <t>Можейко Юрий</t>
  </si>
  <si>
    <t>Msokwa Fredrick</t>
  </si>
  <si>
    <t>Мсоква Фредрик</t>
  </si>
  <si>
    <t>Mtalika Billy</t>
  </si>
  <si>
    <t>Мталика Билли</t>
  </si>
  <si>
    <t>Muangou Gerve</t>
  </si>
  <si>
    <t>Муангу Жерве</t>
  </si>
  <si>
    <t>Mubanga Augustin</t>
  </si>
  <si>
    <t>Мубанга Августин</t>
  </si>
  <si>
    <t>Mudarisov Dmitry</t>
  </si>
  <si>
    <t>Мударисов Дмитрий</t>
  </si>
  <si>
    <t>Mudhumba Simon</t>
  </si>
  <si>
    <t>Мудумба Симон</t>
  </si>
  <si>
    <t>Mugabe Robert</t>
  </si>
  <si>
    <t>Мугабе Роберт</t>
  </si>
  <si>
    <t>Mugabe Robert Ssenyonjo</t>
  </si>
  <si>
    <t>Мугабе Роберт Ссенёнджо</t>
  </si>
  <si>
    <t>Mugabo Kasim</t>
  </si>
  <si>
    <t>Мугабо Касим</t>
  </si>
  <si>
    <t>Mugerwa Deo</t>
  </si>
  <si>
    <t>Мугерва Део</t>
  </si>
  <si>
    <t>Mugisha Ibrahim</t>
  </si>
  <si>
    <t>Мугиша Ибрагим</t>
  </si>
  <si>
    <t>Mugisha John</t>
  </si>
  <si>
    <t>Мугиша Джон</t>
  </si>
  <si>
    <t>Mugume Wicliff</t>
  </si>
  <si>
    <t>Мугум Виклифф</t>
  </si>
  <si>
    <t>Мугуме Виклиф</t>
  </si>
  <si>
    <t>Muhairwe Richard</t>
  </si>
  <si>
    <t>Мухайрве Ричард</t>
  </si>
  <si>
    <t>Muhumuza Bob</t>
  </si>
  <si>
    <t>Мухумуха Боб</t>
  </si>
  <si>
    <t>Mujibreghts Fons</t>
  </si>
  <si>
    <t>Муджибрехтс Фонс</t>
  </si>
  <si>
    <t>Mukasa Musa</t>
  </si>
  <si>
    <t>Мукаса Муса</t>
  </si>
  <si>
    <t>Mukashev Ermek</t>
  </si>
  <si>
    <t>Kyrgyzstan</t>
  </si>
  <si>
    <t>Мукашев Эрмек</t>
  </si>
  <si>
    <t>Mukhin Victor</t>
  </si>
  <si>
    <t>Мухин Виктор</t>
  </si>
  <si>
    <t>Mukhomorov Alexander</t>
  </si>
  <si>
    <t>Мухоморов Александр</t>
  </si>
  <si>
    <t>Mukiibi Mike</t>
  </si>
  <si>
    <t>Мукиби Майк</t>
  </si>
  <si>
    <t>Mukisa Enock</t>
  </si>
  <si>
    <t>Мукиса Энок</t>
  </si>
  <si>
    <t>Mukubwe Fred</t>
  </si>
  <si>
    <t>Мукубве Фред</t>
  </si>
  <si>
    <t>Mulenga Barnabas</t>
  </si>
  <si>
    <t>Муленга Барнабас</t>
  </si>
  <si>
    <t>Mulenga Peter</t>
  </si>
  <si>
    <t>Муленга Петер</t>
  </si>
  <si>
    <t>Mulenga Richard</t>
  </si>
  <si>
    <t>Муленга Ричард</t>
  </si>
  <si>
    <t>Mullaboev Foziljon</t>
  </si>
  <si>
    <t>Муллабоев Фозильон</t>
  </si>
  <si>
    <t>Mullin Sergey</t>
  </si>
  <si>
    <t>Муллин Сергей</t>
  </si>
  <si>
    <t>Mulubwa Christopher</t>
  </si>
  <si>
    <t>Мулубва Кристофер</t>
  </si>
  <si>
    <t>Mulubwa Obed</t>
  </si>
  <si>
    <t>Мулубва Обед</t>
  </si>
  <si>
    <t>Mulutula Isaac</t>
  </si>
  <si>
    <t>Мулутула Исаак</t>
  </si>
  <si>
    <t>Mulyaev Ilgiz</t>
  </si>
  <si>
    <t>Муляев Ильгиз</t>
  </si>
  <si>
    <t>Mulyk Yaroslav</t>
  </si>
  <si>
    <t>Мулык Ярослав</t>
  </si>
  <si>
    <t>Munkhzaya Luvsandorj</t>
  </si>
  <si>
    <t>Мунхзая Лувсандорж</t>
  </si>
  <si>
    <t>Munkondia Elias</t>
  </si>
  <si>
    <t>Мункондиа Элиас</t>
  </si>
  <si>
    <t>Munthali Misheck</t>
  </si>
  <si>
    <t>Мунтали Мишек</t>
  </si>
  <si>
    <t>Muraliyev Laziz</t>
  </si>
  <si>
    <t>Муралиев Лазиз</t>
  </si>
  <si>
    <t>Murashev Vladimir</t>
  </si>
  <si>
    <t>Мурашев Владимир</t>
  </si>
  <si>
    <t>Murashev Yury</t>
  </si>
  <si>
    <t>Мурашев Юрий</t>
  </si>
  <si>
    <t>Muravetsky Arkady</t>
  </si>
  <si>
    <t>Муравецкий Аркадий</t>
  </si>
  <si>
    <t>Mursalimov Eldar</t>
  </si>
  <si>
    <t>Мурсалимов Эльдар</t>
  </si>
  <si>
    <t>Mursalov Elshad</t>
  </si>
  <si>
    <t>Мурсалов Эльшад</t>
  </si>
  <si>
    <t>Musalimov Vladimir</t>
  </si>
  <si>
    <t>Мусалимов Владимир</t>
  </si>
  <si>
    <t>Mushailov Boris</t>
  </si>
  <si>
    <t>Мушаилов Борис</t>
  </si>
  <si>
    <t>Musigire Sam</t>
  </si>
  <si>
    <t>Мусигире Сэм</t>
  </si>
  <si>
    <t>Musin Asker</t>
  </si>
  <si>
    <t>Мусин Аскер</t>
  </si>
  <si>
    <t>Mussa Llyod</t>
  </si>
  <si>
    <t>Мусса Ллиод</t>
  </si>
  <si>
    <t>Mustafayev Anar</t>
  </si>
  <si>
    <t>Мустафаев Анар</t>
  </si>
  <si>
    <t>Mutebi Robert</t>
  </si>
  <si>
    <t>Мутеби Роберт</t>
  </si>
  <si>
    <t>Muteweta Medi</t>
  </si>
  <si>
    <t>Мутевета Меди</t>
  </si>
  <si>
    <t>Muzima Asuman</t>
  </si>
  <si>
    <t>Музима Асуман</t>
  </si>
  <si>
    <t>Muzyka Vasily</t>
  </si>
  <si>
    <t>Музыка Василий</t>
  </si>
  <si>
    <t>Muzyukin Andrey</t>
  </si>
  <si>
    <t>89</t>
  </si>
  <si>
    <t>Музюкин Андрей</t>
  </si>
  <si>
    <t>Mvula Goodson</t>
  </si>
  <si>
    <t>Мвула Гудсон</t>
  </si>
  <si>
    <t>Mwale Richard</t>
  </si>
  <si>
    <t>Мвале Ричард</t>
  </si>
  <si>
    <t>Mwambwe Lukanga</t>
  </si>
  <si>
    <t>Мамбве Луканга</t>
  </si>
  <si>
    <t>Mwammba Richard</t>
  </si>
  <si>
    <t>Мвамба Ричард</t>
  </si>
  <si>
    <t>Mwanza Clement</t>
  </si>
  <si>
    <t>Мванза Клемент</t>
  </si>
  <si>
    <t>Mwanza Otaniel</t>
  </si>
  <si>
    <t>Мванза Отаниел</t>
  </si>
  <si>
    <t>Mwavu Razaki</t>
  </si>
  <si>
    <t>Мваву Разаки</t>
  </si>
  <si>
    <t>Mwenelupembe Goshen</t>
  </si>
  <si>
    <t>Мвенелупембе Гошен</t>
  </si>
  <si>
    <t>Mwesigwa Richard</t>
  </si>
  <si>
    <t>Мвесигва Ричард</t>
  </si>
  <si>
    <t>Mwitha Julius</t>
  </si>
  <si>
    <t>Мвиза Джулиус</t>
  </si>
  <si>
    <t>Myasnikov Nikolay</t>
  </si>
  <si>
    <t>Мясников Николай</t>
  </si>
  <si>
    <t>Myndykanu Nikolay</t>
  </si>
  <si>
    <t>Мындыкану Николай</t>
  </si>
  <si>
    <t>Myslivets Alexander</t>
  </si>
  <si>
    <t>Мысливец Александр</t>
  </si>
  <si>
    <t>Myszuk Zbigniew</t>
  </si>
  <si>
    <t>Мышук Збигнев</t>
  </si>
  <si>
    <t>Nabi Islam</t>
  </si>
  <si>
    <t>Наби Ислам</t>
  </si>
  <si>
    <t>Nabi Yeldos</t>
  </si>
  <si>
    <t>Наби Елдос</t>
  </si>
  <si>
    <t>Nabokov A.</t>
  </si>
  <si>
    <t>Набоков А.</t>
  </si>
  <si>
    <t>Nachqebia Tamaz</t>
  </si>
  <si>
    <t>Начкебия Тамаз</t>
  </si>
  <si>
    <t>Nadim Yehia Naufal</t>
  </si>
  <si>
    <t>Надим Науфал</t>
  </si>
  <si>
    <t>Nadtochy Dmitry</t>
  </si>
  <si>
    <t>Надточий Дмитрий</t>
  </si>
  <si>
    <t>Naduyev Semyon</t>
  </si>
  <si>
    <t>Надуев Семен</t>
  </si>
  <si>
    <t>Nahayo Paul</t>
  </si>
  <si>
    <t>Нагайо Пол</t>
  </si>
  <si>
    <t>Nakabaale Anthony</t>
  </si>
  <si>
    <t>Накабале Энтони</t>
  </si>
  <si>
    <t>Namabungu Nicholas</t>
  </si>
  <si>
    <t>Намабунгу Николас</t>
  </si>
  <si>
    <t>Nan Vladislav</t>
  </si>
  <si>
    <t>Нан Владислав</t>
  </si>
  <si>
    <t>Napierala Tomasz</t>
  </si>
  <si>
    <t>Напьерала Томаш</t>
  </si>
  <si>
    <t>Napolskikh Alexander</t>
  </si>
  <si>
    <t>Напольских Александр</t>
  </si>
  <si>
    <t>Napreenkov Andrey</t>
  </si>
  <si>
    <t>Напреенков Андрей</t>
  </si>
  <si>
    <t>Naraliyev Aybek</t>
  </si>
  <si>
    <t>Наралиев Айбек</t>
  </si>
  <si>
    <t>Narbayev Azot</t>
  </si>
  <si>
    <t>Нарбаев Азот</t>
  </si>
  <si>
    <t>Narmontas Algirdas</t>
  </si>
  <si>
    <t>Нармонтас Адгирдас</t>
  </si>
  <si>
    <t>Nartya Michai</t>
  </si>
  <si>
    <t>Нартя Михай</t>
  </si>
  <si>
    <t>Nascimento Sergio Sales</t>
  </si>
  <si>
    <t>Наскименто Сергио Салес</t>
  </si>
  <si>
    <t>Nasuva Joseph</t>
  </si>
  <si>
    <t>Насува Джозеф</t>
  </si>
  <si>
    <t>Natachaev Fyodоr</t>
  </si>
  <si>
    <t>Натачаев Фёдор</t>
  </si>
  <si>
    <t>Naumenko Ivan</t>
  </si>
  <si>
    <t>Науменко Иван</t>
  </si>
  <si>
    <t>Naumik Vasily</t>
  </si>
  <si>
    <t>Наумик Василий</t>
  </si>
  <si>
    <t>Navasardyan Norair</t>
  </si>
  <si>
    <t>Навасардян Нораир</t>
  </si>
  <si>
    <t>Navickas Evaldas</t>
  </si>
  <si>
    <t>Навицкас Эвалдас</t>
  </si>
  <si>
    <t>Navickas Ionas</t>
  </si>
  <si>
    <t>Навицкас Ионас</t>
  </si>
  <si>
    <t>Navikauskas Edgaras</t>
  </si>
  <si>
    <t>Навикаускас Эдгарас</t>
  </si>
  <si>
    <t>Navruzov Ravan</t>
  </si>
  <si>
    <t>Наврузов Раван</t>
  </si>
  <si>
    <t>Nazarov Denis</t>
  </si>
  <si>
    <t>Назаров Денис</t>
  </si>
  <si>
    <t>Nazarov Pavel</t>
  </si>
  <si>
    <t>Нaзapoв Павел</t>
  </si>
  <si>
    <t>Nazarov R.</t>
  </si>
  <si>
    <t>Назаров Р.</t>
  </si>
  <si>
    <t>Nazhibov Tofik</t>
  </si>
  <si>
    <t>Нажибов Тофик</t>
  </si>
  <si>
    <t>Ndagonera David</t>
  </si>
  <si>
    <t>Ндагонера Давид</t>
  </si>
  <si>
    <t>Ndagonera Mark</t>
  </si>
  <si>
    <t>Ндагонера Марк</t>
  </si>
  <si>
    <t>Ndawula Latif</t>
  </si>
  <si>
    <t>Ндавула Латиф</t>
  </si>
  <si>
    <t>Nedbaylo Matvey</t>
  </si>
  <si>
    <t>Недбайло Матвей</t>
  </si>
  <si>
    <t>Nedzelsky Anatoly</t>
  </si>
  <si>
    <t>Недзельский Анатолий</t>
  </si>
  <si>
    <t>Neema Adolf</t>
  </si>
  <si>
    <t>Нима Адольф</t>
  </si>
  <si>
    <t>Nefas Vincas</t>
  </si>
  <si>
    <t>Нефас Винсас</t>
  </si>
  <si>
    <t>Negodyayev Aleksey</t>
  </si>
  <si>
    <t>10</t>
  </si>
  <si>
    <t>Негодяев Алексей</t>
  </si>
  <si>
    <t>Neironis Algirdas</t>
  </si>
  <si>
    <t>Нейронис Алгирдас</t>
  </si>
  <si>
    <t>Nemets Dzmitry</t>
  </si>
  <si>
    <t>Немец Дмитрий</t>
  </si>
  <si>
    <t>Nemirovich Vladimir</t>
  </si>
  <si>
    <t>Немирович Владимир</t>
  </si>
  <si>
    <t>Nemytsky S.</t>
  </si>
  <si>
    <t>Немыцкий С.</t>
  </si>
  <si>
    <t>Neprokin Aleksander</t>
  </si>
  <si>
    <t>Непрокин Александр</t>
  </si>
  <si>
    <t>Nersisyan Varazdat</t>
  </si>
  <si>
    <t>Нерсисян Вараздат</t>
  </si>
  <si>
    <t>Nesmelov Boris</t>
  </si>
  <si>
    <t>Несмелов Борис</t>
  </si>
  <si>
    <t>Nesteckis Gediminas</t>
  </si>
  <si>
    <t>Нестецкис Гедиминас</t>
  </si>
  <si>
    <t>Nestyorkin Alexander</t>
  </si>
  <si>
    <t>Нестёркин Александр</t>
  </si>
  <si>
    <t>Nestyorkin Nikolay</t>
  </si>
  <si>
    <t>Нестёркин Николай</t>
  </si>
  <si>
    <t>Netaliev Zh.</t>
  </si>
  <si>
    <t>Неталиев Ж.</t>
  </si>
  <si>
    <t>Neumann Tino</t>
  </si>
  <si>
    <t>Нойманн Тино</t>
  </si>
  <si>
    <t>Nevar Mikalai</t>
  </si>
  <si>
    <t>Невар Николай</t>
  </si>
  <si>
    <t>Nevzorov Nikolay</t>
  </si>
  <si>
    <t>Невзоров Николай</t>
  </si>
  <si>
    <t>Newolin Kirill</t>
  </si>
  <si>
    <t>Неволин Кирилл</t>
  </si>
  <si>
    <t>Nezhenets Maxim</t>
  </si>
  <si>
    <t>Неженец Максим</t>
  </si>
  <si>
    <t>Ngeyasi David</t>
  </si>
  <si>
    <t>Нгеяси Давид</t>
  </si>
  <si>
    <t>Ng'oma Rev</t>
  </si>
  <si>
    <t>Нгома Рев</t>
  </si>
  <si>
    <t>Ngoma Zea Mays</t>
  </si>
  <si>
    <t>Нгома Зеа Мейс</t>
  </si>
  <si>
    <t>Nguluwe Nelson</t>
  </si>
  <si>
    <t>Нгулуве Нельсон</t>
  </si>
  <si>
    <t>Ngwenya John</t>
  </si>
  <si>
    <t>Нгвеня Джон</t>
  </si>
  <si>
    <t>Nichipurenko Denis</t>
  </si>
  <si>
    <t>Ничипуренко Денис</t>
  </si>
  <si>
    <t>Nicul Serghei</t>
  </si>
  <si>
    <t>Никул Сергей</t>
  </si>
  <si>
    <t>Nicula Vladimir</t>
  </si>
  <si>
    <t>Никула Владимир</t>
  </si>
  <si>
    <t>Niczyporuk Mateusz</t>
  </si>
  <si>
    <t>Ничипорук Матеуш</t>
  </si>
  <si>
    <t>Nigmatullin Idar</t>
  </si>
  <si>
    <t>Нигматуллин Айдар</t>
  </si>
  <si>
    <t>Nikanorov Nikolay</t>
  </si>
  <si>
    <t>Никаноров Николай</t>
  </si>
  <si>
    <t>Nikiforov Alexander</t>
  </si>
  <si>
    <t>Никифоров Александр</t>
  </si>
  <si>
    <t>Никифоров Дмитрий</t>
  </si>
  <si>
    <t>Nikiforov Vitaly</t>
  </si>
  <si>
    <t>Никифоров Виталий</t>
  </si>
  <si>
    <t>Nikishin Kirill</t>
  </si>
  <si>
    <t>Никишин Кирилл</t>
  </si>
  <si>
    <t>Nikita Victor</t>
  </si>
  <si>
    <t>Никита Виктор</t>
  </si>
  <si>
    <t>Nikitchuk Vasily</t>
  </si>
  <si>
    <t>Никитчук Василий</t>
  </si>
  <si>
    <t>Nikitin Stanislav</t>
  </si>
  <si>
    <t>Никитин Станислав</t>
  </si>
  <si>
    <t>Nikitsenka Daniil</t>
  </si>
  <si>
    <t>Nikolayenko Valentin</t>
  </si>
  <si>
    <t>Николаенко Валентин</t>
  </si>
  <si>
    <t>Nikolayev Alexander</t>
  </si>
  <si>
    <t>Николаев Александр</t>
  </si>
  <si>
    <t>Nikolayev Evgeny</t>
  </si>
  <si>
    <t>Николаев Евгений</t>
  </si>
  <si>
    <t>Nikolov Krasen</t>
  </si>
  <si>
    <t>Николов Красен</t>
  </si>
  <si>
    <t>Nikonov A.</t>
  </si>
  <si>
    <t>Никонов А.</t>
  </si>
  <si>
    <t>Nikulin Artur</t>
  </si>
  <si>
    <t>Никулин Артур</t>
  </si>
  <si>
    <t>Nilov Victor</t>
  </si>
  <si>
    <t>Нилов Виктор</t>
  </si>
  <si>
    <t>Nitsenko Yury</t>
  </si>
  <si>
    <t>Ниценко Юрий</t>
  </si>
  <si>
    <t>Niyazov Kamrzhan</t>
  </si>
  <si>
    <t>Ниязов Каиржан</t>
  </si>
  <si>
    <t>Njati Exvin</t>
  </si>
  <si>
    <t>Ньяти Эксвин</t>
  </si>
  <si>
    <t>Njati Lyson</t>
  </si>
  <si>
    <t>Няти Лисон</t>
  </si>
  <si>
    <t>Njobvu Mathias</t>
  </si>
  <si>
    <t>Ньобву Матиас</t>
  </si>
  <si>
    <t>Nkhoma Suzgo Alpha</t>
  </si>
  <si>
    <t>Нкома Сузго Алфа</t>
  </si>
  <si>
    <t>Nkugwa Frank</t>
  </si>
  <si>
    <t>Нкугва Франк</t>
  </si>
  <si>
    <t>Noell Thomas</t>
  </si>
  <si>
    <t>Ноэлл Томас</t>
  </si>
  <si>
    <t>Nogin Mikhail</t>
  </si>
  <si>
    <t>Ногин Михаил</t>
  </si>
  <si>
    <t>Nonyukela Melikaya</t>
  </si>
  <si>
    <t>Нонюкела Меликая</t>
  </si>
  <si>
    <t>Nord Konstantin</t>
  </si>
  <si>
    <t>Норд Константин</t>
  </si>
  <si>
    <t>Norel Monya</t>
  </si>
  <si>
    <t>Норель Моня</t>
  </si>
  <si>
    <t>Norenbergs Klavs</t>
  </si>
  <si>
    <t>Норенберг Клавс</t>
  </si>
  <si>
    <t>Norkus Domantas</t>
  </si>
  <si>
    <t>Норкус Домантас</t>
  </si>
  <si>
    <t>Norokha Roman</t>
  </si>
  <si>
    <t>Нороха Роман</t>
  </si>
  <si>
    <t>Nosarev Andrii</t>
  </si>
  <si>
    <t>Носарев Андрей</t>
  </si>
  <si>
    <t>Nosenko Vladislav</t>
  </si>
  <si>
    <t>Носенко Владислав</t>
  </si>
  <si>
    <t>Nosevich Sergey</t>
  </si>
  <si>
    <t>Носевич Сергей</t>
  </si>
  <si>
    <t>Nosirjonov Sardorbek</t>
  </si>
  <si>
    <t>Носиржонов Сардорбек</t>
  </si>
  <si>
    <t>Nosov Mikhail</t>
  </si>
  <si>
    <t>Носов Михаил</t>
  </si>
  <si>
    <t>Nosov Nikita</t>
  </si>
  <si>
    <t>Носов Никита</t>
  </si>
  <si>
    <t>Novichkov Gennady</t>
  </si>
  <si>
    <t>Новичков Геннадий</t>
  </si>
  <si>
    <t>Novickis Edijs</t>
  </si>
  <si>
    <t>Malta</t>
  </si>
  <si>
    <t>Новицкис Эдийс</t>
  </si>
  <si>
    <t>Novik Yegor</t>
  </si>
  <si>
    <t>Новик Егор</t>
  </si>
  <si>
    <t>Novikau Vitali</t>
  </si>
  <si>
    <t>Новиков Виталий</t>
  </si>
  <si>
    <t>Novikov Maksim</t>
  </si>
  <si>
    <t>Новиков Максим</t>
  </si>
  <si>
    <t>Novikov Nikolay</t>
  </si>
  <si>
    <t>Новиков Николай</t>
  </si>
  <si>
    <t>Novikov Sergei</t>
  </si>
  <si>
    <t>Новиков Сергей</t>
  </si>
  <si>
    <t>Novruzov Anver</t>
  </si>
  <si>
    <t>Новрузов Анвер</t>
  </si>
  <si>
    <t>Novruzov Ravan</t>
  </si>
  <si>
    <t>Новрузов Раван</t>
  </si>
  <si>
    <t>Novytskyi Viacheslav</t>
  </si>
  <si>
    <t>Новицкий Вячеслав</t>
  </si>
  <si>
    <t>Nowicki Dominik</t>
  </si>
  <si>
    <t>Новицки Доминик</t>
  </si>
  <si>
    <t>Nsubuga Dickens</t>
  </si>
  <si>
    <t>Нсубуга Диккенс</t>
  </si>
  <si>
    <t>Nugmanov Damat</t>
  </si>
  <si>
    <t>Нугманов Дамат</t>
  </si>
  <si>
    <t>Nunes Delio</t>
  </si>
  <si>
    <t>Нуньеш Делио</t>
  </si>
  <si>
    <t>Nurillayev Khabibullakhon</t>
  </si>
  <si>
    <t>Нуриллаев Хабибуллахон</t>
  </si>
  <si>
    <t>Nyakojo Sam</t>
  </si>
  <si>
    <t>Ньякойо Сэм</t>
  </si>
  <si>
    <t>Nyanzi Baker</t>
  </si>
  <si>
    <t>Ньянзи Бэйкер</t>
  </si>
  <si>
    <t>Nyirenda Samuwel</t>
  </si>
  <si>
    <t>Нюренда Сэмуэл</t>
  </si>
  <si>
    <t>Nyukhtilin Pavel</t>
  </si>
  <si>
    <t>Нюхтилин Павел</t>
  </si>
  <si>
    <t>Obelets Maxim</t>
  </si>
  <si>
    <t>Обелец Максим</t>
  </si>
  <si>
    <t>Ochirbat Batmunkh</t>
  </si>
  <si>
    <t>Очирбат Батмунх</t>
  </si>
  <si>
    <t>Ociti Alfred</t>
  </si>
  <si>
    <t>Осити Альфред</t>
  </si>
  <si>
    <t>Ocitt Bayan</t>
  </si>
  <si>
    <t>Оситт Баян</t>
  </si>
  <si>
    <t>Odeke Stanley</t>
  </si>
  <si>
    <t>Одеке Стэнли</t>
  </si>
  <si>
    <t>Odhiambo Goj Crispin</t>
  </si>
  <si>
    <t>Одхиамбо Годж Криспин</t>
  </si>
  <si>
    <t>Odinokov Anatoly</t>
  </si>
  <si>
    <t>Одиноков Анатолий</t>
  </si>
  <si>
    <t>Odong Isaac</t>
  </si>
  <si>
    <t>Одонг Исаак</t>
  </si>
  <si>
    <t>Odongo Richard</t>
  </si>
  <si>
    <t>Одонго Ричард</t>
  </si>
  <si>
    <t>Odongtoo James</t>
  </si>
  <si>
    <t>Одонгту Джеймс</t>
  </si>
  <si>
    <t>Odutu Peter Omwene</t>
  </si>
  <si>
    <t>Одуту Питер Омвене</t>
  </si>
  <si>
    <t>Oganesyan Artur</t>
  </si>
  <si>
    <t>Оганесян Артур</t>
  </si>
  <si>
    <t>Ogarenko Svyatoslav</t>
  </si>
  <si>
    <t>Огаренко Святослав</t>
  </si>
  <si>
    <t>Ogintas Algimantas</t>
  </si>
  <si>
    <t>Огинтас Алгимантас</t>
  </si>
  <si>
    <t>Ogiyenko Roman</t>
  </si>
  <si>
    <t>Огиенко Роман</t>
  </si>
  <si>
    <t>Ojambo Yasin</t>
  </si>
  <si>
    <t>Оямбо Ясин</t>
  </si>
  <si>
    <t>Okello Ronald</t>
  </si>
  <si>
    <t>Окелло Рональд</t>
  </si>
  <si>
    <t>Okhotskyi Oleksandr</t>
  </si>
  <si>
    <t>Охотский Олександр</t>
  </si>
  <si>
    <t>Okongo Wilfred</t>
  </si>
  <si>
    <t>Оконго Вилфред</t>
  </si>
  <si>
    <t>Okot Lawrence</t>
  </si>
  <si>
    <t>Окот Лоуренс</t>
  </si>
  <si>
    <t>Okrogelnik Willy</t>
  </si>
  <si>
    <t>Окрогелник Вилли</t>
  </si>
  <si>
    <t>Okwera Stephen</t>
  </si>
  <si>
    <t>Оквера Стивен</t>
  </si>
  <si>
    <t>Olekseyenko Anatoly</t>
  </si>
  <si>
    <t>Олексеенко Анатолий</t>
  </si>
  <si>
    <t>Oleksiuk Ivan</t>
  </si>
  <si>
    <t>Олексюк Иван</t>
  </si>
  <si>
    <t>Oliinyk Oleksandr</t>
  </si>
  <si>
    <t>Олийник Александр</t>
  </si>
  <si>
    <t>Olimov Firdavs</t>
  </si>
  <si>
    <t>Олимов Фирдавс</t>
  </si>
  <si>
    <t>Oliveira Joao</t>
  </si>
  <si>
    <t>Оливейра Жоау</t>
  </si>
  <si>
    <t>Oltiboyev Abror</t>
  </si>
  <si>
    <t>Олтибоев Аброр</t>
  </si>
  <si>
    <t>Olum Francis</t>
  </si>
  <si>
    <t>Олум Францис</t>
  </si>
  <si>
    <t>Olunya Nyero Richard</t>
  </si>
  <si>
    <t>Олунья Ньеро Ричард</t>
  </si>
  <si>
    <t>Olunya Patrick</t>
  </si>
  <si>
    <t>Олунья Патрик</t>
  </si>
  <si>
    <t>Omal Micheal</t>
  </si>
  <si>
    <t>Омал Майкл</t>
  </si>
  <si>
    <t>Omarov Rustem</t>
  </si>
  <si>
    <t>Омаров Рустем</t>
  </si>
  <si>
    <t>Omaya George</t>
  </si>
  <si>
    <t>Омая Джордж</t>
  </si>
  <si>
    <t>Omelchenko Maxim</t>
  </si>
  <si>
    <t>Омельченко Максим</t>
  </si>
  <si>
    <t>Ongwech Dennish Kirk</t>
  </si>
  <si>
    <t>Онгвеч Денниш Кирк</t>
  </si>
  <si>
    <t>Onischenko Alexander</t>
  </si>
  <si>
    <t>Онищенко Александр</t>
  </si>
  <si>
    <t>Onischenko Ruslan</t>
  </si>
  <si>
    <t>Онищенко Руслан</t>
  </si>
  <si>
    <t>Onischuk Vadim</t>
  </si>
  <si>
    <t>Онищук Вадим</t>
  </si>
  <si>
    <t>Onischuk Vladimir</t>
  </si>
  <si>
    <t>Онищук Владимир</t>
  </si>
  <si>
    <t>Onokhin Sergey</t>
  </si>
  <si>
    <t>Онохин Сергей</t>
  </si>
  <si>
    <t>Onotnitchiy Gennady</t>
  </si>
  <si>
    <t>Онотничий Геннадий</t>
  </si>
  <si>
    <t>Onzi Rasul</t>
  </si>
  <si>
    <t>Онзи Расул</t>
  </si>
  <si>
    <t>Ööbik Artur</t>
  </si>
  <si>
    <t>Эбик Артур</t>
  </si>
  <si>
    <t>Opanasyuk Alexey</t>
  </si>
  <si>
    <t>Опанасюк Алексей</t>
  </si>
  <si>
    <t>Opira Charles</t>
  </si>
  <si>
    <t>Опира Чарльз</t>
  </si>
  <si>
    <t>Oprischenko Maxim</t>
  </si>
  <si>
    <t>Оприщенко Максим</t>
  </si>
  <si>
    <t>Opulskis Arturas</t>
  </si>
  <si>
    <t>Опульскис Артурас</t>
  </si>
  <si>
    <t>Orav Rein</t>
  </si>
  <si>
    <t>Орав Рейн</t>
  </si>
  <si>
    <t>Ordyan Rafayel</t>
  </si>
  <si>
    <t>Ордян Рафаель</t>
  </si>
  <si>
    <t>Orikhovsky Ruslan</t>
  </si>
  <si>
    <t>Ориховский Руслан</t>
  </si>
  <si>
    <t>Orlosov Valentin</t>
  </si>
  <si>
    <t>Орлосов Валентин</t>
  </si>
  <si>
    <t>Orlov Alexander</t>
  </si>
  <si>
    <t>Орлов Александр</t>
  </si>
  <si>
    <t>Orlov Sergey</t>
  </si>
  <si>
    <t>Орлов Сергей</t>
  </si>
  <si>
    <t>Ortikaliev Iskandar</t>
  </si>
  <si>
    <t>Ортикалиев Искандар</t>
  </si>
  <si>
    <t>Orudzhev Dzhalal</t>
  </si>
  <si>
    <t>Оруджев Джалал</t>
  </si>
  <si>
    <t>Oruzhnov Yelvin</t>
  </si>
  <si>
    <t>Оружнов Елвин</t>
  </si>
  <si>
    <t>Oryem Nicholas</t>
  </si>
  <si>
    <t>Орьем Николас</t>
  </si>
  <si>
    <t>Oryngaliyev Sagyntay</t>
  </si>
  <si>
    <t>Орынгалиев Сагынтай</t>
  </si>
  <si>
    <t>Osadchuk Vladimir</t>
  </si>
  <si>
    <t>Осадчук Владимир</t>
  </si>
  <si>
    <t>Osadchy Andrey</t>
  </si>
  <si>
    <t>Осадчий Андрей</t>
  </si>
  <si>
    <t>Oschepkov Victor</t>
  </si>
  <si>
    <t>Ощепков Виктор</t>
  </si>
  <si>
    <t>Osetrov Alexey</t>
  </si>
  <si>
    <t>Осетров Алексей</t>
  </si>
  <si>
    <t>Osetrov Sergey</t>
  </si>
  <si>
    <t>Осетров Сергей</t>
  </si>
  <si>
    <t>Osin Denis</t>
  </si>
  <si>
    <t>Осин Денис</t>
  </si>
  <si>
    <t>Osin Victor</t>
  </si>
  <si>
    <t>Осин Виктор</t>
  </si>
  <si>
    <t>Osipenko Alexander</t>
  </si>
  <si>
    <t>Осипенко Александр</t>
  </si>
  <si>
    <t>Osipov Nikolay</t>
  </si>
  <si>
    <t>Осипов Николай</t>
  </si>
  <si>
    <t>Osītis Ričards Niks</t>
  </si>
  <si>
    <t>Оситис Ричардс Никс</t>
  </si>
  <si>
    <t>Osmanov Bekir</t>
  </si>
  <si>
    <t>Османов Бекир</t>
  </si>
  <si>
    <t>Ostapenko Аlexey</t>
  </si>
  <si>
    <t>Otema Cyprian</t>
  </si>
  <si>
    <t>Отема Киприан</t>
  </si>
  <si>
    <t>Otgonbayar Enkhbat</t>
  </si>
  <si>
    <t>Отгонбаяр Энхбат</t>
  </si>
  <si>
    <t>Otgonbayar Tuvshinbold</t>
  </si>
  <si>
    <t>Отгонбаяр Тувшинболд</t>
  </si>
  <si>
    <t>Otyan Vasily</t>
  </si>
  <si>
    <t>Отян Василий</t>
  </si>
  <si>
    <t>Ouma Albert</t>
  </si>
  <si>
    <t>Оума Альберт</t>
  </si>
  <si>
    <t>Ovechkin Dmitry</t>
  </si>
  <si>
    <t>Овечкин Дмитрий</t>
  </si>
  <si>
    <t>Ovsepyan Georg</t>
  </si>
  <si>
    <t>Овсепян Георг</t>
  </si>
  <si>
    <t>Овсянников Максим</t>
  </si>
  <si>
    <t>Ozerov Alexey</t>
  </si>
  <si>
    <t>Озеров Алексей</t>
  </si>
  <si>
    <t>Ozerov Semen</t>
  </si>
  <si>
    <t>Озеров Семен</t>
  </si>
  <si>
    <t>Ozerov Timofey</t>
  </si>
  <si>
    <t>Озеров Тимофей</t>
  </si>
  <si>
    <t>Ozivsky Roman</t>
  </si>
  <si>
    <t>Озивский Роман</t>
  </si>
  <si>
    <t>Ozolins Maris</t>
  </si>
  <si>
    <t>Озолинш Марис</t>
  </si>
  <si>
    <t>Ozols Karlis</t>
  </si>
  <si>
    <t>Озолс Карлис</t>
  </si>
  <si>
    <t>Ozols Raitis</t>
  </si>
  <si>
    <t>Озолс Райтис</t>
  </si>
  <si>
    <t>Paan Karel</t>
  </si>
  <si>
    <t>Паан Карел</t>
  </si>
  <si>
    <t>Paegle Raivis</t>
  </si>
  <si>
    <t>Паэгле Райвис</t>
  </si>
  <si>
    <t>Pagaime Andre</t>
  </si>
  <si>
    <t>Пагайме Андре</t>
  </si>
  <si>
    <t>Paiva Filipe</t>
  </si>
  <si>
    <t>Cape Verde</t>
  </si>
  <si>
    <t>Паива Филип</t>
  </si>
  <si>
    <t>Paiva Tiago</t>
  </si>
  <si>
    <t>Паива Тиаго</t>
  </si>
  <si>
    <t>Pakhmanov Pavel</t>
  </si>
  <si>
    <t>Пахманов Павел</t>
  </si>
  <si>
    <t>Palaguta Vladimir</t>
  </si>
  <si>
    <t>Палагута Владимир</t>
  </si>
  <si>
    <t>Palamarchuk Evgeny</t>
  </si>
  <si>
    <t>Паламарчук Евгений</t>
  </si>
  <si>
    <t>Palaznik Ivan</t>
  </si>
  <si>
    <t>Палазник Иван</t>
  </si>
  <si>
    <t>Paleczny Przemek</t>
  </si>
  <si>
    <t>Палечни Пршеслав</t>
  </si>
  <si>
    <t>Paley Stanislav</t>
  </si>
  <si>
    <t>Палей Станислав</t>
  </si>
  <si>
    <t>Palguyev Igor</t>
  </si>
  <si>
    <t>Пальгуев Игорь</t>
  </si>
  <si>
    <t>Palinski Lukasz</t>
  </si>
  <si>
    <t>Палински Лукаш</t>
  </si>
  <si>
    <t>Paluoja Urmas</t>
  </si>
  <si>
    <t>Палуоя Урмас</t>
  </si>
  <si>
    <t>Paly Sergey</t>
  </si>
  <si>
    <t>Палий Сергей</t>
  </si>
  <si>
    <t>Panainte Nicolai</t>
  </si>
  <si>
    <t>Панаинте Николай</t>
  </si>
  <si>
    <t>Panbukchiyan Valentin</t>
  </si>
  <si>
    <t>Панбукчан Валентин</t>
  </si>
  <si>
    <t>Panchenko Anatoly</t>
  </si>
  <si>
    <t>Панченко Анатолий</t>
  </si>
  <si>
    <t>Panchenko Boris</t>
  </si>
  <si>
    <t>35</t>
  </si>
  <si>
    <t>Панченко Борис</t>
  </si>
  <si>
    <t>Panchenkov Bohdan</t>
  </si>
  <si>
    <t>Панченков Богдан</t>
  </si>
  <si>
    <t>Panfily Pavel</t>
  </si>
  <si>
    <t>Panyante Nikolay</t>
  </si>
  <si>
    <t>Панянте Николай</t>
  </si>
  <si>
    <t>Papotin Eduard</t>
  </si>
  <si>
    <t>Папотин Эдуард</t>
  </si>
  <si>
    <t>Papulovas Aleksėjus</t>
  </si>
  <si>
    <r>
      <t>Пап</t>
    </r>
    <r>
      <rPr>
        <b/>
        <sz val="11"/>
        <rFont val="Times New Roman"/>
        <family val="1"/>
        <charset val="204"/>
      </rPr>
      <t>улов</t>
    </r>
    <r>
      <rPr>
        <b/>
        <sz val="12"/>
        <rFont val="Times New Roman"/>
        <family val="1"/>
        <charset val="204"/>
      </rPr>
      <t xml:space="preserve">ас </t>
    </r>
    <r>
      <rPr>
        <b/>
        <sz val="11"/>
        <rFont val="Times New Roman"/>
        <family val="1"/>
        <charset val="204"/>
      </rPr>
      <t>Алексеюс</t>
    </r>
  </si>
  <si>
    <t>Paramonov Albert</t>
  </si>
  <si>
    <t>Парамонов Альберт</t>
  </si>
  <si>
    <t>Parchuk Igor</t>
  </si>
  <si>
    <t>Парчук Игорь</t>
  </si>
  <si>
    <t>Parfyonov Sergey</t>
  </si>
  <si>
    <t>Парфёнов Сергей</t>
  </si>
  <si>
    <t>Parnapuu Ivo</t>
  </si>
  <si>
    <t>Парнапуу Иво</t>
  </si>
  <si>
    <t>Parvan Igor</t>
  </si>
  <si>
    <t>Парван Игорь</t>
  </si>
  <si>
    <t>Pashakinskas Pyatras</t>
  </si>
  <si>
    <t>Пашакинскас Пятрас</t>
  </si>
  <si>
    <t>Pashkevich Konstantin</t>
  </si>
  <si>
    <t>Пашкевич Константин</t>
  </si>
  <si>
    <t>Pashkeyev Oleg</t>
  </si>
  <si>
    <t>Пашкеев Олег</t>
  </si>
  <si>
    <t>Patlan Oleg</t>
  </si>
  <si>
    <t>Патлань Олег</t>
  </si>
  <si>
    <t>Patrushev Andrey</t>
  </si>
  <si>
    <t>Патрушев Андрей</t>
  </si>
  <si>
    <t>Patskun Vassili</t>
  </si>
  <si>
    <t xml:space="preserve">
Пацкун Василий</t>
  </si>
  <si>
    <t>Paturskis L.</t>
  </si>
  <si>
    <t>Патурскис Л.</t>
  </si>
  <si>
    <t>Paulauskas Tadas</t>
  </si>
  <si>
    <t>Паулаускас Тадас</t>
  </si>
  <si>
    <t>Paulavičius Olegas</t>
  </si>
  <si>
    <t>Паулавичус Олегас</t>
  </si>
  <si>
    <t>Pavlenko Vadim</t>
  </si>
  <si>
    <t>Павленко Вадим</t>
  </si>
  <si>
    <t>Pavlov Alexander</t>
  </si>
  <si>
    <t>Павлов Александр</t>
  </si>
  <si>
    <t>Pavlov Igor</t>
  </si>
  <si>
    <t>Пaвлoв Игорь</t>
  </si>
  <si>
    <t>Pavlov Ivan</t>
  </si>
  <si>
    <t>Павлов Иван</t>
  </si>
  <si>
    <t>Pavlov Maksim</t>
  </si>
  <si>
    <t>Павлов Максим</t>
  </si>
  <si>
    <t>Павлов Пётр</t>
  </si>
  <si>
    <t>Pavlov Sergey</t>
  </si>
  <si>
    <t>Павлов Сергей</t>
  </si>
  <si>
    <t>Pavlov Vitaliy</t>
  </si>
  <si>
    <t>Павлов Виталий</t>
  </si>
  <si>
    <t>Pecherin Anton</t>
  </si>
  <si>
    <t>Печерин Антон</t>
  </si>
  <si>
    <t>Pedak Sergey</t>
  </si>
  <si>
    <t>Педак Сергей</t>
  </si>
  <si>
    <t>Peftits Dmitry</t>
  </si>
  <si>
    <t>Пефтиц Дмитрий</t>
  </si>
  <si>
    <t>Pekarsky Maryan</t>
  </si>
  <si>
    <t>Пекарский Марьян</t>
  </si>
  <si>
    <t>Pekersky Mikhail</t>
  </si>
  <si>
    <t>Пекерский Михаил</t>
  </si>
  <si>
    <t>Peredrienko Nikolay</t>
  </si>
  <si>
    <t>Передриенко Николай</t>
  </si>
  <si>
    <t>Perelygin Boris</t>
  </si>
  <si>
    <t>Перелыгин Борис</t>
  </si>
  <si>
    <t>Peresychanskyi Mykola</t>
  </si>
  <si>
    <t>Пересычанский Микола</t>
  </si>
  <si>
    <t>Peresychanskyy Volodymyr</t>
  </si>
  <si>
    <t>Пересычанский Володимир</t>
  </si>
  <si>
    <t>Perevalov V.</t>
  </si>
  <si>
    <t>Перевалов В.</t>
  </si>
  <si>
    <t>Pereverzev Victor</t>
  </si>
  <si>
    <t>Переверзев Виктор</t>
  </si>
  <si>
    <t>Pergament Ed</t>
  </si>
  <si>
    <t>Пергамент Эд</t>
  </si>
  <si>
    <t>Permyakov Andrey</t>
  </si>
  <si>
    <t>Пермяков Андрей</t>
  </si>
  <si>
    <t>Permyakov Anton</t>
  </si>
  <si>
    <t>Пермяков Антон</t>
  </si>
  <si>
    <t>Perov Dmitry</t>
  </si>
  <si>
    <t>Перов Дмитрий</t>
  </si>
  <si>
    <t>Perov Vladimir</t>
  </si>
  <si>
    <t>Перов Владимир</t>
  </si>
  <si>
    <t>Pescherov Ruslan</t>
  </si>
  <si>
    <t>Пещеров Руслан</t>
  </si>
  <si>
    <t>Pesotsky Andrey</t>
  </si>
  <si>
    <t>Песоцкий Андрей</t>
  </si>
  <si>
    <t>Petlicki Leszek</t>
  </si>
  <si>
    <t>Петлицки Лешек</t>
  </si>
  <si>
    <t>Petniunas Algirdas</t>
  </si>
  <si>
    <t>Петнюнас Алгирдас</t>
  </si>
  <si>
    <t>Petrajtis Gintautas</t>
  </si>
  <si>
    <t>Петрайтис Гинтаутас</t>
  </si>
  <si>
    <t>Petrauskas Edgaras</t>
  </si>
  <si>
    <t>Петраускас Эдгарас</t>
  </si>
  <si>
    <t>Petrila Aydas</t>
  </si>
  <si>
    <t>Петрила Айдас</t>
  </si>
  <si>
    <t>Petrosyan Aram</t>
  </si>
  <si>
    <t>Петросян Арам</t>
  </si>
  <si>
    <t>Petrosyan Minas</t>
  </si>
  <si>
    <t>Петросян Минас</t>
  </si>
  <si>
    <t>Petrov Igor</t>
  </si>
  <si>
    <t>Петров Игорь</t>
  </si>
  <si>
    <t>Petrov Nikolay</t>
  </si>
  <si>
    <t>Петров Николай</t>
  </si>
  <si>
    <t>Petrov Vladimir</t>
  </si>
  <si>
    <t>Петров Владимир</t>
  </si>
  <si>
    <t>Petukh Nikolay</t>
  </si>
  <si>
    <t>Петух Николай</t>
  </si>
  <si>
    <t>Phikleshvili Zviad</t>
  </si>
  <si>
    <t>Фиклешвили Звиад</t>
  </si>
  <si>
    <t>Phiri Anderson</t>
  </si>
  <si>
    <t>Фири Андерсон</t>
  </si>
  <si>
    <t>Phiri Kennedy</t>
  </si>
  <si>
    <t>Фири Кеннеди</t>
  </si>
  <si>
    <t>Phiri Limbikani</t>
  </si>
  <si>
    <t>Фири Лимбикани</t>
  </si>
  <si>
    <t>Phiri Mbuche</t>
  </si>
  <si>
    <t>Фири Мбуче</t>
  </si>
  <si>
    <t>Phiri Michael</t>
  </si>
  <si>
    <t>Фири Майкл</t>
  </si>
  <si>
    <t>Phiri Wallace</t>
  </si>
  <si>
    <t>Фири Вала</t>
  </si>
  <si>
    <t>Phiri William</t>
  </si>
  <si>
    <t>Фири Вильям</t>
  </si>
  <si>
    <t>Pikinyar Vasily</t>
  </si>
  <si>
    <t>Пикиняр Василий</t>
  </si>
  <si>
    <t>Pilipenko Grigory</t>
  </si>
  <si>
    <t>Пилипенко Григорий</t>
  </si>
  <si>
    <t>Pilipenko Victor</t>
  </si>
  <si>
    <t>Пилипенко Виктор</t>
  </si>
  <si>
    <t>Pilo Moses</t>
  </si>
  <si>
    <t>Пило Мозез</t>
  </si>
  <si>
    <t>Pinkhasov Lev</t>
  </si>
  <si>
    <t>Пинхасов Лев</t>
  </si>
  <si>
    <t>Pivaras Antanas</t>
  </si>
  <si>
    <t>Пиварас Антанас</t>
  </si>
  <si>
    <t>Plakk Uno</t>
  </si>
  <si>
    <t>Плакк Уно</t>
  </si>
  <si>
    <t>Плакхин Аркадий</t>
  </si>
  <si>
    <t>Plaksij Anri</t>
  </si>
  <si>
    <t>Плаксий Анри</t>
  </si>
  <si>
    <t>Plaudin Vladimir</t>
  </si>
  <si>
    <t>Плаудин Владимир</t>
  </si>
  <si>
    <t>Plekhov Sergey</t>
  </si>
  <si>
    <t>Плехов Сергей</t>
  </si>
  <si>
    <t>Plokhikh Alexey</t>
  </si>
  <si>
    <t>Плохих Алексей</t>
  </si>
  <si>
    <t>Plotkin Boris</t>
  </si>
  <si>
    <t>Плоткин Борис</t>
  </si>
  <si>
    <t>Pochesuy Leonid</t>
  </si>
  <si>
    <t>Почесуй Леонид</t>
  </si>
  <si>
    <t>Podgorbunsky Nikolay</t>
  </si>
  <si>
    <t>Подгорбунский Николай</t>
  </si>
  <si>
    <t>Podolsky Mark</t>
  </si>
  <si>
    <t>Подольский Марк</t>
  </si>
  <si>
    <t>Podpechkin Ivan</t>
  </si>
  <si>
    <t>Подпечкин Иван</t>
  </si>
  <si>
    <t>Podrutskiy Vladimir</t>
  </si>
  <si>
    <t>Подруцкий Владимир</t>
  </si>
  <si>
    <t>Podvinsky Maxim</t>
  </si>
  <si>
    <t>Подвинский Максим</t>
  </si>
  <si>
    <t>Poghosyan Albert</t>
  </si>
  <si>
    <t>Погосян Альберт</t>
  </si>
  <si>
    <t>Poghosyan Davit</t>
  </si>
  <si>
    <t>Погосян Давит</t>
  </si>
  <si>
    <t>Poghosyan Vahe</t>
  </si>
  <si>
    <t>Погосян Вахе</t>
  </si>
  <si>
    <t>Pogorevici Anatolie</t>
  </si>
  <si>
    <t>Погоревич Анатолий</t>
  </si>
  <si>
    <t>Pogozhev Yury</t>
  </si>
  <si>
    <t>Погожев Юрий</t>
  </si>
  <si>
    <t>Pogrebnoy Vladimir</t>
  </si>
  <si>
    <t>Погребной Владимир</t>
  </si>
  <si>
    <t>Pokhvalitov Sergey</t>
  </si>
  <si>
    <t>Похвалитов Сергей</t>
  </si>
  <si>
    <t>Polesciuc Valeriu</t>
  </si>
  <si>
    <t>Полещук Валерий</t>
  </si>
  <si>
    <t>Polikarpov Oleg</t>
  </si>
  <si>
    <t>Поликарпов Олег</t>
  </si>
  <si>
    <t>Polivtsev Nikita</t>
  </si>
  <si>
    <t>Поливцев Никита</t>
  </si>
  <si>
    <t>Polomoshnov Pavel</t>
  </si>
  <si>
    <t>Поломошнов Павел</t>
  </si>
  <si>
    <t>Polovinkin Pavel</t>
  </si>
  <si>
    <t>Половинкин Павел</t>
  </si>
  <si>
    <t>Polozkov S.S.</t>
  </si>
  <si>
    <t>Полозков С.С.</t>
  </si>
  <si>
    <t>Polyansky Vyacheslav</t>
  </si>
  <si>
    <t>Полянский Вячеслав</t>
  </si>
  <si>
    <t>Polykovsky Yakov</t>
  </si>
  <si>
    <t>Полыковский Яков</t>
  </si>
  <si>
    <t>Pomeranets Erlen</t>
  </si>
  <si>
    <t>Померанец Эрлен</t>
  </si>
  <si>
    <t>Pomeranets Ilya</t>
  </si>
  <si>
    <t>Померанец Илья</t>
  </si>
  <si>
    <t>Pominchuk Ivan</t>
  </si>
  <si>
    <t>Поминчук Иван</t>
  </si>
  <si>
    <t>Ponomarenko Nikolay</t>
  </si>
  <si>
    <t>Пономаренко Николай</t>
  </si>
  <si>
    <t>Ponomaryov Alexander</t>
  </si>
  <si>
    <t>Пономарёв Александр</t>
  </si>
  <si>
    <t>Ponomaryov Dmitry</t>
  </si>
  <si>
    <t>Пономарёв Дмитрий</t>
  </si>
  <si>
    <t>Ponomaryov Gleb</t>
  </si>
  <si>
    <t>Пономарёв Глеб</t>
  </si>
  <si>
    <t>Ponomaryov Pavel</t>
  </si>
  <si>
    <t>Пономарёв Павел</t>
  </si>
  <si>
    <t>Popa Yury</t>
  </si>
  <si>
    <t>Попа Юрий</t>
  </si>
  <si>
    <t>Poplavsky Vladislav</t>
  </si>
  <si>
    <t>Поплавский Владислав</t>
  </si>
  <si>
    <t>Popov Alexander</t>
  </si>
  <si>
    <t>Попов Александр</t>
  </si>
  <si>
    <t>Popov Pavel</t>
  </si>
  <si>
    <t>Попов Павел</t>
  </si>
  <si>
    <t>Popov Sergey</t>
  </si>
  <si>
    <t>Попов Сергей</t>
  </si>
  <si>
    <t>Popov Vasily</t>
  </si>
  <si>
    <t>Попов Василий</t>
  </si>
  <si>
    <t>Pospelov Makar</t>
  </si>
  <si>
    <t>Поспелов Макар</t>
  </si>
  <si>
    <t>Potapov Yury</t>
  </si>
  <si>
    <t>Потапов Юрий</t>
  </si>
  <si>
    <t>Potyomkin Artyom</t>
  </si>
  <si>
    <t>Потемкин Артём</t>
  </si>
  <si>
    <t>Poullet Didier</t>
  </si>
  <si>
    <t>Пулле Дидье</t>
  </si>
  <si>
    <t>Povilaitis Stasis</t>
  </si>
  <si>
    <t>Повилайтис Стасис</t>
  </si>
  <si>
    <t>Povyshev Dmitry</t>
  </si>
  <si>
    <t>Повышев Дмитрий</t>
  </si>
  <si>
    <t>Poznyak Valentin</t>
  </si>
  <si>
    <t>Позняк Валентин</t>
  </si>
  <si>
    <t>Pratsuk Ivan</t>
  </si>
  <si>
    <t>Працук Иван</t>
  </si>
  <si>
    <t>Prazeres Luis</t>
  </si>
  <si>
    <t>Пражерес Луис</t>
  </si>
  <si>
    <t>Presmade Bien Aime</t>
  </si>
  <si>
    <t>Пресмад Биен Эйм</t>
  </si>
  <si>
    <t>Priladyshev Gennady</t>
  </si>
  <si>
    <t>Приладышев Геннадий</t>
  </si>
  <si>
    <t>Prischepov Pavel</t>
  </si>
  <si>
    <t>Прищепов Павел</t>
  </si>
  <si>
    <t>Prokopenko Artyom</t>
  </si>
  <si>
    <t>Прокопенко Артём</t>
  </si>
  <si>
    <t>Prokopenko Iurii</t>
  </si>
  <si>
    <t>Прокопенко Юрий</t>
  </si>
  <si>
    <t>Prokopenko Nikolay</t>
  </si>
  <si>
    <t>Прокопенко Николай</t>
  </si>
  <si>
    <t>Prokopets Andrey</t>
  </si>
  <si>
    <t>Прокопец Андрей</t>
  </si>
  <si>
    <t>Prokopets Sergey</t>
  </si>
  <si>
    <t>Прокопец Сергей</t>
  </si>
  <si>
    <t>Prokopovich Igor</t>
  </si>
  <si>
    <t>Прокопович Игорь</t>
  </si>
  <si>
    <t>Прокопьев Василий</t>
  </si>
  <si>
    <t>Prokupets Rufin</t>
  </si>
  <si>
    <t>Прокупец Руфин</t>
  </si>
  <si>
    <t>Pronin Roman</t>
  </si>
  <si>
    <t>Пронин Роман</t>
  </si>
  <si>
    <t>Proskurin Timofei</t>
  </si>
  <si>
    <t>Проскурин Тимофей</t>
  </si>
  <si>
    <t>Protasovs Dainis</t>
  </si>
  <si>
    <t>Протасов Дайнис</t>
  </si>
  <si>
    <t>Protchenko Roman</t>
  </si>
  <si>
    <t>Протченко Роман</t>
  </si>
  <si>
    <t>Przybył Jarosław</t>
  </si>
  <si>
    <t>Пршибыл Ярослав</t>
  </si>
  <si>
    <t>Pshanov Berik</t>
  </si>
  <si>
    <t>Пшанов Берик</t>
  </si>
  <si>
    <t>Pshenitsyn Alexander</t>
  </si>
  <si>
    <t>Пшеницын Александр</t>
  </si>
  <si>
    <t>Puchala Maksym</t>
  </si>
  <si>
    <r>
      <t>П</t>
    </r>
    <r>
      <rPr>
        <b/>
        <sz val="11"/>
        <rFont val="Times New Roman"/>
        <family val="1"/>
        <charset val="204"/>
      </rPr>
      <t>у</t>
    </r>
    <r>
      <rPr>
        <b/>
        <sz val="12"/>
        <rFont val="Times New Roman"/>
        <family val="1"/>
        <charset val="204"/>
      </rPr>
      <t>чала Максим</t>
    </r>
  </si>
  <si>
    <t>Pukk Hans</t>
  </si>
  <si>
    <t>Пукк Ханс</t>
  </si>
  <si>
    <t>Pukšta Jonas</t>
  </si>
  <si>
    <r>
      <t>П</t>
    </r>
    <r>
      <rPr>
        <b/>
        <sz val="11"/>
        <rFont val="Times New Roman"/>
        <family val="1"/>
        <charset val="204"/>
      </rPr>
      <t>у</t>
    </r>
    <r>
      <rPr>
        <b/>
        <sz val="12"/>
        <rFont val="Times New Roman"/>
        <family val="1"/>
        <charset val="204"/>
      </rPr>
      <t>кшта Йонас</t>
    </r>
  </si>
  <si>
    <t>Puochauskas Vajdas</t>
  </si>
  <si>
    <t>Пуочаускас Вайдас</t>
  </si>
  <si>
    <t>Puras Martynas</t>
  </si>
  <si>
    <t>Пурас Мартинас</t>
  </si>
  <si>
    <t>Purviņš Guntars</t>
  </si>
  <si>
    <t>Пурвиньш Гунтарс</t>
  </si>
  <si>
    <t>Pushkash Ivan</t>
  </si>
  <si>
    <t>Пушкаш Иван</t>
  </si>
  <si>
    <t>Pushkin Vladimir</t>
  </si>
  <si>
    <t>Пушкин Владимир</t>
  </si>
  <si>
    <t>Pyslar Vadim</t>
  </si>
  <si>
    <t>Пысларь Вадим</t>
  </si>
  <si>
    <t>Pyszkasz Ivan</t>
  </si>
  <si>
    <t>Пыщкащ Иван</t>
  </si>
  <si>
    <t>Pytalyov K.</t>
  </si>
  <si>
    <t>Пыталёв К.</t>
  </si>
  <si>
    <t>Pytko Alexander</t>
  </si>
  <si>
    <t>Пытко Александр</t>
  </si>
  <si>
    <t>Qiu Haochun</t>
  </si>
  <si>
    <t>Кюю Хаочун</t>
  </si>
  <si>
    <t>Quaranta Robert</t>
  </si>
  <si>
    <t>Кваранта Роберт</t>
  </si>
  <si>
    <t>Quindar Said</t>
  </si>
  <si>
    <t>Куиндар Саид</t>
  </si>
  <si>
    <t>Rabinovich Nikita</t>
  </si>
  <si>
    <t>Рабинович Никита</t>
  </si>
  <si>
    <t>Rabovich Vladimir</t>
  </si>
  <si>
    <t>Рабович Владимир</t>
  </si>
  <si>
    <t>Rachitsky Leonid</t>
  </si>
  <si>
    <t>Рачицкий Леонид</t>
  </si>
  <si>
    <t>Rachkovsky Alexander</t>
  </si>
  <si>
    <t>Рачковский Александр</t>
  </si>
  <si>
    <t>Radu Anatolii</t>
  </si>
  <si>
    <t>Раду Анатолий</t>
  </si>
  <si>
    <t>Radzevičius Gediminas</t>
  </si>
  <si>
    <t>Радзевтчус Гедиминас</t>
  </si>
  <si>
    <t>Ragauskis Yiuras</t>
  </si>
  <si>
    <t>Рагаускис Юрас</t>
  </si>
  <si>
    <t>Raidla Kaido</t>
  </si>
  <si>
    <t>Райдла Кайдо</t>
  </si>
  <si>
    <t>Rakhimjonov Sherdor</t>
  </si>
  <si>
    <t>Рахимжонов Шердор</t>
  </si>
  <si>
    <t>Rakhmatov Nurali</t>
  </si>
  <si>
    <t>Рахматов Нурали</t>
  </si>
  <si>
    <t>Rakhmetov Askhat</t>
  </si>
  <si>
    <t>Рахметов Асхат</t>
  </si>
  <si>
    <t>Rakhmonov Ulugbek</t>
  </si>
  <si>
    <t>Рахмонов Улугбек</t>
  </si>
  <si>
    <t>Rakhunov Mikhail</t>
  </si>
  <si>
    <t>53</t>
  </si>
  <si>
    <t>Рахунов Михаил</t>
  </si>
  <si>
    <t>Rakovitsky Grigory</t>
  </si>
  <si>
    <t>Раковицкий Григорий</t>
  </si>
  <si>
    <t>Rakovschik Michail</t>
  </si>
  <si>
    <t>Раковщик Михаил</t>
  </si>
  <si>
    <t>Rakshtis Pyatras</t>
  </si>
  <si>
    <t>Ракштис Пятрас</t>
  </si>
  <si>
    <t>Rakshtis Vitautas</t>
  </si>
  <si>
    <t>Ракштис Витаутас</t>
  </si>
  <si>
    <t>Rakštys Antanas</t>
  </si>
  <si>
    <t>Ракштис Антанас</t>
  </si>
  <si>
    <t>Ramazanov Tebriz</t>
  </si>
  <si>
    <t>Рамазанов Тебриз</t>
  </si>
  <si>
    <t>Ramdane Foade</t>
  </si>
  <si>
    <t>Рамдан Фоад</t>
  </si>
  <si>
    <t>Rancāns Artis</t>
  </si>
  <si>
    <t xml:space="preserve">
Ранцанс Артис</t>
  </si>
  <si>
    <t>Rashidli Zeynal</t>
  </si>
  <si>
    <t>Рашидли Зейнал</t>
  </si>
  <si>
    <t>Rassada Leonid</t>
  </si>
  <si>
    <t>Рассада Леонид</t>
  </si>
  <si>
    <t>Ratnikov Stepan</t>
  </si>
  <si>
    <t>Ратников Степан</t>
  </si>
  <si>
    <t>Rattel Pjotr</t>
  </si>
  <si>
    <t>Ряттель Петр</t>
  </si>
  <si>
    <t>Raudys Artūras</t>
  </si>
  <si>
    <t>Раудис Артурас</t>
  </si>
  <si>
    <t>Rauluševičius Markas</t>
  </si>
  <si>
    <t>Раулушевичус Маркас</t>
  </si>
  <si>
    <t>Ravshanov Salokhiddin</t>
  </si>
  <si>
    <t>Равшанов Салохиддин</t>
  </si>
  <si>
    <t>Raylyanu Vasily</t>
  </si>
  <si>
    <t>Райляну Василий</t>
  </si>
  <si>
    <t>Razdoburdin Nikita</t>
  </si>
  <si>
    <t>Раздобурдин Никита</t>
  </si>
  <si>
    <t>Razin Pyotr</t>
  </si>
  <si>
    <t>Разин Пётр</t>
  </si>
  <si>
    <t>Razumovsky Dmitry</t>
  </si>
  <si>
    <t>Разумовский Дмитрий</t>
  </si>
  <si>
    <t>Razvadovskis Aleksandrs</t>
  </si>
  <si>
    <t>Развадовскис Александрс</t>
  </si>
  <si>
    <t>Rebrov Vladimir</t>
  </si>
  <si>
    <t>Ребров Владимир</t>
  </si>
  <si>
    <t>Regelskis Haris</t>
  </si>
  <si>
    <t>Регелскис Гарис</t>
  </si>
  <si>
    <t>Reid Adrian</t>
  </si>
  <si>
    <t>Рейд Адриан</t>
  </si>
  <si>
    <t>Reid Wayne Alphonso</t>
  </si>
  <si>
    <t>Рейд Вейн Альфонсо</t>
  </si>
  <si>
    <t>Rekhviashvili Tengiz</t>
  </si>
  <si>
    <t>Рехвиашвили Тенгиз</t>
  </si>
  <si>
    <t>Reznik Yury</t>
  </si>
  <si>
    <t>Резник Юрий</t>
  </si>
  <si>
    <t>Riabinin Sergey</t>
  </si>
  <si>
    <t>Рябинин Сергей</t>
  </si>
  <si>
    <t>Riabov Viacheslav</t>
  </si>
  <si>
    <t>Рябов Вячеслав</t>
  </si>
  <si>
    <t>Ribokas Arijus</t>
  </si>
  <si>
    <t>Рибокас Ариюс</t>
  </si>
  <si>
    <t>Ribokas Astijus</t>
  </si>
  <si>
    <t>Рибокас Астиюм</t>
  </si>
  <si>
    <t>Ринчинов Баир</t>
  </si>
  <si>
    <t>Ripinsky Kirill</t>
  </si>
  <si>
    <t>Рипинский Кирилл</t>
  </si>
  <si>
    <t>Rist Raivo</t>
  </si>
  <si>
    <t>Рист Райво</t>
  </si>
  <si>
    <t>Rocha Jorge</t>
  </si>
  <si>
    <t>Роща Джордж</t>
  </si>
  <si>
    <t>Roda Arlindo</t>
  </si>
  <si>
    <t>Рода Арлинду</t>
  </si>
  <si>
    <t>Rodionov Fyodor</t>
  </si>
  <si>
    <t>Родионов Фёдор</t>
  </si>
  <si>
    <t>Roehmhild Michael</t>
  </si>
  <si>
    <t>Ромхильд Михаил</t>
  </si>
  <si>
    <t>Rofiev Faridun</t>
  </si>
  <si>
    <t>Рофиев Фаридун</t>
  </si>
  <si>
    <t>Rofiev Mirzobek</t>
  </si>
  <si>
    <t>Рофиев Мирзобек</t>
  </si>
  <si>
    <t>Rofiev Shokhyusuf</t>
  </si>
  <si>
    <t>Рофиев Шохюсуф</t>
  </si>
  <si>
    <t>Rogachevsky Sergey</t>
  </si>
  <si>
    <t>Рогачевский Сергей</t>
  </si>
  <si>
    <t>Rogachevsky V.</t>
  </si>
  <si>
    <t>Рогачевский В.</t>
  </si>
  <si>
    <t>Romanchuk Oleg</t>
  </si>
  <si>
    <t>Романчук Олег</t>
  </si>
  <si>
    <t>Romanishin Mikhail</t>
  </si>
  <si>
    <t>Романишин Михаил</t>
  </si>
  <si>
    <t>Romanov Boris</t>
  </si>
  <si>
    <t>Романов Борис</t>
  </si>
  <si>
    <t>Romanov Ilya</t>
  </si>
  <si>
    <t>Романов Илья</t>
  </si>
  <si>
    <t>Romanov Pavel</t>
  </si>
  <si>
    <t>Романов Павел</t>
  </si>
  <si>
    <t>Romanychev Alexey</t>
  </si>
  <si>
    <t>Романычев Алексей</t>
  </si>
  <si>
    <t>Romijn Kees</t>
  </si>
  <si>
    <t>Ромийн Кис</t>
  </si>
  <si>
    <t>Rool Ain</t>
  </si>
  <si>
    <t>Роол Аин</t>
  </si>
  <si>
    <t>Rosinski Damian</t>
  </si>
  <si>
    <t>Росиньски Дамиан</t>
  </si>
  <si>
    <t>Rosinski Marcin</t>
  </si>
  <si>
    <t>Росиньски Марсин</t>
  </si>
  <si>
    <t>Rossochacki Bartłomiej</t>
  </si>
  <si>
    <t>Россохацки Бартоломей</t>
  </si>
  <si>
    <t>Rotaru Igor</t>
  </si>
  <si>
    <t>Ротару Игорь</t>
  </si>
  <si>
    <t>Rowinski Henryk</t>
  </si>
  <si>
    <t>Ровиньски Хенрик</t>
  </si>
  <si>
    <t>Rowno Andrej</t>
  </si>
  <si>
    <t>Ровно Андрей</t>
  </si>
  <si>
    <t>Rozaev Valery</t>
  </si>
  <si>
    <t>Розаев Валерий</t>
  </si>
  <si>
    <t>Rozenberg Grigoriy</t>
  </si>
  <si>
    <t>Розенберг Григорий</t>
  </si>
  <si>
    <t>Rozenberg Iosif</t>
  </si>
  <si>
    <t>Розенберг Иосиф</t>
  </si>
  <si>
    <t>Rozenblat Yakov</t>
  </si>
  <si>
    <t>Розенблат Яков</t>
  </si>
  <si>
    <t>Ruan Shijie</t>
  </si>
  <si>
    <t>Руан Шиджие</t>
  </si>
  <si>
    <t>Ruan Weiyi</t>
  </si>
  <si>
    <t>Руан Вейи</t>
  </si>
  <si>
    <t>Rubinshtein Evgeny</t>
  </si>
  <si>
    <t>Рубинштейн Евгений</t>
  </si>
  <si>
    <t>Rublevsky Konstantin</t>
  </si>
  <si>
    <t>Рублевский Константин</t>
  </si>
  <si>
    <t>Rubtsov Georgy</t>
  </si>
  <si>
    <t>Рубцов Георгий</t>
  </si>
  <si>
    <t>Rubtsov Ivan</t>
  </si>
  <si>
    <t>Рубцов Иван</t>
  </si>
  <si>
    <t>Ruchkin Stanislav</t>
  </si>
  <si>
    <t>Ручкин Станислав</t>
  </si>
  <si>
    <t>Rud Igor</t>
  </si>
  <si>
    <t>Рудь Игорь</t>
  </si>
  <si>
    <t>Rudik Sergey</t>
  </si>
  <si>
    <t>Рудик Сергей</t>
  </si>
  <si>
    <t>Rudoy Sergey</t>
  </si>
  <si>
    <t>Рудой Сергей</t>
  </si>
  <si>
    <t>Rudzit Stanislav</t>
  </si>
  <si>
    <t>Рудзит Станислав</t>
  </si>
  <si>
    <t>Rukin Bohdan</t>
  </si>
  <si>
    <t>Рукин Богдан</t>
  </si>
  <si>
    <t>Rumbenieks Zigmārs</t>
  </si>
  <si>
    <t>Румбениекс Зигмарс</t>
  </si>
  <si>
    <t>Rumyantsev Aleksander</t>
  </si>
  <si>
    <t>Румянцев Александр</t>
  </si>
  <si>
    <t>Rumyantsev Alexey</t>
  </si>
  <si>
    <t>Румянцев Алексей</t>
  </si>
  <si>
    <t>Rupshis Bronius</t>
  </si>
  <si>
    <t>Рупшис Бронюс</t>
  </si>
  <si>
    <t>Rutger Oskam</t>
  </si>
  <si>
    <t>Рутгер Оскам</t>
  </si>
  <si>
    <t>Rutkauskas Jonas</t>
  </si>
  <si>
    <t>Руткаускас Йонас</t>
  </si>
  <si>
    <t>Ruzgis Evgeny</t>
  </si>
  <si>
    <t>Рузгис Евгений</t>
  </si>
  <si>
    <t>Rvachev Viktor</t>
  </si>
  <si>
    <t>Рвачев Виктор</t>
  </si>
  <si>
    <t>Ryabko Boris</t>
  </si>
  <si>
    <t>Рябко Борис</t>
  </si>
  <si>
    <t>Ryabov Alexander</t>
  </si>
  <si>
    <t>Рябов Александр</t>
  </si>
  <si>
    <t>Rybakov Leonid</t>
  </si>
  <si>
    <t>Рыбаков Леонид</t>
  </si>
  <si>
    <t>Ryk Andrey</t>
  </si>
  <si>
    <t>Рык Андрей</t>
  </si>
  <si>
    <t>Rylko Mikalai</t>
  </si>
  <si>
    <t>Рылко Микалай</t>
  </si>
  <si>
    <t>Ryngach Konstantin</t>
  </si>
  <si>
    <t>Рынгач Константин</t>
  </si>
  <si>
    <t>Rysaev Damir</t>
  </si>
  <si>
    <t>Рысаев Дамир</t>
  </si>
  <si>
    <t>Rysaev Rinat</t>
  </si>
  <si>
    <t>Рысаев Ринат</t>
  </si>
  <si>
    <t>Rysbekov Berikbay</t>
  </si>
  <si>
    <t>Рысбеков Берикбай</t>
  </si>
  <si>
    <t>Ryzhanov Mikhail</t>
  </si>
  <si>
    <t>Рыжанов Михаил</t>
  </si>
  <si>
    <t>Ryzhenkov Evgeny</t>
  </si>
  <si>
    <t>Рыженков Евгений</t>
  </si>
  <si>
    <t>Rzyanin Anatoly</t>
  </si>
  <si>
    <t>Рзянин Анатолий</t>
  </si>
  <si>
    <t>Sá Luís</t>
  </si>
  <si>
    <t>Са Луиш</t>
  </si>
  <si>
    <t>Sabaliauskas Artūras</t>
  </si>
  <si>
    <t>Сабаляускас Артурас</t>
  </si>
  <si>
    <t>Sabaliauskas Erikas</t>
  </si>
  <si>
    <t>Сабаляускас Эрикас</t>
  </si>
  <si>
    <t>Sabiti Richard</t>
  </si>
  <si>
    <t>Сабити Ричард</t>
  </si>
  <si>
    <t>Sadikov Azizbek</t>
  </si>
  <si>
    <t>Садиков Азизбек</t>
  </si>
  <si>
    <t>Sadouski Siarhei</t>
  </si>
  <si>
    <t>Садовский Сергей</t>
  </si>
  <si>
    <t>Sadovnichy Alexander</t>
  </si>
  <si>
    <t>Садовничий Александр</t>
  </si>
  <si>
    <t>Sadovnikov Alexey</t>
  </si>
  <si>
    <t>Садовников Алексей</t>
  </si>
  <si>
    <t>Sadovnikov Vladimir</t>
  </si>
  <si>
    <t>Садовников Владимир</t>
  </si>
  <si>
    <t>Sadovsky Dmitry</t>
  </si>
  <si>
    <t>Садовский Дмитрий</t>
  </si>
  <si>
    <t>Sadykov Rustem</t>
  </si>
  <si>
    <t>Садыков Рустем</t>
  </si>
  <si>
    <t>Safarov Kamil</t>
  </si>
  <si>
    <t>Сафаров Камиль</t>
  </si>
  <si>
    <t>Safin Alexander</t>
  </si>
  <si>
    <t>Сафин Александр</t>
  </si>
  <si>
    <t>Safin Anuar</t>
  </si>
  <si>
    <t>Сафин Ануар</t>
  </si>
  <si>
    <t>Safin Janis</t>
  </si>
  <si>
    <t>Сафин Янис</t>
  </si>
  <si>
    <t>Safiullin Lenar</t>
  </si>
  <si>
    <t>Сафиуллин Ленар</t>
  </si>
  <si>
    <t>Saitgalin Anatoly</t>
  </si>
  <si>
    <t>Саитгалин Анатолий</t>
  </si>
  <si>
    <t>Sakala Jaysen</t>
  </si>
  <si>
    <t>Сакала Джейсен</t>
  </si>
  <si>
    <t>Sakalauskas Arnas</t>
  </si>
  <si>
    <t>Сакалаускас Арнас</t>
  </si>
  <si>
    <t>Sakaumba Fredrick</t>
  </si>
  <si>
    <t>Сакаумба Фредрик</t>
  </si>
  <si>
    <t>Sakharov Evgeny</t>
  </si>
  <si>
    <t>Сахаров Евгений</t>
  </si>
  <si>
    <t>Sakovich Alexey</t>
  </si>
  <si>
    <t>Сакович Алексей</t>
  </si>
  <si>
    <t>Salahov Ramil</t>
  </si>
  <si>
    <t>Салахов Рамиль</t>
  </si>
  <si>
    <t>Salakhutdinov Albert</t>
  </si>
  <si>
    <t>Салахутдинов Альберт</t>
  </si>
  <si>
    <t>Salakhutdinov Bulat</t>
  </si>
  <si>
    <t>Салахутдинов Булат</t>
  </si>
  <si>
    <t>Saleika Mikalai</t>
  </si>
  <si>
    <t>Салейко Николай</t>
  </si>
  <si>
    <t>Salikhov Iskander</t>
  </si>
  <si>
    <t>Салихов Искандер</t>
  </si>
  <si>
    <t>Salikhov Murat</t>
  </si>
  <si>
    <t>76</t>
  </si>
  <si>
    <t>Салихов Мурат</t>
  </si>
  <si>
    <t>Salikov Maxim</t>
  </si>
  <si>
    <t>Саликов Максим</t>
  </si>
  <si>
    <t>Salimov Alirizo</t>
  </si>
  <si>
    <t>Салимов Алиризо</t>
  </si>
  <si>
    <t>Salmanov Gulu</t>
  </si>
  <si>
    <t>Салманов Гулу</t>
  </si>
  <si>
    <t>Salnikov Dmitry</t>
  </si>
  <si>
    <t>Сальников Дмитрий</t>
  </si>
  <si>
    <t>Salnikov Sergey</t>
  </si>
  <si>
    <t>Сальников Сергей</t>
  </si>
  <si>
    <t>Saltanov Ilya</t>
  </si>
  <si>
    <t>Салтанов Илья</t>
  </si>
  <si>
    <t>Samadli Ayaz</t>
  </si>
  <si>
    <t>Самадли Аяз</t>
  </si>
  <si>
    <t>Samanduyev Sidgi</t>
  </si>
  <si>
    <t>Самандуев Сидги</t>
  </si>
  <si>
    <t>Samarin Victor</t>
  </si>
  <si>
    <t>Самарин Виталий</t>
  </si>
  <si>
    <t>Samarkin Alexander</t>
  </si>
  <si>
    <t>Самаркин Александр</t>
  </si>
  <si>
    <t>Samoylenko Georgy</t>
  </si>
  <si>
    <t>Самойленко Георгий</t>
  </si>
  <si>
    <t>Samunin Valery</t>
  </si>
  <si>
    <t>Самунин Валерий</t>
  </si>
  <si>
    <t>Santos Fernando</t>
  </si>
  <si>
    <t>Сантос Фернандо</t>
  </si>
  <si>
    <t>Santrosyan Aleksandr</t>
  </si>
  <si>
    <t>Сантросян Александр</t>
  </si>
  <si>
    <t>Santrosyan Andre</t>
  </si>
  <si>
    <t>Сантросян Андре</t>
  </si>
  <si>
    <t>Sanyu James</t>
  </si>
  <si>
    <t>Санью Джеймс</t>
  </si>
  <si>
    <t>Saponenko Alexander</t>
  </si>
  <si>
    <t>Сапоненко Александр</t>
  </si>
  <si>
    <t>Sapronchik Anatoly</t>
  </si>
  <si>
    <t>Сапрончик Анатолий</t>
  </si>
  <si>
    <t>Sarapultsev Yury</t>
  </si>
  <si>
    <t>Сарапульцев Юрий</t>
  </si>
  <si>
    <t>Sargyalis Ionas</t>
  </si>
  <si>
    <t>Саргялис Йонас</t>
  </si>
  <si>
    <t>Sarkisyan Vladimir</t>
  </si>
  <si>
    <t>Саркисян Владимир</t>
  </si>
  <si>
    <t>Sarsekeyev G.</t>
  </si>
  <si>
    <t>Сарсекеев Г.</t>
  </si>
  <si>
    <t>Sarsekov A</t>
  </si>
  <si>
    <t>Сарсеков А.</t>
  </si>
  <si>
    <t>Sarsekov S.</t>
  </si>
  <si>
    <t>Сарсеков С.</t>
  </si>
  <si>
    <t>Саршаев Мажит</t>
  </si>
  <si>
    <t>Satan Ackhat</t>
  </si>
  <si>
    <t>Сатан Асхат</t>
  </si>
  <si>
    <t>Satybaldy Moldir</t>
  </si>
  <si>
    <t>Сатыбалды Молдир</t>
  </si>
  <si>
    <t>Savateyev Nikolay</t>
  </si>
  <si>
    <t>Саватеев Николай</t>
  </si>
  <si>
    <t>Savchenko Konstantin</t>
  </si>
  <si>
    <t>Савченко Константин</t>
  </si>
  <si>
    <t>Savin Pavel</t>
  </si>
  <si>
    <t>Савин Павел</t>
  </si>
  <si>
    <t>Savin Vasily</t>
  </si>
  <si>
    <t>Савин Василий</t>
  </si>
  <si>
    <t>Savitsky Alexander</t>
  </si>
  <si>
    <t>Савицкий Александр</t>
  </si>
  <si>
    <t>Savitsky Timur</t>
  </si>
  <si>
    <t>Савицкий Тимур</t>
  </si>
  <si>
    <t>Savkin Nikolay</t>
  </si>
  <si>
    <t>Савкин Николай</t>
  </si>
  <si>
    <t>Savvinov Nikolay</t>
  </si>
  <si>
    <t>Саввинов Николай</t>
  </si>
  <si>
    <t>Savyolov Daniil</t>
  </si>
  <si>
    <t>Савёлов Даниил</t>
  </si>
  <si>
    <t>Sawasawa Wilson</t>
  </si>
  <si>
    <t>Савасава Вилсон</t>
  </si>
  <si>
    <t>Sayenko Grigory</t>
  </si>
  <si>
    <t>Саенко Григорий</t>
  </si>
  <si>
    <t>Sayenko Vladislav</t>
  </si>
  <si>
    <t>Саенко Владислав</t>
  </si>
  <si>
    <t>Sazonov Sergey</t>
  </si>
  <si>
    <t>Сазонов Сергей</t>
  </si>
  <si>
    <t>Sbruin Gennady</t>
  </si>
  <si>
    <t>Сбруин Геннадий</t>
  </si>
  <si>
    <t>Scherbatyuk Andrey</t>
  </si>
  <si>
    <t>Щербатюк Андрей</t>
  </si>
  <si>
    <t>Sebeyka Domas</t>
  </si>
  <si>
    <t>Себейка Домас</t>
  </si>
  <si>
    <t>Sechin Leonid</t>
  </si>
  <si>
    <t>Сечин Леонид</t>
  </si>
  <si>
    <t>Sedenko Alexander</t>
  </si>
  <si>
    <t>Седенко Александр</t>
  </si>
  <si>
    <t>Sedenko Roman</t>
  </si>
  <si>
    <t>Седенко Роман</t>
  </si>
  <si>
    <t>Sedov Eduard</t>
  </si>
  <si>
    <t>Седов Эдуард</t>
  </si>
  <si>
    <t>Selivanov Nikolay</t>
  </si>
  <si>
    <t>Селиванов Николай</t>
  </si>
  <si>
    <t>Selli Konstantin</t>
  </si>
  <si>
    <t xml:space="preserve">
Селли Константин</t>
  </si>
  <si>
    <t>Semashko Voytekh</t>
  </si>
  <si>
    <t>Семашко Войтех</t>
  </si>
  <si>
    <t>Sembeguya Jacob</t>
  </si>
  <si>
    <t>Сембегуйя Джейкоб</t>
  </si>
  <si>
    <t>Semenkov Vladimir</t>
  </si>
  <si>
    <t>Семенков Владимир</t>
  </si>
  <si>
    <t>Semianiuk Michael</t>
  </si>
  <si>
    <t>Семенюк Михаил</t>
  </si>
  <si>
    <t>Šemiotas Valdas</t>
  </si>
  <si>
    <t>Шеметас Валдас</t>
  </si>
  <si>
    <t>Sempala Fred</t>
  </si>
  <si>
    <t>Семпала Фред</t>
  </si>
  <si>
    <t>Semyonov Evgeny</t>
  </si>
  <si>
    <t>Семенов Евгений</t>
  </si>
  <si>
    <t>Semyonov Ilya</t>
  </si>
  <si>
    <t>Семенов Илья</t>
  </si>
  <si>
    <t>Semyonov Mikhail</t>
  </si>
  <si>
    <t>Семенов Михаил</t>
  </si>
  <si>
    <t>Semyonov Sergey</t>
  </si>
  <si>
    <t>Семенов Сергей</t>
  </si>
  <si>
    <t>Semyonov Vasily</t>
  </si>
  <si>
    <t>Семенов Василий</t>
  </si>
  <si>
    <t>Senatorov Alexander</t>
  </si>
  <si>
    <t>Сенаторов Александр</t>
  </si>
  <si>
    <t>Sennikov Andrey</t>
  </si>
  <si>
    <t>Сенников Андрей</t>
  </si>
  <si>
    <t>Senoga Sam</t>
  </si>
  <si>
    <t>Сенога Сэм</t>
  </si>
  <si>
    <t>Sentillman Mullings</t>
  </si>
  <si>
    <t>Сентиллман Муллингс</t>
  </si>
  <si>
    <t>Serazetdinov Leonid</t>
  </si>
  <si>
    <t>Серазетдинов Леонид</t>
  </si>
  <si>
    <t>Serdy Alexander</t>
  </si>
  <si>
    <t>Сердий Александр</t>
  </si>
  <si>
    <t>Serebryansky Grigory</t>
  </si>
  <si>
    <t>Серебрянский Григорий</t>
  </si>
  <si>
    <t>Sergeyev Stanislav</t>
  </si>
  <si>
    <t>Сергеев Станислав</t>
  </si>
  <si>
    <t>Sergeyev Vladimir</t>
  </si>
  <si>
    <t>Сергеев Владимир</t>
  </si>
  <si>
    <t>Serkov Victor</t>
  </si>
  <si>
    <t>Серков Виктор</t>
  </si>
  <si>
    <t>Seroshtanov Victor</t>
  </si>
  <si>
    <t>Сероштанов Виктор</t>
  </si>
  <si>
    <t>Severo Luis</t>
  </si>
  <si>
    <t>Северу Луиш</t>
  </si>
  <si>
    <t>Seye Sheik A.D.A.</t>
  </si>
  <si>
    <t>Burkina Faso</t>
  </si>
  <si>
    <t>Сейе Шейк А. Д. А.</t>
  </si>
  <si>
    <t>Seytumerov Vatan</t>
  </si>
  <si>
    <t>Сейтумеров Ватан</t>
  </si>
  <si>
    <t>Shabanov Evgeny</t>
  </si>
  <si>
    <t>Шабанов Евгений</t>
  </si>
  <si>
    <t>Shabayev Alexander</t>
  </si>
  <si>
    <t>Шабаев Александр</t>
  </si>
  <si>
    <t>Shabayev Anatoly</t>
  </si>
  <si>
    <t>Шабаев Анатолий</t>
  </si>
  <si>
    <t>Shafir Vitaly</t>
  </si>
  <si>
    <t>Шафир Виталий</t>
  </si>
  <si>
    <t>Shakhiullin Daniil</t>
  </si>
  <si>
    <t>Шахиуллин Даниил</t>
  </si>
  <si>
    <t>Shakhobov Amirbek</t>
  </si>
  <si>
    <t>Шахобов Амирбек</t>
  </si>
  <si>
    <t>Shalimov Ivan</t>
  </si>
  <si>
    <t>Шалимов Иван</t>
  </si>
  <si>
    <t>Shaman T.</t>
  </si>
  <si>
    <t>Шаман Т.</t>
  </si>
  <si>
    <t>Shamsutdinov Firdaus</t>
  </si>
  <si>
    <t>Шамсутдинов Фирдаус</t>
  </si>
  <si>
    <t>Shapiro Gennady</t>
  </si>
  <si>
    <t>Шапиро Геннадий</t>
  </si>
  <si>
    <t>Shapiro Leonid</t>
  </si>
  <si>
    <t>Шапиро Леонид</t>
  </si>
  <si>
    <t>Shapoval Nikolay</t>
  </si>
  <si>
    <t>Шаповал Николай</t>
  </si>
  <si>
    <t>Shapovalov Artyom</t>
  </si>
  <si>
    <t>Шаповалов Артём</t>
  </si>
  <si>
    <t>Shapovalov Valery</t>
  </si>
  <si>
    <t>Шаповалов Валерий</t>
  </si>
  <si>
    <t>Sharafutdinov Marcel</t>
  </si>
  <si>
    <t>Шарафутдинов Марсель</t>
  </si>
  <si>
    <t>Sharapov Vladimir</t>
  </si>
  <si>
    <t>Шарапов Владимир</t>
  </si>
  <si>
    <t>Sharifullin Artem</t>
  </si>
  <si>
    <t>Шарифуллин Артём</t>
  </si>
  <si>
    <t>Sharifullin Radif</t>
  </si>
  <si>
    <t>Шарифуллин Радиф</t>
  </si>
  <si>
    <t>Sharipov Firuz</t>
  </si>
  <si>
    <t>Шарипов Фируз</t>
  </si>
  <si>
    <t>Sharipov Timur</t>
  </si>
  <si>
    <t>Шарипов Тимур</t>
  </si>
  <si>
    <t>Shariy V.</t>
  </si>
  <si>
    <t>Шарый В.</t>
  </si>
  <si>
    <t>Sharov Anatoly</t>
  </si>
  <si>
    <t>Шаров Анатолий</t>
  </si>
  <si>
    <t>Sharov Dmitriy</t>
  </si>
  <si>
    <t>Шаров Дмитрий</t>
  </si>
  <si>
    <t>Sharov Maxim</t>
  </si>
  <si>
    <t>Шаров Максим</t>
  </si>
  <si>
    <t>Sharygin Timofey</t>
  </si>
  <si>
    <t>Шарыгин Тимофей</t>
  </si>
  <si>
    <t>Shatalin Denis</t>
  </si>
  <si>
    <t>Шаталин Денис</t>
  </si>
  <si>
    <t>Shavandov Alexander</t>
  </si>
  <si>
    <t>Шавандов Александр</t>
  </si>
  <si>
    <t>Shavshishvili Lasha</t>
  </si>
  <si>
    <t>Шавшишвили Лаша</t>
  </si>
  <si>
    <t>Shayakhmetov O.</t>
  </si>
  <si>
    <t>Шаяхметов О.</t>
  </si>
  <si>
    <t>Shaybakov Aynur</t>
  </si>
  <si>
    <t>Шайбаков Айнур</t>
  </si>
  <si>
    <t>Shaydulov Farid</t>
  </si>
  <si>
    <t>Шайдулов Фарид</t>
  </si>
  <si>
    <t>Shchukin Ivan</t>
  </si>
  <si>
    <t>Щукин Иван</t>
  </si>
  <si>
    <t>Shchukin Roman</t>
  </si>
  <si>
    <t>Щукин Роман</t>
  </si>
  <si>
    <t>Shelton Ntsumu</t>
  </si>
  <si>
    <t>Шелтон Нтсуму</t>
  </si>
  <si>
    <t>Shepel Felix</t>
  </si>
  <si>
    <t>Шепель Феликс</t>
  </si>
  <si>
    <t>Shepelevich Oleg</t>
  </si>
  <si>
    <t>Шепелевич Олег</t>
  </si>
  <si>
    <t>Sheremet Alexey</t>
  </si>
  <si>
    <t>Шеремет Алексей</t>
  </si>
  <si>
    <t>Sheremet Dmitry</t>
  </si>
  <si>
    <t>Шеремет Дмитрий</t>
  </si>
  <si>
    <t>Sheronov Ilya</t>
  </si>
  <si>
    <t>Шеронов Илья</t>
  </si>
  <si>
    <t>Shestopalov Evgeny</t>
  </si>
  <si>
    <t>Шестопалов Евгений</t>
  </si>
  <si>
    <t>Shestopalov Victor</t>
  </si>
  <si>
    <t>Шестопалов Виктор</t>
  </si>
  <si>
    <t>Shevchuk Vladimir</t>
  </si>
  <si>
    <t>Шевчук Владимир</t>
  </si>
  <si>
    <t>Shevchuk Yury</t>
  </si>
  <si>
    <t>Шевчук Юрий</t>
  </si>
  <si>
    <t>Shevkoplyasov Victor</t>
  </si>
  <si>
    <t>Шевкоплясов Виктор</t>
  </si>
  <si>
    <t>Shibanov Alexander</t>
  </si>
  <si>
    <t>Шибанов Александр</t>
  </si>
  <si>
    <t>Shibanov Artyom</t>
  </si>
  <si>
    <t>Шибанов Артём</t>
  </si>
  <si>
    <t>Shibayev Vitaly</t>
  </si>
  <si>
    <t>Шибаев Виталий</t>
  </si>
  <si>
    <t>Shibilo Mikhail</t>
  </si>
  <si>
    <t>Шибило Михаил</t>
  </si>
  <si>
    <t>Shibin Yang</t>
  </si>
  <si>
    <t>Шибин Янг</t>
  </si>
  <si>
    <t>Shidla Marus</t>
  </si>
  <si>
    <t>Шидла Марюс</t>
  </si>
  <si>
    <t>Shifanov Evgeny</t>
  </si>
  <si>
    <t>Шифанов Евгений</t>
  </si>
  <si>
    <t>Shikut Maxim</t>
  </si>
  <si>
    <t>Шикуть Максим</t>
  </si>
  <si>
    <t>Shilo Nikolay</t>
  </si>
  <si>
    <t>Шило Николай</t>
  </si>
  <si>
    <t>Shilovich Vladimir</t>
  </si>
  <si>
    <t>Шилович Владимир</t>
  </si>
  <si>
    <t>Shimakov Dmitry</t>
  </si>
  <si>
    <t>Шимаков Дмитрик</t>
  </si>
  <si>
    <t>Shinkorenko Alexey</t>
  </si>
  <si>
    <t>Шинкоренко Алексей</t>
  </si>
  <si>
    <t>Ширяев Александр</t>
  </si>
  <si>
    <t>Shishkin Vadim</t>
  </si>
  <si>
    <t>Шишкин Вадим</t>
  </si>
  <si>
    <t>Shkatula Denis</t>
  </si>
  <si>
    <t>Шкатула Денис</t>
  </si>
  <si>
    <t>Shkatulo Andrey</t>
  </si>
  <si>
    <t>Шкатуло Андрей</t>
  </si>
  <si>
    <t>Shkilnyuk Vadim</t>
  </si>
  <si>
    <t>Шкильнюк Вадим</t>
  </si>
  <si>
    <t>Shkura Vitaly</t>
  </si>
  <si>
    <t>Шкура Виталий</t>
  </si>
  <si>
    <t>Shlyachkov Nikolay</t>
  </si>
  <si>
    <t>Шлячков Николай</t>
  </si>
  <si>
    <t>Shlyakhovsky Nikolay</t>
  </si>
  <si>
    <t>Шляховский Николай</t>
  </si>
  <si>
    <t>Shlyakhovsky Vitaly</t>
  </si>
  <si>
    <t>Шляховский Виталий</t>
  </si>
  <si>
    <t>Shlyakhtin Yegor</t>
  </si>
  <si>
    <t>Шляхтин Егор</t>
  </si>
  <si>
    <t>Shmaglit Lev</t>
  </si>
  <si>
    <t>Шмаглит Лев</t>
  </si>
  <si>
    <t>Shman P.</t>
  </si>
  <si>
    <t>Шмань П.</t>
  </si>
  <si>
    <t>Shmygal Ivan</t>
  </si>
  <si>
    <t>Шмыгаль Иван</t>
  </si>
  <si>
    <t>Shneyder Aleksandr</t>
  </si>
  <si>
    <t>Шнейдер Александр</t>
  </si>
  <si>
    <t>Shogin Denis</t>
  </si>
  <si>
    <t>Шогин Денис</t>
  </si>
  <si>
    <t>Shonin Alexey</t>
  </si>
  <si>
    <t>Шонин Алексей</t>
  </si>
  <si>
    <t>Shovkoplyas Ivan</t>
  </si>
  <si>
    <t>Шовкопляс Иван</t>
  </si>
  <si>
    <t>Shpak Dzianis</t>
  </si>
  <si>
    <t>Шпак Денис</t>
  </si>
  <si>
    <t>Shpilevsky Victor</t>
  </si>
  <si>
    <t>Шпилевский Виктор</t>
  </si>
  <si>
    <t>Shpitsnadel Zinovy</t>
  </si>
  <si>
    <t>Шпицнадель Зиновий</t>
  </si>
  <si>
    <t>Shtengelov Viktor</t>
  </si>
  <si>
    <t>Штенгелов Виктор</t>
  </si>
  <si>
    <t>Shubich Sergey</t>
  </si>
  <si>
    <t>Шубич Сергей</t>
  </si>
  <si>
    <t>Shubin Artyom</t>
  </si>
  <si>
    <t>Шубин Артём</t>
  </si>
  <si>
    <t>Shulyabkin Sergey</t>
  </si>
  <si>
    <t>Шулябкин Сергей</t>
  </si>
  <si>
    <t>Shumilov Anatoly</t>
  </si>
  <si>
    <t>Шумилов Анатолий</t>
  </si>
  <si>
    <t>Shunkin Alexander</t>
  </si>
  <si>
    <t>Шунькин Александр</t>
  </si>
  <si>
    <t>Shurygin Alexander</t>
  </si>
  <si>
    <t>Шурыгин Александр</t>
  </si>
  <si>
    <t>Shushkevich Anatoly</t>
  </si>
  <si>
    <t>Шушкевич Анатолий</t>
  </si>
  <si>
    <t>Shutsman Victor</t>
  </si>
  <si>
    <t>Шуцман Виктор</t>
  </si>
  <si>
    <t>Shvardakov Alexey</t>
  </si>
  <si>
    <t>Швардаков Алексей</t>
  </si>
  <si>
    <t>Shvarts Isaak</t>
  </si>
  <si>
    <t>Шварц Исаак</t>
  </si>
  <si>
    <t>Shvartsman Alexander</t>
  </si>
  <si>
    <t>Шварцман Александр</t>
  </si>
  <si>
    <t>Shvatsky Nikolay</t>
  </si>
  <si>
    <t>Швацкий Николай</t>
  </si>
  <si>
    <t>Shveikauskis Tomas</t>
  </si>
  <si>
    <t>Швейкаускис Томас</t>
  </si>
  <si>
    <t>Shvets Konstantin</t>
  </si>
  <si>
    <t>Швец Константин</t>
  </si>
  <si>
    <t>Shybakou Zakhar</t>
  </si>
  <si>
    <t>Шибаков Захар</t>
  </si>
  <si>
    <t>Sianamate Samuel</t>
  </si>
  <si>
    <t>Сианамэйт Самуэл</t>
  </si>
  <si>
    <t>Sibgatullin Rushan</t>
  </si>
  <si>
    <t>Сибгатуллин Рушан</t>
  </si>
  <si>
    <t>Sidenko Sergey</t>
  </si>
  <si>
    <t>Сиденко Сергей</t>
  </si>
  <si>
    <t>Sidorenko Sergey</t>
  </si>
  <si>
    <t>Сидоренко Сергей</t>
  </si>
  <si>
    <t>Sidorov Sergey</t>
  </si>
  <si>
    <t>Сидоров Сергей</t>
  </si>
  <si>
    <t>Sidorowicz Marcin</t>
  </si>
  <si>
    <t>Сидорович Марцин</t>
  </si>
  <si>
    <t>Siimer Kaljo</t>
  </si>
  <si>
    <t>Сиимер Кальо</t>
  </si>
  <si>
    <t>Sijbers Jacky</t>
  </si>
  <si>
    <t>Сийберс Джеки</t>
  </si>
  <si>
    <t>Silva Camilo</t>
  </si>
  <si>
    <t>Сильва Камилью</t>
  </si>
  <si>
    <t>Silva Rui</t>
  </si>
  <si>
    <t>Сильва Руй</t>
  </si>
  <si>
    <t>Simankov Alexander</t>
  </si>
  <si>
    <t>Симанков Александр</t>
  </si>
  <si>
    <t>Simba Levison</t>
  </si>
  <si>
    <t>Симба Левисон</t>
  </si>
  <si>
    <t>Simtami Edwin</t>
  </si>
  <si>
    <t>Симтами Эдвин</t>
  </si>
  <si>
    <t>Simute Luse</t>
  </si>
  <si>
    <t>Симьют Люсе</t>
  </si>
  <si>
    <t>Singh Bhupinder</t>
  </si>
  <si>
    <t>India</t>
  </si>
  <si>
    <t>Сингх Бупиндер</t>
  </si>
  <si>
    <t>Singh Navdeep</t>
  </si>
  <si>
    <t>Сингх Навдееп</t>
  </si>
  <si>
    <t>Singh Prem</t>
  </si>
  <si>
    <t>Сингх Прем</t>
  </si>
  <si>
    <t>Sinitsyn Valentin</t>
  </si>
  <si>
    <t>Синицын Валентин</t>
  </si>
  <si>
    <t>Sinkevich Vyacheslav</t>
  </si>
  <si>
    <t>Синкевич Вячеслав</t>
  </si>
  <si>
    <t>Sirazhetdinov Bulat</t>
  </si>
  <si>
    <t>Сиражетдинов Булат</t>
  </si>
  <si>
    <t>Skavronsky Nikolay</t>
  </si>
  <si>
    <t>Скавронский Николай</t>
  </si>
  <si>
    <t>Sketerskas Matas</t>
  </si>
  <si>
    <t>Скетерскас Матас</t>
  </si>
  <si>
    <t>Skipor Konstantin</t>
  </si>
  <si>
    <t>Скипор Константин</t>
  </si>
  <si>
    <t>Skorik Sergey</t>
  </si>
  <si>
    <t>Скорик Сергей</t>
  </si>
  <si>
    <t>Skorobogatko Anatoly</t>
  </si>
  <si>
    <t>Скоробогатько Анатолий</t>
  </si>
  <si>
    <t>Skorobogatov Alexander</t>
  </si>
  <si>
    <t>Скоробогатов Александр</t>
  </si>
  <si>
    <t>Slavich Ivan</t>
  </si>
  <si>
    <t>Славич Иван</t>
  </si>
  <si>
    <t>Slavich Stanislav</t>
  </si>
  <si>
    <t>Славич Станислав</t>
  </si>
  <si>
    <t>Slavinskas Edvaras</t>
  </si>
  <si>
    <t>Славинскас Эдварас</t>
  </si>
  <si>
    <t>Славянов Никита</t>
  </si>
  <si>
    <t>Slump Jitse</t>
  </si>
  <si>
    <t>Слумп Йитсе</t>
  </si>
  <si>
    <t>Slusarenko Vladimir</t>
  </si>
  <si>
    <t>Слюсаренко Владимир</t>
  </si>
  <si>
    <t>Slusarenko Yury</t>
  </si>
  <si>
    <t>Слюсаренко Юрий</t>
  </si>
  <si>
    <t>Smajdris Sigitas</t>
  </si>
  <si>
    <t>Смайдрис Сигитас</t>
  </si>
  <si>
    <t>Smaydris Antanas</t>
  </si>
  <si>
    <t>Смайдрис Антанас</t>
  </si>
  <si>
    <t>Smertin Gleb</t>
  </si>
  <si>
    <t>Смертин Глеб</t>
  </si>
  <si>
    <t>Smetanin Yury</t>
  </si>
  <si>
    <t>Сметанин Юрий</t>
  </si>
  <si>
    <t>Smirnov Alexander</t>
  </si>
  <si>
    <t>Смирнов Александр</t>
  </si>
  <si>
    <t>Smirnov Alexey</t>
  </si>
  <si>
    <t>Смирнов Алексей</t>
  </si>
  <si>
    <t>Smirnov Anton</t>
  </si>
  <si>
    <t>Смирнов Антон</t>
  </si>
  <si>
    <t>Smirnov Boris</t>
  </si>
  <si>
    <t>Смирнов Борис</t>
  </si>
  <si>
    <t>Smirnov Maxim</t>
  </si>
  <si>
    <t>Смирнов Максим</t>
  </si>
  <si>
    <t>Smirnov N.</t>
  </si>
  <si>
    <t>Смирнов Н.</t>
  </si>
  <si>
    <t>Smolensky Michay</t>
  </si>
  <si>
    <t>Смоленский Михай</t>
  </si>
  <si>
    <t>Smolin Evgeny</t>
  </si>
  <si>
    <t>Смолин Евгений</t>
  </si>
  <si>
    <t>Smolyanik Igor</t>
  </si>
  <si>
    <t>Смоляник Игорь</t>
  </si>
  <si>
    <t>Smurkov Ivan</t>
  </si>
  <si>
    <t>Смурков Иван</t>
  </si>
  <si>
    <t>Smyslov Artyom</t>
  </si>
  <si>
    <t>Смыслов Артём</t>
  </si>
  <si>
    <t>Sobiegraj Marcin</t>
  </si>
  <si>
    <t>Собеграй Марцин</t>
  </si>
  <si>
    <t>Sobirov Nozimdjon</t>
  </si>
  <si>
    <t>Собиров Нозимджон</t>
  </si>
  <si>
    <t>Sobirov Tozhibay</t>
  </si>
  <si>
    <t>Собиров Тожибай</t>
  </si>
  <si>
    <t>Sobolev D.</t>
  </si>
  <si>
    <t>Соболев Д.</t>
  </si>
  <si>
    <t>Sobolevsky Adam</t>
  </si>
  <si>
    <t>Соболевский Адам</t>
  </si>
  <si>
    <t>Sogoyan Areg</t>
  </si>
  <si>
    <t>Согоян Арег</t>
  </si>
  <si>
    <t>Sokol Anton</t>
  </si>
  <si>
    <t>Сокол Антон</t>
  </si>
  <si>
    <t>Sokolkov Yury</t>
  </si>
  <si>
    <t>Соколков Юрий</t>
  </si>
  <si>
    <t>Sokolov Igor</t>
  </si>
  <si>
    <t>Соколов Игорь</t>
  </si>
  <si>
    <t>Sokolov Sergey</t>
  </si>
  <si>
    <t>Соколов Сергей</t>
  </si>
  <si>
    <t>Sokolovas Zhigirdas</t>
  </si>
  <si>
    <t>Соколовас Жигирдас</t>
  </si>
  <si>
    <t>Sokolovsky Fyodor</t>
  </si>
  <si>
    <t>Соколовский Фёдор</t>
  </si>
  <si>
    <t>Solmanov Pavel</t>
  </si>
  <si>
    <t>Солманов Павел</t>
  </si>
  <si>
    <t>Solobala Gama James</t>
  </si>
  <si>
    <t>Солобала Гама Джеймс</t>
  </si>
  <si>
    <t>Solomonov Alexander</t>
  </si>
  <si>
    <t>Соломонов Александр</t>
  </si>
  <si>
    <t>Solovkov Dmitry</t>
  </si>
  <si>
    <t>Соловков Дмитрий</t>
  </si>
  <si>
    <t>Sonichev Roman</t>
  </si>
  <si>
    <t>Соничев Роман</t>
  </si>
  <si>
    <t>Sookram Kumar</t>
  </si>
  <si>
    <t>Trinidad and Tobago</t>
  </si>
  <si>
    <t>Сукрам Кумар</t>
  </si>
  <si>
    <t>Soroka Alexander</t>
  </si>
  <si>
    <t>Сорока Александр</t>
  </si>
  <si>
    <t>Soroka Andrey</t>
  </si>
  <si>
    <t>Сорока Андрей</t>
  </si>
  <si>
    <t>Sorokin Alexey</t>
  </si>
  <si>
    <t>Сорокин Алексей</t>
  </si>
  <si>
    <t>Sorokin Evgeny</t>
  </si>
  <si>
    <t>Сорокин Евгений</t>
  </si>
  <si>
    <t>Sorokin Vadim</t>
  </si>
  <si>
    <t>Сорокин Вадим</t>
  </si>
  <si>
    <t>Sosenkov Andrey</t>
  </si>
  <si>
    <t>Сосенков Андрей</t>
  </si>
  <si>
    <t>Sosnovsky Аlexander</t>
  </si>
  <si>
    <t>Сосновский Александр</t>
  </si>
  <si>
    <t>Sostin Gennady</t>
  </si>
  <si>
    <t>Состин Геннадий</t>
  </si>
  <si>
    <t>Souza John</t>
  </si>
  <si>
    <t>Соуза Джон</t>
  </si>
  <si>
    <t>Souza Walter Campos</t>
  </si>
  <si>
    <t>Соуза Вальтер Кампос</t>
  </si>
  <si>
    <t>Sozinov Anton</t>
  </si>
  <si>
    <t>Созинов Антон</t>
  </si>
  <si>
    <t>Sozykin Аlexey</t>
  </si>
  <si>
    <t>Созыкин Алексей</t>
  </si>
  <si>
    <t>Speransky R.</t>
  </si>
  <si>
    <t>Сперанский Р.</t>
  </si>
  <si>
    <t>Sprainaitis Mantas</t>
  </si>
  <si>
    <t>Спрайнайтис Мантас</t>
  </si>
  <si>
    <t>Spreer Lutz</t>
  </si>
  <si>
    <t>Шпреер Лутц</t>
  </si>
  <si>
    <t>Ssebwana George</t>
  </si>
  <si>
    <t>Ссебвана Джордж</t>
  </si>
  <si>
    <t>Ssekamwa  Moses Ssaku</t>
  </si>
  <si>
    <t>Ссекамва Мосес Ссаку</t>
  </si>
  <si>
    <t>Ssekimpi Derrick</t>
  </si>
  <si>
    <t>Ссекимпи Деррик</t>
  </si>
  <si>
    <t>Ssekito Fred</t>
  </si>
  <si>
    <t>Ссекито Фред</t>
  </si>
  <si>
    <t>Ssekyana Fred</t>
  </si>
  <si>
    <t>Ссакьяна Фред</t>
  </si>
  <si>
    <t>Ssekyanzi Umaru</t>
  </si>
  <si>
    <t>Ссекьянзи Умару</t>
  </si>
  <si>
    <t>Ssemakula  Swaibu</t>
  </si>
  <si>
    <t>Ссемакула Свайбу</t>
  </si>
  <si>
    <t>Ssentamu Musa</t>
  </si>
  <si>
    <t>Ссентаму Муса</t>
  </si>
  <si>
    <t>Ssetyabule Gabriel</t>
  </si>
  <si>
    <t>Ссетябуле Габриэль</t>
  </si>
  <si>
    <t>Štāls Jānis</t>
  </si>
  <si>
    <t>Шталс Янис</t>
  </si>
  <si>
    <t>Stals Reinis</t>
  </si>
  <si>
    <t>Сталс Рейнис</t>
  </si>
  <si>
    <t>Stambuli Anthony</t>
  </si>
  <si>
    <t>Стамбули Энтони</t>
  </si>
  <si>
    <t>Starikov Nikita</t>
  </si>
  <si>
    <t>Стариков Никита</t>
  </si>
  <si>
    <t>Starkus Edmundas</t>
  </si>
  <si>
    <t>Старкус Едмундас</t>
  </si>
  <si>
    <t>Starov Gennady</t>
  </si>
  <si>
    <t>Старов Геннадий</t>
  </si>
  <si>
    <t>Staroverov Sergey</t>
  </si>
  <si>
    <t>Староверов Сергей</t>
  </si>
  <si>
    <t>Stashulenok Vyacheslav</t>
  </si>
  <si>
    <t>Сташуленок Вячеслав</t>
  </si>
  <si>
    <t>Steckevicus Zhilvinas</t>
  </si>
  <si>
    <t>Стецкявичюс Жильвинас</t>
  </si>
  <si>
    <t>Stefanov Adrian</t>
  </si>
  <si>
    <t>Стефанов Адриан</t>
  </si>
  <si>
    <t>Stelmakh Vladimir</t>
  </si>
  <si>
    <t>Стельмах Владимир</t>
  </si>
  <si>
    <t>Stelmakhis Viestrus</t>
  </si>
  <si>
    <t>Стельмахис Виестурс</t>
  </si>
  <si>
    <t>Stempher Michel</t>
  </si>
  <si>
    <t>Стемпер Михел</t>
  </si>
  <si>
    <t>Stepanov Alexey</t>
  </si>
  <si>
    <t>Степанов Алексей</t>
  </si>
  <si>
    <t>Stepanov Nikolay</t>
  </si>
  <si>
    <t>Степанов Николай</t>
  </si>
  <si>
    <t>Stepanov Oleg</t>
  </si>
  <si>
    <t>Степaнов Олег</t>
  </si>
  <si>
    <t>Stepanov Pavel</t>
  </si>
  <si>
    <t>Степанов Павел</t>
  </si>
  <si>
    <t>Stepanov Sergey</t>
  </si>
  <si>
    <t>Степaнов Сергей</t>
  </si>
  <si>
    <t>Stepanyan Never</t>
  </si>
  <si>
    <t>Степанян Нвер</t>
  </si>
  <si>
    <t>Stepanyuk Nikolay</t>
  </si>
  <si>
    <t>Степанюк Николай</t>
  </si>
  <si>
    <t>Stepnov Anatoly</t>
  </si>
  <si>
    <t>Степнов Анатолий</t>
  </si>
  <si>
    <t>Steponos Venckus</t>
  </si>
  <si>
    <t>Степонос Венкус</t>
  </si>
  <si>
    <t>Stolyarov N.</t>
  </si>
  <si>
    <t>Столяров Н.</t>
  </si>
  <si>
    <t>Storozhev Yegor</t>
  </si>
  <si>
    <t>Сторожев Егор</t>
  </si>
  <si>
    <t>Strakhov Dmitry</t>
  </si>
  <si>
    <t>Страхов Дмитрий</t>
  </si>
  <si>
    <t>Strozyk Kamil</t>
  </si>
  <si>
    <t>Стружик Камил</t>
  </si>
  <si>
    <t>Struchkov Gavril</t>
  </si>
  <si>
    <t>Стручков Гаврил</t>
  </si>
  <si>
    <t>Struchkov German</t>
  </si>
  <si>
    <t>Стручков Герман</t>
  </si>
  <si>
    <t>Стручков Николай</t>
  </si>
  <si>
    <t>Stuber Adrien</t>
  </si>
  <si>
    <t>Стубер Адриен</t>
  </si>
  <si>
    <t>Styopushkin Pyotr</t>
  </si>
  <si>
    <t>Стёпушкин Пётр</t>
  </si>
  <si>
    <t>Subkhankulov Akhmet</t>
  </si>
  <si>
    <t>Субханкулов Ахмет</t>
  </si>
  <si>
    <t>Subkhankulov Damir</t>
  </si>
  <si>
    <t>Субханкулов Дамир</t>
  </si>
  <si>
    <t>Subkhankulov Zakir</t>
  </si>
  <si>
    <t>Субханкулов Закир</t>
  </si>
  <si>
    <t>Suchecki Pawel</t>
  </si>
  <si>
    <t>Сухецки Павел</t>
  </si>
  <si>
    <t>Suckram Sudian</t>
  </si>
  <si>
    <t>Сукрам Судиан</t>
  </si>
  <si>
    <t>Sudarev Anatoly</t>
  </si>
  <si>
    <t>Сударев Анатолий</t>
  </si>
  <si>
    <t>Sugul Keir-Christian</t>
  </si>
  <si>
    <t>Сугул Кейр-Кристиан</t>
  </si>
  <si>
    <t>Suijlen Djordy</t>
  </si>
  <si>
    <t>Суийлен Дйорди</t>
  </si>
  <si>
    <t>Sukhanov Valery</t>
  </si>
  <si>
    <t>Суханов Валерий</t>
  </si>
  <si>
    <t>Sukhovich Vyacheslav</t>
  </si>
  <si>
    <t>Сухович Вячеслав</t>
  </si>
  <si>
    <t>Sulaymonov Khamidulla</t>
  </si>
  <si>
    <t>Сулаймонов Хамидулла</t>
  </si>
  <si>
    <t>Sultanov Rif</t>
  </si>
  <si>
    <t>Султанов Риф</t>
  </si>
  <si>
    <t>Sultonov Kodirkhon</t>
  </si>
  <si>
    <t>Салтонов Кодирхон</t>
  </si>
  <si>
    <t>Sungurdyan Eduard</t>
  </si>
  <si>
    <t>Сунгурдян Эдуард</t>
  </si>
  <si>
    <t>Suqiasyan Zorik</t>
  </si>
  <si>
    <t>Сукиасян Зорик</t>
  </si>
  <si>
    <t>Surayev Alexander</t>
  </si>
  <si>
    <t>Сураев Александр</t>
  </si>
  <si>
    <t>Sushkov Nikolay</t>
  </si>
  <si>
    <t>Сушков Николай</t>
  </si>
  <si>
    <t>Susidko Alexey</t>
  </si>
  <si>
    <t>Сусидко Алексей</t>
  </si>
  <si>
    <t>Susidko Sergey</t>
  </si>
  <si>
    <t>Сусидко Сергей</t>
  </si>
  <si>
    <t>Susovich Lev</t>
  </si>
  <si>
    <t>Сусович Лев</t>
  </si>
  <si>
    <t>Svidlo Anatoly</t>
  </si>
  <si>
    <t>Свидло Анатолий</t>
  </si>
  <si>
    <t>Svirin Andrey</t>
  </si>
  <si>
    <t>Свирин Андрей</t>
  </si>
  <si>
    <t>Swelsen Peter</t>
  </si>
  <si>
    <t>Свельсен Питер</t>
  </si>
  <si>
    <t>Swelsen Tom</t>
  </si>
  <si>
    <t>Свельсен Том</t>
  </si>
  <si>
    <t>Syamiulin Ildar</t>
  </si>
  <si>
    <t>Сямиулин Ильдар</t>
  </si>
  <si>
    <t>Syromyatnikov Dmitry</t>
  </si>
  <si>
    <t>Сыромятников Дмитрий</t>
  </si>
  <si>
    <t>Sytnik Ilya</t>
  </si>
  <si>
    <t>Сытник Илья</t>
  </si>
  <si>
    <t>Szczepaniak M.</t>
  </si>
  <si>
    <t>Щепаняк М.</t>
  </si>
  <si>
    <t>Szelest Bogusław</t>
  </si>
  <si>
    <t>Шелест Богуслав</t>
  </si>
  <si>
    <t>Szymański Radosław</t>
  </si>
  <si>
    <t>Шиманьски Радослав</t>
  </si>
  <si>
    <t>Tabacar Stepan</t>
  </si>
  <si>
    <t>Табакарь Степан</t>
  </si>
  <si>
    <t>Tabachnik Simon</t>
  </si>
  <si>
    <t>Табачник Симон</t>
  </si>
  <si>
    <t>Tafratov Alexander</t>
  </si>
  <si>
    <t>Тафратов Александр</t>
  </si>
  <si>
    <t>Tagashov Semyon</t>
  </si>
  <si>
    <t>Тагашов Семен</t>
  </si>
  <si>
    <t>Taillander Brice</t>
  </si>
  <si>
    <t>Таилландье Брис</t>
  </si>
  <si>
    <t>Taillandier Gilles</t>
  </si>
  <si>
    <t>Таилландье Жиль</t>
  </si>
  <si>
    <t>Taimre Kris</t>
  </si>
  <si>
    <t>Таймре Крис</t>
  </si>
  <si>
    <t>Takaendeswa Naboth</t>
  </si>
  <si>
    <t>Такаендесва Набот</t>
  </si>
  <si>
    <t>Takhirov Naufal</t>
  </si>
  <si>
    <t>Тахиров Науфал</t>
  </si>
  <si>
    <t>Talkhanov Vladimir</t>
  </si>
  <si>
    <t>Талханов Владимир</t>
  </si>
  <si>
    <t>Tamanga Chico Avast</t>
  </si>
  <si>
    <t>Таманго Чико Аваст</t>
  </si>
  <si>
    <t>Tamm Arvi</t>
  </si>
  <si>
    <t>Тамм Арви</t>
  </si>
  <si>
    <t>Tamm Hendrik</t>
  </si>
  <si>
    <t>Тамм Хендрик</t>
  </si>
  <si>
    <t>Tammeveski Mihkel-Kalju</t>
  </si>
  <si>
    <t>Таммевески Михел-Калью</t>
  </si>
  <si>
    <t>Tammik Rene</t>
  </si>
  <si>
    <t>Таммик Рене</t>
  </si>
  <si>
    <t>Tamrazau Sargon</t>
  </si>
  <si>
    <t>Тамразов Саргон</t>
  </si>
  <si>
    <t>Taranin Georgii</t>
  </si>
  <si>
    <t>Таранин Георгий</t>
  </si>
  <si>
    <t>Taranyuk Vasily</t>
  </si>
  <si>
    <t>Таранюк Василий</t>
  </si>
  <si>
    <t>Tarasenko Alexander</t>
  </si>
  <si>
    <t>Тарасенко Александр</t>
  </si>
  <si>
    <t>Taraskin Artyom</t>
  </si>
  <si>
    <t>Тараскин Артём</t>
  </si>
  <si>
    <t>Tarasyan Karen</t>
  </si>
  <si>
    <t>Тарасян Карен</t>
  </si>
  <si>
    <t>Tashtemirov Abdukadyr</t>
  </si>
  <si>
    <t>Таштемиров Абдукадыр</t>
  </si>
  <si>
    <t>Tashtemirov Mukhamad</t>
  </si>
  <si>
    <t>Таштемиров Мухамад</t>
  </si>
  <si>
    <t>Tashtemirov Y.</t>
  </si>
  <si>
    <t>Таштемиров И.</t>
  </si>
  <si>
    <t>Tastanov T.</t>
  </si>
  <si>
    <t>Тастанов Т.</t>
  </si>
  <si>
    <t>Tasteev Nursat</t>
  </si>
  <si>
    <t>Тастеев Нурсат</t>
  </si>
  <si>
    <t>Telemdzhiyev Batyr</t>
  </si>
  <si>
    <t>Телемджиев Батыр</t>
  </si>
  <si>
    <t>Telesov A.</t>
  </si>
  <si>
    <t>Телесов А.</t>
  </si>
  <si>
    <t>Telyshev Mikhail</t>
  </si>
  <si>
    <t>Телышев Михаил</t>
  </si>
  <si>
    <t>Tembo Chancy Suzga</t>
  </si>
  <si>
    <t>Тембо Чанси Сузга</t>
  </si>
  <si>
    <t>Temin Zelig</t>
  </si>
  <si>
    <t>Темин Зелиг</t>
  </si>
  <si>
    <t>Temtime Bekele Getachew</t>
  </si>
  <si>
    <t>Темтим Бекель Гетачью</t>
  </si>
  <si>
    <t>Ten Denis</t>
  </si>
  <si>
    <t>Тен Денис</t>
  </si>
  <si>
    <t>Ten Sergey</t>
  </si>
  <si>
    <t>Тен Сергей</t>
  </si>
  <si>
    <t>Ten Valery</t>
  </si>
  <si>
    <t>Тен Валерий</t>
  </si>
  <si>
    <t>Tenev Toncho</t>
  </si>
  <si>
    <t>Тенев Тончо</t>
  </si>
  <si>
    <t>Tentser Kopel</t>
  </si>
  <si>
    <t>Тенцер Копел</t>
  </si>
  <si>
    <t>Terekhov Anatoly</t>
  </si>
  <si>
    <t>Терехов Анатолий</t>
  </si>
  <si>
    <t>Tertychny Pyotr</t>
  </si>
  <si>
    <t>Тертычный Петр</t>
  </si>
  <si>
    <t>Teshabayev M.</t>
  </si>
  <si>
    <t>Тешабаев М.</t>
  </si>
  <si>
    <t>Teshebaev Alexey</t>
  </si>
  <si>
    <t>Тешебаев Алексей</t>
  </si>
  <si>
    <t>Teterenok Alexander</t>
  </si>
  <si>
    <t>Тетеренок Александр</t>
  </si>
  <si>
    <t>Thomas Arhin</t>
  </si>
  <si>
    <t>Томас Архин</t>
  </si>
  <si>
    <t>Thomas Rohan Andre</t>
  </si>
  <si>
    <t>Томас Роан Андре</t>
  </si>
  <si>
    <t>Thompson Courtney</t>
  </si>
  <si>
    <t>Томпсон Кортни</t>
  </si>
  <si>
    <t>Thuysbaert Frans</t>
  </si>
  <si>
    <t>Суйсбаерт Франс</t>
  </si>
  <si>
    <t>Tiago Manuel</t>
  </si>
  <si>
    <t>Тиаго Мануэль</t>
  </si>
  <si>
    <t>Tichy Jaroslav</t>
  </si>
  <si>
    <t>Тихи Ярослав</t>
  </si>
  <si>
    <t>Tikhonov Artem</t>
  </si>
  <si>
    <t>Тихонов Артём</t>
  </si>
  <si>
    <t>Tiku Ion</t>
  </si>
  <si>
    <t>Тику Ион</t>
  </si>
  <si>
    <t>Tillemans Ton</t>
  </si>
  <si>
    <t>Switzerland</t>
  </si>
  <si>
    <t>Тиллеманс Тон</t>
  </si>
  <si>
    <t>Tilloyev Ismatillo</t>
  </si>
  <si>
    <t>Тиллоев Исматилло</t>
  </si>
  <si>
    <t>Tilubayev A.</t>
  </si>
  <si>
    <t>Тилубаев А.</t>
  </si>
  <si>
    <t>Timbigamba Micheal</t>
  </si>
  <si>
    <t>Тимбигамба Майкл</t>
  </si>
  <si>
    <t>Timershin Tagir</t>
  </si>
  <si>
    <t>Тимершин Тагир</t>
  </si>
  <si>
    <t>Тимофеев Афанасий</t>
  </si>
  <si>
    <t>Timofeyev Ayaar</t>
  </si>
  <si>
    <t>Тимофеев Айаар</t>
  </si>
  <si>
    <t>Timofeyev Yury</t>
  </si>
  <si>
    <t>Тимофеев Юрий</t>
  </si>
  <si>
    <t>Timofeyevich Mark</t>
  </si>
  <si>
    <t>Тимофеевич Марк</t>
  </si>
  <si>
    <t>Timonovich Yury</t>
  </si>
  <si>
    <t>Тимонович Юрий</t>
  </si>
  <si>
    <t>Timoshenko Dmitry</t>
  </si>
  <si>
    <t>Тимошенко Дмитрий</t>
  </si>
  <si>
    <t>Titorenko Anatoly</t>
  </si>
  <si>
    <t>Титоренко Анатолий</t>
  </si>
  <si>
    <t>Titov Arkhan</t>
  </si>
  <si>
    <t>Титов Архан</t>
  </si>
  <si>
    <t>Tjon-A-Ong Andrew</t>
  </si>
  <si>
    <t>Тьон-А-Онг Эндрю</t>
  </si>
  <si>
    <t>Tkach Pavel</t>
  </si>
  <si>
    <t>Ткач Павел</t>
  </si>
  <si>
    <t>Tlenov Zhokan</t>
  </si>
  <si>
    <t>Тленов Жокан</t>
  </si>
  <si>
    <t>Tochenov Alexey</t>
  </si>
  <si>
    <t>Точенов Алексей</t>
  </si>
  <si>
    <t>Todd Nicholas</t>
  </si>
  <si>
    <t>Тодд Николас</t>
  </si>
  <si>
    <t>Todorov Svetlozar</t>
  </si>
  <si>
    <t>Тодоров Светлозар</t>
  </si>
  <si>
    <t>Todorov Tsvetan</t>
  </si>
  <si>
    <t>Тодоров Цветан</t>
  </si>
  <si>
    <t>Tokhan Felix</t>
  </si>
  <si>
    <t>Тохян Феликс</t>
  </si>
  <si>
    <t>Tokusarov Ivan</t>
  </si>
  <si>
    <t>Токусаров Иван</t>
  </si>
  <si>
    <t>Tolchikov Andrey</t>
  </si>
  <si>
    <t>Толчиков Андрей</t>
  </si>
  <si>
    <t>Toldin Maxim</t>
  </si>
  <si>
    <t>Толдин Максим</t>
  </si>
  <si>
    <t>Tolegen Madiyar</t>
  </si>
  <si>
    <t>Толеген Мадияр</t>
  </si>
  <si>
    <t>Tolkachev Victor</t>
  </si>
  <si>
    <t>Толкачев Виктор</t>
  </si>
  <si>
    <t>Tolkachev Vladimir</t>
  </si>
  <si>
    <t>Толкачев Владимир</t>
  </si>
  <si>
    <t>Tomashevsky Alexey</t>
  </si>
  <si>
    <t>Томашевский Алексей</t>
  </si>
  <si>
    <t>Tombak Semyon</t>
  </si>
  <si>
    <t>Томбак Семён</t>
  </si>
  <si>
    <t>Tomberg Mihkel</t>
  </si>
  <si>
    <t>Томберг Михкел</t>
  </si>
  <si>
    <t>Tomczyk Jakub</t>
  </si>
  <si>
    <t>Томчык Якуб</t>
  </si>
  <si>
    <t>Tomingas Vaino</t>
  </si>
  <si>
    <t>Томингас Вяйно</t>
  </si>
  <si>
    <t>Topol Sergey</t>
  </si>
  <si>
    <t>Тополь Сергей</t>
  </si>
  <si>
    <t>Tornia Dmitry</t>
  </si>
  <si>
    <t>Торня Дмитрий</t>
  </si>
  <si>
    <t>Toryanik Oleg</t>
  </si>
  <si>
    <t>Торяник Олег</t>
  </si>
  <si>
    <t>Tozlovanu Evgeny</t>
  </si>
  <si>
    <t>Тозловану Евгений</t>
  </si>
  <si>
    <t>Trailau Daniil</t>
  </si>
  <si>
    <t>Троилов Даниил</t>
  </si>
  <si>
    <t>Trembach Mikhail</t>
  </si>
  <si>
    <t>Трембач Михаил</t>
  </si>
  <si>
    <t>Trofimenko Maxim</t>
  </si>
  <si>
    <t>Трофименко Максим</t>
  </si>
  <si>
    <t>Trofimov Ivan</t>
  </si>
  <si>
    <t>Трофимов Иван</t>
  </si>
  <si>
    <t>Trofimov Viktor</t>
  </si>
  <si>
    <t>Трофимов Виктор</t>
  </si>
  <si>
    <t>Trofimov Vladimir</t>
  </si>
  <si>
    <t>Трофимов Владимир</t>
  </si>
  <si>
    <t>Tropin Andrey</t>
  </si>
  <si>
    <t>Тропин Андрей</t>
  </si>
  <si>
    <t>Trotman Hascol</t>
  </si>
  <si>
    <t>Тротман Хаскол</t>
  </si>
  <si>
    <t>Trotsky Ivan</t>
  </si>
  <si>
    <t>Троцкий Иван</t>
  </si>
  <si>
    <t>Trubnikau Ivan</t>
  </si>
  <si>
    <t>Трубников Иван</t>
  </si>
  <si>
    <t>Truikis Egidijus</t>
  </si>
  <si>
    <t>Труйкис Егидиюс</t>
  </si>
  <si>
    <t>Trusevich B.</t>
  </si>
  <si>
    <t>Трусевич Б.</t>
  </si>
  <si>
    <t>Trushkov Vladimir</t>
  </si>
  <si>
    <t>Трушков Владимир</t>
  </si>
  <si>
    <t>Truszczyński Marcin</t>
  </si>
  <si>
    <t>Трущиньски Марцин</t>
  </si>
  <si>
    <t>Truu Ivar</t>
  </si>
  <si>
    <t>Труу Ивар</t>
  </si>
  <si>
    <t>Truu Jaan</t>
  </si>
  <si>
    <t>Труу Яан</t>
  </si>
  <si>
    <t>Tsamba Clifford</t>
  </si>
  <si>
    <t>Цамба Клиффорд</t>
  </si>
  <si>
    <t>Tserenbyamba Erdembileg</t>
  </si>
  <si>
    <t>Церенбябмба Эрдембилег</t>
  </si>
  <si>
    <t>Tseveensuren Khashchuluun</t>
  </si>
  <si>
    <t>Цевенсурен Хашчулун</t>
  </si>
  <si>
    <t>Tsiganov Aleksandr</t>
  </si>
  <si>
    <t>80</t>
  </si>
  <si>
    <t>Цыганов Александр</t>
  </si>
  <si>
    <t>Tsimanovich Yury</t>
  </si>
  <si>
    <t>Циманович Юрий</t>
  </si>
  <si>
    <t>Tsinman Dmitrii</t>
  </si>
  <si>
    <t>Цинман Дмитрий</t>
  </si>
  <si>
    <t>Tsipes Leonid</t>
  </si>
  <si>
    <t>Ципес Леонид</t>
  </si>
  <si>
    <t>Tsogtbaatar Sukhbat</t>
  </si>
  <si>
    <t>Цогтбатар Сухбат</t>
  </si>
  <si>
    <t>Tsokalo Vitaly</t>
  </si>
  <si>
    <t>Цокало Виталий</t>
  </si>
  <si>
    <t>Tsukanov Vladimir</t>
  </si>
  <si>
    <t>Цуканов Владимир</t>
  </si>
  <si>
    <t>Tsukur Maksim</t>
  </si>
  <si>
    <t>Цукур Максим</t>
  </si>
  <si>
    <t>Tsybushkin Gennady</t>
  </si>
  <si>
    <t>Цыбушкин Геннадий</t>
  </si>
  <si>
    <t>Tsykalov Nikita</t>
  </si>
  <si>
    <t>Цыкалов Никита</t>
  </si>
  <si>
    <t>Tsymbal Fyodor</t>
  </si>
  <si>
    <t>Цымбал Федор</t>
  </si>
  <si>
    <t>Цынов Арсений</t>
  </si>
  <si>
    <t>Tulegenov Darhan</t>
  </si>
  <si>
    <t>Тулегенов Дархан</t>
  </si>
  <si>
    <t>Tull Andrus</t>
  </si>
  <si>
    <t>Тулль Андрус</t>
  </si>
  <si>
    <t>Tulva Tarmo</t>
  </si>
  <si>
    <t>Тулва Тармо</t>
  </si>
  <si>
    <t>Tumusiime George</t>
  </si>
  <si>
    <t>Тумусииме Джордж</t>
  </si>
  <si>
    <t>Tung Nguyen Thanh</t>
  </si>
  <si>
    <t>Тунг Нгуен Танх</t>
  </si>
  <si>
    <t>Tunkevich Arktur</t>
  </si>
  <si>
    <t>Тункевич Артур</t>
  </si>
  <si>
    <t>Turkmenyan Vagan</t>
  </si>
  <si>
    <t>Туркменян Ваган</t>
  </si>
  <si>
    <t>Tursynhanov Mardan</t>
  </si>
  <si>
    <t>Турсынханов Мардан</t>
  </si>
  <si>
    <t>Tuzov Gleb</t>
  </si>
  <si>
    <t>Тузов Глеб</t>
  </si>
  <si>
    <t>Twinomujuni Nelson</t>
  </si>
  <si>
    <t>Твиномуюну Нельсон</t>
  </si>
  <si>
    <t>Tybinka Jaroslav</t>
  </si>
  <si>
    <t>Тыбинка Ярослав</t>
  </si>
  <si>
    <t>Tyurkin Nikolay</t>
  </si>
  <si>
    <t>Тюркин Николай</t>
  </si>
  <si>
    <t>Ubaidullayev B.</t>
  </si>
  <si>
    <t>Убайдуллаев Б.</t>
  </si>
  <si>
    <t>Udalov A.</t>
  </si>
  <si>
    <t>Удалов А.</t>
  </si>
  <si>
    <t>Udalov V.</t>
  </si>
  <si>
    <t>Удалов В.</t>
  </si>
  <si>
    <t>Ukhov Nikita</t>
  </si>
  <si>
    <t>Ухов Никита</t>
  </si>
  <si>
    <t>Ukolov Nikita</t>
  </si>
  <si>
    <t>Уколов Никита</t>
  </si>
  <si>
    <t>Ulasevich Ivan</t>
  </si>
  <si>
    <t>Уласевич Иван</t>
  </si>
  <si>
    <t>Ulendeyev Roman</t>
  </si>
  <si>
    <t>Улендеев Роман</t>
  </si>
  <si>
    <t>Umala Patrick</t>
  </si>
  <si>
    <t>Умала Патрик</t>
  </si>
  <si>
    <t>Umansky Andrey</t>
  </si>
  <si>
    <t>Уманский Андрей</t>
  </si>
  <si>
    <t>Umarov Sunnatilla</t>
  </si>
  <si>
    <t>Умаров Суннатилла</t>
  </si>
  <si>
    <t>Umirzakov Eldar</t>
  </si>
  <si>
    <t>Умирзаков Эльдар</t>
  </si>
  <si>
    <t>Umudov Mahammad</t>
  </si>
  <si>
    <t>Умудов Махаммад</t>
  </si>
  <si>
    <t>Unnuk Argo</t>
  </si>
  <si>
    <t>Уннук Арго</t>
  </si>
  <si>
    <t>Urashev Anatoly</t>
  </si>
  <si>
    <t>Урашев Анатолий</t>
  </si>
  <si>
    <t>Urazaliyev Khurshid</t>
  </si>
  <si>
    <t>Уразалиев Хуршид</t>
  </si>
  <si>
    <t>Urazaliyev Nurlan</t>
  </si>
  <si>
    <t>Уразалиев Нурлан</t>
  </si>
  <si>
    <t>Urbakhanov Alexander</t>
  </si>
  <si>
    <t>Урбаханов Александр</t>
  </si>
  <si>
    <t>Urbonas Algirdas</t>
  </si>
  <si>
    <t>Урбонас Адгирдас</t>
  </si>
  <si>
    <t>Urbonas Saulius</t>
  </si>
  <si>
    <t>Урбонас Саулюс</t>
  </si>
  <si>
    <t>Urikh Evgeny</t>
  </si>
  <si>
    <t>Урих Евгений</t>
  </si>
  <si>
    <t>Urmanov Alexander</t>
  </si>
  <si>
    <t>Урманов Александр</t>
  </si>
  <si>
    <t>Urmanov Rashit</t>
  </si>
  <si>
    <t>Урманов Рашит</t>
  </si>
  <si>
    <t>Urmonaliyev Ozodbek</t>
  </si>
  <si>
    <t>Ursu Marcel</t>
  </si>
  <si>
    <t>Урсу Марсель</t>
  </si>
  <si>
    <t>Usau Andrei</t>
  </si>
  <si>
    <t>Усов Андрей</t>
  </si>
  <si>
    <t>Usenov Eldar</t>
  </si>
  <si>
    <t>Усенов Елдар</t>
  </si>
  <si>
    <t>Usenov Nurbol</t>
  </si>
  <si>
    <t>Усенов Нурбол</t>
  </si>
  <si>
    <t>Usenov Nurzhan</t>
  </si>
  <si>
    <t>Усенов Нуржан</t>
  </si>
  <si>
    <t>Usenov Zhandos</t>
  </si>
  <si>
    <t>Усенов Жандос</t>
  </si>
  <si>
    <t>Ushakov Gleb</t>
  </si>
  <si>
    <t>Ушаков Глеб</t>
  </si>
  <si>
    <t>Ushnitsky Petr</t>
  </si>
  <si>
    <t>Ушницкий Петр</t>
  </si>
  <si>
    <t>Usmanov Andrey</t>
  </si>
  <si>
    <t>Усманов Андрей</t>
  </si>
  <si>
    <t>Usmonov Fazliddin</t>
  </si>
  <si>
    <t>Усмонов Фазлиддин</t>
  </si>
  <si>
    <t>Usov Ruslan</t>
  </si>
  <si>
    <t>Усов Руслан</t>
  </si>
  <si>
    <t>Ustkachkintsev Vladimir</t>
  </si>
  <si>
    <t>Устькачкинцев Bладимир</t>
  </si>
  <si>
    <t>Utegaliev T.</t>
  </si>
  <si>
    <t>Утегалиев Т.</t>
  </si>
  <si>
    <t>Utegenov Erzhan</t>
  </si>
  <si>
    <t>Утегенов Ержан</t>
  </si>
  <si>
    <t>Uutma Arno</t>
  </si>
  <si>
    <t>Уутма Арно</t>
  </si>
  <si>
    <t>Uzonyi Peter</t>
  </si>
  <si>
    <t>Узоный Питер</t>
  </si>
  <si>
    <t>Väärtnõu Urmas</t>
  </si>
  <si>
    <t>Вяяртноу Урмас</t>
  </si>
  <si>
    <t>Vagizov Hamit</t>
  </si>
  <si>
    <t>Вагизов Хамит</t>
  </si>
  <si>
    <t>Vagner Maxim</t>
  </si>
  <si>
    <t>Вагнер Максим</t>
  </si>
  <si>
    <t>Vakin Afanasii</t>
  </si>
  <si>
    <t>Вакин Афанасий</t>
  </si>
  <si>
    <t>Valeyev Ildar</t>
  </si>
  <si>
    <t>Валеев Ильдар</t>
  </si>
  <si>
    <t>Valiakhmetov Idar</t>
  </si>
  <si>
    <t>Валиахметов Айдар</t>
  </si>
  <si>
    <t>Valiev Ramis</t>
  </si>
  <si>
    <t>Валиев Рамис</t>
  </si>
  <si>
    <t>Valikov Dmitry</t>
  </si>
  <si>
    <t>Валиков Дмитрий</t>
  </si>
  <si>
    <t>Valiuk Aliaksei</t>
  </si>
  <si>
    <t>Валюк Алексей</t>
  </si>
  <si>
    <t>Valiuk Andrei</t>
  </si>
  <si>
    <t>Валюк Андрей</t>
  </si>
  <si>
    <t>Valiuk Uladzislau</t>
  </si>
  <si>
    <t>Валюк Владислав</t>
  </si>
  <si>
    <t>Valneris Guntis</t>
  </si>
  <si>
    <t>Валнерис Гунтис</t>
  </si>
  <si>
    <t>Valuzhis Ritchardas</t>
  </si>
  <si>
    <t>Валужис Ричардас</t>
  </si>
  <si>
    <t>Van Amerongen Koos</t>
  </si>
  <si>
    <t>ван Амеронген Коос</t>
  </si>
  <si>
    <t>Van Berkel Anton</t>
  </si>
  <si>
    <t>Ван Беркель Антон</t>
  </si>
  <si>
    <t>Van Os Daniel</t>
  </si>
  <si>
    <t>ван Ос Даниэль</t>
  </si>
  <si>
    <t>Van Ringelestijn Brian</t>
  </si>
  <si>
    <t>ван Рингелестийн Бриан</t>
  </si>
  <si>
    <t>Van Wyk Nelson</t>
  </si>
  <si>
    <t>Ван Вик Нельсон</t>
  </si>
  <si>
    <t>Vanneufville Eric</t>
  </si>
  <si>
    <t>Ванёфвилль Эрик</t>
  </si>
  <si>
    <t>Vardanyan Edgar</t>
  </si>
  <si>
    <t>Варданян Эдгар</t>
  </si>
  <si>
    <t>Varik Raido</t>
  </si>
  <si>
    <t>Варик Райдо</t>
  </si>
  <si>
    <t>Varinauskas Antanas</t>
  </si>
  <si>
    <t>Варинаускас Антанас</t>
  </si>
  <si>
    <t>Varlamov Nikolay</t>
  </si>
  <si>
    <t>Варламов Николай</t>
  </si>
  <si>
    <t>Varlamov Vyacheslav</t>
  </si>
  <si>
    <t>Варламов Вячеслав</t>
  </si>
  <si>
    <t>Varushyla Vitali</t>
  </si>
  <si>
    <t>Vaschenko Sergey</t>
  </si>
  <si>
    <t>Ващенко Сергей</t>
  </si>
  <si>
    <t>Vasechko Vladimir</t>
  </si>
  <si>
    <t>Васечко Владимир</t>
  </si>
  <si>
    <t>Vasenkin Oleg</t>
  </si>
  <si>
    <t>Васенькин Олег</t>
  </si>
  <si>
    <t>Vasilevskii Filipp</t>
  </si>
  <si>
    <t>Василевский Филипп</t>
  </si>
  <si>
    <t>Vasiliu Oleg</t>
  </si>
  <si>
    <t>Василиу Олег</t>
  </si>
  <si>
    <t>Vasiliunas Rimantas</t>
  </si>
  <si>
    <t>Василиюнас Римантас</t>
  </si>
  <si>
    <t>Vasilyev Boris</t>
  </si>
  <si>
    <t>Васильев Борис</t>
  </si>
  <si>
    <t>Vasilyev Daniil</t>
  </si>
  <si>
    <t>Васильев Даниил</t>
  </si>
  <si>
    <t>Vasilyev Ivan</t>
  </si>
  <si>
    <t>Васильев Иван</t>
  </si>
  <si>
    <t>Vasilyev Mikhail</t>
  </si>
  <si>
    <t>Васильев Михаил</t>
  </si>
  <si>
    <t>Vavilov Alexey</t>
  </si>
  <si>
    <t>Вавилов Алексей</t>
  </si>
  <si>
    <t>Vaz Vieira Manuel</t>
  </si>
  <si>
    <t>Ваз Виейра Мануэль</t>
  </si>
  <si>
    <t>Vazirov Ali</t>
  </si>
  <si>
    <t>Вазиров Али</t>
  </si>
  <si>
    <t>Vdovichenko Konstantin</t>
  </si>
  <si>
    <t>Вдовиченко Константин</t>
  </si>
  <si>
    <t>Velbaum Vello</t>
  </si>
  <si>
    <t>Велбаум Велло</t>
  </si>
  <si>
    <t>Velikanov Alexey</t>
  </si>
  <si>
    <t>Великанов Алексей</t>
  </si>
  <si>
    <t>Velikanov Andrey</t>
  </si>
  <si>
    <t>Великанов Андрей</t>
  </si>
  <si>
    <t>Velikov Neno</t>
  </si>
  <si>
    <t>Великов Нено</t>
  </si>
  <si>
    <t>Venclovas Dalius</t>
  </si>
  <si>
    <t>Венкловас Далиус</t>
  </si>
  <si>
    <t>Vengelis Lukas</t>
  </si>
  <si>
    <t>Венгелис Лукас</t>
  </si>
  <si>
    <t>Verbitsky Alexey</t>
  </si>
  <si>
    <t>Вербицкий Алексей</t>
  </si>
  <si>
    <t>Verbouk Felix</t>
  </si>
  <si>
    <t>Вербук Феликс</t>
  </si>
  <si>
    <t>Vereschaka Yury</t>
  </si>
  <si>
    <t>Верещака Юрий</t>
  </si>
  <si>
    <t>Veretennikov Anatoly</t>
  </si>
  <si>
    <t>Веретенников Анатолий</t>
  </si>
  <si>
    <t>Verhovyh Alexey</t>
  </si>
  <si>
    <t>Верховых Алексей</t>
  </si>
  <si>
    <t>Veryovkin Artyom</t>
  </si>
  <si>
    <t>Веревкин Артём</t>
  </si>
  <si>
    <t>Vial Romain</t>
  </si>
  <si>
    <t>Виал Роман</t>
  </si>
  <si>
    <t>Vieira Nuno</t>
  </si>
  <si>
    <t>Виейра Нуну</t>
  </si>
  <si>
    <t>Vigman Vladimir</t>
  </si>
  <si>
    <t>Вигман Владимир</t>
  </si>
  <si>
    <t>Vilchinsky Oleg</t>
  </si>
  <si>
    <t>Вильчинский Олег</t>
  </si>
  <si>
    <t>Vinogradov Anton</t>
  </si>
  <si>
    <t>Виноградов Антон</t>
  </si>
  <si>
    <t>Viontsek Mikhail</t>
  </si>
  <si>
    <t>Вионцек Михаил</t>
  </si>
  <si>
    <t>Vishnevsky Gennady</t>
  </si>
  <si>
    <t>Вишневский Геннадий</t>
  </si>
  <si>
    <t>Vladimirov Daniil</t>
  </si>
  <si>
    <t>Владимиров Даниил</t>
  </si>
  <si>
    <t>Voinov Roman</t>
  </si>
  <si>
    <t>Воинов Роман</t>
  </si>
  <si>
    <t>Volchek Vladimir</t>
  </si>
  <si>
    <t>Волчек Владимир</t>
  </si>
  <si>
    <t>Volkhonsky Andrey</t>
  </si>
  <si>
    <t>Волхонский Андрей</t>
  </si>
  <si>
    <t>Volkov Alexander</t>
  </si>
  <si>
    <t>Волков Александр</t>
  </si>
  <si>
    <t>Volkov Maksim</t>
  </si>
  <si>
    <t>Волков Максим</t>
  </si>
  <si>
    <t>Volkov Nikita</t>
  </si>
  <si>
    <t>Волков Никита</t>
  </si>
  <si>
    <t>Volkov Stepan</t>
  </si>
  <si>
    <t>Волков Степан</t>
  </si>
  <si>
    <t>Volokhovich D.</t>
  </si>
  <si>
    <t>Волохович Д.</t>
  </si>
  <si>
    <t>Voloshanenko Alexander</t>
  </si>
  <si>
    <t>Волошаненко Александр</t>
  </si>
  <si>
    <t>Voloshin Yan</t>
  </si>
  <si>
    <t>Волошин Ян</t>
  </si>
  <si>
    <t>Volynkin Ivan</t>
  </si>
  <si>
    <t>Волынкин Иван</t>
  </si>
  <si>
    <t>Vooremäe Ago</t>
  </si>
  <si>
    <t>Вооремяэ Аго</t>
  </si>
  <si>
    <t>Vorobey Igor</t>
  </si>
  <si>
    <t>Воробей Игорь</t>
  </si>
  <si>
    <t>Vorobyev Daniil</t>
  </si>
  <si>
    <t>Воробьев Даниил</t>
  </si>
  <si>
    <t>Vorobyov Artyom</t>
  </si>
  <si>
    <t>Воробьев Артём</t>
  </si>
  <si>
    <t>Voronchikhin Victor</t>
  </si>
  <si>
    <t>Ворончихин Виктор</t>
  </si>
  <si>
    <t>Voytiushkevich Gennady</t>
  </si>
  <si>
    <t>Войтюшкевич Геннадий</t>
  </si>
  <si>
    <t>Voytovich Artyom</t>
  </si>
  <si>
    <t>Войтович Артём</t>
  </si>
  <si>
    <t>Vozicov Sergey</t>
  </si>
  <si>
    <t>Возиков Сергей</t>
  </si>
  <si>
    <t>Voznichka Vladimir</t>
  </si>
  <si>
    <t>Возничка Владимир</t>
  </si>
  <si>
    <t>Вязников Евгений</t>
  </si>
  <si>
    <t>Vynnyk Vladyslav</t>
  </si>
  <si>
    <t>Винник Владислав</t>
  </si>
  <si>
    <t>Vysotsky Vitaly</t>
  </si>
  <si>
    <t>Высоцкий Виталий</t>
  </si>
  <si>
    <t>Wachowski Konrad</t>
  </si>
  <si>
    <t>Ваховски Конрад</t>
  </si>
  <si>
    <t>Wajdner Paweł</t>
  </si>
  <si>
    <t>Вайднер Павел</t>
  </si>
  <si>
    <t>Walrond Junior</t>
  </si>
  <si>
    <t>Уолронд Джуниор</t>
  </si>
  <si>
    <t>Wang Jianbin</t>
  </si>
  <si>
    <t>Ванг Джианбин</t>
  </si>
  <si>
    <t>Wang Wensong</t>
  </si>
  <si>
    <t>Ванг Венсонг</t>
  </si>
  <si>
    <t>Wanyama Jolly Ojambo</t>
  </si>
  <si>
    <t>Ваньяма Джолли Оджамбо</t>
  </si>
  <si>
    <t>Wasswa Abdul Karim</t>
  </si>
  <si>
    <t>Вассва Абдул Карим</t>
  </si>
  <si>
    <t>Węgrzyński Marek</t>
  </si>
  <si>
    <t>Вэнгжиньски Марек</t>
  </si>
  <si>
    <t>Weissmann Iosif</t>
  </si>
  <si>
    <t>Вайссманн Йозеф</t>
  </si>
  <si>
    <t>Wesley Silva</t>
  </si>
  <si>
    <t>Веслей Силва</t>
  </si>
  <si>
    <t>Whyte Wayne</t>
  </si>
  <si>
    <t>Вайт Вэйн</t>
  </si>
  <si>
    <t>Winesi Moses</t>
  </si>
  <si>
    <t>Винеси Мосес</t>
  </si>
  <si>
    <t>Wisdom Jason</t>
  </si>
  <si>
    <t>Висдом Джейсон</t>
  </si>
  <si>
    <t>Wisniewski Arkaiusz</t>
  </si>
  <si>
    <t>Висьневски Аркаюж</t>
  </si>
  <si>
    <t xml:space="preserve">Witika Felix </t>
  </si>
  <si>
    <t>Витика Феликс</t>
  </si>
  <si>
    <t>Wocial Łukasz</t>
  </si>
  <si>
    <t>Вочаль Лукаж</t>
  </si>
  <si>
    <t>Wocial Marcin</t>
  </si>
  <si>
    <t>Вочаль Марцин</t>
  </si>
  <si>
    <t>Wokorach Robinson</t>
  </si>
  <si>
    <t>Вокорак Робинсон</t>
  </si>
  <si>
    <t>Wright Christopher</t>
  </si>
  <si>
    <t>Райт Кристофер</t>
  </si>
  <si>
    <t>Wyrozębski Dawid</t>
  </si>
  <si>
    <t>Вырозэмбски Давид</t>
  </si>
  <si>
    <t>Xamrayev Sunnatulla</t>
  </si>
  <si>
    <t>Ксамраев Суннатулла</t>
  </si>
  <si>
    <t>Yagodin Anton</t>
  </si>
  <si>
    <t>Ягодин Антон</t>
  </si>
  <si>
    <t>Yakhnis Stanislav</t>
  </si>
  <si>
    <t>Яхнис Станислав</t>
  </si>
  <si>
    <t>Yakovlev Alexey</t>
  </si>
  <si>
    <t>Яковлев Алексей</t>
  </si>
  <si>
    <t>Yakovlev Roman</t>
  </si>
  <si>
    <t>Яковлев Роман</t>
  </si>
  <si>
    <t>Yakovlev Sergey</t>
  </si>
  <si>
    <t>Яковлев Сергей</t>
  </si>
  <si>
    <t>Yakubov Abdumutal</t>
  </si>
  <si>
    <t>Якубов Абдумутал</t>
  </si>
  <si>
    <t>Yakubov Eskander</t>
  </si>
  <si>
    <t>Якубов Эскандер</t>
  </si>
  <si>
    <t>Yakushev Alexander</t>
  </si>
  <si>
    <t>Якушев Александр</t>
  </si>
  <si>
    <t>Yakuta Oleg</t>
  </si>
  <si>
    <t>Якута Олег</t>
  </si>
  <si>
    <t>Yalalutdinov Rinat</t>
  </si>
  <si>
    <t>Ялалутдинов Ринат</t>
  </si>
  <si>
    <t>Yanavichyus Mantas</t>
  </si>
  <si>
    <t>Янавичюс Мантас</t>
  </si>
  <si>
    <t>Yanev Bogdan</t>
  </si>
  <si>
    <t>Янев Богдан</t>
  </si>
  <si>
    <t>Yanev Dimitar</t>
  </si>
  <si>
    <t>72</t>
  </si>
  <si>
    <t>Янев Димитар</t>
  </si>
  <si>
    <t>Yanev Pavel</t>
  </si>
  <si>
    <t>Янев Павел</t>
  </si>
  <si>
    <t>Yang Jiang</t>
  </si>
  <si>
    <t>Янг Джианг</t>
  </si>
  <si>
    <t>Yang Yong</t>
  </si>
  <si>
    <t>Янг Йонг</t>
  </si>
  <si>
    <t>Yankhaev Danil</t>
  </si>
  <si>
    <t>Янхаев Данил</t>
  </si>
  <si>
    <t>Yankunas Ionas</t>
  </si>
  <si>
    <t>Янкунас Йонас</t>
  </si>
  <si>
    <t>Yanturin Radmir</t>
  </si>
  <si>
    <t>Янтурин Радмир</t>
  </si>
  <si>
    <t>Yanukovich Victor</t>
  </si>
  <si>
    <t>Янукович Виктор</t>
  </si>
  <si>
    <t>Yanushkevich Dmitry</t>
  </si>
  <si>
    <t>Янушкевич Дмитрий</t>
  </si>
  <si>
    <t>Yanushkevich Petr</t>
  </si>
  <si>
    <t>Янушкевич Петр</t>
  </si>
  <si>
    <t>Yanyshev Alexey</t>
  </si>
  <si>
    <t>Янышев Алексей</t>
  </si>
  <si>
    <t>Yaroshenko Oleksandr</t>
  </si>
  <si>
    <t>Ярошенко Александр</t>
  </si>
  <si>
    <t>Yaroshevich Denis</t>
  </si>
  <si>
    <t>Ярошевич Денис</t>
  </si>
  <si>
    <t>Yarukov Stanislav</t>
  </si>
  <si>
    <t>Яруков Станислав</t>
  </si>
  <si>
    <t>Yarushin Alexander</t>
  </si>
  <si>
    <t>Ярушин Александр</t>
  </si>
  <si>
    <t>Yaschur Mikola</t>
  </si>
  <si>
    <t>Ящур Николай</t>
  </si>
  <si>
    <t>Yashkin Alexey</t>
  </si>
  <si>
    <t>Яшкин Алексей</t>
  </si>
  <si>
    <t>Yasyulyavichius Aivaras</t>
  </si>
  <si>
    <t>Ясюлявичюс Айварас</t>
  </si>
  <si>
    <t>Yasyulyavichus Arnoldas</t>
  </si>
  <si>
    <t>Ясюлявичус Арнольдас</t>
  </si>
  <si>
    <t>Yavelberg Zalman</t>
  </si>
  <si>
    <t>Явельберг Залман</t>
  </si>
  <si>
    <t>Yefimovich Dzmitry</t>
  </si>
  <si>
    <t>Ефимович Дмитрий</t>
  </si>
  <si>
    <t>Yin Dongheng</t>
  </si>
  <si>
    <t>Юн Донгхенг</t>
  </si>
  <si>
    <t>Yombi Patrick</t>
  </si>
  <si>
    <t>Йомби Патрик</t>
  </si>
  <si>
    <t>Yozhikov Nikolay</t>
  </si>
  <si>
    <t>Ёжиков Николай</t>
  </si>
  <si>
    <t>Yugay Yuriy</t>
  </si>
  <si>
    <t>Югай Юрий</t>
  </si>
  <si>
    <t>Yuldashev K.</t>
  </si>
  <si>
    <t>Юлдашев К.</t>
  </si>
  <si>
    <t>Yuraboyev Shovkatyon</t>
  </si>
  <si>
    <t>Юрабоев Шовкатьён</t>
  </si>
  <si>
    <t>Yurchenko Ivan</t>
  </si>
  <si>
    <t>Юрченко Иван</t>
  </si>
  <si>
    <t>Yurchenko Sergey</t>
  </si>
  <si>
    <t>Юрченко Сергей</t>
  </si>
  <si>
    <t>Yurchik Yury</t>
  </si>
  <si>
    <t>Юрчик Юрий</t>
  </si>
  <si>
    <t>Yurgutis Felix</t>
  </si>
  <si>
    <t>Юргутис Феликс</t>
  </si>
  <si>
    <t>Yusupov Artur</t>
  </si>
  <si>
    <t>Юсупов Артур</t>
  </si>
  <si>
    <t>Yusupov Shamil</t>
  </si>
  <si>
    <t>Юсупов Шамиль</t>
  </si>
  <si>
    <t>Zadorin Sergey</t>
  </si>
  <si>
    <t>Задорин Сергей</t>
  </si>
  <si>
    <t>Zadorozhny Vasily</t>
  </si>
  <si>
    <t>Задорожний Василий</t>
  </si>
  <si>
    <t>Zaichkin Anatoly</t>
  </si>
  <si>
    <t>Заичкин Анатолий</t>
  </si>
  <si>
    <t>Zaika Savva</t>
  </si>
  <si>
    <t>Заика Савва</t>
  </si>
  <si>
    <t>Zakharchuk Vadim</t>
  </si>
  <si>
    <t>Захарчук Вадим</t>
  </si>
  <si>
    <t>Zakharevich Pyotr</t>
  </si>
  <si>
    <t>Захаревич Пётр</t>
  </si>
  <si>
    <t>Zakharkin Bogdan</t>
  </si>
  <si>
    <t>Захаркин Богдан</t>
  </si>
  <si>
    <t>Zakharov Alexey</t>
  </si>
  <si>
    <t>Захаров Алексей</t>
  </si>
  <si>
    <t>Zakharov Andrii</t>
  </si>
  <si>
    <t>Захаров Андрей</t>
  </si>
  <si>
    <t>Zakharov Denis</t>
  </si>
  <si>
    <t>Захаров Денис</t>
  </si>
  <si>
    <t>Zakharov Pavel</t>
  </si>
  <si>
    <t>Захаров Павел</t>
  </si>
  <si>
    <t>Zakolyukin Alexey</t>
  </si>
  <si>
    <t>Заколюкин Алексей</t>
  </si>
  <si>
    <t>Zālītis Gunārs</t>
  </si>
  <si>
    <t>Залитис Гунарс</t>
  </si>
  <si>
    <t>Zālītis Laimonis</t>
  </si>
  <si>
    <t>Залитис Лаймонис</t>
  </si>
  <si>
    <t>Zamanov Ruslan</t>
  </si>
  <si>
    <t>Заманов Руслан</t>
  </si>
  <si>
    <t>Zaplyusvichka Vladislav</t>
  </si>
  <si>
    <t>Заплюсвичка Владислав</t>
  </si>
  <si>
    <t>Zaretsky Ruslan</t>
  </si>
  <si>
    <t>Зарецкий Руслан</t>
  </si>
  <si>
    <t>Zaritsky Dmitry</t>
  </si>
  <si>
    <t>Зарицкий Дмитрий</t>
  </si>
  <si>
    <t>Zarovnyayev Chagyl</t>
  </si>
  <si>
    <t>Заровняев Чагыл</t>
  </si>
  <si>
    <t>Zarovnyayev Vitaliy</t>
  </si>
  <si>
    <t>Заровняев Виталий</t>
  </si>
  <si>
    <t>Zaruba Dmitry</t>
  </si>
  <si>
    <t>Заруба Дмитрий</t>
  </si>
  <si>
    <t>Zarubin Andrey</t>
  </si>
  <si>
    <t>Зарубин Андрей</t>
  </si>
  <si>
    <t>Zatulovsky Vladislav</t>
  </si>
  <si>
    <t>Затуловский Владислав</t>
  </si>
  <si>
    <t>Zavgorodny Sergey</t>
  </si>
  <si>
    <t>Завгородний Сергей</t>
  </si>
  <si>
    <t>Zavyalov Alexander</t>
  </si>
  <si>
    <t>Завьялов Александр</t>
  </si>
  <si>
    <t>Zaynetdinov Rinat</t>
  </si>
  <si>
    <t>Зайнетдинов Ринат</t>
  </si>
  <si>
    <t>Zayniyev Ildar</t>
  </si>
  <si>
    <t>Зайниев Ильдар</t>
  </si>
  <si>
    <t>Zaynullin Ilnaz</t>
  </si>
  <si>
    <t>Зайнуллин Ильназ</t>
  </si>
  <si>
    <t>Zaytsev Alexander</t>
  </si>
  <si>
    <t>Зайцев Александр</t>
  </si>
  <si>
    <t>Zaytsev Roman</t>
  </si>
  <si>
    <t>Зайцев Роман</t>
  </si>
  <si>
    <t>Zaytsev Victor</t>
  </si>
  <si>
    <t>Зайцев Виктор</t>
  </si>
  <si>
    <t>Zaytsev Vyacheslav</t>
  </si>
  <si>
    <t>Зайцев Вячеслав</t>
  </si>
  <si>
    <t>Zdobnov Aleksey</t>
  </si>
  <si>
    <t>Здобнов Алексей</t>
  </si>
  <si>
    <t>Zdyumaev Nikolay</t>
  </si>
  <si>
    <t>Здюмаев Николай</t>
  </si>
  <si>
    <t>Zelinsky Oleg</t>
  </si>
  <si>
    <t>Зелинский Олег</t>
  </si>
  <si>
    <t>Želnys Mykolas</t>
  </si>
  <si>
    <t>Желнис Миколас</t>
  </si>
  <si>
    <t>Zemnukhov Kirill</t>
  </si>
  <si>
    <t>Земнухов Кирилл</t>
  </si>
  <si>
    <t>Zemtsev Dmitry</t>
  </si>
  <si>
    <t>Земцев Дмитрий</t>
  </si>
  <si>
    <t>Zeng Siwei</t>
  </si>
  <si>
    <t>Зенг Сивеи</t>
  </si>
  <si>
    <t>Zeni Butawo</t>
  </si>
  <si>
    <t>Зени Вутаво</t>
  </si>
  <si>
    <t>Zeynalov Ruslan</t>
  </si>
  <si>
    <t>Зейналов Руслан</t>
  </si>
  <si>
    <t>Zeynalov Yelshan</t>
  </si>
  <si>
    <t>Зейналов Елшан</t>
  </si>
  <si>
    <t>Zhakanov Daulet</t>
  </si>
  <si>
    <t>Жаканов Давлет</t>
  </si>
  <si>
    <t>Zhakypbekov B.</t>
  </si>
  <si>
    <t>Жакыпбеков Б.</t>
  </si>
  <si>
    <t>Zhang Shenhao</t>
  </si>
  <si>
    <t>Жанг Шенхао</t>
  </si>
  <si>
    <t>Zhantlekov M</t>
  </si>
  <si>
    <t>Жантлеков М</t>
  </si>
  <si>
    <t>Zharov Alexander</t>
  </si>
  <si>
    <t>Жаров Александр</t>
  </si>
  <si>
    <t>Zharsky Ivan</t>
  </si>
  <si>
    <t>Жарский Иван</t>
  </si>
  <si>
    <t>Zhavoronkov Sergey</t>
  </si>
  <si>
    <t>Жаворонков Сергей</t>
  </si>
  <si>
    <t>Zhebrovich Mikhail</t>
  </si>
  <si>
    <t>Жебрович Михаил</t>
  </si>
  <si>
    <t>Zhekeyev Mirat</t>
  </si>
  <si>
    <t>Жекеев Мират</t>
  </si>
  <si>
    <t>Zheleznov Dmitry</t>
  </si>
  <si>
    <t>Железнов Дмитрий</t>
  </si>
  <si>
    <t>Zheltov Roman</t>
  </si>
  <si>
    <t>Желтов Роман</t>
  </si>
  <si>
    <t>Zhgulyov Dmitry</t>
  </si>
  <si>
    <t>Жгулёв Дмитрий</t>
  </si>
  <si>
    <t>Zhidkov Konstantin</t>
  </si>
  <si>
    <t>Жидков Константин</t>
  </si>
  <si>
    <t>Zhikhar Leonid</t>
  </si>
  <si>
    <t>Жихар Леонид</t>
  </si>
  <si>
    <t>Zhikharev Anatoly</t>
  </si>
  <si>
    <t>Жихарев Анатолий</t>
  </si>
  <si>
    <t>Zhikharev Andrey</t>
  </si>
  <si>
    <t>Жихарев Андрей</t>
  </si>
  <si>
    <t>Zhikharev Danila</t>
  </si>
  <si>
    <t>Жихарев Данила</t>
  </si>
  <si>
    <t>Zhikharev Denis</t>
  </si>
  <si>
    <t>Жихарев Денис</t>
  </si>
  <si>
    <t>Zhilin Maxim</t>
  </si>
  <si>
    <t>Жилин Максим</t>
  </si>
  <si>
    <t>Zhiltsov Evgeny</t>
  </si>
  <si>
    <t>Жильцов Евгений</t>
  </si>
  <si>
    <t>Zhitnikov Vladimir</t>
  </si>
  <si>
    <t>Житников Владимир</t>
  </si>
  <si>
    <t>Zholondkovsky Vladimir</t>
  </si>
  <si>
    <t>Жолондковский Владимир</t>
  </si>
  <si>
    <t>Zhou Hao</t>
  </si>
  <si>
    <t>Жоу Хао</t>
  </si>
  <si>
    <t>Zhovnarenko Alexander</t>
  </si>
  <si>
    <t>Жовнаренко Александр</t>
  </si>
  <si>
    <t>Zhuk Pyotr</t>
  </si>
  <si>
    <t>Жук Петр</t>
  </si>
  <si>
    <t>Zhuk Sergey</t>
  </si>
  <si>
    <t>Жук Сергей</t>
  </si>
  <si>
    <t>Zhuk Vitaly</t>
  </si>
  <si>
    <t>Жук Виталий</t>
  </si>
  <si>
    <t>Zhukouski Yauheni</t>
  </si>
  <si>
    <t>Жуковский Евгений</t>
  </si>
  <si>
    <t>Zhumaliev Bekarys</t>
  </si>
  <si>
    <t>Жумалиев Бекарыс</t>
  </si>
  <si>
    <t>Zhunasov A.</t>
  </si>
  <si>
    <t>Жунасов А.</t>
  </si>
  <si>
    <t>Zhuravlev Evgeny</t>
  </si>
  <si>
    <t>Журавлев Евгений</t>
  </si>
  <si>
    <t>Zhuravlev Vladislav</t>
  </si>
  <si>
    <t>Журавлев Владислав</t>
  </si>
  <si>
    <t>Zhusip Sagat</t>
  </si>
  <si>
    <t>Жусип Сагат</t>
  </si>
  <si>
    <t>Zhusov Konstantin</t>
  </si>
  <si>
    <t>Жусов Константин</t>
  </si>
  <si>
    <t>Zhutautas Virgilius</t>
  </si>
  <si>
    <t>Жутаутас Виргилиюс</t>
  </si>
  <si>
    <t>Zhyrun Oleh</t>
  </si>
  <si>
    <t>Жирун Олег</t>
  </si>
  <si>
    <t>Zieliński Łukasz</t>
  </si>
  <si>
    <t>Зелиньски Лукаш</t>
  </si>
  <si>
    <t>Zilite Martinš</t>
  </si>
  <si>
    <t>Зилите Мартиньш</t>
  </si>
  <si>
    <t>Zinkyavichus Modestas</t>
  </si>
  <si>
    <t>Зинкявичюс Модестас</t>
  </si>
  <si>
    <t>Zinovyev Evgeny</t>
  </si>
  <si>
    <t>Зиновьев Евгений</t>
  </si>
  <si>
    <t>Zinshteyn Aron</t>
  </si>
  <si>
    <t>Зинштейн Арон</t>
  </si>
  <si>
    <t>Zlatkov Kiril</t>
  </si>
  <si>
    <t>Macedonia</t>
  </si>
  <si>
    <t>Златков Кирил</t>
  </si>
  <si>
    <t>Zlobynskiy Mykhaylo</t>
  </si>
  <si>
    <t>Злобинский Михайло</t>
  </si>
  <si>
    <t>Zolotar Tymur</t>
  </si>
  <si>
    <t>Золотар Тимур</t>
  </si>
  <si>
    <t>Zolotov Sergey</t>
  </si>
  <si>
    <t>Золотов Сергей</t>
  </si>
  <si>
    <t>Zorin Alexander</t>
  </si>
  <si>
    <t>52</t>
  </si>
  <si>
    <t>Зорин Александр</t>
  </si>
  <si>
    <t>Zorinas Anatolijus</t>
  </si>
  <si>
    <t>Зоринас Анатолий</t>
  </si>
  <si>
    <t>Zoyirov Asliddin</t>
  </si>
  <si>
    <t>Зоиров Аслиддин</t>
  </si>
  <si>
    <t>Zub Mikhail</t>
  </si>
  <si>
    <t>Зуб Михаил</t>
  </si>
  <si>
    <t>Zubarev Valery</t>
  </si>
  <si>
    <t>Зубарев Валерий</t>
  </si>
  <si>
    <t>Zubchevsky Dmitry</t>
  </si>
  <si>
    <t>Зубчевский Дмитрий</t>
  </si>
  <si>
    <t>Zubik Pavel</t>
  </si>
  <si>
    <t>Зубик Павел</t>
  </si>
  <si>
    <t>Zubkov Dmitry</t>
  </si>
  <si>
    <t>Зубков Дмитрий</t>
  </si>
  <si>
    <t>Zulkhainar B.</t>
  </si>
  <si>
    <t>Зулхайнар Б.</t>
  </si>
  <si>
    <t>Zulkhaynar Zharylkasyn</t>
  </si>
  <si>
    <t>Зулхайнар Жарылкасым</t>
  </si>
  <si>
    <t>Zuloyan Norair</t>
  </si>
  <si>
    <t>Зулоян Норейр</t>
  </si>
  <si>
    <t>Zulpikarov Batyray</t>
  </si>
  <si>
    <t>Зулпикаров Батырай</t>
  </si>
  <si>
    <t>Zulpikarov Magomedrasul</t>
  </si>
  <si>
    <t>Зулпикаров Магомедрасул</t>
  </si>
  <si>
    <t>Zulu Moses</t>
  </si>
  <si>
    <t>Зулу Мосес</t>
  </si>
  <si>
    <t>Zulu Yelesani</t>
  </si>
  <si>
    <t>Зулу Йелесани</t>
  </si>
  <si>
    <t>Zunisov B.</t>
  </si>
  <si>
    <t>Зунисов Б.</t>
  </si>
  <si>
    <t>Zuyev Alexander</t>
  </si>
  <si>
    <t>Зуев Александр</t>
  </si>
  <si>
    <t>Zvenigorodsky Vladimir</t>
  </si>
  <si>
    <t>Звенигородский Владимир</t>
  </si>
  <si>
    <t>Zvezdin Viktor</t>
  </si>
  <si>
    <t>Звездин Виктор</t>
  </si>
  <si>
    <t>Zvonaryov Gennady</t>
  </si>
  <si>
    <t>Звонарев Геннадий</t>
  </si>
  <si>
    <t>Zvonilov Konstantin</t>
  </si>
  <si>
    <t>Звонилов Константин</t>
  </si>
  <si>
    <t>Zvonilov Sergey</t>
  </si>
  <si>
    <t>Звонилов Сергей</t>
  </si>
  <si>
    <t>Zykov Vitaly</t>
  </si>
  <si>
    <t>Зыков Виталий</t>
  </si>
  <si>
    <t>Zziwa Frank</t>
  </si>
  <si>
    <t>Зива Франк</t>
  </si>
  <si>
    <t>Draughts-64. Men</t>
  </si>
  <si>
    <t xml:space="preserve">                                 Statistics</t>
  </si>
  <si>
    <t>Number of Players</t>
  </si>
  <si>
    <t>Number of countries</t>
  </si>
  <si>
    <t>Players included for the first time</t>
  </si>
  <si>
    <t>Number of tables</t>
  </si>
  <si>
    <t>Tournaments</t>
  </si>
  <si>
    <t>Minsk, Belarus</t>
  </si>
  <si>
    <t>Tashkent, Uzbekistan</t>
  </si>
  <si>
    <t>Men Championship of Moldova</t>
  </si>
  <si>
    <t>Chisinau, Moldova</t>
  </si>
  <si>
    <t>Championship of Uganda</t>
  </si>
  <si>
    <t>European Youth Championship. Juniors U27, U20</t>
  </si>
  <si>
    <t>Traditional Tournament "White Nights"</t>
  </si>
  <si>
    <t>Saint-Petersburg, Russia</t>
  </si>
  <si>
    <t>World Youth Championship. Juniors U27, U20</t>
  </si>
  <si>
    <t>Russian Men Championship</t>
  </si>
  <si>
    <t>Saarbrücken, Germany</t>
  </si>
  <si>
    <t>International Tournament "Orsha Masters"</t>
  </si>
  <si>
    <t>Yaroslavl, Russia</t>
  </si>
  <si>
    <t>Belarusian Men Championship</t>
  </si>
  <si>
    <t>Belarusian Youth Championship. Juniors U27,  U20</t>
  </si>
  <si>
    <t>Orsha, Belarus</t>
  </si>
  <si>
    <t>Plakhin Arkady</t>
  </si>
  <si>
    <t>Akulovich Mark</t>
  </si>
  <si>
    <t>Акулович Марк</t>
  </si>
  <si>
    <t>12</t>
  </si>
  <si>
    <t>Boki Pavel</t>
  </si>
  <si>
    <t>Бокий Павел</t>
  </si>
  <si>
    <t>Глушко-Поручевский Егор</t>
  </si>
  <si>
    <t>Малиновский Марк</t>
  </si>
  <si>
    <t>Микушин Дмитрий</t>
  </si>
  <si>
    <t>Синявский Илья</t>
  </si>
  <si>
    <t>Ковалев Михаил</t>
  </si>
  <si>
    <t>Травин Андрей</t>
  </si>
  <si>
    <t>Сергеев Дмитрий</t>
  </si>
  <si>
    <t>Борисов Матвей</t>
  </si>
  <si>
    <t>Девин Павел</t>
  </si>
  <si>
    <t>Ефремов Степан</t>
  </si>
  <si>
    <t>Васько Никита</t>
  </si>
  <si>
    <t>Razack Abdul</t>
  </si>
  <si>
    <t>Cadribo  Yakobo</t>
  </si>
  <si>
    <t>Opima Daniel</t>
  </si>
  <si>
    <t>Shaban Abdulhid</t>
  </si>
  <si>
    <t>Anguzo Swale</t>
  </si>
  <si>
    <t>Juma Kuri A.</t>
  </si>
  <si>
    <t>Tian Wenhan</t>
  </si>
  <si>
    <t>Karoboshev Orzubek</t>
  </si>
  <si>
    <t>Khudayberganov Kakhramon</t>
  </si>
  <si>
    <t>Rysbaev Almasbek</t>
  </si>
  <si>
    <t>Suyeubayev Kendebay</t>
  </si>
  <si>
    <t>Ravshanov Abbosjon</t>
  </si>
  <si>
    <t>Равшанов Аббосжон</t>
  </si>
  <si>
    <t>Gainulin Danil</t>
  </si>
  <si>
    <t>Iliasov Ivan</t>
  </si>
  <si>
    <t>Egolin Vitalii</t>
  </si>
  <si>
    <t>Tsynov Arsenii</t>
  </si>
  <si>
    <t>Lungu Ionut</t>
  </si>
  <si>
    <t>Kakhaber Kiziria</t>
  </si>
  <si>
    <t>Germogenov Nikolai</t>
  </si>
  <si>
    <t>Sarshaev Mazhit</t>
  </si>
  <si>
    <t>Nikiforov Dmitrii</t>
  </si>
  <si>
    <t>Yesbol Yerengayip</t>
  </si>
  <si>
    <t>Урмоналиев Озодбек</t>
  </si>
  <si>
    <t>Egorov Viktor</t>
  </si>
  <si>
    <t>Fedorov Vadim</t>
  </si>
  <si>
    <t>Kupriyanov Vasilii</t>
  </si>
  <si>
    <t>Kudaybergen Nurassyl</t>
  </si>
  <si>
    <t>Кудайберген Нурассыл</t>
  </si>
  <si>
    <t>Gavrilov Andrei</t>
  </si>
  <si>
    <t>Abdusattorov Khumoyun</t>
  </si>
  <si>
    <t>Izzatullayev Akajon</t>
  </si>
  <si>
    <t>Syrenov Dmitrii</t>
  </si>
  <si>
    <t>Gabiden Diassyl</t>
  </si>
  <si>
    <t>Eshonkulov Mirasror</t>
  </si>
  <si>
    <t>Lapasov Bekhruz</t>
  </si>
  <si>
    <t>Makhmudov Khasan</t>
  </si>
  <si>
    <t>Ahmedov Yusup</t>
  </si>
  <si>
    <t>Kostiaev Gennadii</t>
  </si>
  <si>
    <t>Saidnabi Assylmurat</t>
  </si>
  <si>
    <t>Assankhan Aidyn</t>
  </si>
  <si>
    <t>Nevar Ivan</t>
  </si>
  <si>
    <t>Malikov Laziz</t>
  </si>
  <si>
    <t>Batyrkhanov Ilkhonzhan</t>
  </si>
  <si>
    <t>Alishev Azamat</t>
  </si>
  <si>
    <t>Kulichkin Nurgun</t>
  </si>
  <si>
    <t>Struchkov Sandal</t>
  </si>
  <si>
    <t>Griaznov Savva</t>
  </si>
  <si>
    <t>Abilkhan Batikhan</t>
  </si>
  <si>
    <t>Muraliyev Davlatbek</t>
  </si>
  <si>
    <t>Manzaev Bator</t>
  </si>
  <si>
    <t>Kavalerov Aleksandr</t>
  </si>
  <si>
    <t>Алексейчук Кирилл</t>
  </si>
  <si>
    <t>Banda Joseph</t>
  </si>
  <si>
    <t>Shimonde Manex</t>
  </si>
  <si>
    <t>Silungwe James</t>
  </si>
  <si>
    <t>Phiri Watson</t>
  </si>
  <si>
    <t>Mulenga Blessings</t>
  </si>
  <si>
    <t>Banda Fanwel</t>
  </si>
  <si>
    <t>Kampengele Frank</t>
  </si>
  <si>
    <t>Кампенгеле Франк</t>
  </si>
  <si>
    <t>Struchkov Nikolai</t>
  </si>
  <si>
    <t>Korolev Iurii</t>
  </si>
  <si>
    <t>Guliaev Nikolai</t>
  </si>
  <si>
    <t>Rinchinov Baiar</t>
  </si>
  <si>
    <t>Egorov Aisen</t>
  </si>
  <si>
    <t>Bolshakov Aleksei</t>
  </si>
  <si>
    <t>Koblevskii Vladislav</t>
  </si>
  <si>
    <t>Filippov Afanasii</t>
  </si>
  <si>
    <t>Ovsiannikov Maksim</t>
  </si>
  <si>
    <t>Kondratev Aleksandr</t>
  </si>
  <si>
    <t>Тиан Венхан</t>
  </si>
  <si>
    <t>Каробошев Орзубек</t>
  </si>
  <si>
    <t>Худайберганов Кахрамон</t>
  </si>
  <si>
    <t>Рысбаев Алмасбек</t>
  </si>
  <si>
    <t>Суеубаев Кендебай</t>
  </si>
  <si>
    <t>Лунгу Ионит</t>
  </si>
  <si>
    <t>Кахабер Кизириа</t>
  </si>
  <si>
    <t>Абдусатторов Хумоюн</t>
  </si>
  <si>
    <t>Иззатуллаев Акаджон</t>
  </si>
  <si>
    <t>Сыренов Дмитрий</t>
  </si>
  <si>
    <t>Габиден Диассыл</t>
  </si>
  <si>
    <t>Ешонкулов Мирасрор</t>
  </si>
  <si>
    <t>Лапасов Бехруз</t>
  </si>
  <si>
    <t>Махмудов Хасан</t>
  </si>
  <si>
    <t>Ахмедов Юсуп</t>
  </si>
  <si>
    <t>Костяев Геннадий</t>
  </si>
  <si>
    <t>Саиднаби Ассылмурат</t>
  </si>
  <si>
    <t>Ассанхан Айдын</t>
  </si>
  <si>
    <t>Невар Иван</t>
  </si>
  <si>
    <t>Маликов Лазиз</t>
  </si>
  <si>
    <t>Батырханов Илхонзан</t>
  </si>
  <si>
    <t>Алишев Азамат</t>
  </si>
  <si>
    <t>Куличкин Нюргун</t>
  </si>
  <si>
    <t>Стручков Сандал</t>
  </si>
  <si>
    <t>Грязнов Савва</t>
  </si>
  <si>
    <t>Абилхан Батихан</t>
  </si>
  <si>
    <t>Манзаев Батор</t>
  </si>
  <si>
    <t>Муралиев Давлатбек</t>
  </si>
  <si>
    <t>Khunguev Nikita</t>
  </si>
  <si>
    <t>Efremov Dmitrii</t>
  </si>
  <si>
    <t>Budeev Daniil</t>
  </si>
  <si>
    <t>Mestnikov Arsen</t>
  </si>
  <si>
    <t>Myagmardorj Batkhuslen</t>
  </si>
  <si>
    <t>Batbold Aminkhuslen</t>
  </si>
  <si>
    <t>Batkhuyag Erkhembileg</t>
  </si>
  <si>
    <t>Nasanjargal Tuvshinbayar</t>
  </si>
  <si>
    <t>Narantsetseg Bat-Ireedui</t>
  </si>
  <si>
    <t>Bazarjav Alagaa</t>
  </si>
  <si>
    <t>Amarjargal Khuslen</t>
  </si>
  <si>
    <t>Lodonsharav Dagvadorj</t>
  </si>
  <si>
    <t>Manlai Orgil</t>
  </si>
  <si>
    <t>Munkhjargal Tuguldur</t>
  </si>
  <si>
    <t>Ikhbayar Mandakhnaran</t>
  </si>
  <si>
    <t>Togtokh Enkhsuld</t>
  </si>
  <si>
    <t>Sandagdorj Bolor-Erdene</t>
  </si>
  <si>
    <t>Ankhbayar Dashchirev</t>
  </si>
  <si>
    <t>Khanat Murun</t>
  </si>
  <si>
    <t>Быков Григорий</t>
  </si>
  <si>
    <t>Мглинец Илья</t>
  </si>
  <si>
    <t>Хрипунов Алексей</t>
  </si>
  <si>
    <t>Борисов Глеб</t>
  </si>
  <si>
    <t>Никулин Максим</t>
  </si>
  <si>
    <t>Петров Александр</t>
  </si>
  <si>
    <t>Ворушило Виталий</t>
  </si>
  <si>
    <t>Шур Леонид</t>
  </si>
  <si>
    <t>Пицуха Николай</t>
  </si>
  <si>
    <t>81</t>
  </si>
  <si>
    <t>Кулагин Григорий</t>
  </si>
  <si>
    <t>Белецкий Виктор</t>
  </si>
  <si>
    <t>Нагурный Василий</t>
  </si>
  <si>
    <t>Гутан Артем</t>
  </si>
  <si>
    <t>Пинчук Никита</t>
  </si>
  <si>
    <t>Свиридов Даниил</t>
  </si>
  <si>
    <t>93</t>
  </si>
  <si>
    <t>73</t>
  </si>
  <si>
    <t>99</t>
  </si>
  <si>
    <t>77</t>
  </si>
  <si>
    <t>16</t>
  </si>
  <si>
    <t>43</t>
  </si>
  <si>
    <t>17</t>
  </si>
  <si>
    <t>Челак Павел</t>
  </si>
  <si>
    <t>75</t>
  </si>
  <si>
    <t>Сухович Георгий</t>
  </si>
  <si>
    <t>Рожин Александр</t>
  </si>
  <si>
    <t>94</t>
  </si>
  <si>
    <t>Филиппов Виталий</t>
  </si>
  <si>
    <t>Можгов Олег</t>
  </si>
  <si>
    <t>Розенштрах Арсений</t>
  </si>
  <si>
    <t>Матвеев Сергей</t>
  </si>
  <si>
    <t>78</t>
  </si>
  <si>
    <t>Thabo Emmanuel Kgopane</t>
  </si>
  <si>
    <t>Табо Эммануэл Кгопане</t>
  </si>
  <si>
    <t>Javed Saqib</t>
  </si>
  <si>
    <t>Pakistan</t>
  </si>
  <si>
    <t>Hutchinson Jermaine Prince Abdulla</t>
  </si>
  <si>
    <t>Rozyev Yusup</t>
  </si>
  <si>
    <t>87</t>
  </si>
  <si>
    <t>Batsukh Tuvshin</t>
  </si>
  <si>
    <t>Teterins Vsevolod</t>
  </si>
  <si>
    <t>74</t>
  </si>
  <si>
    <t>Damir Vinicius</t>
  </si>
  <si>
    <t>96</t>
  </si>
  <si>
    <t>Goriunov Mikhail</t>
  </si>
  <si>
    <t>Timofeev Afanasii</t>
  </si>
  <si>
    <t>Birukou Yauheni</t>
  </si>
  <si>
    <t>58</t>
  </si>
  <si>
    <t>Trandafilov Ivan</t>
  </si>
  <si>
    <t>64</t>
  </si>
  <si>
    <t>Sokolovsky Mark</t>
  </si>
  <si>
    <t>46</t>
  </si>
  <si>
    <t>Andicsku Bence</t>
  </si>
  <si>
    <t>Ismailov Mehdi</t>
  </si>
  <si>
    <t>Sapozhnikov Lev</t>
  </si>
  <si>
    <t>Feder Julian</t>
  </si>
  <si>
    <t>Ivanov Illia</t>
  </si>
  <si>
    <t>Shkarban Liubomyr</t>
  </si>
  <si>
    <t>Монастырев Матвей</t>
  </si>
  <si>
    <t>Соловьев Егор</t>
  </si>
  <si>
    <t>Пашанин Илья</t>
  </si>
  <si>
    <t>Разваляев Арсений</t>
  </si>
  <si>
    <t>Шубин Роман</t>
  </si>
  <si>
    <t>98</t>
  </si>
  <si>
    <t>68</t>
  </si>
  <si>
    <t>Vasko Mikita</t>
  </si>
  <si>
    <t>Shur Leanid</t>
  </si>
  <si>
    <t>Pitsukha Mikalai</t>
  </si>
  <si>
    <t>Kulahin Ryhor</t>
  </si>
  <si>
    <t>Bialetski Viktar</t>
  </si>
  <si>
    <t>Nahurny Vasili</t>
  </si>
  <si>
    <t>Hutan Artsiom</t>
  </si>
  <si>
    <t>Pinchuk Mikita</t>
  </si>
  <si>
    <t>Svirydau Daniil</t>
  </si>
  <si>
    <t>Glushko-Poruchevskii Egor</t>
  </si>
  <si>
    <t>Malinovskii Mark</t>
  </si>
  <si>
    <t>Mikushin Dmitrii</t>
  </si>
  <si>
    <t>Sinyavskii Ilya</t>
  </si>
  <si>
    <t>Kovalev Mikhail</t>
  </si>
  <si>
    <t>Travin Andrei</t>
  </si>
  <si>
    <t>Sergeev Dmitrii</t>
  </si>
  <si>
    <t>Borisov Matvey</t>
  </si>
  <si>
    <t>Devin Pavel</t>
  </si>
  <si>
    <t>Alekseychuk Kirill</t>
  </si>
  <si>
    <t>Разак Абдул</t>
  </si>
  <si>
    <t>Кадрибо Якобо</t>
  </si>
  <si>
    <t>Опима Дэниэл</t>
  </si>
  <si>
    <t>Шабан Абдулхид</t>
  </si>
  <si>
    <t>Ангузо Свале</t>
  </si>
  <si>
    <t>Джума Кури А.</t>
  </si>
  <si>
    <t>Банда Джозеф</t>
  </si>
  <si>
    <t>Шимонде Манекс</t>
  </si>
  <si>
    <t>Силунгве Джеймс</t>
  </si>
  <si>
    <t>Фири Вотсон</t>
  </si>
  <si>
    <t>Муленга Блессингс</t>
  </si>
  <si>
    <t>Банда Фанвел</t>
  </si>
  <si>
    <t>Хунгуев Никита</t>
  </si>
  <si>
    <t>Ефремов Дмитрий</t>
  </si>
  <si>
    <t>Efremov Stepan</t>
  </si>
  <si>
    <t>Будеев Даниил</t>
  </si>
  <si>
    <t>Местников Арсен</t>
  </si>
  <si>
    <t>Мягмардорж Батхуслен</t>
  </si>
  <si>
    <t>Батболд Аминхуслен</t>
  </si>
  <si>
    <t>Батхуяг Эрхембилег</t>
  </si>
  <si>
    <t>Насанжаргал Тувшинбаяр</t>
  </si>
  <si>
    <t xml:space="preserve">
Наранцецег Бат-Иридуи</t>
  </si>
  <si>
    <t xml:space="preserve">
Базаряв Алагаа</t>
  </si>
  <si>
    <t>Амаржаргал Хуслен</t>
  </si>
  <si>
    <t>Лодоншарав Дагвадорж</t>
  </si>
  <si>
    <t xml:space="preserve">
Манлай Оргил</t>
  </si>
  <si>
    <t xml:space="preserve">
Мунхжаргал Тугулдур</t>
  </si>
  <si>
    <t>Ихбаяр Мандахнаран</t>
  </si>
  <si>
    <t>Тогтох Энхсульд</t>
  </si>
  <si>
    <t>Сандагдорж Болор-Эрдэне</t>
  </si>
  <si>
    <t>Анхбаяр Дащирев</t>
  </si>
  <si>
    <t>Ханат Мурун</t>
  </si>
  <si>
    <t>Bykov Grigorii</t>
  </si>
  <si>
    <t>Mglinets Ilia</t>
  </si>
  <si>
    <t>Khripunov Aleksei</t>
  </si>
  <si>
    <t>Borisov Gleb</t>
  </si>
  <si>
    <t>Nikulin Maksim</t>
  </si>
  <si>
    <t>Petrov Aleksandr</t>
  </si>
  <si>
    <t>Chelak Pavel</t>
  </si>
  <si>
    <t>Sukhovich Georgii</t>
  </si>
  <si>
    <t>Rozhin Aleksandr</t>
  </si>
  <si>
    <t>Filippov Vitalii</t>
  </si>
  <si>
    <t>Mozhgov Oleg</t>
  </si>
  <si>
    <t>Rozenshtrakh Arsenii</t>
  </si>
  <si>
    <t>Matveev Sergei</t>
  </si>
  <si>
    <t>Джавед Сакиб</t>
  </si>
  <si>
    <t>Хатчинсон Джермейн Принц Абдулла</t>
  </si>
  <si>
    <t>Розыев Юсуп</t>
  </si>
  <si>
    <t>Батсух Тувшин</t>
  </si>
  <si>
    <t>Тетеринс Всеволод</t>
  </si>
  <si>
    <t>Дамир Винисиус</t>
  </si>
  <si>
    <t>Бирюков Евгений</t>
  </si>
  <si>
    <t>Трандафилов Иван</t>
  </si>
  <si>
    <t>Соколовский Марк</t>
  </si>
  <si>
    <t>Андицку Бенце</t>
  </si>
  <si>
    <t>Исмаилов Мехди</t>
  </si>
  <si>
    <t>Сапожников Лев</t>
  </si>
  <si>
    <t>Федер Джулиан</t>
  </si>
  <si>
    <t>Иванов Илья</t>
  </si>
  <si>
    <t>Шкарбан Любомир</t>
  </si>
  <si>
    <t>Monastyrev Matvei</t>
  </si>
  <si>
    <t>Solovyev Egor</t>
  </si>
  <si>
    <t>Pashanin Ilia</t>
  </si>
  <si>
    <t>Razvalyaev Arsenii</t>
  </si>
  <si>
    <t>Shubin Roman</t>
  </si>
  <si>
    <t>Rating list on 01.01.2025</t>
  </si>
  <si>
    <t>Belosheev Sergei</t>
  </si>
  <si>
    <t>Getmanskii Aleksandr</t>
  </si>
  <si>
    <t>Shiriaev Aleksandr</t>
  </si>
  <si>
    <t>Getmanskii Grigorii</t>
  </si>
  <si>
    <t>Ageikin Artem</t>
  </si>
  <si>
    <t>Prokopev Vasilii</t>
  </si>
  <si>
    <t>Viaznikov Evgenii</t>
  </si>
  <si>
    <t>Berdibayev Bauyrzhan</t>
  </si>
  <si>
    <t>Govorov Prokopii</t>
  </si>
  <si>
    <t>Georgiev Aleksandr</t>
  </si>
  <si>
    <t>Getmanskii Dmitrii</t>
  </si>
  <si>
    <t>Kirillov Yuri</t>
  </si>
  <si>
    <t>Makarov Nikolai</t>
  </si>
  <si>
    <t>Slavianov Nikita</t>
  </si>
  <si>
    <t>Gaydukov Andrei</t>
  </si>
  <si>
    <t>Pavlov Petr</t>
  </si>
  <si>
    <t>Russian Youth Championship. Juniors U27</t>
  </si>
  <si>
    <t>Russian Youth Championship. Juniors U20</t>
  </si>
  <si>
    <t>Панфилий Павел</t>
  </si>
  <si>
    <t>Kemer, Türkiye</t>
  </si>
  <si>
    <t>Rating 2026</t>
  </si>
  <si>
    <t>Никитенко Даниил</t>
  </si>
  <si>
    <t>Ustsimenka Mikhail</t>
  </si>
  <si>
    <t>Устименко Михаил</t>
  </si>
  <si>
    <t>Куничи Михаил</t>
  </si>
  <si>
    <t>24.02-02.03.2025</t>
  </si>
  <si>
    <t>Cunitchi Mihail</t>
  </si>
  <si>
    <t>Латушкин Иван</t>
  </si>
  <si>
    <t>Пилипович Илья</t>
  </si>
  <si>
    <t>Рыбаков Кондрат</t>
  </si>
  <si>
    <t>Хайдаров Альмир</t>
  </si>
  <si>
    <t>Ананьев Арсений</t>
  </si>
  <si>
    <t>Мальков Сергей</t>
  </si>
  <si>
    <t>Синявский Евгений</t>
  </si>
  <si>
    <t>Свежинцев Алексей</t>
  </si>
  <si>
    <t>Mikhalev Oleg</t>
  </si>
  <si>
    <t>Arm Mart</t>
  </si>
  <si>
    <t>Zobov Georgii</t>
  </si>
  <si>
    <t>Vorotnii Sergei</t>
  </si>
  <si>
    <t>Михалев Олег</t>
  </si>
  <si>
    <t>Арм Март</t>
  </si>
  <si>
    <t>Зобов Георгий</t>
  </si>
  <si>
    <t>Воротный Сергей</t>
  </si>
  <si>
    <t>Sakala Mwaaza</t>
  </si>
  <si>
    <t>Сакала Мвааза</t>
  </si>
  <si>
    <t>Shakapava Grant</t>
  </si>
  <si>
    <t>Nkhoma January</t>
  </si>
  <si>
    <t>Bie Moses</t>
  </si>
  <si>
    <t>Ngombo Mayundo</t>
  </si>
  <si>
    <t>Шакапава Грант</t>
  </si>
  <si>
    <t>Нкхома Дженвари</t>
  </si>
  <si>
    <t>Би Мосес</t>
  </si>
  <si>
    <t>Нгомбо Маюндо</t>
  </si>
  <si>
    <t>Ndhlovu Peter</t>
  </si>
  <si>
    <t>Ндхлову Питер</t>
  </si>
  <si>
    <t>Catana Andrey</t>
  </si>
  <si>
    <t>Mezei Mark</t>
  </si>
  <si>
    <t>Banari David</t>
  </si>
  <si>
    <t>Банари Давид</t>
  </si>
  <si>
    <t>Мезей Марк</t>
  </si>
  <si>
    <t>Евдокимов Виктор</t>
  </si>
  <si>
    <t>Сивцев Александр</t>
  </si>
  <si>
    <t>Nematov Lazizbek</t>
  </si>
  <si>
    <t>Amanov Mirfayz</t>
  </si>
  <si>
    <t>Olimov Fitrat</t>
  </si>
  <si>
    <t>Ermiev Aleksandr</t>
  </si>
  <si>
    <t>Nematov Elbek</t>
  </si>
  <si>
    <t>Amanov Fayziddin</t>
  </si>
  <si>
    <t>Saidmurodov Said</t>
  </si>
  <si>
    <t>Gabiden Nurassyl</t>
  </si>
  <si>
    <t>Myrzakhan Nurbol</t>
  </si>
  <si>
    <t>Khaydarov Azamat</t>
  </si>
  <si>
    <t>Sharipov Rajabali</t>
  </si>
  <si>
    <t>Sivtsev Aleksandr</t>
  </si>
  <si>
    <t>Khabibov Rakhimjon</t>
  </si>
  <si>
    <t>Zoirov Zohirbek</t>
  </si>
  <si>
    <t>Amanov Alibek</t>
  </si>
  <si>
    <t>Irsbekov Izzatbek</t>
  </si>
  <si>
    <t>Evdokimov Viktor</t>
  </si>
  <si>
    <t>Kuliyev Arslanbek</t>
  </si>
  <si>
    <t>Sayfiddinov Javokhir</t>
  </si>
  <si>
    <t>Gissatdin Kemenger</t>
  </si>
  <si>
    <t>Rakhmatullayev Dilshodbek</t>
  </si>
  <si>
    <t>Rajabov Anwar</t>
  </si>
  <si>
    <t>Нематов Лазизбек</t>
  </si>
  <si>
    <t>Аманов Мирфайз</t>
  </si>
  <si>
    <t>Олимов Фитрат</t>
  </si>
  <si>
    <t>Ермиев Александр</t>
  </si>
  <si>
    <t>Нематов Элбек</t>
  </si>
  <si>
    <t>Аманов Файзиддин</t>
  </si>
  <si>
    <t>Саидмуродов Саид</t>
  </si>
  <si>
    <t>Габиден Нурассыл</t>
  </si>
  <si>
    <t>Мырзахан Нурбол</t>
  </si>
  <si>
    <t>Хайдаров Азамат</t>
  </si>
  <si>
    <t>Шарипов Раджабали</t>
  </si>
  <si>
    <t>Хабибов Рахимджон</t>
  </si>
  <si>
    <t>Зоиров Зохирбек</t>
  </si>
  <si>
    <t>Аманов Алибек</t>
  </si>
  <si>
    <t>Ирсбеков Иззатбек</t>
  </si>
  <si>
    <t>Кулиев Арсланбек</t>
  </si>
  <si>
    <t>Сайфиддинов Джавохир</t>
  </si>
  <si>
    <t>Гиссатдин Кеменгер</t>
  </si>
  <si>
    <t>Рахматуллаев Дилшодбек</t>
  </si>
  <si>
    <t>Раджабов Анвар</t>
  </si>
  <si>
    <t>Лешкевич Николай</t>
  </si>
  <si>
    <t>Костевич Вячеслав</t>
  </si>
  <si>
    <t>Гутман Никита</t>
  </si>
  <si>
    <t>Адамович Адам</t>
  </si>
  <si>
    <t>Готовко Алексей</t>
  </si>
  <si>
    <t>Васютин Ярослав</t>
  </si>
  <si>
    <t>Чудинов Юрий</t>
  </si>
  <si>
    <t>Максимец Матвей</t>
  </si>
  <si>
    <t>Семенов Александр</t>
  </si>
  <si>
    <t>Бармин Иван</t>
  </si>
  <si>
    <t>Редин Дмитрий</t>
  </si>
  <si>
    <t>Свечников Сергей</t>
  </si>
  <si>
    <t>Куликов Валерий</t>
  </si>
  <si>
    <t>Лоскутов Роман</t>
  </si>
  <si>
    <t>Николаев Байдам</t>
  </si>
  <si>
    <t>Горбунов Дмитрий</t>
  </si>
  <si>
    <t>Зубков Артем</t>
  </si>
  <si>
    <t>Бурнашев Тимур</t>
  </si>
  <si>
    <t>Григорьев Демид</t>
  </si>
  <si>
    <t>Косенко Иван</t>
  </si>
  <si>
    <t>Грабовский Константин</t>
  </si>
  <si>
    <t>Poscoi Veaceslav</t>
  </si>
  <si>
    <t>Zhygalin Oleksandr</t>
  </si>
  <si>
    <t>Sokolov Danylo</t>
  </si>
  <si>
    <t>Kharitonov Dennis</t>
  </si>
  <si>
    <t>Boiluk Ruslan</t>
  </si>
  <si>
    <t>Mukasa Patrick</t>
  </si>
  <si>
    <t>Kidega Jackson</t>
  </si>
  <si>
    <t>Nahayo John Paul</t>
  </si>
  <si>
    <t>Ocitti Walter</t>
  </si>
  <si>
    <t>Musinguzi James</t>
  </si>
  <si>
    <t>Latushkin Ivan</t>
  </si>
  <si>
    <t>Liashkevich Mikalai</t>
  </si>
  <si>
    <t>Kastsevich Viachaslau</t>
  </si>
  <si>
    <t>Hutman Mikita</t>
  </si>
  <si>
    <t>Adamovich Adam</t>
  </si>
  <si>
    <t>Vasiutsin Yaraslau</t>
  </si>
  <si>
    <t>Hatouka Aliaksei</t>
  </si>
  <si>
    <t>Khaydarov Almir</t>
  </si>
  <si>
    <t>Ananev Arsenii</t>
  </si>
  <si>
    <t>Malkov Sergey</t>
  </si>
  <si>
    <t>Sinyavskii Evgeny</t>
  </si>
  <si>
    <t>Svezhintsev Alexey</t>
  </si>
  <si>
    <t>Chudinov Yury</t>
  </si>
  <si>
    <t>Maksimets Matvey</t>
  </si>
  <si>
    <t>Semyonov Aleksandr</t>
  </si>
  <si>
    <t>Barmin Ivan</t>
  </si>
  <si>
    <t>Redin Dmitry</t>
  </si>
  <si>
    <t>Kulikov Valery</t>
  </si>
  <si>
    <t>Svechnikov Sergey</t>
  </si>
  <si>
    <t>Loskutov Roman</t>
  </si>
  <si>
    <t>Мусингузи Джеймс</t>
  </si>
  <si>
    <t>Оситти Вальтер</t>
  </si>
  <si>
    <t>Кидега Джексон</t>
  </si>
  <si>
    <t>Нахайо Джон Паул</t>
  </si>
  <si>
    <t>Мукаса Патрик</t>
  </si>
  <si>
    <t>Бойлюк Руслан</t>
  </si>
  <si>
    <t>Харитонов Деннис</t>
  </si>
  <si>
    <t>Жигалин Александр</t>
  </si>
  <si>
    <t>Соколов Данила</t>
  </si>
  <si>
    <t>Поской Вячеслав</t>
  </si>
  <si>
    <t>Grabovsky Konstantin</t>
  </si>
  <si>
    <t>Nikolaev Baydam</t>
  </si>
  <si>
    <t>Gorbunov Dmitriy</t>
  </si>
  <si>
    <t>Zubkov Artem</t>
  </si>
  <si>
    <t>Grigorev Demid</t>
  </si>
  <si>
    <t>Burnashev Timur</t>
  </si>
  <si>
    <t>Kosenko Ivan</t>
  </si>
  <si>
    <t>Pilipovich Ilya</t>
  </si>
  <si>
    <t>Ribakov Kondrat</t>
  </si>
  <si>
    <t>Rating list on 01.01.2026</t>
  </si>
  <si>
    <t>Aleksiyev Kristiyan</t>
  </si>
  <si>
    <t>Alekseyev Aleksey</t>
  </si>
  <si>
    <t>Aleshin Artem</t>
  </si>
  <si>
    <t>Alekhin Evgeny</t>
  </si>
  <si>
    <t>Anurin Dmitrii</t>
  </si>
  <si>
    <t>Bochkarev Dmitrii</t>
  </si>
  <si>
    <t>TOP-100 on 01.01.2026</t>
  </si>
  <si>
    <t>International competitions “Stars of Uzbekistan-2025”.</t>
  </si>
  <si>
    <t>17-23.01.2025</t>
  </si>
  <si>
    <t>23.01-02.02.2025</t>
  </si>
  <si>
    <t>17-23.02.2025</t>
  </si>
  <si>
    <t>26.02-07.03.2025</t>
  </si>
  <si>
    <t>11-20.04.2025</t>
  </si>
  <si>
    <t>20-29.04.2025</t>
  </si>
  <si>
    <t>World Cup - International competition «Uzbekistan-2025»</t>
  </si>
  <si>
    <t>10-18.05.2025</t>
  </si>
  <si>
    <t>16th Open Draughts-64 Tournament in Memory of M.S. Geller</t>
  </si>
  <si>
    <t>31.05-01.06.2025</t>
  </si>
  <si>
    <t>04-06.07.2025</t>
  </si>
  <si>
    <t>20-27.07.2025</t>
  </si>
  <si>
    <t>Sochi,Russia</t>
  </si>
  <si>
    <t>19.09-01.10.2025</t>
  </si>
  <si>
    <t>Manavgat, Türkiye</t>
  </si>
  <si>
    <t>28.10-08.11.2025</t>
  </si>
  <si>
    <t>World Championship. Veterans.</t>
  </si>
  <si>
    <t>15th Open German Draughts-64 Championship</t>
  </si>
  <si>
    <t>15-16.11.2024</t>
  </si>
  <si>
    <t>World Cup. Final</t>
  </si>
  <si>
    <t>7-12.12.2025</t>
  </si>
  <si>
    <t>European Championship. Men</t>
  </si>
  <si>
    <t>Helsinki, Finland</t>
  </si>
  <si>
    <t>Championship of Finland</t>
  </si>
  <si>
    <t>Championship of Zambia</t>
  </si>
  <si>
    <t>08-09.03.2025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</si>
</sst>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name val="Arial Cyr"/>
      <family val="2"/>
      <charset val="204"/>
    </font>
    <font>
      <sz val="12"/>
      <name val="Arial"/>
      <family val="2"/>
      <charset val="204"/>
    </font>
    <font>
      <b/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ourier New"/>
      <family val="3"/>
      <charset val="204"/>
    </font>
    <font>
      <b/>
      <sz val="11"/>
      <name val="Courier New"/>
      <family val="3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18"/>
      <name val="Times New Roman"/>
      <family val="1"/>
      <charset val="204"/>
    </font>
    <font>
      <b/>
      <sz val="12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177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rgb="FFFF0000"/>
      <name val="Arial Cyr"/>
      <family val="2"/>
      <charset val="204"/>
    </font>
    <font>
      <b/>
      <sz val="18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rgb="FFFF0000"/>
      <name val="Arial"/>
      <family val="2"/>
      <charset val="204"/>
    </font>
    <font>
      <b/>
      <sz val="12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1" fillId="0" borderId="0"/>
    <xf numFmtId="0" fontId="8" fillId="0" borderId="0"/>
    <xf numFmtId="0" fontId="16" fillId="0" borderId="0"/>
    <xf numFmtId="0" fontId="15" fillId="0" borderId="0"/>
    <xf numFmtId="0" fontId="16" fillId="0" borderId="0"/>
    <xf numFmtId="0" fontId="18" fillId="0" borderId="0"/>
    <xf numFmtId="0" fontId="19" fillId="0" borderId="0"/>
    <xf numFmtId="0" fontId="11" fillId="0" borderId="0"/>
    <xf numFmtId="0" fontId="15" fillId="0" borderId="0"/>
    <xf numFmtId="0" fontId="19" fillId="0" borderId="0"/>
    <xf numFmtId="0" fontId="15" fillId="0" borderId="0"/>
    <xf numFmtId="0" fontId="9" fillId="0" borderId="0"/>
    <xf numFmtId="0" fontId="8" fillId="0" borderId="0"/>
    <xf numFmtId="0" fontId="17" fillId="0" borderId="0"/>
    <xf numFmtId="0" fontId="15" fillId="0" borderId="0"/>
  </cellStyleXfs>
  <cellXfs count="105">
    <xf numFmtId="0" fontId="0" fillId="0" borderId="0" xfId="0"/>
    <xf numFmtId="0" fontId="0" fillId="0" borderId="0" xfId="0" applyFont="1" applyFill="1"/>
    <xf numFmtId="0" fontId="0" fillId="0" borderId="0" xfId="0" applyAlignment="1">
      <alignment vertical="center"/>
    </xf>
    <xf numFmtId="0" fontId="0" fillId="0" borderId="0" xfId="0" applyFill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0" fontId="6" fillId="0" borderId="2" xfId="0" applyFont="1" applyFill="1" applyBorder="1" applyAlignment="1">
      <alignment horizontal="center" vertical="center" textRotation="90" wrapText="1"/>
    </xf>
    <xf numFmtId="0" fontId="7" fillId="0" borderId="3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textRotation="90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49" fontId="6" fillId="0" borderId="1" xfId="0" applyNumberFormat="1" applyFont="1" applyFill="1" applyBorder="1" applyAlignment="1">
      <alignment horizontal="center" textRotation="90" wrapText="1"/>
    </xf>
    <xf numFmtId="0" fontId="5" fillId="0" borderId="2" xfId="0" applyFont="1" applyFill="1" applyBorder="1" applyAlignment="1">
      <alignment horizontal="center" textRotation="90" wrapText="1"/>
    </xf>
    <xf numFmtId="49" fontId="7" fillId="0" borderId="5" xfId="0" applyNumberFormat="1" applyFont="1" applyFill="1" applyBorder="1" applyAlignment="1">
      <alignment horizontal="center" wrapText="1"/>
    </xf>
    <xf numFmtId="0" fontId="4" fillId="0" borderId="3" xfId="0" applyFont="1" applyFill="1" applyBorder="1" applyAlignment="1"/>
    <xf numFmtId="0" fontId="6" fillId="0" borderId="2" xfId="0" applyFont="1" applyFill="1" applyBorder="1" applyAlignment="1">
      <alignment horizontal="center" textRotation="90" wrapText="1"/>
    </xf>
    <xf numFmtId="0" fontId="20" fillId="0" borderId="0" xfId="0" applyFont="1"/>
    <xf numFmtId="0" fontId="21" fillId="0" borderId="0" xfId="0" applyFont="1" applyFill="1" applyBorder="1" applyAlignment="1">
      <alignment horizontal="center" wrapText="1"/>
    </xf>
    <xf numFmtId="0" fontId="20" fillId="0" borderId="0" xfId="0" applyFont="1" applyFill="1"/>
    <xf numFmtId="0" fontId="22" fillId="0" borderId="0" xfId="0" applyFont="1" applyFill="1" applyBorder="1" applyAlignment="1"/>
    <xf numFmtId="0" fontId="23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0" fillId="0" borderId="0" xfId="0" applyFont="1"/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textRotation="90" wrapText="1"/>
    </xf>
    <xf numFmtId="0" fontId="7" fillId="0" borderId="6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textRotation="90"/>
    </xf>
    <xf numFmtId="0" fontId="5" fillId="0" borderId="1" xfId="0" applyFont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7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wrapText="1"/>
    </xf>
    <xf numFmtId="0" fontId="1" fillId="0" borderId="1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10" xfId="0" applyFont="1" applyFill="1" applyBorder="1" applyAlignment="1"/>
    <xf numFmtId="0" fontId="1" fillId="0" borderId="1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0" xfId="15" applyFont="1" applyFill="1" applyBorder="1"/>
    <xf numFmtId="0" fontId="1" fillId="0" borderId="10" xfId="15" applyFont="1" applyFill="1" applyBorder="1" applyAlignment="1">
      <alignment wrapText="1"/>
    </xf>
    <xf numFmtId="0" fontId="1" fillId="0" borderId="10" xfId="15" applyFont="1" applyFill="1" applyBorder="1" applyAlignment="1">
      <alignment horizontal="left" vertical="center"/>
    </xf>
    <xf numFmtId="14" fontId="1" fillId="0" borderId="10" xfId="15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3" fillId="0" borderId="11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</cellXfs>
  <cellStyles count="16">
    <cellStyle name="Обычный" xfId="0" builtinId="0"/>
    <cellStyle name="Обычный 2" xfId="1"/>
    <cellStyle name="Обычный 2 2" xfId="2"/>
    <cellStyle name="Обычный 2 2 2" xfId="3"/>
    <cellStyle name="Обычный 2 3" xfId="4"/>
    <cellStyle name="Обычный 2 4" xfId="5"/>
    <cellStyle name="Обычный 3" xfId="6"/>
    <cellStyle name="Обычный 4" xfId="7"/>
    <cellStyle name="Обычный 4 2" xfId="8"/>
    <cellStyle name="Обычный 4 2 2" xfId="9"/>
    <cellStyle name="Обычный 4 3" xfId="10"/>
    <cellStyle name="Обычный 4 4" xfId="11"/>
    <cellStyle name="Обычный 5" xfId="12"/>
    <cellStyle name="Обычный 5 2" xfId="13"/>
    <cellStyle name="Обычный 6" xfId="14"/>
    <cellStyle name="Обычный 7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424"/>
  <sheetViews>
    <sheetView tabSelected="1" topLeftCell="A220" zoomScale="87" zoomScaleNormal="87" workbookViewId="0">
      <selection activeCell="D6428" sqref="D6428"/>
    </sheetView>
  </sheetViews>
  <sheetFormatPr defaultRowHeight="12.75" x14ac:dyDescent="0.35"/>
  <cols>
    <col min="1" max="1" width="5.796875" customWidth="1"/>
    <col min="2" max="2" width="6.86328125" style="3" customWidth="1"/>
    <col min="3" max="3" width="5.796875" style="3" customWidth="1"/>
    <col min="4" max="4" width="43.46484375" style="3" bestFit="1" customWidth="1"/>
    <col min="5" max="5" width="6.19921875" style="44" bestFit="1" customWidth="1"/>
    <col min="6" max="6" width="5.53125" style="1" bestFit="1" customWidth="1"/>
    <col min="7" max="7" width="24.6640625" style="3" bestFit="1" customWidth="1"/>
    <col min="8" max="8" width="6.86328125" bestFit="1" customWidth="1"/>
    <col min="9" max="9" width="5.33203125" bestFit="1" customWidth="1"/>
    <col min="10" max="10" width="6.19921875" bestFit="1" customWidth="1"/>
    <col min="11" max="11" width="3.796875" bestFit="1" customWidth="1"/>
  </cols>
  <sheetData>
    <row r="1" spans="2:11" ht="17.25" x14ac:dyDescent="0.45">
      <c r="B1" s="93" t="s">
        <v>0</v>
      </c>
      <c r="C1" s="93"/>
      <c r="D1" s="93"/>
      <c r="E1" s="93"/>
      <c r="F1" s="93"/>
      <c r="G1" s="93"/>
      <c r="H1" s="93"/>
      <c r="I1" s="93"/>
      <c r="J1" s="93"/>
      <c r="K1" s="93"/>
    </row>
    <row r="2" spans="2:11" ht="17.45" customHeight="1" x14ac:dyDescent="0.45">
      <c r="B2" s="94" t="s">
        <v>1</v>
      </c>
      <c r="C2" s="94"/>
      <c r="D2" s="94"/>
      <c r="E2" s="94"/>
      <c r="F2" s="94"/>
      <c r="G2" s="94"/>
      <c r="H2" s="94"/>
      <c r="I2" s="94"/>
      <c r="J2" s="94"/>
      <c r="K2" s="94"/>
    </row>
    <row r="3" spans="2:11" ht="17.45" customHeight="1" x14ac:dyDescent="0.45">
      <c r="B3" s="95" t="s">
        <v>6564</v>
      </c>
      <c r="C3" s="95"/>
      <c r="D3" s="95"/>
      <c r="E3" s="95"/>
      <c r="F3" s="95"/>
      <c r="G3" s="95"/>
      <c r="H3" s="95"/>
      <c r="I3" s="95"/>
      <c r="J3" s="95"/>
      <c r="K3" s="95"/>
    </row>
    <row r="4" spans="2:11" ht="14.1" customHeight="1" thickBot="1" x14ac:dyDescent="0.4"/>
    <row r="5" spans="2:11" ht="85.35" customHeight="1" thickBot="1" x14ac:dyDescent="0.6">
      <c r="B5" s="26" t="s">
        <v>2</v>
      </c>
      <c r="C5" s="26" t="s">
        <v>3</v>
      </c>
      <c r="D5" s="27" t="s">
        <v>4</v>
      </c>
      <c r="E5" s="45" t="s">
        <v>5</v>
      </c>
      <c r="F5" s="31" t="s">
        <v>6</v>
      </c>
      <c r="G5" s="31" t="s">
        <v>7</v>
      </c>
      <c r="H5" s="46" t="s">
        <v>8</v>
      </c>
      <c r="I5" s="49" t="s">
        <v>9</v>
      </c>
      <c r="J5" s="58" t="s">
        <v>6410</v>
      </c>
      <c r="K5" s="58" t="s">
        <v>11</v>
      </c>
    </row>
    <row r="6" spans="2:11" ht="16.350000000000001" customHeight="1" thickBot="1" x14ac:dyDescent="0.5">
      <c r="B6" s="12">
        <v>1</v>
      </c>
      <c r="C6" s="13">
        <v>2</v>
      </c>
      <c r="D6" s="13">
        <v>3</v>
      </c>
      <c r="E6" s="47">
        <v>4</v>
      </c>
      <c r="F6" s="15">
        <v>5</v>
      </c>
      <c r="G6" s="15">
        <v>6</v>
      </c>
      <c r="H6" s="16">
        <v>7</v>
      </c>
      <c r="I6" s="17">
        <v>8</v>
      </c>
      <c r="J6" s="59">
        <v>9</v>
      </c>
      <c r="K6" s="59">
        <v>10</v>
      </c>
    </row>
    <row r="7" spans="2:11" ht="16.5" customHeight="1" x14ac:dyDescent="0.4">
      <c r="B7" s="89">
        <v>1</v>
      </c>
      <c r="C7" s="89">
        <v>1861</v>
      </c>
      <c r="D7" s="20" t="s">
        <v>12</v>
      </c>
      <c r="E7" s="89" t="s">
        <v>13</v>
      </c>
      <c r="F7" s="89" t="s">
        <v>13</v>
      </c>
      <c r="G7" s="89" t="s">
        <v>14</v>
      </c>
      <c r="H7" s="89"/>
      <c r="I7" s="89"/>
      <c r="J7" s="89">
        <v>2079</v>
      </c>
      <c r="K7" s="91" t="s">
        <v>19</v>
      </c>
    </row>
    <row r="8" spans="2:11" ht="16.5" customHeight="1" thickBot="1" x14ac:dyDescent="0.45">
      <c r="B8" s="90"/>
      <c r="C8" s="90"/>
      <c r="D8" s="48" t="s">
        <v>16</v>
      </c>
      <c r="E8" s="90"/>
      <c r="F8" s="90"/>
      <c r="G8" s="90"/>
      <c r="H8" s="90"/>
      <c r="I8" s="90"/>
      <c r="J8" s="90"/>
      <c r="K8" s="92"/>
    </row>
    <row r="9" spans="2:11" ht="15.75" customHeight="1" x14ac:dyDescent="0.4">
      <c r="B9" s="89">
        <v>2</v>
      </c>
      <c r="C9" s="89">
        <v>1001</v>
      </c>
      <c r="D9" s="20" t="s">
        <v>17</v>
      </c>
      <c r="E9" s="89" t="s">
        <v>13</v>
      </c>
      <c r="F9" s="89" t="s">
        <v>13</v>
      </c>
      <c r="G9" s="89" t="s">
        <v>18</v>
      </c>
      <c r="H9" s="89"/>
      <c r="I9" s="89"/>
      <c r="J9" s="89">
        <v>2069</v>
      </c>
      <c r="K9" s="91" t="s">
        <v>19</v>
      </c>
    </row>
    <row r="10" spans="2:11" ht="16.5" customHeight="1" thickBot="1" x14ac:dyDescent="0.45">
      <c r="B10" s="90"/>
      <c r="C10" s="90"/>
      <c r="D10" s="48" t="s">
        <v>20</v>
      </c>
      <c r="E10" s="90"/>
      <c r="F10" s="90"/>
      <c r="G10" s="90"/>
      <c r="H10" s="90"/>
      <c r="I10" s="90"/>
      <c r="J10" s="90"/>
      <c r="K10" s="92"/>
    </row>
    <row r="11" spans="2:11" ht="15.75" customHeight="1" x14ac:dyDescent="0.4">
      <c r="B11" s="89">
        <v>3</v>
      </c>
      <c r="C11" s="89">
        <v>3936</v>
      </c>
      <c r="D11" s="20" t="s">
        <v>21</v>
      </c>
      <c r="E11" s="89" t="s">
        <v>13</v>
      </c>
      <c r="F11" s="89" t="s">
        <v>13</v>
      </c>
      <c r="G11" s="89" t="s">
        <v>22</v>
      </c>
      <c r="H11" s="89"/>
      <c r="I11" s="89"/>
      <c r="J11" s="89">
        <v>2058</v>
      </c>
      <c r="K11" s="91" t="s">
        <v>15</v>
      </c>
    </row>
    <row r="12" spans="2:11" ht="16.5" customHeight="1" thickBot="1" x14ac:dyDescent="0.45">
      <c r="B12" s="90"/>
      <c r="C12" s="90"/>
      <c r="D12" s="48" t="s">
        <v>23</v>
      </c>
      <c r="E12" s="90"/>
      <c r="F12" s="90"/>
      <c r="G12" s="90"/>
      <c r="H12" s="90"/>
      <c r="I12" s="90"/>
      <c r="J12" s="90"/>
      <c r="K12" s="92"/>
    </row>
    <row r="13" spans="2:11" ht="15.75" customHeight="1" x14ac:dyDescent="0.4">
      <c r="B13" s="89">
        <v>4</v>
      </c>
      <c r="C13" s="89">
        <v>1002</v>
      </c>
      <c r="D13" s="20" t="s">
        <v>24</v>
      </c>
      <c r="E13" s="89" t="s">
        <v>13</v>
      </c>
      <c r="F13" s="89" t="s">
        <v>13</v>
      </c>
      <c r="G13" s="89" t="s">
        <v>25</v>
      </c>
      <c r="H13" s="89"/>
      <c r="I13" s="89"/>
      <c r="J13" s="89">
        <v>2026</v>
      </c>
      <c r="K13" s="91" t="s">
        <v>19</v>
      </c>
    </row>
    <row r="14" spans="2:11" ht="16.5" customHeight="1" thickBot="1" x14ac:dyDescent="0.45">
      <c r="B14" s="90"/>
      <c r="C14" s="90"/>
      <c r="D14" s="48" t="s">
        <v>26</v>
      </c>
      <c r="E14" s="90"/>
      <c r="F14" s="90"/>
      <c r="G14" s="90"/>
      <c r="H14" s="90"/>
      <c r="I14" s="90"/>
      <c r="J14" s="90"/>
      <c r="K14" s="92"/>
    </row>
    <row r="15" spans="2:11" ht="15.75" customHeight="1" x14ac:dyDescent="0.4">
      <c r="B15" s="89">
        <v>5</v>
      </c>
      <c r="C15" s="89">
        <v>3904</v>
      </c>
      <c r="D15" s="20" t="s">
        <v>27</v>
      </c>
      <c r="E15" s="89" t="s">
        <v>28</v>
      </c>
      <c r="F15" s="89" t="s">
        <v>13</v>
      </c>
      <c r="G15" s="89" t="s">
        <v>29</v>
      </c>
      <c r="H15" s="89">
        <f>8+11</f>
        <v>19</v>
      </c>
      <c r="I15" s="89">
        <f>-4+0</f>
        <v>-4</v>
      </c>
      <c r="J15" s="89">
        <v>2098</v>
      </c>
      <c r="K15" s="91" t="s">
        <v>15</v>
      </c>
    </row>
    <row r="16" spans="2:11" ht="16.25" customHeight="1" thickBot="1" x14ac:dyDescent="0.45">
      <c r="B16" s="90"/>
      <c r="C16" s="90"/>
      <c r="D16" s="48" t="s">
        <v>30</v>
      </c>
      <c r="E16" s="90"/>
      <c r="F16" s="90"/>
      <c r="G16" s="90"/>
      <c r="H16" s="90"/>
      <c r="I16" s="90"/>
      <c r="J16" s="90"/>
      <c r="K16" s="92"/>
    </row>
    <row r="17" spans="2:11" ht="15.75" customHeight="1" x14ac:dyDescent="0.4">
      <c r="B17" s="89">
        <v>6</v>
      </c>
      <c r="C17" s="89">
        <v>4046</v>
      </c>
      <c r="D17" s="20" t="s">
        <v>31</v>
      </c>
      <c r="E17" s="89" t="s">
        <v>13</v>
      </c>
      <c r="F17" s="89" t="s">
        <v>13</v>
      </c>
      <c r="G17" s="89" t="s">
        <v>469</v>
      </c>
      <c r="H17" s="89"/>
      <c r="I17" s="89"/>
      <c r="J17" s="89">
        <v>2060</v>
      </c>
      <c r="K17" s="91" t="s">
        <v>15</v>
      </c>
    </row>
    <row r="18" spans="2:11" ht="16.5" customHeight="1" thickBot="1" x14ac:dyDescent="0.45">
      <c r="B18" s="90"/>
      <c r="C18" s="90"/>
      <c r="D18" s="48" t="s">
        <v>33</v>
      </c>
      <c r="E18" s="90"/>
      <c r="F18" s="90"/>
      <c r="G18" s="90"/>
      <c r="H18" s="90"/>
      <c r="I18" s="90"/>
      <c r="J18" s="90"/>
      <c r="K18" s="92"/>
    </row>
    <row r="19" spans="2:11" ht="15.75" customHeight="1" x14ac:dyDescent="0.4">
      <c r="B19" s="89">
        <v>7</v>
      </c>
      <c r="C19" s="89">
        <v>1003</v>
      </c>
      <c r="D19" s="20" t="s">
        <v>34</v>
      </c>
      <c r="E19" s="89">
        <v>96</v>
      </c>
      <c r="F19" s="89" t="s">
        <v>13</v>
      </c>
      <c r="G19" s="89" t="s">
        <v>29</v>
      </c>
      <c r="H19" s="89"/>
      <c r="I19" s="89"/>
      <c r="J19" s="89">
        <v>2030</v>
      </c>
      <c r="K19" s="91" t="s">
        <v>19</v>
      </c>
    </row>
    <row r="20" spans="2:11" ht="16.5" customHeight="1" thickBot="1" x14ac:dyDescent="0.45">
      <c r="B20" s="90"/>
      <c r="C20" s="90"/>
      <c r="D20" s="48" t="s">
        <v>35</v>
      </c>
      <c r="E20" s="90"/>
      <c r="F20" s="90"/>
      <c r="G20" s="90"/>
      <c r="H20" s="90"/>
      <c r="I20" s="90"/>
      <c r="J20" s="90"/>
      <c r="K20" s="92"/>
    </row>
    <row r="21" spans="2:11" ht="15.75" customHeight="1" x14ac:dyDescent="0.4">
      <c r="B21" s="89">
        <v>8</v>
      </c>
      <c r="C21" s="89">
        <v>1004</v>
      </c>
      <c r="D21" s="20" t="s">
        <v>36</v>
      </c>
      <c r="E21" s="89">
        <v>93</v>
      </c>
      <c r="F21" s="89" t="s">
        <v>13</v>
      </c>
      <c r="G21" s="89" t="s">
        <v>29</v>
      </c>
      <c r="H21" s="89"/>
      <c r="I21" s="89"/>
      <c r="J21" s="89">
        <v>2048</v>
      </c>
      <c r="K21" s="91" t="s">
        <v>19</v>
      </c>
    </row>
    <row r="22" spans="2:11" ht="16.5" customHeight="1" thickBot="1" x14ac:dyDescent="0.45">
      <c r="B22" s="90"/>
      <c r="C22" s="90"/>
      <c r="D22" s="48" t="s">
        <v>37</v>
      </c>
      <c r="E22" s="90"/>
      <c r="F22" s="90"/>
      <c r="G22" s="90"/>
      <c r="H22" s="90"/>
      <c r="I22" s="90"/>
      <c r="J22" s="90"/>
      <c r="K22" s="92"/>
    </row>
    <row r="23" spans="2:11" ht="15.75" customHeight="1" x14ac:dyDescent="0.4">
      <c r="B23" s="89">
        <v>9</v>
      </c>
      <c r="C23" s="89">
        <v>1005</v>
      </c>
      <c r="D23" s="20" t="s">
        <v>38</v>
      </c>
      <c r="E23" s="89" t="s">
        <v>13</v>
      </c>
      <c r="F23" s="89" t="s">
        <v>13</v>
      </c>
      <c r="G23" s="89" t="s">
        <v>39</v>
      </c>
      <c r="H23" s="89"/>
      <c r="I23" s="89"/>
      <c r="J23" s="89">
        <v>2035</v>
      </c>
      <c r="K23" s="91" t="s">
        <v>19</v>
      </c>
    </row>
    <row r="24" spans="2:11" ht="16.5" customHeight="1" thickBot="1" x14ac:dyDescent="0.45">
      <c r="B24" s="90"/>
      <c r="C24" s="90"/>
      <c r="D24" s="48" t="s">
        <v>40</v>
      </c>
      <c r="E24" s="90"/>
      <c r="F24" s="90"/>
      <c r="G24" s="90"/>
      <c r="H24" s="90"/>
      <c r="I24" s="90"/>
      <c r="J24" s="90"/>
      <c r="K24" s="92"/>
    </row>
    <row r="25" spans="2:11" ht="15.75" customHeight="1" x14ac:dyDescent="0.4">
      <c r="B25" s="89">
        <v>10</v>
      </c>
      <c r="C25" s="89">
        <v>4006</v>
      </c>
      <c r="D25" s="20" t="s">
        <v>41</v>
      </c>
      <c r="E25" s="89" t="s">
        <v>42</v>
      </c>
      <c r="F25" s="89" t="s">
        <v>13</v>
      </c>
      <c r="G25" s="89" t="s">
        <v>43</v>
      </c>
      <c r="H25" s="89"/>
      <c r="I25" s="89"/>
      <c r="J25" s="89">
        <v>2033</v>
      </c>
      <c r="K25" s="91" t="s">
        <v>15</v>
      </c>
    </row>
    <row r="26" spans="2:11" ht="16.5" customHeight="1" thickBot="1" x14ac:dyDescent="0.45">
      <c r="B26" s="90"/>
      <c r="C26" s="90"/>
      <c r="D26" s="48" t="s">
        <v>44</v>
      </c>
      <c r="E26" s="90"/>
      <c r="F26" s="90"/>
      <c r="G26" s="90"/>
      <c r="H26" s="90"/>
      <c r="I26" s="90"/>
      <c r="J26" s="90"/>
      <c r="K26" s="92"/>
    </row>
    <row r="27" spans="2:11" ht="15.75" customHeight="1" x14ac:dyDescent="0.4">
      <c r="B27" s="89">
        <v>11</v>
      </c>
      <c r="C27" s="89">
        <v>3828</v>
      </c>
      <c r="D27" s="20" t="s">
        <v>45</v>
      </c>
      <c r="E27" s="89" t="s">
        <v>46</v>
      </c>
      <c r="F27" s="89" t="s">
        <v>13</v>
      </c>
      <c r="G27" s="89" t="s">
        <v>43</v>
      </c>
      <c r="H27" s="89"/>
      <c r="I27" s="89"/>
      <c r="J27" s="89">
        <v>2059</v>
      </c>
      <c r="K27" s="91" t="s">
        <v>19</v>
      </c>
    </row>
    <row r="28" spans="2:11" ht="16.5" customHeight="1" thickBot="1" x14ac:dyDescent="0.45">
      <c r="B28" s="90"/>
      <c r="C28" s="90"/>
      <c r="D28" s="48" t="s">
        <v>47</v>
      </c>
      <c r="E28" s="90"/>
      <c r="F28" s="90"/>
      <c r="G28" s="90"/>
      <c r="H28" s="90"/>
      <c r="I28" s="90"/>
      <c r="J28" s="90"/>
      <c r="K28" s="92"/>
    </row>
    <row r="29" spans="2:11" ht="15.75" customHeight="1" x14ac:dyDescent="0.4">
      <c r="B29" s="89">
        <v>12</v>
      </c>
      <c r="C29" s="89">
        <v>3814</v>
      </c>
      <c r="D29" s="20" t="s">
        <v>48</v>
      </c>
      <c r="E29" s="89" t="s">
        <v>49</v>
      </c>
      <c r="F29" s="89" t="s">
        <v>13</v>
      </c>
      <c r="G29" s="89" t="s">
        <v>43</v>
      </c>
      <c r="H29" s="89">
        <f>8+11</f>
        <v>19</v>
      </c>
      <c r="I29" s="89">
        <f>18+32</f>
        <v>50</v>
      </c>
      <c r="J29" s="89">
        <v>2129</v>
      </c>
      <c r="K29" s="91" t="s">
        <v>15</v>
      </c>
    </row>
    <row r="30" spans="2:11" ht="16.5" customHeight="1" thickBot="1" x14ac:dyDescent="0.45">
      <c r="B30" s="90"/>
      <c r="C30" s="90"/>
      <c r="D30" s="48" t="s">
        <v>50</v>
      </c>
      <c r="E30" s="90"/>
      <c r="F30" s="90"/>
      <c r="G30" s="90"/>
      <c r="H30" s="90"/>
      <c r="I30" s="90"/>
      <c r="J30" s="90"/>
      <c r="K30" s="92"/>
    </row>
    <row r="31" spans="2:11" ht="15.75" customHeight="1" x14ac:dyDescent="0.4">
      <c r="B31" s="89">
        <v>13</v>
      </c>
      <c r="C31" s="89">
        <v>3677</v>
      </c>
      <c r="D31" s="20" t="s">
        <v>51</v>
      </c>
      <c r="E31" s="89">
        <v>11</v>
      </c>
      <c r="F31" s="89" t="s">
        <v>13</v>
      </c>
      <c r="G31" s="89" t="s">
        <v>39</v>
      </c>
      <c r="H31" s="89"/>
      <c r="I31" s="89"/>
      <c r="J31" s="89">
        <v>2091</v>
      </c>
      <c r="K31" s="91" t="s">
        <v>15</v>
      </c>
    </row>
    <row r="32" spans="2:11" ht="16.5" customHeight="1" thickBot="1" x14ac:dyDescent="0.45">
      <c r="B32" s="90"/>
      <c r="C32" s="90"/>
      <c r="D32" s="48" t="s">
        <v>52</v>
      </c>
      <c r="E32" s="90"/>
      <c r="F32" s="90"/>
      <c r="G32" s="90"/>
      <c r="H32" s="90"/>
      <c r="I32" s="90"/>
      <c r="J32" s="90"/>
      <c r="K32" s="92"/>
    </row>
    <row r="33" spans="2:11" ht="15.75" customHeight="1" x14ac:dyDescent="0.4">
      <c r="B33" s="89">
        <v>14</v>
      </c>
      <c r="C33" s="89">
        <v>1006</v>
      </c>
      <c r="D33" s="20" t="s">
        <v>53</v>
      </c>
      <c r="E33" s="89" t="s">
        <v>13</v>
      </c>
      <c r="F33" s="89" t="s">
        <v>13</v>
      </c>
      <c r="G33" s="89" t="s">
        <v>54</v>
      </c>
      <c r="H33" s="89"/>
      <c r="I33" s="89"/>
      <c r="J33" s="89">
        <v>2073</v>
      </c>
      <c r="K33" s="91" t="s">
        <v>19</v>
      </c>
    </row>
    <row r="34" spans="2:11" ht="16.5" customHeight="1" thickBot="1" x14ac:dyDescent="0.45">
      <c r="B34" s="90"/>
      <c r="C34" s="90"/>
      <c r="D34" s="48" t="s">
        <v>55</v>
      </c>
      <c r="E34" s="90"/>
      <c r="F34" s="90"/>
      <c r="G34" s="90"/>
      <c r="H34" s="90"/>
      <c r="I34" s="90"/>
      <c r="J34" s="90"/>
      <c r="K34" s="92"/>
    </row>
    <row r="35" spans="2:11" ht="15.75" customHeight="1" x14ac:dyDescent="0.4">
      <c r="B35" s="89">
        <v>15</v>
      </c>
      <c r="C35" s="89">
        <v>1007</v>
      </c>
      <c r="D35" s="20" t="s">
        <v>56</v>
      </c>
      <c r="E35" s="89" t="s">
        <v>46</v>
      </c>
      <c r="F35" s="89" t="s">
        <v>57</v>
      </c>
      <c r="G35" s="89" t="s">
        <v>43</v>
      </c>
      <c r="H35" s="89"/>
      <c r="I35" s="89"/>
      <c r="J35" s="89">
        <v>2143</v>
      </c>
      <c r="K35" s="91" t="s">
        <v>19</v>
      </c>
    </row>
    <row r="36" spans="2:11" ht="16.5" customHeight="1" thickBot="1" x14ac:dyDescent="0.45">
      <c r="B36" s="90"/>
      <c r="C36" s="90"/>
      <c r="D36" s="48" t="s">
        <v>58</v>
      </c>
      <c r="E36" s="90"/>
      <c r="F36" s="90"/>
      <c r="G36" s="90"/>
      <c r="H36" s="90"/>
      <c r="I36" s="90"/>
      <c r="J36" s="90"/>
      <c r="K36" s="92"/>
    </row>
    <row r="37" spans="2:11" ht="15.75" customHeight="1" x14ac:dyDescent="0.4">
      <c r="B37" s="89">
        <v>16</v>
      </c>
      <c r="C37" s="89">
        <v>1008</v>
      </c>
      <c r="D37" s="20" t="s">
        <v>59</v>
      </c>
      <c r="E37" s="89">
        <v>93</v>
      </c>
      <c r="F37" s="89" t="s">
        <v>13</v>
      </c>
      <c r="G37" s="89" t="s">
        <v>32</v>
      </c>
      <c r="H37" s="89"/>
      <c r="I37" s="89"/>
      <c r="J37" s="89">
        <v>2035</v>
      </c>
      <c r="K37" s="91" t="s">
        <v>19</v>
      </c>
    </row>
    <row r="38" spans="2:11" ht="16.5" customHeight="1" thickBot="1" x14ac:dyDescent="0.45">
      <c r="B38" s="90"/>
      <c r="C38" s="90"/>
      <c r="D38" s="48" t="s">
        <v>60</v>
      </c>
      <c r="E38" s="90"/>
      <c r="F38" s="90"/>
      <c r="G38" s="90"/>
      <c r="H38" s="90"/>
      <c r="I38" s="90"/>
      <c r="J38" s="90"/>
      <c r="K38" s="92"/>
    </row>
    <row r="39" spans="2:11" ht="15.75" customHeight="1" x14ac:dyDescent="0.4">
      <c r="B39" s="89">
        <v>17</v>
      </c>
      <c r="C39" s="89">
        <v>1009</v>
      </c>
      <c r="D39" s="20" t="s">
        <v>61</v>
      </c>
      <c r="E39" s="89" t="s">
        <v>62</v>
      </c>
      <c r="F39" s="89" t="s">
        <v>13</v>
      </c>
      <c r="G39" s="89" t="s">
        <v>43</v>
      </c>
      <c r="H39" s="89"/>
      <c r="I39" s="89"/>
      <c r="J39" s="89">
        <v>1985</v>
      </c>
      <c r="K39" s="91" t="s">
        <v>19</v>
      </c>
    </row>
    <row r="40" spans="2:11" ht="16.5" customHeight="1" thickBot="1" x14ac:dyDescent="0.45">
      <c r="B40" s="90"/>
      <c r="C40" s="90"/>
      <c r="D40" s="48" t="s">
        <v>63</v>
      </c>
      <c r="E40" s="90"/>
      <c r="F40" s="90"/>
      <c r="G40" s="90"/>
      <c r="H40" s="90"/>
      <c r="I40" s="90"/>
      <c r="J40" s="90"/>
      <c r="K40" s="92"/>
    </row>
    <row r="41" spans="2:11" ht="15.75" customHeight="1" x14ac:dyDescent="0.4">
      <c r="B41" s="89">
        <v>18</v>
      </c>
      <c r="C41" s="89">
        <v>1010</v>
      </c>
      <c r="D41" s="20" t="s">
        <v>64</v>
      </c>
      <c r="E41" s="89">
        <v>64</v>
      </c>
      <c r="F41" s="89" t="s">
        <v>13</v>
      </c>
      <c r="G41" s="89" t="s">
        <v>39</v>
      </c>
      <c r="H41" s="89"/>
      <c r="I41" s="89"/>
      <c r="J41" s="89">
        <v>2112</v>
      </c>
      <c r="K41" s="91" t="s">
        <v>15</v>
      </c>
    </row>
    <row r="42" spans="2:11" ht="16.5" customHeight="1" thickBot="1" x14ac:dyDescent="0.45">
      <c r="B42" s="90"/>
      <c r="C42" s="90"/>
      <c r="D42" s="48" t="s">
        <v>65</v>
      </c>
      <c r="E42" s="90"/>
      <c r="F42" s="90"/>
      <c r="G42" s="90"/>
      <c r="H42" s="90"/>
      <c r="I42" s="90"/>
      <c r="J42" s="90"/>
      <c r="K42" s="92"/>
    </row>
    <row r="43" spans="2:11" ht="15.75" customHeight="1" x14ac:dyDescent="0.4">
      <c r="B43" s="89">
        <v>19</v>
      </c>
      <c r="C43" s="89">
        <v>1011</v>
      </c>
      <c r="D43" s="20" t="s">
        <v>66</v>
      </c>
      <c r="E43" s="89" t="s">
        <v>62</v>
      </c>
      <c r="F43" s="89" t="s">
        <v>13</v>
      </c>
      <c r="G43" s="89" t="s">
        <v>43</v>
      </c>
      <c r="H43" s="89"/>
      <c r="I43" s="89"/>
      <c r="J43" s="89">
        <v>1972</v>
      </c>
      <c r="K43" s="91" t="s">
        <v>19</v>
      </c>
    </row>
    <row r="44" spans="2:11" ht="16.5" customHeight="1" thickBot="1" x14ac:dyDescent="0.45">
      <c r="B44" s="90"/>
      <c r="C44" s="90"/>
      <c r="D44" s="48" t="s">
        <v>67</v>
      </c>
      <c r="E44" s="90"/>
      <c r="F44" s="90"/>
      <c r="G44" s="90"/>
      <c r="H44" s="90"/>
      <c r="I44" s="90"/>
      <c r="J44" s="90"/>
      <c r="K44" s="92"/>
    </row>
    <row r="45" spans="2:11" ht="15.75" customHeight="1" x14ac:dyDescent="0.4">
      <c r="B45" s="89">
        <v>20</v>
      </c>
      <c r="C45" s="89">
        <v>3826</v>
      </c>
      <c r="D45" s="20" t="s">
        <v>68</v>
      </c>
      <c r="E45" s="89" t="s">
        <v>49</v>
      </c>
      <c r="F45" s="89" t="s">
        <v>13</v>
      </c>
      <c r="G45" s="89" t="s">
        <v>43</v>
      </c>
      <c r="H45" s="89"/>
      <c r="I45" s="89"/>
      <c r="J45" s="89">
        <v>2120</v>
      </c>
      <c r="K45" s="91" t="s">
        <v>19</v>
      </c>
    </row>
    <row r="46" spans="2:11" ht="16.5" customHeight="1" thickBot="1" x14ac:dyDescent="0.45">
      <c r="B46" s="90"/>
      <c r="C46" s="90"/>
      <c r="D46" s="48" t="s">
        <v>69</v>
      </c>
      <c r="E46" s="90"/>
      <c r="F46" s="90"/>
      <c r="G46" s="90"/>
      <c r="H46" s="90"/>
      <c r="I46" s="90"/>
      <c r="J46" s="90"/>
      <c r="K46" s="92"/>
    </row>
    <row r="47" spans="2:11" ht="15.75" customHeight="1" x14ac:dyDescent="0.4">
      <c r="B47" s="89">
        <v>21</v>
      </c>
      <c r="C47" s="89">
        <v>4075</v>
      </c>
      <c r="D47" s="20" t="s">
        <v>6151</v>
      </c>
      <c r="E47" s="89" t="s">
        <v>2331</v>
      </c>
      <c r="F47" s="89" t="s">
        <v>13</v>
      </c>
      <c r="G47" s="89" t="s">
        <v>43</v>
      </c>
      <c r="H47" s="89">
        <v>11</v>
      </c>
      <c r="I47" s="89">
        <v>-6</v>
      </c>
      <c r="J47" s="89">
        <v>2076</v>
      </c>
      <c r="K47" s="91" t="s">
        <v>15</v>
      </c>
    </row>
    <row r="48" spans="2:11" ht="16.5" customHeight="1" thickBot="1" x14ac:dyDescent="0.45">
      <c r="B48" s="90"/>
      <c r="C48" s="90"/>
      <c r="D48" s="48" t="s">
        <v>6199</v>
      </c>
      <c r="E48" s="90"/>
      <c r="F48" s="90"/>
      <c r="G48" s="90"/>
      <c r="H48" s="90"/>
      <c r="I48" s="90"/>
      <c r="J48" s="90"/>
      <c r="K48" s="92"/>
    </row>
    <row r="49" spans="2:11" ht="15.75" customHeight="1" x14ac:dyDescent="0.4">
      <c r="B49" s="89">
        <v>22</v>
      </c>
      <c r="C49" s="89">
        <v>3678</v>
      </c>
      <c r="D49" s="20" t="s">
        <v>70</v>
      </c>
      <c r="E49" s="89" t="s">
        <v>13</v>
      </c>
      <c r="F49" s="89" t="s">
        <v>13</v>
      </c>
      <c r="G49" s="89" t="s">
        <v>39</v>
      </c>
      <c r="H49" s="89"/>
      <c r="I49" s="89"/>
      <c r="J49" s="89">
        <v>2080</v>
      </c>
      <c r="K49" s="91" t="s">
        <v>19</v>
      </c>
    </row>
    <row r="50" spans="2:11" ht="16.5" customHeight="1" thickBot="1" x14ac:dyDescent="0.45">
      <c r="B50" s="90"/>
      <c r="C50" s="90"/>
      <c r="D50" s="48" t="s">
        <v>71</v>
      </c>
      <c r="E50" s="90"/>
      <c r="F50" s="90"/>
      <c r="G50" s="90"/>
      <c r="H50" s="90"/>
      <c r="I50" s="90"/>
      <c r="J50" s="90"/>
      <c r="K50" s="92"/>
    </row>
    <row r="51" spans="2:11" ht="15.75" customHeight="1" x14ac:dyDescent="0.4">
      <c r="B51" s="89">
        <v>23</v>
      </c>
      <c r="C51" s="89">
        <v>4093</v>
      </c>
      <c r="D51" s="20" t="s">
        <v>6169</v>
      </c>
      <c r="E51" s="89" t="s">
        <v>203</v>
      </c>
      <c r="F51" s="89" t="s">
        <v>13</v>
      </c>
      <c r="G51" s="89" t="s">
        <v>39</v>
      </c>
      <c r="H51" s="89"/>
      <c r="I51" s="89"/>
      <c r="J51" s="89">
        <v>2115</v>
      </c>
      <c r="K51" s="91" t="s">
        <v>15</v>
      </c>
    </row>
    <row r="52" spans="2:11" ht="16.5" customHeight="1" thickBot="1" x14ac:dyDescent="0.45">
      <c r="B52" s="90"/>
      <c r="C52" s="90"/>
      <c r="D52" s="48" t="s">
        <v>6217</v>
      </c>
      <c r="E52" s="90"/>
      <c r="F52" s="90"/>
      <c r="G52" s="90"/>
      <c r="H52" s="90"/>
      <c r="I52" s="90"/>
      <c r="J52" s="90"/>
      <c r="K52" s="92"/>
    </row>
    <row r="53" spans="2:11" ht="15.75" customHeight="1" x14ac:dyDescent="0.4">
      <c r="B53" s="89">
        <v>24</v>
      </c>
      <c r="C53" s="89">
        <v>4031</v>
      </c>
      <c r="D53" s="20" t="s">
        <v>72</v>
      </c>
      <c r="E53" s="89">
        <v>68</v>
      </c>
      <c r="F53" s="89" t="s">
        <v>13</v>
      </c>
      <c r="G53" s="89" t="s">
        <v>39</v>
      </c>
      <c r="H53" s="89"/>
      <c r="I53" s="89"/>
      <c r="J53" s="89">
        <v>2107</v>
      </c>
      <c r="K53" s="91" t="s">
        <v>15</v>
      </c>
    </row>
    <row r="54" spans="2:11" ht="16.5" customHeight="1" thickBot="1" x14ac:dyDescent="0.45">
      <c r="B54" s="90"/>
      <c r="C54" s="90"/>
      <c r="D54" s="48" t="s">
        <v>73</v>
      </c>
      <c r="E54" s="90"/>
      <c r="F54" s="90"/>
      <c r="G54" s="90"/>
      <c r="H54" s="90"/>
      <c r="I54" s="90"/>
      <c r="J54" s="90"/>
      <c r="K54" s="92"/>
    </row>
    <row r="55" spans="2:11" ht="15.75" customHeight="1" x14ac:dyDescent="0.4">
      <c r="B55" s="89">
        <v>25</v>
      </c>
      <c r="C55" s="89">
        <v>1012</v>
      </c>
      <c r="D55" s="20" t="s">
        <v>74</v>
      </c>
      <c r="E55" s="89">
        <v>52</v>
      </c>
      <c r="F55" s="89" t="s">
        <v>13</v>
      </c>
      <c r="G55" s="89" t="s">
        <v>43</v>
      </c>
      <c r="H55" s="89"/>
      <c r="I55" s="89"/>
      <c r="J55" s="89">
        <v>1969</v>
      </c>
      <c r="K55" s="91" t="s">
        <v>19</v>
      </c>
    </row>
    <row r="56" spans="2:11" ht="16.5" customHeight="1" thickBot="1" x14ac:dyDescent="0.45">
      <c r="B56" s="90"/>
      <c r="C56" s="90"/>
      <c r="D56" s="48" t="s">
        <v>75</v>
      </c>
      <c r="E56" s="90"/>
      <c r="F56" s="90"/>
      <c r="G56" s="90"/>
      <c r="H56" s="90"/>
      <c r="I56" s="90"/>
      <c r="J56" s="90"/>
      <c r="K56" s="92"/>
    </row>
    <row r="57" spans="2:11" ht="15.75" customHeight="1" x14ac:dyDescent="0.4">
      <c r="B57" s="89">
        <v>26</v>
      </c>
      <c r="C57" s="89">
        <v>3679</v>
      </c>
      <c r="D57" s="20" t="s">
        <v>76</v>
      </c>
      <c r="E57" s="89">
        <v>74</v>
      </c>
      <c r="F57" s="89" t="s">
        <v>13</v>
      </c>
      <c r="G57" s="89" t="s">
        <v>29</v>
      </c>
      <c r="H57" s="89"/>
      <c r="I57" s="89"/>
      <c r="J57" s="89">
        <v>2046</v>
      </c>
      <c r="K57" s="91" t="s">
        <v>19</v>
      </c>
    </row>
    <row r="58" spans="2:11" ht="16.5" customHeight="1" thickBot="1" x14ac:dyDescent="0.45">
      <c r="B58" s="90"/>
      <c r="C58" s="90"/>
      <c r="D58" s="48" t="s">
        <v>77</v>
      </c>
      <c r="E58" s="90"/>
      <c r="F58" s="90"/>
      <c r="G58" s="90"/>
      <c r="H58" s="90"/>
      <c r="I58" s="90"/>
      <c r="J58" s="90"/>
      <c r="K58" s="92"/>
    </row>
    <row r="59" spans="2:11" ht="15.75" customHeight="1" x14ac:dyDescent="0.4">
      <c r="B59" s="89">
        <v>27</v>
      </c>
      <c r="C59" s="89">
        <v>1013</v>
      </c>
      <c r="D59" s="20" t="s">
        <v>78</v>
      </c>
      <c r="E59" s="89" t="s">
        <v>13</v>
      </c>
      <c r="F59" s="89" t="s">
        <v>13</v>
      </c>
      <c r="G59" s="89" t="s">
        <v>79</v>
      </c>
      <c r="H59" s="89"/>
      <c r="I59" s="89"/>
      <c r="J59" s="89">
        <v>2074</v>
      </c>
      <c r="K59" s="91" t="s">
        <v>19</v>
      </c>
    </row>
    <row r="60" spans="2:11" ht="16.5" customHeight="1" thickBot="1" x14ac:dyDescent="0.45">
      <c r="B60" s="90"/>
      <c r="C60" s="90"/>
      <c r="D60" s="48" t="s">
        <v>80</v>
      </c>
      <c r="E60" s="90"/>
      <c r="F60" s="90"/>
      <c r="G60" s="90"/>
      <c r="H60" s="90"/>
      <c r="I60" s="90"/>
      <c r="J60" s="90"/>
      <c r="K60" s="92"/>
    </row>
    <row r="61" spans="2:11" ht="15.75" customHeight="1" x14ac:dyDescent="0.4">
      <c r="B61" s="89">
        <v>28</v>
      </c>
      <c r="C61" s="89">
        <v>1014</v>
      </c>
      <c r="D61" s="20" t="s">
        <v>81</v>
      </c>
      <c r="E61" s="89" t="s">
        <v>82</v>
      </c>
      <c r="F61" s="89" t="s">
        <v>13</v>
      </c>
      <c r="G61" s="89" t="s">
        <v>29</v>
      </c>
      <c r="H61" s="89"/>
      <c r="I61" s="89"/>
      <c r="J61" s="89">
        <v>2016</v>
      </c>
      <c r="K61" s="91" t="s">
        <v>19</v>
      </c>
    </row>
    <row r="62" spans="2:11" ht="16.5" customHeight="1" thickBot="1" x14ac:dyDescent="0.45">
      <c r="B62" s="90"/>
      <c r="C62" s="90"/>
      <c r="D62" s="48" t="s">
        <v>83</v>
      </c>
      <c r="E62" s="90"/>
      <c r="F62" s="90"/>
      <c r="G62" s="90"/>
      <c r="H62" s="90"/>
      <c r="I62" s="90"/>
      <c r="J62" s="90"/>
      <c r="K62" s="92"/>
    </row>
    <row r="63" spans="2:11" ht="15.75" customHeight="1" x14ac:dyDescent="0.4">
      <c r="B63" s="89">
        <v>29</v>
      </c>
      <c r="C63" s="89">
        <v>3680</v>
      </c>
      <c r="D63" s="20" t="s">
        <v>84</v>
      </c>
      <c r="E63" s="89" t="s">
        <v>13</v>
      </c>
      <c r="F63" s="89" t="s">
        <v>13</v>
      </c>
      <c r="G63" s="89" t="s">
        <v>85</v>
      </c>
      <c r="H63" s="89"/>
      <c r="I63" s="89"/>
      <c r="J63" s="89">
        <v>2075</v>
      </c>
      <c r="K63" s="91" t="s">
        <v>19</v>
      </c>
    </row>
    <row r="64" spans="2:11" ht="16.5" customHeight="1" thickBot="1" x14ac:dyDescent="0.45">
      <c r="B64" s="90"/>
      <c r="C64" s="90"/>
      <c r="D64" s="48" t="s">
        <v>86</v>
      </c>
      <c r="E64" s="90"/>
      <c r="F64" s="90"/>
      <c r="G64" s="90"/>
      <c r="H64" s="90"/>
      <c r="I64" s="90"/>
      <c r="J64" s="90"/>
      <c r="K64" s="92"/>
    </row>
    <row r="65" spans="2:11" ht="15.75" customHeight="1" x14ac:dyDescent="0.4">
      <c r="B65" s="89">
        <v>30</v>
      </c>
      <c r="C65" s="89">
        <v>1015</v>
      </c>
      <c r="D65" s="20" t="s">
        <v>87</v>
      </c>
      <c r="E65" s="89" t="s">
        <v>13</v>
      </c>
      <c r="F65" s="89" t="s">
        <v>13</v>
      </c>
      <c r="G65" s="89" t="s">
        <v>88</v>
      </c>
      <c r="H65" s="89"/>
      <c r="I65" s="89"/>
      <c r="J65" s="89">
        <v>2110</v>
      </c>
      <c r="K65" s="91" t="s">
        <v>19</v>
      </c>
    </row>
    <row r="66" spans="2:11" ht="16.5" customHeight="1" thickBot="1" x14ac:dyDescent="0.45">
      <c r="B66" s="90"/>
      <c r="C66" s="90"/>
      <c r="D66" s="48" t="s">
        <v>89</v>
      </c>
      <c r="E66" s="90"/>
      <c r="F66" s="90"/>
      <c r="G66" s="90"/>
      <c r="H66" s="90"/>
      <c r="I66" s="90"/>
      <c r="J66" s="90"/>
      <c r="K66" s="92"/>
    </row>
    <row r="67" spans="2:11" ht="15.75" customHeight="1" x14ac:dyDescent="0.4">
      <c r="B67" s="89">
        <v>31</v>
      </c>
      <c r="C67" s="89">
        <v>1016</v>
      </c>
      <c r="D67" s="20" t="s">
        <v>90</v>
      </c>
      <c r="E67" s="89" t="s">
        <v>13</v>
      </c>
      <c r="F67" s="89" t="s">
        <v>13</v>
      </c>
      <c r="G67" s="89" t="s">
        <v>91</v>
      </c>
      <c r="H67" s="89"/>
      <c r="I67" s="89"/>
      <c r="J67" s="89">
        <v>2035</v>
      </c>
      <c r="K67" s="91" t="s">
        <v>19</v>
      </c>
    </row>
    <row r="68" spans="2:11" ht="16.5" customHeight="1" thickBot="1" x14ac:dyDescent="0.45">
      <c r="B68" s="90"/>
      <c r="C68" s="90"/>
      <c r="D68" s="48" t="s">
        <v>92</v>
      </c>
      <c r="E68" s="90"/>
      <c r="F68" s="90"/>
      <c r="G68" s="90"/>
      <c r="H68" s="90"/>
      <c r="I68" s="90"/>
      <c r="J68" s="90"/>
      <c r="K68" s="92"/>
    </row>
    <row r="69" spans="2:11" ht="15.75" customHeight="1" x14ac:dyDescent="0.4">
      <c r="B69" s="89">
        <v>32</v>
      </c>
      <c r="C69" s="89">
        <v>3972</v>
      </c>
      <c r="D69" s="20" t="s">
        <v>93</v>
      </c>
      <c r="E69" s="89" t="s">
        <v>13</v>
      </c>
      <c r="F69" s="89" t="s">
        <v>13</v>
      </c>
      <c r="G69" s="89" t="s">
        <v>22</v>
      </c>
      <c r="H69" s="89"/>
      <c r="I69" s="89"/>
      <c r="J69" s="89">
        <v>2094</v>
      </c>
      <c r="K69" s="91" t="s">
        <v>15</v>
      </c>
    </row>
    <row r="70" spans="2:11" ht="16.5" customHeight="1" thickBot="1" x14ac:dyDescent="0.45">
      <c r="B70" s="90"/>
      <c r="C70" s="90"/>
      <c r="D70" s="48" t="s">
        <v>94</v>
      </c>
      <c r="E70" s="90"/>
      <c r="F70" s="90"/>
      <c r="G70" s="90"/>
      <c r="H70" s="90"/>
      <c r="I70" s="90"/>
      <c r="J70" s="90"/>
      <c r="K70" s="92"/>
    </row>
    <row r="71" spans="2:11" ht="15.75" customHeight="1" x14ac:dyDescent="0.4">
      <c r="B71" s="89">
        <v>33</v>
      </c>
      <c r="C71" s="89">
        <v>1017</v>
      </c>
      <c r="D71" s="20" t="s">
        <v>95</v>
      </c>
      <c r="E71" s="89">
        <v>66</v>
      </c>
      <c r="F71" s="89" t="s">
        <v>13</v>
      </c>
      <c r="G71" s="89" t="s">
        <v>29</v>
      </c>
      <c r="H71" s="89"/>
      <c r="I71" s="89"/>
      <c r="J71" s="89">
        <v>2047</v>
      </c>
      <c r="K71" s="91" t="s">
        <v>19</v>
      </c>
    </row>
    <row r="72" spans="2:11" ht="16.5" customHeight="1" thickBot="1" x14ac:dyDescent="0.45">
      <c r="B72" s="90"/>
      <c r="C72" s="90"/>
      <c r="D72" s="48" t="s">
        <v>96</v>
      </c>
      <c r="E72" s="90"/>
      <c r="F72" s="90"/>
      <c r="G72" s="90"/>
      <c r="H72" s="90"/>
      <c r="I72" s="90"/>
      <c r="J72" s="90"/>
      <c r="K72" s="92"/>
    </row>
    <row r="73" spans="2:11" ht="15.75" customHeight="1" x14ac:dyDescent="0.4">
      <c r="B73" s="89">
        <v>34</v>
      </c>
      <c r="C73" s="89">
        <v>1018</v>
      </c>
      <c r="D73" s="20" t="s">
        <v>97</v>
      </c>
      <c r="E73" s="89">
        <v>46</v>
      </c>
      <c r="F73" s="89" t="s">
        <v>13</v>
      </c>
      <c r="G73" s="89" t="s">
        <v>29</v>
      </c>
      <c r="H73" s="89"/>
      <c r="I73" s="89"/>
      <c r="J73" s="89">
        <v>2049</v>
      </c>
      <c r="K73" s="91" t="s">
        <v>19</v>
      </c>
    </row>
    <row r="74" spans="2:11" ht="16.5" customHeight="1" thickBot="1" x14ac:dyDescent="0.45">
      <c r="B74" s="90"/>
      <c r="C74" s="90"/>
      <c r="D74" s="48" t="s">
        <v>98</v>
      </c>
      <c r="E74" s="90"/>
      <c r="F74" s="90"/>
      <c r="G74" s="90"/>
      <c r="H74" s="90"/>
      <c r="I74" s="90"/>
      <c r="J74" s="90"/>
      <c r="K74" s="92"/>
    </row>
    <row r="75" spans="2:11" ht="15.75" customHeight="1" x14ac:dyDescent="0.4">
      <c r="B75" s="89">
        <v>35</v>
      </c>
      <c r="C75" s="89">
        <v>1019</v>
      </c>
      <c r="D75" s="20" t="s">
        <v>99</v>
      </c>
      <c r="E75" s="89" t="s">
        <v>13</v>
      </c>
      <c r="F75" s="89" t="s">
        <v>13</v>
      </c>
      <c r="G75" s="89" t="s">
        <v>100</v>
      </c>
      <c r="H75" s="89"/>
      <c r="I75" s="89"/>
      <c r="J75" s="89">
        <v>1983</v>
      </c>
      <c r="K75" s="91" t="s">
        <v>19</v>
      </c>
    </row>
    <row r="76" spans="2:11" ht="16.5" customHeight="1" thickBot="1" x14ac:dyDescent="0.45">
      <c r="B76" s="90"/>
      <c r="C76" s="90"/>
      <c r="D76" s="48" t="s">
        <v>101</v>
      </c>
      <c r="E76" s="90"/>
      <c r="F76" s="90"/>
      <c r="G76" s="90"/>
      <c r="H76" s="90"/>
      <c r="I76" s="90"/>
      <c r="J76" s="90"/>
      <c r="K76" s="92"/>
    </row>
    <row r="77" spans="2:11" ht="15.75" customHeight="1" x14ac:dyDescent="0.4">
      <c r="B77" s="89">
        <v>36</v>
      </c>
      <c r="C77" s="89">
        <v>1020</v>
      </c>
      <c r="D77" s="20" t="s">
        <v>102</v>
      </c>
      <c r="E77" s="89" t="s">
        <v>13</v>
      </c>
      <c r="F77" s="89" t="s">
        <v>13</v>
      </c>
      <c r="G77" s="89" t="s">
        <v>103</v>
      </c>
      <c r="H77" s="89"/>
      <c r="I77" s="89"/>
      <c r="J77" s="89">
        <v>2073</v>
      </c>
      <c r="K77" s="91" t="s">
        <v>19</v>
      </c>
    </row>
    <row r="78" spans="2:11" ht="16.5" customHeight="1" thickBot="1" x14ac:dyDescent="0.45">
      <c r="B78" s="90"/>
      <c r="C78" s="90"/>
      <c r="D78" s="48" t="s">
        <v>104</v>
      </c>
      <c r="E78" s="90"/>
      <c r="F78" s="90"/>
      <c r="G78" s="90"/>
      <c r="H78" s="90"/>
      <c r="I78" s="90"/>
      <c r="J78" s="90"/>
      <c r="K78" s="92"/>
    </row>
    <row r="79" spans="2:11" ht="15.75" customHeight="1" x14ac:dyDescent="0.4">
      <c r="B79" s="89">
        <v>37</v>
      </c>
      <c r="C79" s="89">
        <v>4208</v>
      </c>
      <c r="D79" s="20" t="s">
        <v>6529</v>
      </c>
      <c r="E79" s="89">
        <v>13</v>
      </c>
      <c r="F79" s="89" t="s">
        <v>13</v>
      </c>
      <c r="G79" s="89" t="s">
        <v>79</v>
      </c>
      <c r="H79" s="89">
        <v>7</v>
      </c>
      <c r="I79" s="89">
        <v>-37</v>
      </c>
      <c r="J79" s="89">
        <v>2063</v>
      </c>
      <c r="K79" s="91" t="s">
        <v>15</v>
      </c>
    </row>
    <row r="80" spans="2:11" ht="16.5" customHeight="1" thickBot="1" x14ac:dyDescent="0.45">
      <c r="B80" s="90"/>
      <c r="C80" s="90"/>
      <c r="D80" s="48" t="s">
        <v>6497</v>
      </c>
      <c r="E80" s="90"/>
      <c r="F80" s="90"/>
      <c r="G80" s="90"/>
      <c r="H80" s="90"/>
      <c r="I80" s="90"/>
      <c r="J80" s="90"/>
      <c r="K80" s="92"/>
    </row>
    <row r="81" spans="2:11" ht="15.75" customHeight="1" x14ac:dyDescent="0.4">
      <c r="B81" s="89">
        <v>38</v>
      </c>
      <c r="C81" s="89">
        <v>3878</v>
      </c>
      <c r="D81" s="20" t="s">
        <v>105</v>
      </c>
      <c r="E81" s="89" t="s">
        <v>106</v>
      </c>
      <c r="F81" s="89" t="s">
        <v>13</v>
      </c>
      <c r="G81" s="89" t="s">
        <v>107</v>
      </c>
      <c r="H81" s="89"/>
      <c r="I81" s="89"/>
      <c r="J81" s="89">
        <v>2059</v>
      </c>
      <c r="K81" s="91" t="s">
        <v>15</v>
      </c>
    </row>
    <row r="82" spans="2:11" ht="16.5" customHeight="1" thickBot="1" x14ac:dyDescent="0.45">
      <c r="B82" s="90"/>
      <c r="C82" s="90"/>
      <c r="D82" s="48" t="s">
        <v>108</v>
      </c>
      <c r="E82" s="90"/>
      <c r="F82" s="90"/>
      <c r="G82" s="90"/>
      <c r="H82" s="90"/>
      <c r="I82" s="90"/>
      <c r="J82" s="90"/>
      <c r="K82" s="92"/>
    </row>
    <row r="83" spans="2:11" ht="15.75" customHeight="1" x14ac:dyDescent="0.4">
      <c r="B83" s="89">
        <v>39</v>
      </c>
      <c r="C83" s="89">
        <v>4002</v>
      </c>
      <c r="D83" s="20" t="s">
        <v>109</v>
      </c>
      <c r="E83" s="89" t="s">
        <v>62</v>
      </c>
      <c r="F83" s="89" t="s">
        <v>13</v>
      </c>
      <c r="G83" s="89" t="s">
        <v>39</v>
      </c>
      <c r="H83" s="89"/>
      <c r="I83" s="89"/>
      <c r="J83" s="89">
        <v>2129</v>
      </c>
      <c r="K83" s="91" t="s">
        <v>15</v>
      </c>
    </row>
    <row r="84" spans="2:11" ht="16.5" customHeight="1" thickBot="1" x14ac:dyDescent="0.45">
      <c r="B84" s="90"/>
      <c r="C84" s="90"/>
      <c r="D84" s="48" t="s">
        <v>110</v>
      </c>
      <c r="E84" s="90"/>
      <c r="F84" s="90"/>
      <c r="G84" s="90"/>
      <c r="H84" s="90"/>
      <c r="I84" s="90"/>
      <c r="J84" s="90"/>
      <c r="K84" s="92"/>
    </row>
    <row r="85" spans="2:11" ht="15.75" customHeight="1" x14ac:dyDescent="0.4">
      <c r="B85" s="89">
        <v>40</v>
      </c>
      <c r="C85" s="89">
        <v>1021</v>
      </c>
      <c r="D85" s="20" t="s">
        <v>111</v>
      </c>
      <c r="E85" s="89">
        <v>57</v>
      </c>
      <c r="F85" s="89" t="s">
        <v>13</v>
      </c>
      <c r="G85" s="89" t="s">
        <v>29</v>
      </c>
      <c r="H85" s="89"/>
      <c r="I85" s="89"/>
      <c r="J85" s="89">
        <v>2056</v>
      </c>
      <c r="K85" s="91" t="s">
        <v>19</v>
      </c>
    </row>
    <row r="86" spans="2:11" ht="16.5" customHeight="1" thickBot="1" x14ac:dyDescent="0.45">
      <c r="B86" s="90"/>
      <c r="C86" s="90"/>
      <c r="D86" s="48" t="s">
        <v>112</v>
      </c>
      <c r="E86" s="90"/>
      <c r="F86" s="90"/>
      <c r="G86" s="90"/>
      <c r="H86" s="90"/>
      <c r="I86" s="90"/>
      <c r="J86" s="90"/>
      <c r="K86" s="92"/>
    </row>
    <row r="87" spans="2:11" ht="15.75" customHeight="1" x14ac:dyDescent="0.4">
      <c r="B87" s="89">
        <v>41</v>
      </c>
      <c r="C87" s="89">
        <v>1022</v>
      </c>
      <c r="D87" s="20" t="s">
        <v>113</v>
      </c>
      <c r="E87" s="89">
        <v>40</v>
      </c>
      <c r="F87" s="89" t="s">
        <v>13</v>
      </c>
      <c r="G87" s="89" t="s">
        <v>29</v>
      </c>
      <c r="H87" s="89"/>
      <c r="I87" s="89"/>
      <c r="J87" s="89">
        <v>2021</v>
      </c>
      <c r="K87" s="91" t="s">
        <v>19</v>
      </c>
    </row>
    <row r="88" spans="2:11" ht="16.5" customHeight="1" thickBot="1" x14ac:dyDescent="0.45">
      <c r="B88" s="90"/>
      <c r="C88" s="90"/>
      <c r="D88" s="48" t="s">
        <v>114</v>
      </c>
      <c r="E88" s="90"/>
      <c r="F88" s="90"/>
      <c r="G88" s="90"/>
      <c r="H88" s="90"/>
      <c r="I88" s="90"/>
      <c r="J88" s="90"/>
      <c r="K88" s="92"/>
    </row>
    <row r="89" spans="2:11" ht="15.75" customHeight="1" x14ac:dyDescent="0.4">
      <c r="B89" s="89">
        <v>42</v>
      </c>
      <c r="C89" s="89">
        <v>1023</v>
      </c>
      <c r="D89" s="20" t="s">
        <v>115</v>
      </c>
      <c r="E89" s="89" t="s">
        <v>46</v>
      </c>
      <c r="F89" s="89" t="s">
        <v>13</v>
      </c>
      <c r="G89" s="89" t="s">
        <v>116</v>
      </c>
      <c r="H89" s="89"/>
      <c r="I89" s="89"/>
      <c r="J89" s="89">
        <v>1991</v>
      </c>
      <c r="K89" s="91" t="s">
        <v>19</v>
      </c>
    </row>
    <row r="90" spans="2:11" ht="16.5" customHeight="1" thickBot="1" x14ac:dyDescent="0.45">
      <c r="B90" s="90"/>
      <c r="C90" s="90"/>
      <c r="D90" s="48" t="s">
        <v>117</v>
      </c>
      <c r="E90" s="90"/>
      <c r="F90" s="90"/>
      <c r="G90" s="90"/>
      <c r="H90" s="90"/>
      <c r="I90" s="90"/>
      <c r="J90" s="90"/>
      <c r="K90" s="92"/>
    </row>
    <row r="91" spans="2:11" ht="15.75" customHeight="1" x14ac:dyDescent="0.4">
      <c r="B91" s="89">
        <v>43</v>
      </c>
      <c r="C91" s="89">
        <v>1024</v>
      </c>
      <c r="D91" s="20" t="s">
        <v>118</v>
      </c>
      <c r="E91" s="89">
        <v>84</v>
      </c>
      <c r="F91" s="89" t="s">
        <v>13</v>
      </c>
      <c r="G91" s="89" t="s">
        <v>32</v>
      </c>
      <c r="H91" s="89"/>
      <c r="I91" s="89"/>
      <c r="J91" s="89">
        <v>2045</v>
      </c>
      <c r="K91" s="91" t="s">
        <v>19</v>
      </c>
    </row>
    <row r="92" spans="2:11" ht="16.5" customHeight="1" thickBot="1" x14ac:dyDescent="0.45">
      <c r="B92" s="90"/>
      <c r="C92" s="90"/>
      <c r="D92" s="48" t="s">
        <v>119</v>
      </c>
      <c r="E92" s="90"/>
      <c r="F92" s="90"/>
      <c r="G92" s="90"/>
      <c r="H92" s="90"/>
      <c r="I92" s="90"/>
      <c r="J92" s="90"/>
      <c r="K92" s="92"/>
    </row>
    <row r="93" spans="2:11" ht="15.75" customHeight="1" x14ac:dyDescent="0.4">
      <c r="B93" s="89">
        <v>44</v>
      </c>
      <c r="C93" s="89">
        <v>1025</v>
      </c>
      <c r="D93" s="20" t="s">
        <v>120</v>
      </c>
      <c r="E93" s="89">
        <v>89</v>
      </c>
      <c r="F93" s="89" t="s">
        <v>13</v>
      </c>
      <c r="G93" s="89" t="s">
        <v>29</v>
      </c>
      <c r="H93" s="89"/>
      <c r="I93" s="89"/>
      <c r="J93" s="89">
        <v>2021</v>
      </c>
      <c r="K93" s="91" t="s">
        <v>19</v>
      </c>
    </row>
    <row r="94" spans="2:11" ht="16.5" customHeight="1" thickBot="1" x14ac:dyDescent="0.45">
      <c r="B94" s="90"/>
      <c r="C94" s="90"/>
      <c r="D94" s="48" t="s">
        <v>121</v>
      </c>
      <c r="E94" s="90"/>
      <c r="F94" s="90"/>
      <c r="G94" s="90"/>
      <c r="H94" s="90"/>
      <c r="I94" s="90"/>
      <c r="J94" s="90"/>
      <c r="K94" s="92"/>
    </row>
    <row r="95" spans="2:11" ht="15.75" customHeight="1" x14ac:dyDescent="0.4">
      <c r="B95" s="89">
        <v>45</v>
      </c>
      <c r="C95" s="89">
        <v>1026</v>
      </c>
      <c r="D95" s="20" t="s">
        <v>122</v>
      </c>
      <c r="E95" s="89">
        <v>40</v>
      </c>
      <c r="F95" s="89" t="s">
        <v>13</v>
      </c>
      <c r="G95" s="89" t="s">
        <v>29</v>
      </c>
      <c r="H95" s="89"/>
      <c r="I95" s="89"/>
      <c r="J95" s="89">
        <v>1912</v>
      </c>
      <c r="K95" s="91" t="s">
        <v>19</v>
      </c>
    </row>
    <row r="96" spans="2:11" ht="16.5" customHeight="1" thickBot="1" x14ac:dyDescent="0.45">
      <c r="B96" s="90"/>
      <c r="C96" s="90"/>
      <c r="D96" s="48" t="s">
        <v>123</v>
      </c>
      <c r="E96" s="90"/>
      <c r="F96" s="90"/>
      <c r="G96" s="90"/>
      <c r="H96" s="90"/>
      <c r="I96" s="90"/>
      <c r="J96" s="90"/>
      <c r="K96" s="92"/>
    </row>
    <row r="97" spans="2:11" ht="15.75" customHeight="1" x14ac:dyDescent="0.4">
      <c r="B97" s="89">
        <v>46</v>
      </c>
      <c r="C97" s="89">
        <v>1027</v>
      </c>
      <c r="D97" s="20" t="s">
        <v>124</v>
      </c>
      <c r="E97" s="89">
        <v>91</v>
      </c>
      <c r="F97" s="89" t="s">
        <v>13</v>
      </c>
      <c r="G97" s="89" t="s">
        <v>79</v>
      </c>
      <c r="H97" s="89"/>
      <c r="I97" s="89"/>
      <c r="J97" s="89">
        <v>2059</v>
      </c>
      <c r="K97" s="91" t="s">
        <v>19</v>
      </c>
    </row>
    <row r="98" spans="2:11" ht="16.5" customHeight="1" thickBot="1" x14ac:dyDescent="0.45">
      <c r="B98" s="90"/>
      <c r="C98" s="90"/>
      <c r="D98" s="48" t="s">
        <v>125</v>
      </c>
      <c r="E98" s="90"/>
      <c r="F98" s="90"/>
      <c r="G98" s="90"/>
      <c r="H98" s="90"/>
      <c r="I98" s="90"/>
      <c r="J98" s="90"/>
      <c r="K98" s="92"/>
    </row>
    <row r="99" spans="2:11" ht="15.75" customHeight="1" x14ac:dyDescent="0.4">
      <c r="B99" s="89">
        <v>47</v>
      </c>
      <c r="C99" s="89">
        <v>1028</v>
      </c>
      <c r="D99" s="20" t="s">
        <v>126</v>
      </c>
      <c r="E99" s="89" t="s">
        <v>13</v>
      </c>
      <c r="F99" s="89" t="s">
        <v>13</v>
      </c>
      <c r="G99" s="89" t="s">
        <v>88</v>
      </c>
      <c r="H99" s="89"/>
      <c r="I99" s="89"/>
      <c r="J99" s="89">
        <v>2047</v>
      </c>
      <c r="K99" s="91" t="s">
        <v>19</v>
      </c>
    </row>
    <row r="100" spans="2:11" ht="16.5" customHeight="1" thickBot="1" x14ac:dyDescent="0.45">
      <c r="B100" s="90"/>
      <c r="C100" s="90"/>
      <c r="D100" s="48" t="s">
        <v>127</v>
      </c>
      <c r="E100" s="90"/>
      <c r="F100" s="90"/>
      <c r="G100" s="90"/>
      <c r="H100" s="90"/>
      <c r="I100" s="90"/>
      <c r="J100" s="90"/>
      <c r="K100" s="92"/>
    </row>
    <row r="101" spans="2:11" ht="15.75" customHeight="1" x14ac:dyDescent="0.4">
      <c r="B101" s="89">
        <v>48</v>
      </c>
      <c r="C101" s="89">
        <v>1029</v>
      </c>
      <c r="D101" s="20" t="s">
        <v>128</v>
      </c>
      <c r="E101" s="89" t="s">
        <v>13</v>
      </c>
      <c r="F101" s="89" t="s">
        <v>13</v>
      </c>
      <c r="G101" s="89" t="s">
        <v>54</v>
      </c>
      <c r="H101" s="89"/>
      <c r="I101" s="89"/>
      <c r="J101" s="89">
        <v>2105</v>
      </c>
      <c r="K101" s="91" t="s">
        <v>19</v>
      </c>
    </row>
    <row r="102" spans="2:11" ht="16.5" customHeight="1" thickBot="1" x14ac:dyDescent="0.45">
      <c r="B102" s="90"/>
      <c r="C102" s="90"/>
      <c r="D102" s="48" t="s">
        <v>129</v>
      </c>
      <c r="E102" s="90"/>
      <c r="F102" s="90"/>
      <c r="G102" s="90"/>
      <c r="H102" s="90"/>
      <c r="I102" s="90"/>
      <c r="J102" s="90"/>
      <c r="K102" s="92"/>
    </row>
    <row r="103" spans="2:11" ht="15.75" customHeight="1" x14ac:dyDescent="0.4">
      <c r="B103" s="89">
        <v>49</v>
      </c>
      <c r="C103" s="89">
        <v>1030</v>
      </c>
      <c r="D103" s="20" t="s">
        <v>130</v>
      </c>
      <c r="E103" s="89" t="s">
        <v>13</v>
      </c>
      <c r="F103" s="89" t="s">
        <v>13</v>
      </c>
      <c r="G103" s="89" t="s">
        <v>32</v>
      </c>
      <c r="H103" s="89"/>
      <c r="I103" s="89"/>
      <c r="J103" s="89">
        <v>2031</v>
      </c>
      <c r="K103" s="91" t="s">
        <v>19</v>
      </c>
    </row>
    <row r="104" spans="2:11" ht="16.5" customHeight="1" thickBot="1" x14ac:dyDescent="0.45">
      <c r="B104" s="90"/>
      <c r="C104" s="90"/>
      <c r="D104" s="48" t="s">
        <v>131</v>
      </c>
      <c r="E104" s="90"/>
      <c r="F104" s="90"/>
      <c r="G104" s="90"/>
      <c r="H104" s="90"/>
      <c r="I104" s="90"/>
      <c r="J104" s="90"/>
      <c r="K104" s="92"/>
    </row>
    <row r="105" spans="2:11" ht="15.75" customHeight="1" x14ac:dyDescent="0.4">
      <c r="B105" s="89">
        <v>50</v>
      </c>
      <c r="C105" s="89">
        <v>1031</v>
      </c>
      <c r="D105" s="20" t="s">
        <v>132</v>
      </c>
      <c r="E105" s="89">
        <v>99</v>
      </c>
      <c r="F105" s="89" t="s">
        <v>13</v>
      </c>
      <c r="G105" s="89" t="s">
        <v>32</v>
      </c>
      <c r="H105" s="89"/>
      <c r="I105" s="89"/>
      <c r="J105" s="89">
        <v>2034</v>
      </c>
      <c r="K105" s="91" t="s">
        <v>19</v>
      </c>
    </row>
    <row r="106" spans="2:11" ht="16.5" customHeight="1" thickBot="1" x14ac:dyDescent="0.45">
      <c r="B106" s="90"/>
      <c r="C106" s="90"/>
      <c r="D106" s="48" t="s">
        <v>133</v>
      </c>
      <c r="E106" s="90"/>
      <c r="F106" s="90"/>
      <c r="G106" s="90"/>
      <c r="H106" s="90"/>
      <c r="I106" s="90"/>
      <c r="J106" s="90"/>
      <c r="K106" s="92"/>
    </row>
    <row r="107" spans="2:11" ht="15.75" customHeight="1" x14ac:dyDescent="0.4">
      <c r="B107" s="89">
        <v>51</v>
      </c>
      <c r="C107" s="89">
        <v>1032</v>
      </c>
      <c r="D107" s="20" t="s">
        <v>6394</v>
      </c>
      <c r="E107" s="89">
        <v>95</v>
      </c>
      <c r="F107" s="89" t="s">
        <v>134</v>
      </c>
      <c r="G107" s="89" t="s">
        <v>29</v>
      </c>
      <c r="H107" s="89"/>
      <c r="I107" s="89"/>
      <c r="J107" s="89">
        <v>2350</v>
      </c>
      <c r="K107" s="91" t="s">
        <v>19</v>
      </c>
    </row>
    <row r="108" spans="2:11" ht="16.5" customHeight="1" thickBot="1" x14ac:dyDescent="0.45">
      <c r="B108" s="90"/>
      <c r="C108" s="90"/>
      <c r="D108" s="48" t="s">
        <v>135</v>
      </c>
      <c r="E108" s="90"/>
      <c r="F108" s="90"/>
      <c r="G108" s="90"/>
      <c r="H108" s="90"/>
      <c r="I108" s="90"/>
      <c r="J108" s="90"/>
      <c r="K108" s="92"/>
    </row>
    <row r="109" spans="2:11" ht="15.75" customHeight="1" x14ac:dyDescent="0.4">
      <c r="B109" s="89">
        <v>52</v>
      </c>
      <c r="C109" s="89">
        <v>1033</v>
      </c>
      <c r="D109" s="20" t="s">
        <v>136</v>
      </c>
      <c r="E109" s="89" t="s">
        <v>137</v>
      </c>
      <c r="F109" s="89" t="s">
        <v>13</v>
      </c>
      <c r="G109" s="89" t="s">
        <v>43</v>
      </c>
      <c r="H109" s="89"/>
      <c r="I109" s="89"/>
      <c r="J109" s="89">
        <v>2022</v>
      </c>
      <c r="K109" s="91" t="s">
        <v>19</v>
      </c>
    </row>
    <row r="110" spans="2:11" ht="16.5" customHeight="1" thickBot="1" x14ac:dyDescent="0.45">
      <c r="B110" s="90"/>
      <c r="C110" s="90"/>
      <c r="D110" s="48" t="s">
        <v>138</v>
      </c>
      <c r="E110" s="90"/>
      <c r="F110" s="90"/>
      <c r="G110" s="90"/>
      <c r="H110" s="90"/>
      <c r="I110" s="90"/>
      <c r="J110" s="90"/>
      <c r="K110" s="92"/>
    </row>
    <row r="111" spans="2:11" ht="15.75" customHeight="1" x14ac:dyDescent="0.4">
      <c r="B111" s="89">
        <v>53</v>
      </c>
      <c r="C111" s="89">
        <v>4082</v>
      </c>
      <c r="D111" s="20" t="s">
        <v>6158</v>
      </c>
      <c r="E111" s="89" t="s">
        <v>6255</v>
      </c>
      <c r="F111" s="89" t="s">
        <v>13</v>
      </c>
      <c r="G111" s="89" t="s">
        <v>347</v>
      </c>
      <c r="H111" s="89"/>
      <c r="I111" s="89"/>
      <c r="J111" s="89">
        <v>2085</v>
      </c>
      <c r="K111" s="91" t="s">
        <v>15</v>
      </c>
    </row>
    <row r="112" spans="2:11" ht="16.5" customHeight="1" thickBot="1" x14ac:dyDescent="0.45">
      <c r="B112" s="90"/>
      <c r="C112" s="90"/>
      <c r="D112" s="48" t="s">
        <v>6206</v>
      </c>
      <c r="E112" s="90"/>
      <c r="F112" s="90"/>
      <c r="G112" s="90"/>
      <c r="H112" s="90"/>
      <c r="I112" s="90"/>
      <c r="J112" s="90"/>
      <c r="K112" s="92"/>
    </row>
    <row r="113" spans="2:11" ht="15.75" customHeight="1" x14ac:dyDescent="0.4">
      <c r="B113" s="89">
        <v>54</v>
      </c>
      <c r="C113" s="89">
        <v>1034</v>
      </c>
      <c r="D113" s="20" t="s">
        <v>139</v>
      </c>
      <c r="E113" s="89" t="s">
        <v>49</v>
      </c>
      <c r="F113" s="89" t="s">
        <v>13</v>
      </c>
      <c r="G113" s="89" t="s">
        <v>39</v>
      </c>
      <c r="H113" s="89"/>
      <c r="I113" s="89"/>
      <c r="J113" s="89">
        <v>2131</v>
      </c>
      <c r="K113" s="91" t="s">
        <v>15</v>
      </c>
    </row>
    <row r="114" spans="2:11" ht="16.5" customHeight="1" thickBot="1" x14ac:dyDescent="0.45">
      <c r="B114" s="90"/>
      <c r="C114" s="90"/>
      <c r="D114" s="48" t="s">
        <v>140</v>
      </c>
      <c r="E114" s="90"/>
      <c r="F114" s="90"/>
      <c r="G114" s="90"/>
      <c r="H114" s="90"/>
      <c r="I114" s="90"/>
      <c r="J114" s="90"/>
      <c r="K114" s="92"/>
    </row>
    <row r="115" spans="2:11" ht="15.75" customHeight="1" x14ac:dyDescent="0.4">
      <c r="B115" s="89">
        <v>55</v>
      </c>
      <c r="C115" s="89">
        <v>3967</v>
      </c>
      <c r="D115" s="20" t="s">
        <v>141</v>
      </c>
      <c r="E115" s="89" t="s">
        <v>13</v>
      </c>
      <c r="F115" s="89" t="s">
        <v>13</v>
      </c>
      <c r="G115" s="89" t="s">
        <v>22</v>
      </c>
      <c r="H115" s="89"/>
      <c r="I115" s="89"/>
      <c r="J115" s="89">
        <v>2114</v>
      </c>
      <c r="K115" s="91" t="s">
        <v>15</v>
      </c>
    </row>
    <row r="116" spans="2:11" ht="16.5" customHeight="1" thickBot="1" x14ac:dyDescent="0.45">
      <c r="B116" s="90"/>
      <c r="C116" s="90"/>
      <c r="D116" s="48" t="s">
        <v>142</v>
      </c>
      <c r="E116" s="90"/>
      <c r="F116" s="90"/>
      <c r="G116" s="90"/>
      <c r="H116" s="90"/>
      <c r="I116" s="90"/>
      <c r="J116" s="90"/>
      <c r="K116" s="92"/>
    </row>
    <row r="117" spans="2:11" ht="15.75" customHeight="1" x14ac:dyDescent="0.4">
      <c r="B117" s="89">
        <v>56</v>
      </c>
      <c r="C117" s="89">
        <v>1035</v>
      </c>
      <c r="D117" s="20" t="s">
        <v>143</v>
      </c>
      <c r="E117" s="89" t="s">
        <v>13</v>
      </c>
      <c r="F117" s="89" t="s">
        <v>13</v>
      </c>
      <c r="G117" s="89" t="s">
        <v>22</v>
      </c>
      <c r="H117" s="89"/>
      <c r="I117" s="89"/>
      <c r="J117" s="89">
        <v>2053</v>
      </c>
      <c r="K117" s="91" t="s">
        <v>19</v>
      </c>
    </row>
    <row r="118" spans="2:11" ht="16.5" customHeight="1" thickBot="1" x14ac:dyDescent="0.45">
      <c r="B118" s="90"/>
      <c r="C118" s="90"/>
      <c r="D118" s="48" t="s">
        <v>144</v>
      </c>
      <c r="E118" s="90"/>
      <c r="F118" s="90"/>
      <c r="G118" s="90"/>
      <c r="H118" s="90"/>
      <c r="I118" s="90"/>
      <c r="J118" s="90"/>
      <c r="K118" s="92"/>
    </row>
    <row r="119" spans="2:11" ht="15.75" customHeight="1" x14ac:dyDescent="0.4">
      <c r="B119" s="89">
        <v>57</v>
      </c>
      <c r="C119" s="89">
        <v>1036</v>
      </c>
      <c r="D119" s="20" t="s">
        <v>145</v>
      </c>
      <c r="E119" s="89" t="s">
        <v>13</v>
      </c>
      <c r="F119" s="89" t="s">
        <v>13</v>
      </c>
      <c r="G119" s="89" t="s">
        <v>146</v>
      </c>
      <c r="H119" s="89"/>
      <c r="I119" s="89"/>
      <c r="J119" s="89">
        <v>2035</v>
      </c>
      <c r="K119" s="91" t="s">
        <v>19</v>
      </c>
    </row>
    <row r="120" spans="2:11" ht="16.5" customHeight="1" thickBot="1" x14ac:dyDescent="0.45">
      <c r="B120" s="90"/>
      <c r="C120" s="90"/>
      <c r="D120" s="48" t="s">
        <v>147</v>
      </c>
      <c r="E120" s="90"/>
      <c r="F120" s="90"/>
      <c r="G120" s="90"/>
      <c r="H120" s="90"/>
      <c r="I120" s="90"/>
      <c r="J120" s="90"/>
      <c r="K120" s="92"/>
    </row>
    <row r="121" spans="2:11" ht="15.75" customHeight="1" x14ac:dyDescent="0.4">
      <c r="B121" s="89">
        <v>58</v>
      </c>
      <c r="C121" s="89">
        <v>1037</v>
      </c>
      <c r="D121" s="20" t="s">
        <v>148</v>
      </c>
      <c r="E121" s="89" t="s">
        <v>13</v>
      </c>
      <c r="F121" s="89" t="s">
        <v>13</v>
      </c>
      <c r="G121" s="89" t="s">
        <v>149</v>
      </c>
      <c r="H121" s="89"/>
      <c r="I121" s="89"/>
      <c r="J121" s="89">
        <v>2054</v>
      </c>
      <c r="K121" s="91" t="s">
        <v>19</v>
      </c>
    </row>
    <row r="122" spans="2:11" ht="16.5" customHeight="1" thickBot="1" x14ac:dyDescent="0.45">
      <c r="B122" s="90"/>
      <c r="C122" s="90"/>
      <c r="D122" s="48" t="s">
        <v>150</v>
      </c>
      <c r="E122" s="90"/>
      <c r="F122" s="90"/>
      <c r="G122" s="90"/>
      <c r="H122" s="90"/>
      <c r="I122" s="90"/>
      <c r="J122" s="90"/>
      <c r="K122" s="92"/>
    </row>
    <row r="123" spans="2:11" ht="15.75" customHeight="1" x14ac:dyDescent="0.4">
      <c r="B123" s="89">
        <v>59</v>
      </c>
      <c r="C123" s="89">
        <v>1038</v>
      </c>
      <c r="D123" s="20" t="s">
        <v>151</v>
      </c>
      <c r="E123" s="89">
        <v>57</v>
      </c>
      <c r="F123" s="89" t="s">
        <v>13</v>
      </c>
      <c r="G123" s="89" t="s">
        <v>29</v>
      </c>
      <c r="H123" s="89"/>
      <c r="I123" s="89"/>
      <c r="J123" s="89">
        <v>1954</v>
      </c>
      <c r="K123" s="91" t="s">
        <v>19</v>
      </c>
    </row>
    <row r="124" spans="2:11" ht="16.5" customHeight="1" thickBot="1" x14ac:dyDescent="0.45">
      <c r="B124" s="90"/>
      <c r="C124" s="90"/>
      <c r="D124" s="48" t="s">
        <v>152</v>
      </c>
      <c r="E124" s="90"/>
      <c r="F124" s="90"/>
      <c r="G124" s="90"/>
      <c r="H124" s="90"/>
      <c r="I124" s="90"/>
      <c r="J124" s="90"/>
      <c r="K124" s="92"/>
    </row>
    <row r="125" spans="2:11" ht="15.75" customHeight="1" x14ac:dyDescent="0.4">
      <c r="B125" s="89">
        <v>60</v>
      </c>
      <c r="C125" s="89">
        <v>1039</v>
      </c>
      <c r="D125" s="20" t="s">
        <v>153</v>
      </c>
      <c r="E125" s="89" t="s">
        <v>13</v>
      </c>
      <c r="F125" s="89" t="s">
        <v>13</v>
      </c>
      <c r="G125" s="89" t="s">
        <v>39</v>
      </c>
      <c r="H125" s="89"/>
      <c r="I125" s="89"/>
      <c r="J125" s="89">
        <v>2047</v>
      </c>
      <c r="K125" s="91" t="s">
        <v>19</v>
      </c>
    </row>
    <row r="126" spans="2:11" ht="16.5" customHeight="1" thickBot="1" x14ac:dyDescent="0.45">
      <c r="B126" s="90"/>
      <c r="C126" s="90"/>
      <c r="D126" s="48" t="s">
        <v>154</v>
      </c>
      <c r="E126" s="90"/>
      <c r="F126" s="90"/>
      <c r="G126" s="90"/>
      <c r="H126" s="90"/>
      <c r="I126" s="90"/>
      <c r="J126" s="90"/>
      <c r="K126" s="92"/>
    </row>
    <row r="127" spans="2:11" ht="15.75" customHeight="1" x14ac:dyDescent="0.4">
      <c r="B127" s="89">
        <v>61</v>
      </c>
      <c r="C127" s="89">
        <v>1040</v>
      </c>
      <c r="D127" s="20" t="s">
        <v>155</v>
      </c>
      <c r="E127" s="89" t="s">
        <v>13</v>
      </c>
      <c r="F127" s="89" t="s">
        <v>13</v>
      </c>
      <c r="G127" s="89" t="s">
        <v>29</v>
      </c>
      <c r="H127" s="89"/>
      <c r="I127" s="89"/>
      <c r="J127" s="89">
        <v>2027</v>
      </c>
      <c r="K127" s="91" t="s">
        <v>19</v>
      </c>
    </row>
    <row r="128" spans="2:11" ht="16.5" customHeight="1" thickBot="1" x14ac:dyDescent="0.45">
      <c r="B128" s="90"/>
      <c r="C128" s="90"/>
      <c r="D128" s="48" t="s">
        <v>156</v>
      </c>
      <c r="E128" s="90"/>
      <c r="F128" s="90"/>
      <c r="G128" s="90"/>
      <c r="H128" s="90"/>
      <c r="I128" s="90"/>
      <c r="J128" s="90"/>
      <c r="K128" s="92"/>
    </row>
    <row r="129" spans="2:11" ht="15.75" customHeight="1" x14ac:dyDescent="0.4">
      <c r="B129" s="89">
        <v>62</v>
      </c>
      <c r="C129" s="89">
        <v>3891</v>
      </c>
      <c r="D129" s="20" t="s">
        <v>157</v>
      </c>
      <c r="E129" s="89" t="s">
        <v>158</v>
      </c>
      <c r="F129" s="89" t="s">
        <v>13</v>
      </c>
      <c r="G129" s="89" t="s">
        <v>29</v>
      </c>
      <c r="H129" s="89">
        <v>9</v>
      </c>
      <c r="I129" s="89">
        <v>-3</v>
      </c>
      <c r="J129" s="89">
        <v>2140</v>
      </c>
      <c r="K129" s="91" t="s">
        <v>15</v>
      </c>
    </row>
    <row r="130" spans="2:11" ht="16.5" customHeight="1" thickBot="1" x14ac:dyDescent="0.45">
      <c r="B130" s="90"/>
      <c r="C130" s="90"/>
      <c r="D130" s="48" t="s">
        <v>159</v>
      </c>
      <c r="E130" s="90"/>
      <c r="F130" s="90"/>
      <c r="G130" s="90"/>
      <c r="H130" s="90"/>
      <c r="I130" s="90"/>
      <c r="J130" s="90"/>
      <c r="K130" s="92"/>
    </row>
    <row r="131" spans="2:11" ht="15.75" customHeight="1" x14ac:dyDescent="0.4">
      <c r="B131" s="89">
        <v>63</v>
      </c>
      <c r="C131" s="89">
        <v>1041</v>
      </c>
      <c r="D131" s="20" t="s">
        <v>160</v>
      </c>
      <c r="E131" s="89">
        <v>89</v>
      </c>
      <c r="F131" s="89" t="s">
        <v>13</v>
      </c>
      <c r="G131" s="89" t="s">
        <v>29</v>
      </c>
      <c r="H131" s="89"/>
      <c r="I131" s="89"/>
      <c r="J131" s="89">
        <v>2028</v>
      </c>
      <c r="K131" s="91" t="s">
        <v>19</v>
      </c>
    </row>
    <row r="132" spans="2:11" ht="16.5" customHeight="1" thickBot="1" x14ac:dyDescent="0.45">
      <c r="B132" s="90"/>
      <c r="C132" s="90"/>
      <c r="D132" s="48" t="s">
        <v>161</v>
      </c>
      <c r="E132" s="90"/>
      <c r="F132" s="90"/>
      <c r="G132" s="90"/>
      <c r="H132" s="90"/>
      <c r="I132" s="90"/>
      <c r="J132" s="90"/>
      <c r="K132" s="92"/>
    </row>
    <row r="133" spans="2:11" ht="15.75" customHeight="1" x14ac:dyDescent="0.4">
      <c r="B133" s="89">
        <v>64</v>
      </c>
      <c r="C133" s="89">
        <v>1042</v>
      </c>
      <c r="D133" s="20" t="s">
        <v>162</v>
      </c>
      <c r="E133" s="89" t="s">
        <v>13</v>
      </c>
      <c r="F133" s="89" t="s">
        <v>13</v>
      </c>
      <c r="G133" s="89" t="s">
        <v>103</v>
      </c>
      <c r="H133" s="89"/>
      <c r="I133" s="89"/>
      <c r="J133" s="89">
        <v>2010</v>
      </c>
      <c r="K133" s="91" t="s">
        <v>19</v>
      </c>
    </row>
    <row r="134" spans="2:11" ht="16.5" customHeight="1" thickBot="1" x14ac:dyDescent="0.45">
      <c r="B134" s="90"/>
      <c r="C134" s="90"/>
      <c r="D134" s="48" t="s">
        <v>163</v>
      </c>
      <c r="E134" s="90"/>
      <c r="F134" s="90"/>
      <c r="G134" s="90"/>
      <c r="H134" s="90"/>
      <c r="I134" s="90"/>
      <c r="J134" s="90"/>
      <c r="K134" s="92"/>
    </row>
    <row r="135" spans="2:11" ht="15.75" customHeight="1" x14ac:dyDescent="0.4">
      <c r="B135" s="89">
        <v>65</v>
      </c>
      <c r="C135" s="89">
        <v>1043</v>
      </c>
      <c r="D135" s="20" t="s">
        <v>164</v>
      </c>
      <c r="E135" s="89" t="s">
        <v>13</v>
      </c>
      <c r="F135" s="89" t="s">
        <v>13</v>
      </c>
      <c r="G135" s="89" t="s">
        <v>54</v>
      </c>
      <c r="H135" s="89"/>
      <c r="I135" s="89"/>
      <c r="J135" s="89">
        <v>2027</v>
      </c>
      <c r="K135" s="91" t="s">
        <v>19</v>
      </c>
    </row>
    <row r="136" spans="2:11" ht="16.5" customHeight="1" thickBot="1" x14ac:dyDescent="0.45">
      <c r="B136" s="90"/>
      <c r="C136" s="90"/>
      <c r="D136" s="48" t="s">
        <v>165</v>
      </c>
      <c r="E136" s="90"/>
      <c r="F136" s="90"/>
      <c r="G136" s="90"/>
      <c r="H136" s="90"/>
      <c r="I136" s="90"/>
      <c r="J136" s="90"/>
      <c r="K136" s="92"/>
    </row>
    <row r="137" spans="2:11" ht="15.75" customHeight="1" x14ac:dyDescent="0.4">
      <c r="B137" s="89">
        <v>66</v>
      </c>
      <c r="C137" s="89">
        <v>1044</v>
      </c>
      <c r="D137" s="20" t="s">
        <v>166</v>
      </c>
      <c r="E137" s="89">
        <v>92</v>
      </c>
      <c r="F137" s="89" t="s">
        <v>13</v>
      </c>
      <c r="G137" s="89" t="s">
        <v>85</v>
      </c>
      <c r="H137" s="89"/>
      <c r="I137" s="89"/>
      <c r="J137" s="89">
        <v>2077</v>
      </c>
      <c r="K137" s="91" t="s">
        <v>19</v>
      </c>
    </row>
    <row r="138" spans="2:11" ht="16.5" customHeight="1" thickBot="1" x14ac:dyDescent="0.45">
      <c r="B138" s="90"/>
      <c r="C138" s="90"/>
      <c r="D138" s="48" t="s">
        <v>167</v>
      </c>
      <c r="E138" s="90"/>
      <c r="F138" s="90"/>
      <c r="G138" s="90"/>
      <c r="H138" s="90"/>
      <c r="I138" s="90"/>
      <c r="J138" s="90"/>
      <c r="K138" s="92"/>
    </row>
    <row r="139" spans="2:11" ht="15.75" customHeight="1" x14ac:dyDescent="0.4">
      <c r="B139" s="89">
        <v>67</v>
      </c>
      <c r="C139" s="89">
        <v>1045</v>
      </c>
      <c r="D139" s="20" t="s">
        <v>168</v>
      </c>
      <c r="E139" s="89" t="s">
        <v>13</v>
      </c>
      <c r="F139" s="89" t="s">
        <v>13</v>
      </c>
      <c r="G139" s="89" t="s">
        <v>169</v>
      </c>
      <c r="H139" s="89"/>
      <c r="I139" s="89"/>
      <c r="J139" s="89">
        <v>2130</v>
      </c>
      <c r="K139" s="91" t="s">
        <v>19</v>
      </c>
    </row>
    <row r="140" spans="2:11" ht="16.5" customHeight="1" thickBot="1" x14ac:dyDescent="0.45">
      <c r="B140" s="90"/>
      <c r="C140" s="90"/>
      <c r="D140" s="48" t="s">
        <v>170</v>
      </c>
      <c r="E140" s="90"/>
      <c r="F140" s="90"/>
      <c r="G140" s="90"/>
      <c r="H140" s="90"/>
      <c r="I140" s="90"/>
      <c r="J140" s="90"/>
      <c r="K140" s="92"/>
    </row>
    <row r="141" spans="2:11" ht="15.75" customHeight="1" x14ac:dyDescent="0.4">
      <c r="B141" s="89">
        <v>68</v>
      </c>
      <c r="C141" s="89">
        <v>1046</v>
      </c>
      <c r="D141" s="20" t="s">
        <v>171</v>
      </c>
      <c r="E141" s="89" t="s">
        <v>13</v>
      </c>
      <c r="F141" s="89" t="s">
        <v>13</v>
      </c>
      <c r="G141" s="89" t="s">
        <v>22</v>
      </c>
      <c r="H141" s="89"/>
      <c r="I141" s="89"/>
      <c r="J141" s="89">
        <v>2060</v>
      </c>
      <c r="K141" s="91" t="s">
        <v>19</v>
      </c>
    </row>
    <row r="142" spans="2:11" ht="16.5" customHeight="1" thickBot="1" x14ac:dyDescent="0.45">
      <c r="B142" s="90"/>
      <c r="C142" s="90"/>
      <c r="D142" s="48" t="s">
        <v>172</v>
      </c>
      <c r="E142" s="90"/>
      <c r="F142" s="90"/>
      <c r="G142" s="90"/>
      <c r="H142" s="90"/>
      <c r="I142" s="90"/>
      <c r="J142" s="90"/>
      <c r="K142" s="92"/>
    </row>
    <row r="143" spans="2:11" ht="15.75" customHeight="1" x14ac:dyDescent="0.4">
      <c r="B143" s="89">
        <v>69</v>
      </c>
      <c r="C143" s="89">
        <v>4048</v>
      </c>
      <c r="D143" s="20" t="s">
        <v>6105</v>
      </c>
      <c r="E143" s="89" t="s">
        <v>28</v>
      </c>
      <c r="F143" s="89" t="s">
        <v>13</v>
      </c>
      <c r="G143" s="89" t="s">
        <v>79</v>
      </c>
      <c r="H143" s="89">
        <f>7+7+9+7</f>
        <v>30</v>
      </c>
      <c r="I143" s="89">
        <f>11+0-18+3</f>
        <v>-4</v>
      </c>
      <c r="J143" s="89">
        <v>2099</v>
      </c>
      <c r="K143" s="91" t="s">
        <v>15</v>
      </c>
    </row>
    <row r="144" spans="2:11" ht="16.5" customHeight="1" thickBot="1" x14ac:dyDescent="0.45">
      <c r="B144" s="90"/>
      <c r="C144" s="90"/>
      <c r="D144" s="48" t="s">
        <v>6106</v>
      </c>
      <c r="E144" s="90"/>
      <c r="F144" s="90"/>
      <c r="G144" s="90"/>
      <c r="H144" s="90"/>
      <c r="I144" s="90"/>
      <c r="J144" s="90"/>
      <c r="K144" s="92"/>
    </row>
    <row r="145" spans="2:11" ht="15.75" customHeight="1" x14ac:dyDescent="0.4">
      <c r="B145" s="89">
        <v>70</v>
      </c>
      <c r="C145" s="89">
        <v>1047</v>
      </c>
      <c r="D145" s="20" t="s">
        <v>173</v>
      </c>
      <c r="E145" s="89">
        <v>88</v>
      </c>
      <c r="F145" s="89" t="s">
        <v>13</v>
      </c>
      <c r="G145" s="89" t="s">
        <v>29</v>
      </c>
      <c r="H145" s="89"/>
      <c r="I145" s="89"/>
      <c r="J145" s="89">
        <v>2072</v>
      </c>
      <c r="K145" s="91" t="s">
        <v>19</v>
      </c>
    </row>
    <row r="146" spans="2:11" ht="16.5" customHeight="1" thickBot="1" x14ac:dyDescent="0.45">
      <c r="B146" s="90"/>
      <c r="C146" s="90"/>
      <c r="D146" s="48" t="s">
        <v>174</v>
      </c>
      <c r="E146" s="90"/>
      <c r="F146" s="90"/>
      <c r="G146" s="90"/>
      <c r="H146" s="90"/>
      <c r="I146" s="90"/>
      <c r="J146" s="90"/>
      <c r="K146" s="92"/>
    </row>
    <row r="147" spans="2:11" ht="15.75" customHeight="1" x14ac:dyDescent="0.4">
      <c r="B147" s="89">
        <v>71</v>
      </c>
      <c r="C147" s="89">
        <v>1048</v>
      </c>
      <c r="D147" s="20" t="s">
        <v>175</v>
      </c>
      <c r="E147" s="89">
        <v>82</v>
      </c>
      <c r="F147" s="89" t="s">
        <v>57</v>
      </c>
      <c r="G147" s="89" t="s">
        <v>103</v>
      </c>
      <c r="H147" s="89"/>
      <c r="I147" s="89"/>
      <c r="J147" s="89">
        <v>2132</v>
      </c>
      <c r="K147" s="91" t="s">
        <v>19</v>
      </c>
    </row>
    <row r="148" spans="2:11" ht="16.5" customHeight="1" thickBot="1" x14ac:dyDescent="0.45">
      <c r="B148" s="90"/>
      <c r="C148" s="90"/>
      <c r="D148" s="48" t="s">
        <v>176</v>
      </c>
      <c r="E148" s="90"/>
      <c r="F148" s="90"/>
      <c r="G148" s="90"/>
      <c r="H148" s="90"/>
      <c r="I148" s="90"/>
      <c r="J148" s="90"/>
      <c r="K148" s="92"/>
    </row>
    <row r="149" spans="2:11" ht="15.75" customHeight="1" x14ac:dyDescent="0.4">
      <c r="B149" s="89">
        <v>72</v>
      </c>
      <c r="C149" s="89">
        <v>1049</v>
      </c>
      <c r="D149" s="20" t="s">
        <v>177</v>
      </c>
      <c r="E149" s="89">
        <v>88</v>
      </c>
      <c r="F149" s="89" t="s">
        <v>13</v>
      </c>
      <c r="G149" s="89" t="s">
        <v>29</v>
      </c>
      <c r="H149" s="89"/>
      <c r="I149" s="89"/>
      <c r="J149" s="89">
        <v>2076</v>
      </c>
      <c r="K149" s="91" t="s">
        <v>19</v>
      </c>
    </row>
    <row r="150" spans="2:11" ht="16.5" customHeight="1" thickBot="1" x14ac:dyDescent="0.45">
      <c r="B150" s="90"/>
      <c r="C150" s="90"/>
      <c r="D150" s="48" t="s">
        <v>178</v>
      </c>
      <c r="E150" s="90"/>
      <c r="F150" s="90"/>
      <c r="G150" s="90"/>
      <c r="H150" s="90"/>
      <c r="I150" s="90"/>
      <c r="J150" s="90"/>
      <c r="K150" s="92"/>
    </row>
    <row r="151" spans="2:11" ht="15.75" customHeight="1" x14ac:dyDescent="0.4">
      <c r="B151" s="89">
        <v>73</v>
      </c>
      <c r="C151" s="89">
        <v>1050</v>
      </c>
      <c r="D151" s="20" t="s">
        <v>179</v>
      </c>
      <c r="E151" s="89" t="s">
        <v>13</v>
      </c>
      <c r="F151" s="89" t="s">
        <v>13</v>
      </c>
      <c r="G151" s="89" t="s">
        <v>22</v>
      </c>
      <c r="H151" s="89"/>
      <c r="I151" s="89"/>
      <c r="J151" s="89">
        <v>2092</v>
      </c>
      <c r="K151" s="91" t="s">
        <v>19</v>
      </c>
    </row>
    <row r="152" spans="2:11" ht="16.5" customHeight="1" thickBot="1" x14ac:dyDescent="0.45">
      <c r="B152" s="90"/>
      <c r="C152" s="90"/>
      <c r="D152" s="48" t="s">
        <v>180</v>
      </c>
      <c r="E152" s="90"/>
      <c r="F152" s="90"/>
      <c r="G152" s="90"/>
      <c r="H152" s="90"/>
      <c r="I152" s="90"/>
      <c r="J152" s="90"/>
      <c r="K152" s="92"/>
    </row>
    <row r="153" spans="2:11" ht="15.75" customHeight="1" x14ac:dyDescent="0.4">
      <c r="B153" s="89">
        <v>74</v>
      </c>
      <c r="C153" s="89">
        <v>1077</v>
      </c>
      <c r="D153" s="20" t="s">
        <v>6568</v>
      </c>
      <c r="E153" s="89">
        <v>88</v>
      </c>
      <c r="F153" s="89" t="s">
        <v>13</v>
      </c>
      <c r="G153" s="89" t="s">
        <v>32</v>
      </c>
      <c r="H153" s="89"/>
      <c r="I153" s="89"/>
      <c r="J153" s="89">
        <v>2045</v>
      </c>
      <c r="K153" s="91" t="s">
        <v>19</v>
      </c>
    </row>
    <row r="154" spans="2:11" ht="16.5" customHeight="1" thickBot="1" x14ac:dyDescent="0.45">
      <c r="B154" s="90"/>
      <c r="C154" s="90"/>
      <c r="D154" s="48" t="s">
        <v>246</v>
      </c>
      <c r="E154" s="90"/>
      <c r="F154" s="90"/>
      <c r="G154" s="90"/>
      <c r="H154" s="90"/>
      <c r="I154" s="90"/>
      <c r="J154" s="90"/>
      <c r="K154" s="92"/>
    </row>
    <row r="155" spans="2:11" ht="15.75" customHeight="1" x14ac:dyDescent="0.4">
      <c r="B155" s="89">
        <v>75</v>
      </c>
      <c r="C155" s="89">
        <v>1051</v>
      </c>
      <c r="D155" s="20" t="s">
        <v>181</v>
      </c>
      <c r="E155" s="89" t="s">
        <v>13</v>
      </c>
      <c r="F155" s="89" t="s">
        <v>13</v>
      </c>
      <c r="G155" s="89" t="s">
        <v>79</v>
      </c>
      <c r="H155" s="89"/>
      <c r="I155" s="89"/>
      <c r="J155" s="89">
        <v>2055</v>
      </c>
      <c r="K155" s="91" t="s">
        <v>19</v>
      </c>
    </row>
    <row r="156" spans="2:11" ht="16.5" customHeight="1" thickBot="1" x14ac:dyDescent="0.45">
      <c r="B156" s="90"/>
      <c r="C156" s="90"/>
      <c r="D156" s="48" t="s">
        <v>182</v>
      </c>
      <c r="E156" s="90"/>
      <c r="F156" s="90"/>
      <c r="G156" s="90"/>
      <c r="H156" s="90"/>
      <c r="I156" s="90"/>
      <c r="J156" s="90"/>
      <c r="K156" s="92"/>
    </row>
    <row r="157" spans="2:11" ht="15.75" customHeight="1" x14ac:dyDescent="0.4">
      <c r="B157" s="89">
        <v>76</v>
      </c>
      <c r="C157" s="89">
        <v>1052</v>
      </c>
      <c r="D157" s="20" t="s">
        <v>183</v>
      </c>
      <c r="E157" s="89">
        <v>91</v>
      </c>
      <c r="F157" s="89" t="s">
        <v>184</v>
      </c>
      <c r="G157" s="89" t="s">
        <v>85</v>
      </c>
      <c r="H157" s="89"/>
      <c r="I157" s="89"/>
      <c r="J157" s="89">
        <v>2389</v>
      </c>
      <c r="K157" s="91" t="s">
        <v>19</v>
      </c>
    </row>
    <row r="158" spans="2:11" ht="16.5" customHeight="1" thickBot="1" x14ac:dyDescent="0.45">
      <c r="B158" s="90"/>
      <c r="C158" s="90"/>
      <c r="D158" s="48" t="s">
        <v>185</v>
      </c>
      <c r="E158" s="90"/>
      <c r="F158" s="90"/>
      <c r="G158" s="90"/>
      <c r="H158" s="90"/>
      <c r="I158" s="90"/>
      <c r="J158" s="90"/>
      <c r="K158" s="92"/>
    </row>
    <row r="159" spans="2:11" ht="15.75" customHeight="1" x14ac:dyDescent="0.4">
      <c r="B159" s="89">
        <v>77</v>
      </c>
      <c r="C159" s="89">
        <v>1053</v>
      </c>
      <c r="D159" s="20" t="s">
        <v>186</v>
      </c>
      <c r="E159" s="89" t="s">
        <v>82</v>
      </c>
      <c r="F159" s="89" t="s">
        <v>13</v>
      </c>
      <c r="G159" s="89" t="s">
        <v>85</v>
      </c>
      <c r="H159" s="89"/>
      <c r="I159" s="89"/>
      <c r="J159" s="89">
        <v>2126</v>
      </c>
      <c r="K159" s="91" t="s">
        <v>19</v>
      </c>
    </row>
    <row r="160" spans="2:11" ht="16.5" customHeight="1" thickBot="1" x14ac:dyDescent="0.45">
      <c r="B160" s="90"/>
      <c r="C160" s="90"/>
      <c r="D160" s="48" t="s">
        <v>187</v>
      </c>
      <c r="E160" s="90"/>
      <c r="F160" s="90"/>
      <c r="G160" s="90"/>
      <c r="H160" s="90"/>
      <c r="I160" s="90"/>
      <c r="J160" s="90"/>
      <c r="K160" s="92"/>
    </row>
    <row r="161" spans="2:11" ht="15.75" customHeight="1" x14ac:dyDescent="0.4">
      <c r="B161" s="89">
        <v>78</v>
      </c>
      <c r="C161" s="89">
        <v>1054</v>
      </c>
      <c r="D161" s="20" t="s">
        <v>188</v>
      </c>
      <c r="E161" s="89" t="s">
        <v>189</v>
      </c>
      <c r="F161" s="89" t="s">
        <v>13</v>
      </c>
      <c r="G161" s="89" t="s">
        <v>85</v>
      </c>
      <c r="H161" s="89"/>
      <c r="I161" s="89"/>
      <c r="J161" s="89">
        <v>2065</v>
      </c>
      <c r="K161" s="91" t="s">
        <v>19</v>
      </c>
    </row>
    <row r="162" spans="2:11" ht="16.5" customHeight="1" thickBot="1" x14ac:dyDescent="0.45">
      <c r="B162" s="90"/>
      <c r="C162" s="90"/>
      <c r="D162" s="48" t="s">
        <v>190</v>
      </c>
      <c r="E162" s="90"/>
      <c r="F162" s="90"/>
      <c r="G162" s="90"/>
      <c r="H162" s="90"/>
      <c r="I162" s="90"/>
      <c r="J162" s="90"/>
      <c r="K162" s="92"/>
    </row>
    <row r="163" spans="2:11" ht="15.75" customHeight="1" x14ac:dyDescent="0.4">
      <c r="B163" s="89">
        <v>79</v>
      </c>
      <c r="C163" s="89">
        <v>1055</v>
      </c>
      <c r="D163" s="20" t="s">
        <v>191</v>
      </c>
      <c r="E163" s="89">
        <v>77</v>
      </c>
      <c r="F163" s="89" t="s">
        <v>13</v>
      </c>
      <c r="G163" s="89" t="s">
        <v>29</v>
      </c>
      <c r="H163" s="89">
        <v>11</v>
      </c>
      <c r="I163" s="89">
        <v>12</v>
      </c>
      <c r="J163" s="89">
        <v>2167</v>
      </c>
      <c r="K163" s="91" t="s">
        <v>15</v>
      </c>
    </row>
    <row r="164" spans="2:11" ht="16.5" customHeight="1" thickBot="1" x14ac:dyDescent="0.45">
      <c r="B164" s="90"/>
      <c r="C164" s="90"/>
      <c r="D164" s="48" t="s">
        <v>192</v>
      </c>
      <c r="E164" s="90"/>
      <c r="F164" s="90"/>
      <c r="G164" s="90"/>
      <c r="H164" s="90"/>
      <c r="I164" s="90"/>
      <c r="J164" s="90"/>
      <c r="K164" s="92"/>
    </row>
    <row r="165" spans="2:11" ht="15.75" customHeight="1" x14ac:dyDescent="0.4">
      <c r="B165" s="89">
        <v>80</v>
      </c>
      <c r="C165" s="89">
        <v>4061</v>
      </c>
      <c r="D165" s="20" t="s">
        <v>6323</v>
      </c>
      <c r="E165" s="89" t="s">
        <v>510</v>
      </c>
      <c r="F165" s="89" t="s">
        <v>13</v>
      </c>
      <c r="G165" s="89" t="s">
        <v>29</v>
      </c>
      <c r="H165" s="89">
        <v>8</v>
      </c>
      <c r="I165" s="89">
        <v>-15</v>
      </c>
      <c r="J165" s="89">
        <v>2027</v>
      </c>
      <c r="K165" s="91" t="s">
        <v>15</v>
      </c>
    </row>
    <row r="166" spans="2:11" ht="16.5" customHeight="1" thickBot="1" x14ac:dyDescent="0.45">
      <c r="B166" s="90"/>
      <c r="C166" s="90"/>
      <c r="D166" s="48" t="s">
        <v>6173</v>
      </c>
      <c r="E166" s="90"/>
      <c r="F166" s="90"/>
      <c r="G166" s="90"/>
      <c r="H166" s="90"/>
      <c r="I166" s="90"/>
      <c r="J166" s="90"/>
      <c r="K166" s="92"/>
    </row>
    <row r="167" spans="2:11" ht="15.75" customHeight="1" x14ac:dyDescent="0.4">
      <c r="B167" s="89">
        <v>81</v>
      </c>
      <c r="C167" s="89">
        <v>1056</v>
      </c>
      <c r="D167" s="20" t="s">
        <v>6566</v>
      </c>
      <c r="E167" s="89">
        <v>83</v>
      </c>
      <c r="F167" s="89" t="s">
        <v>13</v>
      </c>
      <c r="G167" s="89" t="s">
        <v>193</v>
      </c>
      <c r="H167" s="89"/>
      <c r="I167" s="89"/>
      <c r="J167" s="89">
        <v>1971</v>
      </c>
      <c r="K167" s="91" t="s">
        <v>19</v>
      </c>
    </row>
    <row r="168" spans="2:11" ht="16.5" customHeight="1" thickBot="1" x14ac:dyDescent="0.45">
      <c r="B168" s="90"/>
      <c r="C168" s="90"/>
      <c r="D168" s="48" t="s">
        <v>194</v>
      </c>
      <c r="E168" s="90"/>
      <c r="F168" s="90"/>
      <c r="G168" s="90"/>
      <c r="H168" s="90"/>
      <c r="I168" s="90"/>
      <c r="J168" s="90"/>
      <c r="K168" s="92"/>
    </row>
    <row r="169" spans="2:11" ht="15.75" customHeight="1" x14ac:dyDescent="0.4">
      <c r="B169" s="89">
        <v>82</v>
      </c>
      <c r="C169" s="89">
        <v>1057</v>
      </c>
      <c r="D169" s="20" t="s">
        <v>195</v>
      </c>
      <c r="E169" s="89">
        <v>62</v>
      </c>
      <c r="F169" s="89" t="s">
        <v>13</v>
      </c>
      <c r="G169" s="89" t="s">
        <v>29</v>
      </c>
      <c r="H169" s="89">
        <v>9</v>
      </c>
      <c r="I169" s="89">
        <v>-21</v>
      </c>
      <c r="J169" s="89">
        <v>1949</v>
      </c>
      <c r="K169" s="91" t="s">
        <v>15</v>
      </c>
    </row>
    <row r="170" spans="2:11" ht="16.5" customHeight="1" thickBot="1" x14ac:dyDescent="0.45">
      <c r="B170" s="90"/>
      <c r="C170" s="90"/>
      <c r="D170" s="48" t="s">
        <v>196</v>
      </c>
      <c r="E170" s="90"/>
      <c r="F170" s="90"/>
      <c r="G170" s="90"/>
      <c r="H170" s="90"/>
      <c r="I170" s="90"/>
      <c r="J170" s="90"/>
      <c r="K170" s="92"/>
    </row>
    <row r="171" spans="2:11" ht="15.75" customHeight="1" x14ac:dyDescent="0.4">
      <c r="B171" s="89">
        <v>83</v>
      </c>
      <c r="C171" s="89">
        <v>1058</v>
      </c>
      <c r="D171" s="20" t="s">
        <v>6565</v>
      </c>
      <c r="E171" s="89" t="s">
        <v>13</v>
      </c>
      <c r="F171" s="89" t="s">
        <v>13</v>
      </c>
      <c r="G171" s="89" t="s">
        <v>149</v>
      </c>
      <c r="H171" s="89"/>
      <c r="I171" s="89"/>
      <c r="J171" s="89">
        <v>2064</v>
      </c>
      <c r="K171" s="91" t="s">
        <v>19</v>
      </c>
    </row>
    <row r="172" spans="2:11" ht="16.5" customHeight="1" thickBot="1" x14ac:dyDescent="0.45">
      <c r="B172" s="90"/>
      <c r="C172" s="90"/>
      <c r="D172" s="48" t="s">
        <v>197</v>
      </c>
      <c r="E172" s="90"/>
      <c r="F172" s="90"/>
      <c r="G172" s="90"/>
      <c r="H172" s="90"/>
      <c r="I172" s="90"/>
      <c r="J172" s="90"/>
      <c r="K172" s="92"/>
    </row>
    <row r="173" spans="2:11" ht="15.75" customHeight="1" x14ac:dyDescent="0.4">
      <c r="B173" s="89">
        <v>84</v>
      </c>
      <c r="C173" s="89">
        <v>1059</v>
      </c>
      <c r="D173" s="20" t="s">
        <v>198</v>
      </c>
      <c r="E173" s="89" t="s">
        <v>13</v>
      </c>
      <c r="F173" s="89" t="s">
        <v>13</v>
      </c>
      <c r="G173" s="89" t="s">
        <v>39</v>
      </c>
      <c r="H173" s="89"/>
      <c r="I173" s="89"/>
      <c r="J173" s="89">
        <v>2045</v>
      </c>
      <c r="K173" s="91" t="s">
        <v>19</v>
      </c>
    </row>
    <row r="174" spans="2:11" ht="16.5" customHeight="1" thickBot="1" x14ac:dyDescent="0.45">
      <c r="B174" s="90"/>
      <c r="C174" s="90"/>
      <c r="D174" s="48" t="s">
        <v>199</v>
      </c>
      <c r="E174" s="90"/>
      <c r="F174" s="90"/>
      <c r="G174" s="90"/>
      <c r="H174" s="90"/>
      <c r="I174" s="90"/>
      <c r="J174" s="90"/>
      <c r="K174" s="92"/>
    </row>
    <row r="175" spans="2:11" ht="15.75" customHeight="1" x14ac:dyDescent="0.4">
      <c r="B175" s="89">
        <v>85</v>
      </c>
      <c r="C175" s="89">
        <v>1078</v>
      </c>
      <c r="D175" s="20" t="s">
        <v>6567</v>
      </c>
      <c r="E175" s="89">
        <v>90</v>
      </c>
      <c r="F175" s="89" t="s">
        <v>13</v>
      </c>
      <c r="G175" s="89" t="s">
        <v>29</v>
      </c>
      <c r="H175" s="89"/>
      <c r="I175" s="89"/>
      <c r="J175" s="89">
        <v>2173</v>
      </c>
      <c r="K175" s="91" t="s">
        <v>15</v>
      </c>
    </row>
    <row r="176" spans="2:11" ht="16.5" customHeight="1" thickBot="1" x14ac:dyDescent="0.45">
      <c r="B176" s="90"/>
      <c r="C176" s="90"/>
      <c r="D176" s="48" t="s">
        <v>247</v>
      </c>
      <c r="E176" s="90"/>
      <c r="F176" s="90"/>
      <c r="G176" s="90"/>
      <c r="H176" s="90"/>
      <c r="I176" s="90"/>
      <c r="J176" s="90"/>
      <c r="K176" s="92"/>
    </row>
    <row r="177" spans="2:11" ht="15.75" customHeight="1" x14ac:dyDescent="0.4">
      <c r="B177" s="89">
        <v>86</v>
      </c>
      <c r="C177" s="89">
        <v>1060</v>
      </c>
      <c r="D177" s="20" t="s">
        <v>200</v>
      </c>
      <c r="E177" s="89">
        <v>84</v>
      </c>
      <c r="F177" s="89" t="s">
        <v>13</v>
      </c>
      <c r="G177" s="89" t="s">
        <v>79</v>
      </c>
      <c r="H177" s="89"/>
      <c r="I177" s="89"/>
      <c r="J177" s="89">
        <v>2084</v>
      </c>
      <c r="K177" s="91" t="s">
        <v>19</v>
      </c>
    </row>
    <row r="178" spans="2:11" ht="16.5" customHeight="1" thickBot="1" x14ac:dyDescent="0.45">
      <c r="B178" s="90"/>
      <c r="C178" s="90"/>
      <c r="D178" s="48" t="s">
        <v>201</v>
      </c>
      <c r="E178" s="90"/>
      <c r="F178" s="90"/>
      <c r="G178" s="90"/>
      <c r="H178" s="90"/>
      <c r="I178" s="90"/>
      <c r="J178" s="90"/>
      <c r="K178" s="92"/>
    </row>
    <row r="179" spans="2:11" ht="15.75" customHeight="1" x14ac:dyDescent="0.4">
      <c r="B179" s="89">
        <v>87</v>
      </c>
      <c r="C179" s="89">
        <v>3819</v>
      </c>
      <c r="D179" s="20" t="s">
        <v>202</v>
      </c>
      <c r="E179" s="89" t="s">
        <v>203</v>
      </c>
      <c r="F179" s="89" t="s">
        <v>13</v>
      </c>
      <c r="G179" s="89" t="s">
        <v>43</v>
      </c>
      <c r="H179" s="89">
        <v>11</v>
      </c>
      <c r="I179" s="89">
        <v>11</v>
      </c>
      <c r="J179" s="89">
        <v>2101</v>
      </c>
      <c r="K179" s="91" t="s">
        <v>15</v>
      </c>
    </row>
    <row r="180" spans="2:11" ht="16.5" customHeight="1" thickBot="1" x14ac:dyDescent="0.45">
      <c r="B180" s="90"/>
      <c r="C180" s="90"/>
      <c r="D180" s="48" t="s">
        <v>204</v>
      </c>
      <c r="E180" s="90"/>
      <c r="F180" s="90"/>
      <c r="G180" s="90"/>
      <c r="H180" s="90"/>
      <c r="I180" s="90"/>
      <c r="J180" s="90"/>
      <c r="K180" s="92"/>
    </row>
    <row r="181" spans="2:11" ht="15.75" customHeight="1" x14ac:dyDescent="0.4">
      <c r="B181" s="89">
        <v>88</v>
      </c>
      <c r="C181" s="89">
        <v>1061</v>
      </c>
      <c r="D181" s="20" t="s">
        <v>205</v>
      </c>
      <c r="E181" s="89" t="s">
        <v>13</v>
      </c>
      <c r="F181" s="89" t="s">
        <v>13</v>
      </c>
      <c r="G181" s="89" t="s">
        <v>29</v>
      </c>
      <c r="H181" s="89"/>
      <c r="I181" s="89"/>
      <c r="J181" s="89">
        <v>2044</v>
      </c>
      <c r="K181" s="91" t="s">
        <v>19</v>
      </c>
    </row>
    <row r="182" spans="2:11" ht="16.5" customHeight="1" thickBot="1" x14ac:dyDescent="0.45">
      <c r="B182" s="90"/>
      <c r="C182" s="90"/>
      <c r="D182" s="48" t="s">
        <v>206</v>
      </c>
      <c r="E182" s="90"/>
      <c r="F182" s="90"/>
      <c r="G182" s="90"/>
      <c r="H182" s="90"/>
      <c r="I182" s="90"/>
      <c r="J182" s="90"/>
      <c r="K182" s="92"/>
    </row>
    <row r="183" spans="2:11" ht="15.75" customHeight="1" x14ac:dyDescent="0.4">
      <c r="B183" s="89">
        <v>89</v>
      </c>
      <c r="C183" s="89">
        <v>4089</v>
      </c>
      <c r="D183" s="20" t="s">
        <v>6165</v>
      </c>
      <c r="E183" s="89" t="s">
        <v>2331</v>
      </c>
      <c r="F183" s="89" t="s">
        <v>13</v>
      </c>
      <c r="G183" s="89" t="s">
        <v>43</v>
      </c>
      <c r="H183" s="89"/>
      <c r="I183" s="89"/>
      <c r="J183" s="89">
        <v>2046</v>
      </c>
      <c r="K183" s="91" t="s">
        <v>15</v>
      </c>
    </row>
    <row r="184" spans="2:11" ht="16.5" customHeight="1" thickBot="1" x14ac:dyDescent="0.45">
      <c r="B184" s="90"/>
      <c r="C184" s="90"/>
      <c r="D184" s="48" t="s">
        <v>6213</v>
      </c>
      <c r="E184" s="90"/>
      <c r="F184" s="90"/>
      <c r="G184" s="90"/>
      <c r="H184" s="90"/>
      <c r="I184" s="90"/>
      <c r="J184" s="90"/>
      <c r="K184" s="92"/>
    </row>
    <row r="185" spans="2:11" ht="15.75" customHeight="1" x14ac:dyDescent="0.4">
      <c r="B185" s="89">
        <v>90</v>
      </c>
      <c r="C185" s="89">
        <v>1062</v>
      </c>
      <c r="D185" s="20" t="s">
        <v>207</v>
      </c>
      <c r="E185" s="89">
        <v>66</v>
      </c>
      <c r="F185" s="89" t="s">
        <v>57</v>
      </c>
      <c r="G185" s="89" t="s">
        <v>54</v>
      </c>
      <c r="H185" s="89"/>
      <c r="I185" s="89"/>
      <c r="J185" s="89">
        <v>2204</v>
      </c>
      <c r="K185" s="91" t="s">
        <v>19</v>
      </c>
    </row>
    <row r="186" spans="2:11" ht="16.5" customHeight="1" thickBot="1" x14ac:dyDescent="0.45">
      <c r="B186" s="90"/>
      <c r="C186" s="90"/>
      <c r="D186" s="48" t="s">
        <v>208</v>
      </c>
      <c r="E186" s="90"/>
      <c r="F186" s="90"/>
      <c r="G186" s="90"/>
      <c r="H186" s="90"/>
      <c r="I186" s="90"/>
      <c r="J186" s="90"/>
      <c r="K186" s="92"/>
    </row>
    <row r="187" spans="2:11" ht="15.75" customHeight="1" x14ac:dyDescent="0.4">
      <c r="B187" s="89">
        <v>91</v>
      </c>
      <c r="C187" s="89">
        <v>1063</v>
      </c>
      <c r="D187" s="20" t="s">
        <v>209</v>
      </c>
      <c r="E187" s="89" t="s">
        <v>13</v>
      </c>
      <c r="F187" s="89" t="s">
        <v>13</v>
      </c>
      <c r="G187" s="89" t="s">
        <v>54</v>
      </c>
      <c r="H187" s="89"/>
      <c r="I187" s="89"/>
      <c r="J187" s="89">
        <v>2007</v>
      </c>
      <c r="K187" s="91" t="s">
        <v>19</v>
      </c>
    </row>
    <row r="188" spans="2:11" ht="16.5" customHeight="1" thickBot="1" x14ac:dyDescent="0.45">
      <c r="B188" s="90"/>
      <c r="C188" s="90"/>
      <c r="D188" s="48" t="s">
        <v>210</v>
      </c>
      <c r="E188" s="90"/>
      <c r="F188" s="90"/>
      <c r="G188" s="90"/>
      <c r="H188" s="90"/>
      <c r="I188" s="90"/>
      <c r="J188" s="90"/>
      <c r="K188" s="92"/>
    </row>
    <row r="189" spans="2:11" ht="15.75" customHeight="1" x14ac:dyDescent="0.4">
      <c r="B189" s="89">
        <v>92</v>
      </c>
      <c r="C189" s="89">
        <v>1064</v>
      </c>
      <c r="D189" s="20" t="s">
        <v>211</v>
      </c>
      <c r="E189" s="89" t="s">
        <v>13</v>
      </c>
      <c r="F189" s="89" t="s">
        <v>13</v>
      </c>
      <c r="G189" s="89" t="s">
        <v>212</v>
      </c>
      <c r="H189" s="89"/>
      <c r="I189" s="89"/>
      <c r="J189" s="89">
        <v>2039</v>
      </c>
      <c r="K189" s="91" t="s">
        <v>19</v>
      </c>
    </row>
    <row r="190" spans="2:11" ht="16.5" customHeight="1" thickBot="1" x14ac:dyDescent="0.45">
      <c r="B190" s="90"/>
      <c r="C190" s="90"/>
      <c r="D190" s="48" t="s">
        <v>213</v>
      </c>
      <c r="E190" s="90"/>
      <c r="F190" s="90"/>
      <c r="G190" s="90"/>
      <c r="H190" s="90"/>
      <c r="I190" s="90"/>
      <c r="J190" s="90"/>
      <c r="K190" s="92"/>
    </row>
    <row r="191" spans="2:11" ht="15.75" customHeight="1" x14ac:dyDescent="0.4">
      <c r="B191" s="89">
        <v>93</v>
      </c>
      <c r="C191" s="89">
        <v>1065</v>
      </c>
      <c r="D191" s="20" t="s">
        <v>214</v>
      </c>
      <c r="E191" s="89" t="s">
        <v>13</v>
      </c>
      <c r="F191" s="89" t="s">
        <v>13</v>
      </c>
      <c r="G191" s="89" t="s">
        <v>43</v>
      </c>
      <c r="H191" s="89"/>
      <c r="I191" s="89"/>
      <c r="J191" s="89">
        <v>2049</v>
      </c>
      <c r="K191" s="91" t="s">
        <v>19</v>
      </c>
    </row>
    <row r="192" spans="2:11" ht="16.5" customHeight="1" thickBot="1" x14ac:dyDescent="0.45">
      <c r="B192" s="90"/>
      <c r="C192" s="90"/>
      <c r="D192" s="48" t="s">
        <v>215</v>
      </c>
      <c r="E192" s="90"/>
      <c r="F192" s="90"/>
      <c r="G192" s="90"/>
      <c r="H192" s="90"/>
      <c r="I192" s="90"/>
      <c r="J192" s="90"/>
      <c r="K192" s="92"/>
    </row>
    <row r="193" spans="2:11" ht="15.75" customHeight="1" x14ac:dyDescent="0.4">
      <c r="B193" s="89">
        <v>94</v>
      </c>
      <c r="C193" s="89">
        <v>1066</v>
      </c>
      <c r="D193" s="20" t="s">
        <v>216</v>
      </c>
      <c r="E193" s="89" t="s">
        <v>13</v>
      </c>
      <c r="F193" s="89" t="s">
        <v>57</v>
      </c>
      <c r="G193" s="89" t="s">
        <v>212</v>
      </c>
      <c r="H193" s="89"/>
      <c r="I193" s="89"/>
      <c r="J193" s="89">
        <v>2113</v>
      </c>
      <c r="K193" s="91" t="s">
        <v>19</v>
      </c>
    </row>
    <row r="194" spans="2:11" ht="16.5" customHeight="1" thickBot="1" x14ac:dyDescent="0.45">
      <c r="B194" s="90"/>
      <c r="C194" s="90"/>
      <c r="D194" s="48" t="s">
        <v>217</v>
      </c>
      <c r="E194" s="90"/>
      <c r="F194" s="90"/>
      <c r="G194" s="90"/>
      <c r="H194" s="90"/>
      <c r="I194" s="90"/>
      <c r="J194" s="90"/>
      <c r="K194" s="92"/>
    </row>
    <row r="195" spans="2:11" ht="15.75" customHeight="1" x14ac:dyDescent="0.4">
      <c r="B195" s="89">
        <v>95</v>
      </c>
      <c r="C195" s="89">
        <v>1067</v>
      </c>
      <c r="D195" s="20" t="s">
        <v>218</v>
      </c>
      <c r="E195" s="89" t="s">
        <v>13</v>
      </c>
      <c r="F195" s="89" t="s">
        <v>13</v>
      </c>
      <c r="G195" s="89" t="s">
        <v>43</v>
      </c>
      <c r="H195" s="89"/>
      <c r="I195" s="89"/>
      <c r="J195" s="89">
        <v>2030</v>
      </c>
      <c r="K195" s="91" t="s">
        <v>19</v>
      </c>
    </row>
    <row r="196" spans="2:11" ht="16.5" customHeight="1" thickBot="1" x14ac:dyDescent="0.45">
      <c r="B196" s="90"/>
      <c r="C196" s="90"/>
      <c r="D196" s="48" t="s">
        <v>219</v>
      </c>
      <c r="E196" s="90"/>
      <c r="F196" s="90"/>
      <c r="G196" s="90"/>
      <c r="H196" s="90"/>
      <c r="I196" s="90"/>
      <c r="J196" s="90"/>
      <c r="K196" s="92"/>
    </row>
    <row r="197" spans="2:11" ht="15.75" customHeight="1" x14ac:dyDescent="0.4">
      <c r="B197" s="89">
        <v>96</v>
      </c>
      <c r="C197" s="89">
        <v>1068</v>
      </c>
      <c r="D197" s="20" t="s">
        <v>220</v>
      </c>
      <c r="E197" s="89">
        <v>96</v>
      </c>
      <c r="F197" s="89" t="s">
        <v>57</v>
      </c>
      <c r="G197" s="89" t="s">
        <v>43</v>
      </c>
      <c r="H197" s="89"/>
      <c r="I197" s="89"/>
      <c r="J197" s="89">
        <v>2164</v>
      </c>
      <c r="K197" s="91" t="s">
        <v>19</v>
      </c>
    </row>
    <row r="198" spans="2:11" ht="16.5" customHeight="1" thickBot="1" x14ac:dyDescent="0.45">
      <c r="B198" s="90"/>
      <c r="C198" s="90"/>
      <c r="D198" s="48" t="s">
        <v>221</v>
      </c>
      <c r="E198" s="90"/>
      <c r="F198" s="90"/>
      <c r="G198" s="90"/>
      <c r="H198" s="90"/>
      <c r="I198" s="90"/>
      <c r="J198" s="90"/>
      <c r="K198" s="92"/>
    </row>
    <row r="199" spans="2:11" ht="15.75" customHeight="1" x14ac:dyDescent="0.4">
      <c r="B199" s="89">
        <v>97</v>
      </c>
      <c r="C199" s="89">
        <v>3889</v>
      </c>
      <c r="D199" s="20" t="s">
        <v>222</v>
      </c>
      <c r="E199" s="89" t="s">
        <v>223</v>
      </c>
      <c r="F199" s="89" t="s">
        <v>13</v>
      </c>
      <c r="G199" s="89" t="s">
        <v>29</v>
      </c>
      <c r="H199" s="89"/>
      <c r="I199" s="89"/>
      <c r="J199" s="89">
        <v>2086</v>
      </c>
      <c r="K199" s="91" t="s">
        <v>15</v>
      </c>
    </row>
    <row r="200" spans="2:11" ht="16.5" customHeight="1" thickBot="1" x14ac:dyDescent="0.45">
      <c r="B200" s="90"/>
      <c r="C200" s="90"/>
      <c r="D200" s="48" t="s">
        <v>224</v>
      </c>
      <c r="E200" s="90"/>
      <c r="F200" s="90"/>
      <c r="G200" s="90"/>
      <c r="H200" s="90"/>
      <c r="I200" s="90"/>
      <c r="J200" s="90"/>
      <c r="K200" s="92"/>
    </row>
    <row r="201" spans="2:11" ht="15.75" customHeight="1" x14ac:dyDescent="0.4">
      <c r="B201" s="89">
        <v>98</v>
      </c>
      <c r="C201" s="89">
        <v>1069</v>
      </c>
      <c r="D201" s="20" t="s">
        <v>225</v>
      </c>
      <c r="E201" s="89" t="s">
        <v>189</v>
      </c>
      <c r="F201" s="89" t="s">
        <v>13</v>
      </c>
      <c r="G201" s="89" t="s">
        <v>29</v>
      </c>
      <c r="H201" s="89"/>
      <c r="I201" s="89"/>
      <c r="J201" s="89">
        <v>2058</v>
      </c>
      <c r="K201" s="91" t="s">
        <v>19</v>
      </c>
    </row>
    <row r="202" spans="2:11" ht="16.5" customHeight="1" thickBot="1" x14ac:dyDescent="0.45">
      <c r="B202" s="90"/>
      <c r="C202" s="90"/>
      <c r="D202" s="48" t="s">
        <v>226</v>
      </c>
      <c r="E202" s="90"/>
      <c r="F202" s="90"/>
      <c r="G202" s="90"/>
      <c r="H202" s="90"/>
      <c r="I202" s="90"/>
      <c r="J202" s="90"/>
      <c r="K202" s="92"/>
    </row>
    <row r="203" spans="2:11" ht="15.75" customHeight="1" x14ac:dyDescent="0.4">
      <c r="B203" s="89">
        <v>99</v>
      </c>
      <c r="C203" s="89">
        <v>1070</v>
      </c>
      <c r="D203" s="20" t="s">
        <v>227</v>
      </c>
      <c r="E203" s="89" t="s">
        <v>13</v>
      </c>
      <c r="F203" s="89" t="s">
        <v>13</v>
      </c>
      <c r="G203" s="89" t="s">
        <v>228</v>
      </c>
      <c r="H203" s="89"/>
      <c r="I203" s="89"/>
      <c r="J203" s="89">
        <v>2022</v>
      </c>
      <c r="K203" s="91" t="s">
        <v>19</v>
      </c>
    </row>
    <row r="204" spans="2:11" ht="16.5" customHeight="1" thickBot="1" x14ac:dyDescent="0.45">
      <c r="B204" s="90"/>
      <c r="C204" s="90"/>
      <c r="D204" s="48" t="s">
        <v>229</v>
      </c>
      <c r="E204" s="90"/>
      <c r="F204" s="90"/>
      <c r="G204" s="90"/>
      <c r="H204" s="90"/>
      <c r="I204" s="90"/>
      <c r="J204" s="90"/>
      <c r="K204" s="92"/>
    </row>
    <row r="205" spans="2:11" ht="15.75" customHeight="1" x14ac:dyDescent="0.4">
      <c r="B205" s="89">
        <v>100</v>
      </c>
      <c r="C205" s="89">
        <v>1071</v>
      </c>
      <c r="D205" s="20" t="s">
        <v>230</v>
      </c>
      <c r="E205" s="89">
        <v>72</v>
      </c>
      <c r="F205" s="89" t="s">
        <v>13</v>
      </c>
      <c r="G205" s="89" t="s">
        <v>169</v>
      </c>
      <c r="H205" s="89"/>
      <c r="I205" s="89"/>
      <c r="J205" s="89">
        <v>2257</v>
      </c>
      <c r="K205" s="91" t="s">
        <v>19</v>
      </c>
    </row>
    <row r="206" spans="2:11" ht="16.5" customHeight="1" thickBot="1" x14ac:dyDescent="0.45">
      <c r="B206" s="90"/>
      <c r="C206" s="90"/>
      <c r="D206" s="48" t="s">
        <v>231</v>
      </c>
      <c r="E206" s="90"/>
      <c r="F206" s="90"/>
      <c r="G206" s="90"/>
      <c r="H206" s="90"/>
      <c r="I206" s="90"/>
      <c r="J206" s="90"/>
      <c r="K206" s="92"/>
    </row>
    <row r="207" spans="2:11" ht="15.75" customHeight="1" x14ac:dyDescent="0.4">
      <c r="B207" s="89">
        <v>101</v>
      </c>
      <c r="C207" s="89">
        <v>1072</v>
      </c>
      <c r="D207" s="20" t="s">
        <v>232</v>
      </c>
      <c r="E207" s="89">
        <v>93</v>
      </c>
      <c r="F207" s="89" t="s">
        <v>13</v>
      </c>
      <c r="G207" s="89" t="s">
        <v>79</v>
      </c>
      <c r="H207" s="89"/>
      <c r="I207" s="89"/>
      <c r="J207" s="89">
        <v>2059</v>
      </c>
      <c r="K207" s="91" t="s">
        <v>19</v>
      </c>
    </row>
    <row r="208" spans="2:11" ht="16.5" customHeight="1" thickBot="1" x14ac:dyDescent="0.45">
      <c r="B208" s="90"/>
      <c r="C208" s="90"/>
      <c r="D208" s="48" t="s">
        <v>233</v>
      </c>
      <c r="E208" s="90"/>
      <c r="F208" s="90"/>
      <c r="G208" s="90"/>
      <c r="H208" s="90"/>
      <c r="I208" s="90"/>
      <c r="J208" s="90"/>
      <c r="K208" s="92"/>
    </row>
    <row r="209" spans="2:11" ht="15.75" customHeight="1" x14ac:dyDescent="0.4">
      <c r="B209" s="89">
        <v>102</v>
      </c>
      <c r="C209" s="89">
        <v>1073</v>
      </c>
      <c r="D209" s="20" t="s">
        <v>234</v>
      </c>
      <c r="E209" s="89">
        <v>56</v>
      </c>
      <c r="F209" s="89" t="s">
        <v>13</v>
      </c>
      <c r="G209" s="89" t="s">
        <v>43</v>
      </c>
      <c r="H209" s="89"/>
      <c r="I209" s="89"/>
      <c r="J209" s="89">
        <v>2030</v>
      </c>
      <c r="K209" s="91" t="s">
        <v>19</v>
      </c>
    </row>
    <row r="210" spans="2:11" ht="16.5" customHeight="1" thickBot="1" x14ac:dyDescent="0.45">
      <c r="B210" s="90"/>
      <c r="C210" s="90"/>
      <c r="D210" s="48" t="s">
        <v>235</v>
      </c>
      <c r="E210" s="90"/>
      <c r="F210" s="90"/>
      <c r="G210" s="90"/>
      <c r="H210" s="90"/>
      <c r="I210" s="90"/>
      <c r="J210" s="90"/>
      <c r="K210" s="92"/>
    </row>
    <row r="211" spans="2:11" ht="15.75" customHeight="1" x14ac:dyDescent="0.4">
      <c r="B211" s="89">
        <v>103</v>
      </c>
      <c r="C211" s="89">
        <v>3969</v>
      </c>
      <c r="D211" s="20" t="s">
        <v>236</v>
      </c>
      <c r="E211" s="89" t="s">
        <v>13</v>
      </c>
      <c r="F211" s="89" t="s">
        <v>13</v>
      </c>
      <c r="G211" s="89" t="s">
        <v>22</v>
      </c>
      <c r="H211" s="89"/>
      <c r="I211" s="89"/>
      <c r="J211" s="89">
        <v>2102</v>
      </c>
      <c r="K211" s="91" t="s">
        <v>15</v>
      </c>
    </row>
    <row r="212" spans="2:11" ht="16.5" customHeight="1" thickBot="1" x14ac:dyDescent="0.45">
      <c r="B212" s="90"/>
      <c r="C212" s="90"/>
      <c r="D212" s="48" t="s">
        <v>237</v>
      </c>
      <c r="E212" s="90"/>
      <c r="F212" s="90"/>
      <c r="G212" s="90"/>
      <c r="H212" s="90"/>
      <c r="I212" s="90"/>
      <c r="J212" s="90"/>
      <c r="K212" s="92"/>
    </row>
    <row r="213" spans="2:11" ht="15.75" customHeight="1" x14ac:dyDescent="0.4">
      <c r="B213" s="89">
        <v>104</v>
      </c>
      <c r="C213" s="89">
        <v>1074</v>
      </c>
      <c r="D213" s="20" t="s">
        <v>238</v>
      </c>
      <c r="E213" s="89">
        <v>34</v>
      </c>
      <c r="F213" s="89" t="s">
        <v>13</v>
      </c>
      <c r="G213" s="89" t="s">
        <v>239</v>
      </c>
      <c r="H213" s="89"/>
      <c r="I213" s="89"/>
      <c r="J213" s="89">
        <v>2054</v>
      </c>
      <c r="K213" s="91" t="s">
        <v>19</v>
      </c>
    </row>
    <row r="214" spans="2:11" ht="16.5" customHeight="1" thickBot="1" x14ac:dyDescent="0.45">
      <c r="B214" s="90"/>
      <c r="C214" s="90"/>
      <c r="D214" s="48" t="s">
        <v>240</v>
      </c>
      <c r="E214" s="90"/>
      <c r="F214" s="90"/>
      <c r="G214" s="90"/>
      <c r="H214" s="90"/>
      <c r="I214" s="90"/>
      <c r="J214" s="90"/>
      <c r="K214" s="92"/>
    </row>
    <row r="215" spans="2:11" ht="15.75" customHeight="1" x14ac:dyDescent="0.4">
      <c r="B215" s="89">
        <v>105</v>
      </c>
      <c r="C215" s="89">
        <v>1075</v>
      </c>
      <c r="D215" s="20" t="s">
        <v>241</v>
      </c>
      <c r="E215" s="89" t="s">
        <v>13</v>
      </c>
      <c r="F215" s="89" t="s">
        <v>13</v>
      </c>
      <c r="G215" s="89" t="s">
        <v>242</v>
      </c>
      <c r="H215" s="89"/>
      <c r="I215" s="89"/>
      <c r="J215" s="89">
        <v>2099</v>
      </c>
      <c r="K215" s="91" t="s">
        <v>19</v>
      </c>
    </row>
    <row r="216" spans="2:11" ht="16.5" customHeight="1" thickBot="1" x14ac:dyDescent="0.45">
      <c r="B216" s="90"/>
      <c r="C216" s="90"/>
      <c r="D216" s="48" t="s">
        <v>243</v>
      </c>
      <c r="E216" s="90"/>
      <c r="F216" s="90"/>
      <c r="G216" s="90"/>
      <c r="H216" s="90"/>
      <c r="I216" s="90"/>
      <c r="J216" s="90"/>
      <c r="K216" s="92"/>
    </row>
    <row r="217" spans="2:11" ht="15.75" customHeight="1" x14ac:dyDescent="0.4">
      <c r="B217" s="89">
        <v>106</v>
      </c>
      <c r="C217" s="89">
        <v>1076</v>
      </c>
      <c r="D217" s="20" t="s">
        <v>244</v>
      </c>
      <c r="E217" s="89">
        <v>95</v>
      </c>
      <c r="F217" s="89" t="s">
        <v>13</v>
      </c>
      <c r="G217" s="89" t="s">
        <v>29</v>
      </c>
      <c r="H217" s="89"/>
      <c r="I217" s="89"/>
      <c r="J217" s="89">
        <v>1941</v>
      </c>
      <c r="K217" s="91" t="s">
        <v>19</v>
      </c>
    </row>
    <row r="218" spans="2:11" ht="16.5" customHeight="1" thickBot="1" x14ac:dyDescent="0.45">
      <c r="B218" s="90"/>
      <c r="C218" s="90"/>
      <c r="D218" s="48" t="s">
        <v>245</v>
      </c>
      <c r="E218" s="90"/>
      <c r="F218" s="90"/>
      <c r="G218" s="90"/>
      <c r="H218" s="90"/>
      <c r="I218" s="90"/>
      <c r="J218" s="90"/>
      <c r="K218" s="92"/>
    </row>
    <row r="219" spans="2:11" ht="15.75" customHeight="1" x14ac:dyDescent="0.4">
      <c r="B219" s="89">
        <v>107</v>
      </c>
      <c r="C219" s="89">
        <v>4197</v>
      </c>
      <c r="D219" s="20" t="s">
        <v>6466</v>
      </c>
      <c r="E219" s="89" t="s">
        <v>6261</v>
      </c>
      <c r="F219" s="89" t="s">
        <v>13</v>
      </c>
      <c r="G219" s="89" t="s">
        <v>43</v>
      </c>
      <c r="H219" s="89">
        <v>11</v>
      </c>
      <c r="I219" s="89">
        <v>-45</v>
      </c>
      <c r="J219" s="89">
        <v>2055</v>
      </c>
      <c r="K219" s="91" t="s">
        <v>15</v>
      </c>
    </row>
    <row r="220" spans="2:11" ht="16.5" customHeight="1" thickBot="1" x14ac:dyDescent="0.45">
      <c r="B220" s="90"/>
      <c r="C220" s="90"/>
      <c r="D220" s="48" t="s">
        <v>6487</v>
      </c>
      <c r="E220" s="90"/>
      <c r="F220" s="90"/>
      <c r="G220" s="90"/>
      <c r="H220" s="90"/>
      <c r="I220" s="90"/>
      <c r="J220" s="90"/>
      <c r="K220" s="92"/>
    </row>
    <row r="221" spans="2:11" ht="15.75" customHeight="1" x14ac:dyDescent="0.4">
      <c r="B221" s="89">
        <v>108</v>
      </c>
      <c r="C221" s="89">
        <v>4188</v>
      </c>
      <c r="D221" s="20" t="s">
        <v>6457</v>
      </c>
      <c r="E221" s="89" t="s">
        <v>203</v>
      </c>
      <c r="F221" s="89" t="s">
        <v>13</v>
      </c>
      <c r="G221" s="89" t="s">
        <v>43</v>
      </c>
      <c r="H221" s="89">
        <v>11</v>
      </c>
      <c r="I221" s="89">
        <v>35</v>
      </c>
      <c r="J221" s="89">
        <v>2135</v>
      </c>
      <c r="K221" s="91" t="s">
        <v>15</v>
      </c>
    </row>
    <row r="222" spans="2:11" ht="16.5" customHeight="1" thickBot="1" x14ac:dyDescent="0.45">
      <c r="B222" s="90"/>
      <c r="C222" s="90"/>
      <c r="D222" s="48" t="s">
        <v>6479</v>
      </c>
      <c r="E222" s="90"/>
      <c r="F222" s="90"/>
      <c r="G222" s="90"/>
      <c r="H222" s="90"/>
      <c r="I222" s="90"/>
      <c r="J222" s="90"/>
      <c r="K222" s="92"/>
    </row>
    <row r="223" spans="2:11" ht="15.75" customHeight="1" x14ac:dyDescent="0.4">
      <c r="B223" s="89">
        <v>109</v>
      </c>
      <c r="C223" s="89">
        <v>4184</v>
      </c>
      <c r="D223" s="20" t="s">
        <v>6453</v>
      </c>
      <c r="E223" s="89" t="s">
        <v>158</v>
      </c>
      <c r="F223" s="89" t="s">
        <v>13</v>
      </c>
      <c r="G223" s="89" t="s">
        <v>43</v>
      </c>
      <c r="H223" s="89">
        <v>11</v>
      </c>
      <c r="I223" s="89">
        <v>41</v>
      </c>
      <c r="J223" s="89">
        <v>2141</v>
      </c>
      <c r="K223" s="91" t="s">
        <v>15</v>
      </c>
    </row>
    <row r="224" spans="2:11" ht="16.5" customHeight="1" thickBot="1" x14ac:dyDescent="0.45">
      <c r="B224" s="90"/>
      <c r="C224" s="90"/>
      <c r="D224" s="48" t="s">
        <v>6475</v>
      </c>
      <c r="E224" s="90"/>
      <c r="F224" s="90"/>
      <c r="G224" s="90"/>
      <c r="H224" s="90"/>
      <c r="I224" s="90"/>
      <c r="J224" s="90"/>
      <c r="K224" s="92"/>
    </row>
    <row r="225" spans="2:11" ht="15.75" customHeight="1" x14ac:dyDescent="0.4">
      <c r="B225" s="89">
        <v>110</v>
      </c>
      <c r="C225" s="89">
        <v>3958</v>
      </c>
      <c r="D225" s="20" t="s">
        <v>248</v>
      </c>
      <c r="E225" s="89" t="s">
        <v>13</v>
      </c>
      <c r="F225" s="89" t="s">
        <v>13</v>
      </c>
      <c r="G225" s="89" t="s">
        <v>22</v>
      </c>
      <c r="H225" s="89"/>
      <c r="I225" s="89"/>
      <c r="J225" s="89">
        <v>2088</v>
      </c>
      <c r="K225" s="91" t="s">
        <v>15</v>
      </c>
    </row>
    <row r="226" spans="2:11" ht="16.5" customHeight="1" thickBot="1" x14ac:dyDescent="0.45">
      <c r="B226" s="90"/>
      <c r="C226" s="90"/>
      <c r="D226" s="48" t="s">
        <v>249</v>
      </c>
      <c r="E226" s="90"/>
      <c r="F226" s="90"/>
      <c r="G226" s="90"/>
      <c r="H226" s="90"/>
      <c r="I226" s="90"/>
      <c r="J226" s="90"/>
      <c r="K226" s="92"/>
    </row>
    <row r="227" spans="2:11" ht="15.75" customHeight="1" x14ac:dyDescent="0.4">
      <c r="B227" s="89">
        <v>111</v>
      </c>
      <c r="C227" s="89">
        <v>4112</v>
      </c>
      <c r="D227" s="20" t="s">
        <v>6230</v>
      </c>
      <c r="E227" s="89" t="s">
        <v>3053</v>
      </c>
      <c r="F227" s="89" t="s">
        <v>13</v>
      </c>
      <c r="G227" s="89" t="s">
        <v>435</v>
      </c>
      <c r="H227" s="89"/>
      <c r="I227" s="89"/>
      <c r="J227" s="89">
        <v>2069</v>
      </c>
      <c r="K227" s="91" t="s">
        <v>15</v>
      </c>
    </row>
    <row r="228" spans="2:11" ht="16.5" customHeight="1" thickBot="1" x14ac:dyDescent="0.45">
      <c r="B228" s="90"/>
      <c r="C228" s="90"/>
      <c r="D228" s="48" t="s">
        <v>6347</v>
      </c>
      <c r="E228" s="90"/>
      <c r="F228" s="90"/>
      <c r="G228" s="90"/>
      <c r="H228" s="90"/>
      <c r="I228" s="90"/>
      <c r="J228" s="90"/>
      <c r="K228" s="92"/>
    </row>
    <row r="229" spans="2:11" ht="15.75" customHeight="1" x14ac:dyDescent="0.4">
      <c r="B229" s="89">
        <v>112</v>
      </c>
      <c r="C229" s="89">
        <v>1079</v>
      </c>
      <c r="D229" s="20" t="s">
        <v>250</v>
      </c>
      <c r="E229" s="89">
        <v>93</v>
      </c>
      <c r="F229" s="89" t="s">
        <v>57</v>
      </c>
      <c r="G229" s="89" t="s">
        <v>29</v>
      </c>
      <c r="H229" s="89"/>
      <c r="I229" s="89"/>
      <c r="J229" s="89">
        <v>2192</v>
      </c>
      <c r="K229" s="91" t="s">
        <v>19</v>
      </c>
    </row>
    <row r="230" spans="2:11" ht="16.5" customHeight="1" thickBot="1" x14ac:dyDescent="0.45">
      <c r="B230" s="90"/>
      <c r="C230" s="90"/>
      <c r="D230" s="48" t="s">
        <v>251</v>
      </c>
      <c r="E230" s="90"/>
      <c r="F230" s="90"/>
      <c r="G230" s="90"/>
      <c r="H230" s="90"/>
      <c r="I230" s="90"/>
      <c r="J230" s="90"/>
      <c r="K230" s="92"/>
    </row>
    <row r="231" spans="2:11" ht="15.75" customHeight="1" x14ac:dyDescent="0.4">
      <c r="B231" s="89">
        <v>113</v>
      </c>
      <c r="C231" s="89">
        <v>1080</v>
      </c>
      <c r="D231" s="20" t="s">
        <v>252</v>
      </c>
      <c r="E231" s="89">
        <v>92</v>
      </c>
      <c r="F231" s="89" t="s">
        <v>13</v>
      </c>
      <c r="G231" s="89" t="s">
        <v>85</v>
      </c>
      <c r="H231" s="89"/>
      <c r="I231" s="89"/>
      <c r="J231" s="89">
        <v>1982</v>
      </c>
      <c r="K231" s="91" t="s">
        <v>19</v>
      </c>
    </row>
    <row r="232" spans="2:11" ht="16.5" customHeight="1" thickBot="1" x14ac:dyDescent="0.45">
      <c r="B232" s="90"/>
      <c r="C232" s="90"/>
      <c r="D232" s="48" t="s">
        <v>253</v>
      </c>
      <c r="E232" s="90"/>
      <c r="F232" s="90"/>
      <c r="G232" s="90"/>
      <c r="H232" s="90"/>
      <c r="I232" s="90"/>
      <c r="J232" s="90"/>
      <c r="K232" s="92"/>
    </row>
    <row r="233" spans="2:11" ht="15.75" customHeight="1" x14ac:dyDescent="0.4">
      <c r="B233" s="89">
        <v>114</v>
      </c>
      <c r="C233" s="89">
        <v>3874</v>
      </c>
      <c r="D233" s="20" t="s">
        <v>254</v>
      </c>
      <c r="E233" s="89" t="s">
        <v>46</v>
      </c>
      <c r="F233" s="89" t="s">
        <v>13</v>
      </c>
      <c r="G233" s="89" t="s">
        <v>255</v>
      </c>
      <c r="H233" s="89">
        <f>10+6+7</f>
        <v>23</v>
      </c>
      <c r="I233" s="89">
        <f>-32-4+0</f>
        <v>-36</v>
      </c>
      <c r="J233" s="89">
        <v>1958</v>
      </c>
      <c r="K233" s="91" t="s">
        <v>15</v>
      </c>
    </row>
    <row r="234" spans="2:11" ht="16.5" customHeight="1" thickBot="1" x14ac:dyDescent="0.45">
      <c r="B234" s="90"/>
      <c r="C234" s="90"/>
      <c r="D234" s="48" t="s">
        <v>256</v>
      </c>
      <c r="E234" s="90"/>
      <c r="F234" s="90"/>
      <c r="G234" s="90"/>
      <c r="H234" s="90"/>
      <c r="I234" s="90"/>
      <c r="J234" s="90"/>
      <c r="K234" s="92"/>
    </row>
    <row r="235" spans="2:11" ht="15.75" customHeight="1" x14ac:dyDescent="0.4">
      <c r="B235" s="89">
        <v>115</v>
      </c>
      <c r="C235" s="89">
        <v>1081</v>
      </c>
      <c r="D235" s="20" t="s">
        <v>257</v>
      </c>
      <c r="E235" s="89">
        <v>89</v>
      </c>
      <c r="F235" s="89" t="s">
        <v>13</v>
      </c>
      <c r="G235" s="89" t="s">
        <v>29</v>
      </c>
      <c r="H235" s="89"/>
      <c r="I235" s="89"/>
      <c r="J235" s="89">
        <v>2053</v>
      </c>
      <c r="K235" s="91" t="s">
        <v>19</v>
      </c>
    </row>
    <row r="236" spans="2:11" ht="16.5" customHeight="1" thickBot="1" x14ac:dyDescent="0.45">
      <c r="B236" s="90"/>
      <c r="C236" s="90"/>
      <c r="D236" s="48" t="s">
        <v>258</v>
      </c>
      <c r="E236" s="90"/>
      <c r="F236" s="90"/>
      <c r="G236" s="90"/>
      <c r="H236" s="90"/>
      <c r="I236" s="90"/>
      <c r="J236" s="90"/>
      <c r="K236" s="92"/>
    </row>
    <row r="237" spans="2:11" ht="15.75" customHeight="1" x14ac:dyDescent="0.4">
      <c r="B237" s="89">
        <v>116</v>
      </c>
      <c r="C237" s="89">
        <v>4008</v>
      </c>
      <c r="D237" s="20" t="s">
        <v>259</v>
      </c>
      <c r="E237" s="89" t="s">
        <v>260</v>
      </c>
      <c r="F237" s="89" t="s">
        <v>13</v>
      </c>
      <c r="G237" s="89" t="s">
        <v>43</v>
      </c>
      <c r="H237" s="89"/>
      <c r="I237" s="89"/>
      <c r="J237" s="89">
        <v>2044</v>
      </c>
      <c r="K237" s="91" t="s">
        <v>15</v>
      </c>
    </row>
    <row r="238" spans="2:11" ht="16.5" customHeight="1" thickBot="1" x14ac:dyDescent="0.45">
      <c r="B238" s="90"/>
      <c r="C238" s="90"/>
      <c r="D238" s="48" t="s">
        <v>261</v>
      </c>
      <c r="E238" s="90"/>
      <c r="F238" s="90"/>
      <c r="G238" s="90"/>
      <c r="H238" s="90"/>
      <c r="I238" s="90"/>
      <c r="J238" s="90"/>
      <c r="K238" s="92"/>
    </row>
    <row r="239" spans="2:11" ht="15.75" customHeight="1" x14ac:dyDescent="0.4">
      <c r="B239" s="89">
        <v>117</v>
      </c>
      <c r="C239" s="89">
        <v>3978</v>
      </c>
      <c r="D239" s="20" t="s">
        <v>262</v>
      </c>
      <c r="E239" s="89" t="s">
        <v>13</v>
      </c>
      <c r="F239" s="89" t="s">
        <v>13</v>
      </c>
      <c r="G239" s="89" t="s">
        <v>22</v>
      </c>
      <c r="H239" s="89"/>
      <c r="I239" s="89"/>
      <c r="J239" s="89">
        <v>2048</v>
      </c>
      <c r="K239" s="91" t="s">
        <v>15</v>
      </c>
    </row>
    <row r="240" spans="2:11" ht="16.5" customHeight="1" thickBot="1" x14ac:dyDescent="0.45">
      <c r="B240" s="90"/>
      <c r="C240" s="90"/>
      <c r="D240" s="48" t="s">
        <v>263</v>
      </c>
      <c r="E240" s="90"/>
      <c r="F240" s="90"/>
      <c r="G240" s="90"/>
      <c r="H240" s="90"/>
      <c r="I240" s="90"/>
      <c r="J240" s="90"/>
      <c r="K240" s="92"/>
    </row>
    <row r="241" spans="2:11" ht="15.75" customHeight="1" x14ac:dyDescent="0.4">
      <c r="B241" s="89">
        <v>118</v>
      </c>
      <c r="C241" s="89">
        <v>1082</v>
      </c>
      <c r="D241" s="20" t="s">
        <v>264</v>
      </c>
      <c r="E241" s="89" t="s">
        <v>13</v>
      </c>
      <c r="F241" s="89" t="s">
        <v>13</v>
      </c>
      <c r="G241" s="89" t="s">
        <v>14</v>
      </c>
      <c r="H241" s="89"/>
      <c r="I241" s="89"/>
      <c r="J241" s="89">
        <v>2035</v>
      </c>
      <c r="K241" s="91" t="s">
        <v>19</v>
      </c>
    </row>
    <row r="242" spans="2:11" ht="16.5" customHeight="1" thickBot="1" x14ac:dyDescent="0.45">
      <c r="B242" s="90"/>
      <c r="C242" s="90"/>
      <c r="D242" s="48" t="s">
        <v>265</v>
      </c>
      <c r="E242" s="90"/>
      <c r="F242" s="90"/>
      <c r="G242" s="90"/>
      <c r="H242" s="90"/>
      <c r="I242" s="90"/>
      <c r="J242" s="90"/>
      <c r="K242" s="92"/>
    </row>
    <row r="243" spans="2:11" ht="15.75" customHeight="1" x14ac:dyDescent="0.4">
      <c r="B243" s="89">
        <v>119</v>
      </c>
      <c r="C243" s="89">
        <v>1083</v>
      </c>
      <c r="D243" s="20" t="s">
        <v>266</v>
      </c>
      <c r="E243" s="89">
        <v>72</v>
      </c>
      <c r="F243" s="89" t="s">
        <v>134</v>
      </c>
      <c r="G243" s="89" t="s">
        <v>29</v>
      </c>
      <c r="H243" s="89"/>
      <c r="I243" s="89"/>
      <c r="J243" s="89">
        <v>2354</v>
      </c>
      <c r="K243" s="91" t="s">
        <v>19</v>
      </c>
    </row>
    <row r="244" spans="2:11" ht="16.5" customHeight="1" thickBot="1" x14ac:dyDescent="0.45">
      <c r="B244" s="90"/>
      <c r="C244" s="90"/>
      <c r="D244" s="48" t="s">
        <v>267</v>
      </c>
      <c r="E244" s="90"/>
      <c r="F244" s="90"/>
      <c r="G244" s="90"/>
      <c r="H244" s="90"/>
      <c r="I244" s="90"/>
      <c r="J244" s="90"/>
      <c r="K244" s="92"/>
    </row>
    <row r="245" spans="2:11" ht="15.75" customHeight="1" x14ac:dyDescent="0.4">
      <c r="B245" s="89">
        <v>120</v>
      </c>
      <c r="C245" s="89">
        <v>1084</v>
      </c>
      <c r="D245" s="20" t="s">
        <v>268</v>
      </c>
      <c r="E245" s="89">
        <v>91</v>
      </c>
      <c r="F245" s="89" t="s">
        <v>57</v>
      </c>
      <c r="G245" s="89" t="s">
        <v>43</v>
      </c>
      <c r="H245" s="89"/>
      <c r="I245" s="89"/>
      <c r="J245" s="89">
        <v>2064</v>
      </c>
      <c r="K245" s="91" t="s">
        <v>19</v>
      </c>
    </row>
    <row r="246" spans="2:11" ht="16.5" customHeight="1" thickBot="1" x14ac:dyDescent="0.45">
      <c r="B246" s="90"/>
      <c r="C246" s="90"/>
      <c r="D246" s="48" t="s">
        <v>269</v>
      </c>
      <c r="E246" s="90"/>
      <c r="F246" s="90"/>
      <c r="G246" s="90"/>
      <c r="H246" s="90"/>
      <c r="I246" s="90"/>
      <c r="J246" s="90"/>
      <c r="K246" s="92"/>
    </row>
    <row r="247" spans="2:11" ht="15.75" customHeight="1" x14ac:dyDescent="0.4">
      <c r="B247" s="89">
        <v>121</v>
      </c>
      <c r="C247" s="89">
        <v>1085</v>
      </c>
      <c r="D247" s="20" t="s">
        <v>270</v>
      </c>
      <c r="E247" s="89" t="s">
        <v>13</v>
      </c>
      <c r="F247" s="89" t="s">
        <v>13</v>
      </c>
      <c r="G247" s="89" t="s">
        <v>32</v>
      </c>
      <c r="H247" s="89"/>
      <c r="I247" s="89"/>
      <c r="J247" s="89">
        <v>2077</v>
      </c>
      <c r="K247" s="91" t="s">
        <v>19</v>
      </c>
    </row>
    <row r="248" spans="2:11" ht="16.5" customHeight="1" thickBot="1" x14ac:dyDescent="0.45">
      <c r="B248" s="90"/>
      <c r="C248" s="90"/>
      <c r="D248" s="48" t="s">
        <v>271</v>
      </c>
      <c r="E248" s="90"/>
      <c r="F248" s="90"/>
      <c r="G248" s="90"/>
      <c r="H248" s="90"/>
      <c r="I248" s="90"/>
      <c r="J248" s="90"/>
      <c r="K248" s="92"/>
    </row>
    <row r="249" spans="2:11" ht="15.75" customHeight="1" x14ac:dyDescent="0.4">
      <c r="B249" s="89">
        <v>122</v>
      </c>
      <c r="C249" s="89">
        <v>4168</v>
      </c>
      <c r="D249" s="20" t="s">
        <v>6533</v>
      </c>
      <c r="E249" s="89" t="s">
        <v>28</v>
      </c>
      <c r="F249" s="89" t="s">
        <v>13</v>
      </c>
      <c r="G249" s="89" t="s">
        <v>29</v>
      </c>
      <c r="H249" s="89">
        <v>9</v>
      </c>
      <c r="I249" s="89">
        <v>14</v>
      </c>
      <c r="J249" s="89">
        <v>2114</v>
      </c>
      <c r="K249" s="91" t="s">
        <v>15</v>
      </c>
    </row>
    <row r="250" spans="2:11" ht="16.5" customHeight="1" thickBot="1" x14ac:dyDescent="0.45">
      <c r="B250" s="90"/>
      <c r="C250" s="90"/>
      <c r="D250" s="48" t="s">
        <v>6421</v>
      </c>
      <c r="E250" s="90"/>
      <c r="F250" s="90"/>
      <c r="G250" s="90"/>
      <c r="H250" s="90"/>
      <c r="I250" s="90"/>
      <c r="J250" s="90"/>
      <c r="K250" s="92"/>
    </row>
    <row r="251" spans="2:11" ht="15.75" customHeight="1" x14ac:dyDescent="0.4">
      <c r="B251" s="89">
        <v>123</v>
      </c>
      <c r="C251" s="89">
        <v>3909</v>
      </c>
      <c r="D251" s="20" t="s">
        <v>272</v>
      </c>
      <c r="E251" s="89" t="s">
        <v>13</v>
      </c>
      <c r="F251" s="89" t="s">
        <v>13</v>
      </c>
      <c r="G251" s="89" t="s">
        <v>29</v>
      </c>
      <c r="H251" s="89"/>
      <c r="I251" s="89"/>
      <c r="J251" s="89">
        <v>2107</v>
      </c>
      <c r="K251" s="91" t="s">
        <v>19</v>
      </c>
    </row>
    <row r="252" spans="2:11" ht="16.5" customHeight="1" thickBot="1" x14ac:dyDescent="0.45">
      <c r="B252" s="90"/>
      <c r="C252" s="90"/>
      <c r="D252" s="48" t="s">
        <v>273</v>
      </c>
      <c r="E252" s="90"/>
      <c r="F252" s="90"/>
      <c r="G252" s="90"/>
      <c r="H252" s="90"/>
      <c r="I252" s="90"/>
      <c r="J252" s="90"/>
      <c r="K252" s="92"/>
    </row>
    <row r="253" spans="2:11" ht="15.75" customHeight="1" x14ac:dyDescent="0.4">
      <c r="B253" s="89">
        <v>124</v>
      </c>
      <c r="C253" s="89">
        <v>1086</v>
      </c>
      <c r="D253" s="20" t="s">
        <v>274</v>
      </c>
      <c r="E253" s="89" t="s">
        <v>13</v>
      </c>
      <c r="F253" s="89" t="s">
        <v>13</v>
      </c>
      <c r="G253" s="89" t="s">
        <v>29</v>
      </c>
      <c r="H253" s="89"/>
      <c r="I253" s="89"/>
      <c r="J253" s="89">
        <v>1937</v>
      </c>
      <c r="K253" s="91" t="s">
        <v>19</v>
      </c>
    </row>
    <row r="254" spans="2:11" ht="16.5" customHeight="1" thickBot="1" x14ac:dyDescent="0.45">
      <c r="B254" s="90"/>
      <c r="C254" s="90"/>
      <c r="D254" s="48" t="s">
        <v>275</v>
      </c>
      <c r="E254" s="90"/>
      <c r="F254" s="90"/>
      <c r="G254" s="90"/>
      <c r="H254" s="90"/>
      <c r="I254" s="90"/>
      <c r="J254" s="90"/>
      <c r="K254" s="92"/>
    </row>
    <row r="255" spans="2:11" ht="15.75" customHeight="1" x14ac:dyDescent="0.4">
      <c r="B255" s="89">
        <v>125</v>
      </c>
      <c r="C255" s="89">
        <v>4151</v>
      </c>
      <c r="D255" s="20" t="s">
        <v>6292</v>
      </c>
      <c r="E255" s="89" t="s">
        <v>203</v>
      </c>
      <c r="F255" s="89" t="s">
        <v>13</v>
      </c>
      <c r="G255" s="89" t="s">
        <v>255</v>
      </c>
      <c r="H255" s="89">
        <f>6+7</f>
        <v>13</v>
      </c>
      <c r="I255" s="89">
        <f>-5-8</f>
        <v>-13</v>
      </c>
      <c r="J255" s="89">
        <v>2054</v>
      </c>
      <c r="K255" s="91" t="s">
        <v>15</v>
      </c>
    </row>
    <row r="256" spans="2:11" ht="16.5" customHeight="1" thickBot="1" x14ac:dyDescent="0.45">
      <c r="B256" s="90"/>
      <c r="C256" s="90"/>
      <c r="D256" s="48" t="s">
        <v>6378</v>
      </c>
      <c r="E256" s="90"/>
      <c r="F256" s="90"/>
      <c r="G256" s="90"/>
      <c r="H256" s="90"/>
      <c r="I256" s="90"/>
      <c r="J256" s="90"/>
      <c r="K256" s="92"/>
    </row>
    <row r="257" spans="2:11" ht="15.75" customHeight="1" x14ac:dyDescent="0.4">
      <c r="B257" s="89">
        <v>126</v>
      </c>
      <c r="C257" s="89">
        <v>1087</v>
      </c>
      <c r="D257" s="20" t="s">
        <v>276</v>
      </c>
      <c r="E257" s="89" t="s">
        <v>137</v>
      </c>
      <c r="F257" s="89" t="s">
        <v>13</v>
      </c>
      <c r="G257" s="89" t="s">
        <v>277</v>
      </c>
      <c r="H257" s="89"/>
      <c r="I257" s="89"/>
      <c r="J257" s="89">
        <v>2031</v>
      </c>
      <c r="K257" s="91" t="s">
        <v>19</v>
      </c>
    </row>
    <row r="258" spans="2:11" ht="16.5" customHeight="1" thickBot="1" x14ac:dyDescent="0.45">
      <c r="B258" s="90"/>
      <c r="C258" s="90"/>
      <c r="D258" s="48" t="s">
        <v>278</v>
      </c>
      <c r="E258" s="90"/>
      <c r="F258" s="90"/>
      <c r="G258" s="90"/>
      <c r="H258" s="90"/>
      <c r="I258" s="90"/>
      <c r="J258" s="90"/>
      <c r="K258" s="92"/>
    </row>
    <row r="259" spans="2:11" ht="15.75" customHeight="1" x14ac:dyDescent="0.4">
      <c r="B259" s="89">
        <v>127</v>
      </c>
      <c r="C259" s="89">
        <v>1088</v>
      </c>
      <c r="D259" s="20" t="s">
        <v>279</v>
      </c>
      <c r="E259" s="89" t="s">
        <v>13</v>
      </c>
      <c r="F259" s="89" t="s">
        <v>13</v>
      </c>
      <c r="G259" s="89" t="s">
        <v>29</v>
      </c>
      <c r="H259" s="89"/>
      <c r="I259" s="89"/>
      <c r="J259" s="89">
        <v>2188</v>
      </c>
      <c r="K259" s="91" t="s">
        <v>19</v>
      </c>
    </row>
    <row r="260" spans="2:11" ht="16.5" customHeight="1" thickBot="1" x14ac:dyDescent="0.45">
      <c r="B260" s="90"/>
      <c r="C260" s="90"/>
      <c r="D260" s="48" t="s">
        <v>280</v>
      </c>
      <c r="E260" s="90"/>
      <c r="F260" s="90"/>
      <c r="G260" s="90"/>
      <c r="H260" s="90"/>
      <c r="I260" s="90"/>
      <c r="J260" s="90"/>
      <c r="K260" s="92"/>
    </row>
    <row r="261" spans="2:11" ht="15.75" customHeight="1" x14ac:dyDescent="0.4">
      <c r="B261" s="89">
        <v>128</v>
      </c>
      <c r="C261" s="89">
        <v>1089</v>
      </c>
      <c r="D261" s="20" t="s">
        <v>281</v>
      </c>
      <c r="E261" s="89">
        <v>96</v>
      </c>
      <c r="F261" s="89" t="s">
        <v>13</v>
      </c>
      <c r="G261" s="89" t="s">
        <v>29</v>
      </c>
      <c r="H261" s="89"/>
      <c r="I261" s="89"/>
      <c r="J261" s="89">
        <v>2064</v>
      </c>
      <c r="K261" s="91" t="s">
        <v>19</v>
      </c>
    </row>
    <row r="262" spans="2:11" ht="16.5" customHeight="1" thickBot="1" x14ac:dyDescent="0.45">
      <c r="B262" s="90"/>
      <c r="C262" s="90"/>
      <c r="D262" s="48" t="s">
        <v>282</v>
      </c>
      <c r="E262" s="90"/>
      <c r="F262" s="90"/>
      <c r="G262" s="90"/>
      <c r="H262" s="90"/>
      <c r="I262" s="90"/>
      <c r="J262" s="90"/>
      <c r="K262" s="92"/>
    </row>
    <row r="263" spans="2:11" ht="15.75" customHeight="1" x14ac:dyDescent="0.4">
      <c r="B263" s="89">
        <v>129</v>
      </c>
      <c r="C263" s="89">
        <v>1090</v>
      </c>
      <c r="D263" s="20" t="s">
        <v>283</v>
      </c>
      <c r="E263" s="89" t="s">
        <v>13</v>
      </c>
      <c r="F263" s="89" t="s">
        <v>57</v>
      </c>
      <c r="G263" s="89" t="s">
        <v>29</v>
      </c>
      <c r="H263" s="89"/>
      <c r="I263" s="89"/>
      <c r="J263" s="89">
        <v>2186</v>
      </c>
      <c r="K263" s="91" t="s">
        <v>19</v>
      </c>
    </row>
    <row r="264" spans="2:11" ht="16.5" customHeight="1" thickBot="1" x14ac:dyDescent="0.45">
      <c r="B264" s="90"/>
      <c r="C264" s="90"/>
      <c r="D264" s="48" t="s">
        <v>284</v>
      </c>
      <c r="E264" s="90"/>
      <c r="F264" s="90"/>
      <c r="G264" s="90"/>
      <c r="H264" s="90"/>
      <c r="I264" s="90"/>
      <c r="J264" s="90"/>
      <c r="K264" s="92"/>
    </row>
    <row r="265" spans="2:11" ht="15.75" customHeight="1" x14ac:dyDescent="0.4">
      <c r="B265" s="89">
        <v>130</v>
      </c>
      <c r="C265" s="89">
        <v>1091</v>
      </c>
      <c r="D265" s="20" t="s">
        <v>285</v>
      </c>
      <c r="E265" s="89">
        <v>45</v>
      </c>
      <c r="F265" s="89" t="s">
        <v>13</v>
      </c>
      <c r="G265" s="89" t="s">
        <v>29</v>
      </c>
      <c r="H265" s="89"/>
      <c r="I265" s="89"/>
      <c r="J265" s="89">
        <v>1962</v>
      </c>
      <c r="K265" s="91" t="s">
        <v>19</v>
      </c>
    </row>
    <row r="266" spans="2:11" ht="16.5" customHeight="1" thickBot="1" x14ac:dyDescent="0.45">
      <c r="B266" s="90"/>
      <c r="C266" s="90"/>
      <c r="D266" s="48" t="s">
        <v>286</v>
      </c>
      <c r="E266" s="90"/>
      <c r="F266" s="90"/>
      <c r="G266" s="90"/>
      <c r="H266" s="90"/>
      <c r="I266" s="90"/>
      <c r="J266" s="90"/>
      <c r="K266" s="92"/>
    </row>
    <row r="267" spans="2:11" ht="15.75" customHeight="1" x14ac:dyDescent="0.4">
      <c r="B267" s="89">
        <v>131</v>
      </c>
      <c r="C267" s="89">
        <v>1093</v>
      </c>
      <c r="D267" s="20" t="s">
        <v>287</v>
      </c>
      <c r="E267" s="89" t="s">
        <v>13</v>
      </c>
      <c r="F267" s="89" t="s">
        <v>13</v>
      </c>
      <c r="G267" s="89" t="s">
        <v>79</v>
      </c>
      <c r="H267" s="89"/>
      <c r="I267" s="89"/>
      <c r="J267" s="89">
        <v>2103</v>
      </c>
      <c r="K267" s="91" t="s">
        <v>19</v>
      </c>
    </row>
    <row r="268" spans="2:11" ht="16.5" customHeight="1" thickBot="1" x14ac:dyDescent="0.45">
      <c r="B268" s="90"/>
      <c r="C268" s="90"/>
      <c r="D268" s="48" t="s">
        <v>288</v>
      </c>
      <c r="E268" s="90"/>
      <c r="F268" s="90"/>
      <c r="G268" s="90"/>
      <c r="H268" s="90"/>
      <c r="I268" s="90"/>
      <c r="J268" s="90"/>
      <c r="K268" s="92"/>
    </row>
    <row r="269" spans="2:11" ht="15.75" customHeight="1" x14ac:dyDescent="0.4">
      <c r="B269" s="89">
        <v>132</v>
      </c>
      <c r="C269" s="89">
        <v>1094</v>
      </c>
      <c r="D269" s="20" t="s">
        <v>289</v>
      </c>
      <c r="E269" s="89" t="s">
        <v>46</v>
      </c>
      <c r="F269" s="89" t="s">
        <v>13</v>
      </c>
      <c r="G269" s="89" t="s">
        <v>29</v>
      </c>
      <c r="H269" s="89"/>
      <c r="I269" s="89"/>
      <c r="J269" s="89">
        <v>2008</v>
      </c>
      <c r="K269" s="91" t="s">
        <v>19</v>
      </c>
    </row>
    <row r="270" spans="2:11" ht="16.5" customHeight="1" thickBot="1" x14ac:dyDescent="0.45">
      <c r="B270" s="90"/>
      <c r="C270" s="90"/>
      <c r="D270" s="48" t="s">
        <v>290</v>
      </c>
      <c r="E270" s="90"/>
      <c r="F270" s="90"/>
      <c r="G270" s="90"/>
      <c r="H270" s="90"/>
      <c r="I270" s="90"/>
      <c r="J270" s="90"/>
      <c r="K270" s="92"/>
    </row>
    <row r="271" spans="2:11" ht="15.75" customHeight="1" x14ac:dyDescent="0.4">
      <c r="B271" s="89">
        <v>133</v>
      </c>
      <c r="C271" s="89">
        <v>1095</v>
      </c>
      <c r="D271" s="20" t="s">
        <v>291</v>
      </c>
      <c r="E271" s="89">
        <v>53</v>
      </c>
      <c r="F271" s="89" t="s">
        <v>13</v>
      </c>
      <c r="G271" s="89" t="s">
        <v>292</v>
      </c>
      <c r="H271" s="89"/>
      <c r="I271" s="89"/>
      <c r="J271" s="89">
        <v>2056</v>
      </c>
      <c r="K271" s="91" t="s">
        <v>19</v>
      </c>
    </row>
    <row r="272" spans="2:11" ht="16.5" customHeight="1" thickBot="1" x14ac:dyDescent="0.45">
      <c r="B272" s="90"/>
      <c r="C272" s="90"/>
      <c r="D272" s="48" t="s">
        <v>293</v>
      </c>
      <c r="E272" s="90"/>
      <c r="F272" s="90"/>
      <c r="G272" s="90"/>
      <c r="H272" s="90"/>
      <c r="I272" s="90"/>
      <c r="J272" s="90"/>
      <c r="K272" s="92"/>
    </row>
    <row r="273" spans="2:11" ht="15.75" customHeight="1" x14ac:dyDescent="0.4">
      <c r="B273" s="89">
        <v>134</v>
      </c>
      <c r="C273" s="89">
        <v>1096</v>
      </c>
      <c r="D273" s="20" t="s">
        <v>294</v>
      </c>
      <c r="E273" s="89" t="s">
        <v>13</v>
      </c>
      <c r="F273" s="89" t="s">
        <v>13</v>
      </c>
      <c r="G273" s="89" t="s">
        <v>193</v>
      </c>
      <c r="H273" s="89"/>
      <c r="I273" s="89"/>
      <c r="J273" s="89">
        <v>2042</v>
      </c>
      <c r="K273" s="91" t="s">
        <v>19</v>
      </c>
    </row>
    <row r="274" spans="2:11" ht="16.5" customHeight="1" thickBot="1" x14ac:dyDescent="0.45">
      <c r="B274" s="90"/>
      <c r="C274" s="90"/>
      <c r="D274" s="48" t="s">
        <v>295</v>
      </c>
      <c r="E274" s="90"/>
      <c r="F274" s="90"/>
      <c r="G274" s="90"/>
      <c r="H274" s="90"/>
      <c r="I274" s="90"/>
      <c r="J274" s="90"/>
      <c r="K274" s="92"/>
    </row>
    <row r="275" spans="2:11" ht="15.75" customHeight="1" x14ac:dyDescent="0.4">
      <c r="B275" s="89">
        <v>135</v>
      </c>
      <c r="C275" s="89">
        <v>1097</v>
      </c>
      <c r="D275" s="20" t="s">
        <v>296</v>
      </c>
      <c r="E275" s="89">
        <v>85</v>
      </c>
      <c r="F275" s="89" t="s">
        <v>13</v>
      </c>
      <c r="G275" s="89" t="s">
        <v>32</v>
      </c>
      <c r="H275" s="89"/>
      <c r="I275" s="89"/>
      <c r="J275" s="89">
        <v>2050</v>
      </c>
      <c r="K275" s="91" t="s">
        <v>19</v>
      </c>
    </row>
    <row r="276" spans="2:11" ht="16.5" customHeight="1" thickBot="1" x14ac:dyDescent="0.45">
      <c r="B276" s="90"/>
      <c r="C276" s="90"/>
      <c r="D276" s="48" t="s">
        <v>297</v>
      </c>
      <c r="E276" s="90"/>
      <c r="F276" s="90"/>
      <c r="G276" s="90"/>
      <c r="H276" s="90"/>
      <c r="I276" s="90"/>
      <c r="J276" s="90"/>
      <c r="K276" s="92"/>
    </row>
    <row r="277" spans="2:11" ht="15.75" customHeight="1" x14ac:dyDescent="0.4">
      <c r="B277" s="89">
        <v>136</v>
      </c>
      <c r="C277" s="89">
        <v>1098</v>
      </c>
      <c r="D277" s="20" t="s">
        <v>298</v>
      </c>
      <c r="E277" s="89">
        <v>86</v>
      </c>
      <c r="F277" s="89" t="s">
        <v>57</v>
      </c>
      <c r="G277" s="89" t="s">
        <v>29</v>
      </c>
      <c r="H277" s="89"/>
      <c r="I277" s="89"/>
      <c r="J277" s="89">
        <v>2228</v>
      </c>
      <c r="K277" s="91" t="s">
        <v>19</v>
      </c>
    </row>
    <row r="278" spans="2:11" ht="16.5" customHeight="1" thickBot="1" x14ac:dyDescent="0.45">
      <c r="B278" s="90"/>
      <c r="C278" s="90"/>
      <c r="D278" s="48" t="s">
        <v>299</v>
      </c>
      <c r="E278" s="90"/>
      <c r="F278" s="90"/>
      <c r="G278" s="90"/>
      <c r="H278" s="90"/>
      <c r="I278" s="90"/>
      <c r="J278" s="90"/>
      <c r="K278" s="92"/>
    </row>
    <row r="279" spans="2:11" ht="15.75" customHeight="1" x14ac:dyDescent="0.4">
      <c r="B279" s="89">
        <v>137</v>
      </c>
      <c r="C279" s="89">
        <v>3977</v>
      </c>
      <c r="D279" s="20" t="s">
        <v>300</v>
      </c>
      <c r="E279" s="89" t="s">
        <v>13</v>
      </c>
      <c r="F279" s="89" t="s">
        <v>13</v>
      </c>
      <c r="G279" s="89" t="s">
        <v>22</v>
      </c>
      <c r="H279" s="89"/>
      <c r="I279" s="89"/>
      <c r="J279" s="89">
        <v>2080</v>
      </c>
      <c r="K279" s="91" t="s">
        <v>15</v>
      </c>
    </row>
    <row r="280" spans="2:11" ht="16.5" customHeight="1" thickBot="1" x14ac:dyDescent="0.45">
      <c r="B280" s="90"/>
      <c r="C280" s="90"/>
      <c r="D280" s="48" t="s">
        <v>301</v>
      </c>
      <c r="E280" s="90"/>
      <c r="F280" s="90"/>
      <c r="G280" s="90"/>
      <c r="H280" s="90"/>
      <c r="I280" s="90"/>
      <c r="J280" s="90"/>
      <c r="K280" s="92"/>
    </row>
    <row r="281" spans="2:11" ht="15.75" customHeight="1" x14ac:dyDescent="0.4">
      <c r="B281" s="89">
        <v>138</v>
      </c>
      <c r="C281" s="89">
        <v>4066</v>
      </c>
      <c r="D281" s="20" t="s">
        <v>6125</v>
      </c>
      <c r="E281" s="89" t="s">
        <v>13</v>
      </c>
      <c r="F281" s="89" t="s">
        <v>13</v>
      </c>
      <c r="G281" s="89" t="s">
        <v>22</v>
      </c>
      <c r="H281" s="89"/>
      <c r="I281" s="89"/>
      <c r="J281" s="89">
        <v>2081</v>
      </c>
      <c r="K281" s="91" t="s">
        <v>15</v>
      </c>
    </row>
    <row r="282" spans="2:11" ht="16.5" customHeight="1" thickBot="1" x14ac:dyDescent="0.45">
      <c r="B282" s="90"/>
      <c r="C282" s="90"/>
      <c r="D282" s="48" t="s">
        <v>6328</v>
      </c>
      <c r="E282" s="90"/>
      <c r="F282" s="90"/>
      <c r="G282" s="90"/>
      <c r="H282" s="90"/>
      <c r="I282" s="90"/>
      <c r="J282" s="90"/>
      <c r="K282" s="92"/>
    </row>
    <row r="283" spans="2:11" ht="15.75" customHeight="1" x14ac:dyDescent="0.4">
      <c r="B283" s="89">
        <v>139</v>
      </c>
      <c r="C283" s="89">
        <v>1099</v>
      </c>
      <c r="D283" s="20" t="s">
        <v>302</v>
      </c>
      <c r="E283" s="89">
        <v>83</v>
      </c>
      <c r="F283" s="89" t="s">
        <v>134</v>
      </c>
      <c r="G283" s="89" t="s">
        <v>32</v>
      </c>
      <c r="H283" s="89"/>
      <c r="I283" s="89"/>
      <c r="J283" s="89">
        <v>2359</v>
      </c>
      <c r="K283" s="91" t="s">
        <v>19</v>
      </c>
    </row>
    <row r="284" spans="2:11" ht="16.5" customHeight="1" thickBot="1" x14ac:dyDescent="0.45">
      <c r="B284" s="90"/>
      <c r="C284" s="90"/>
      <c r="D284" s="48" t="s">
        <v>303</v>
      </c>
      <c r="E284" s="90"/>
      <c r="F284" s="90"/>
      <c r="G284" s="90"/>
      <c r="H284" s="90"/>
      <c r="I284" s="90"/>
      <c r="J284" s="90"/>
      <c r="K284" s="92"/>
    </row>
    <row r="285" spans="2:11" ht="15.75" customHeight="1" x14ac:dyDescent="0.4">
      <c r="B285" s="89">
        <v>140</v>
      </c>
      <c r="C285" s="89">
        <v>1100</v>
      </c>
      <c r="D285" s="20" t="s">
        <v>304</v>
      </c>
      <c r="E285" s="89">
        <v>95</v>
      </c>
      <c r="F285" s="89" t="s">
        <v>13</v>
      </c>
      <c r="G285" s="89" t="s">
        <v>29</v>
      </c>
      <c r="H285" s="89"/>
      <c r="I285" s="89"/>
      <c r="J285" s="89">
        <v>2093</v>
      </c>
      <c r="K285" s="91" t="s">
        <v>19</v>
      </c>
    </row>
    <row r="286" spans="2:11" ht="16.5" customHeight="1" thickBot="1" x14ac:dyDescent="0.45">
      <c r="B286" s="90"/>
      <c r="C286" s="90"/>
      <c r="D286" s="48" t="s">
        <v>305</v>
      </c>
      <c r="E286" s="90"/>
      <c r="F286" s="90"/>
      <c r="G286" s="90"/>
      <c r="H286" s="90"/>
      <c r="I286" s="90"/>
      <c r="J286" s="90"/>
      <c r="K286" s="92"/>
    </row>
    <row r="287" spans="2:11" ht="15.75" customHeight="1" x14ac:dyDescent="0.4">
      <c r="B287" s="89">
        <v>141</v>
      </c>
      <c r="C287" s="89">
        <v>3666</v>
      </c>
      <c r="D287" s="20" t="s">
        <v>306</v>
      </c>
      <c r="E287" s="89" t="s">
        <v>13</v>
      </c>
      <c r="F287" s="89" t="s">
        <v>13</v>
      </c>
      <c r="G287" s="89" t="s">
        <v>85</v>
      </c>
      <c r="H287" s="89"/>
      <c r="I287" s="89"/>
      <c r="J287" s="89">
        <v>2096</v>
      </c>
      <c r="K287" s="91" t="s">
        <v>19</v>
      </c>
    </row>
    <row r="288" spans="2:11" ht="16.5" customHeight="1" thickBot="1" x14ac:dyDescent="0.45">
      <c r="B288" s="90"/>
      <c r="C288" s="90"/>
      <c r="D288" s="48" t="s">
        <v>307</v>
      </c>
      <c r="E288" s="90"/>
      <c r="F288" s="90"/>
      <c r="G288" s="90"/>
      <c r="H288" s="90"/>
      <c r="I288" s="90"/>
      <c r="J288" s="90"/>
      <c r="K288" s="92"/>
    </row>
    <row r="289" spans="2:11" ht="15.75" customHeight="1" x14ac:dyDescent="0.4">
      <c r="B289" s="89">
        <v>142</v>
      </c>
      <c r="C289" s="89">
        <v>1101</v>
      </c>
      <c r="D289" s="20" t="s">
        <v>308</v>
      </c>
      <c r="E289" s="89">
        <v>81</v>
      </c>
      <c r="F289" s="89" t="s">
        <v>57</v>
      </c>
      <c r="G289" s="89" t="s">
        <v>79</v>
      </c>
      <c r="H289" s="89"/>
      <c r="I289" s="89"/>
      <c r="J289" s="89">
        <v>2189</v>
      </c>
      <c r="K289" s="91" t="s">
        <v>19</v>
      </c>
    </row>
    <row r="290" spans="2:11" ht="16.5" customHeight="1" thickBot="1" x14ac:dyDescent="0.45">
      <c r="B290" s="90"/>
      <c r="C290" s="90"/>
      <c r="D290" s="48" t="s">
        <v>309</v>
      </c>
      <c r="E290" s="90"/>
      <c r="F290" s="90"/>
      <c r="G290" s="90"/>
      <c r="H290" s="90"/>
      <c r="I290" s="90"/>
      <c r="J290" s="90"/>
      <c r="K290" s="92"/>
    </row>
    <row r="291" spans="2:11" ht="15.75" customHeight="1" x14ac:dyDescent="0.4">
      <c r="B291" s="89">
        <v>143</v>
      </c>
      <c r="C291" s="89">
        <v>1102</v>
      </c>
      <c r="D291" s="20" t="s">
        <v>310</v>
      </c>
      <c r="E291" s="89">
        <v>59</v>
      </c>
      <c r="F291" s="89" t="s">
        <v>13</v>
      </c>
      <c r="G291" s="89" t="s">
        <v>79</v>
      </c>
      <c r="H291" s="89"/>
      <c r="I291" s="89"/>
      <c r="J291" s="89">
        <v>2029</v>
      </c>
      <c r="K291" s="91" t="s">
        <v>15</v>
      </c>
    </row>
    <row r="292" spans="2:11" ht="16.5" customHeight="1" thickBot="1" x14ac:dyDescent="0.45">
      <c r="B292" s="90"/>
      <c r="C292" s="90"/>
      <c r="D292" s="48" t="s">
        <v>311</v>
      </c>
      <c r="E292" s="90"/>
      <c r="F292" s="90"/>
      <c r="G292" s="90"/>
      <c r="H292" s="90"/>
      <c r="I292" s="90"/>
      <c r="J292" s="90"/>
      <c r="K292" s="92"/>
    </row>
    <row r="293" spans="2:11" ht="15.75" customHeight="1" x14ac:dyDescent="0.4">
      <c r="B293" s="89">
        <v>144</v>
      </c>
      <c r="C293" s="89">
        <v>4119</v>
      </c>
      <c r="D293" s="20" t="s">
        <v>6237</v>
      </c>
      <c r="E293" s="89" t="s">
        <v>510</v>
      </c>
      <c r="F293" s="89" t="s">
        <v>13</v>
      </c>
      <c r="G293" s="89" t="s">
        <v>435</v>
      </c>
      <c r="H293" s="89"/>
      <c r="I293" s="89"/>
      <c r="J293" s="89">
        <v>2090</v>
      </c>
      <c r="K293" s="91" t="s">
        <v>15</v>
      </c>
    </row>
    <row r="294" spans="2:11" ht="16.5" customHeight="1" thickBot="1" x14ac:dyDescent="0.45">
      <c r="B294" s="90"/>
      <c r="C294" s="90"/>
      <c r="D294" s="48" t="s">
        <v>6354</v>
      </c>
      <c r="E294" s="90"/>
      <c r="F294" s="90"/>
      <c r="G294" s="90"/>
      <c r="H294" s="90"/>
      <c r="I294" s="90"/>
      <c r="J294" s="90"/>
      <c r="K294" s="92"/>
    </row>
    <row r="295" spans="2:11" ht="15.75" customHeight="1" x14ac:dyDescent="0.4">
      <c r="B295" s="89">
        <v>145</v>
      </c>
      <c r="C295" s="89">
        <v>1103</v>
      </c>
      <c r="D295" s="20" t="s">
        <v>312</v>
      </c>
      <c r="E295" s="89">
        <v>53</v>
      </c>
      <c r="F295" s="89" t="s">
        <v>13</v>
      </c>
      <c r="G295" s="89" t="s">
        <v>32</v>
      </c>
      <c r="H295" s="89"/>
      <c r="I295" s="89"/>
      <c r="J295" s="89">
        <v>2028</v>
      </c>
      <c r="K295" s="91" t="s">
        <v>19</v>
      </c>
    </row>
    <row r="296" spans="2:11" ht="16.5" customHeight="1" thickBot="1" x14ac:dyDescent="0.45">
      <c r="B296" s="90"/>
      <c r="C296" s="90"/>
      <c r="D296" s="48" t="s">
        <v>313</v>
      </c>
      <c r="E296" s="90"/>
      <c r="F296" s="90"/>
      <c r="G296" s="90"/>
      <c r="H296" s="90"/>
      <c r="I296" s="90"/>
      <c r="J296" s="90"/>
      <c r="K296" s="92"/>
    </row>
    <row r="297" spans="2:11" ht="15.75" customHeight="1" x14ac:dyDescent="0.4">
      <c r="B297" s="89">
        <v>146</v>
      </c>
      <c r="C297" s="89">
        <v>3667</v>
      </c>
      <c r="D297" s="20" t="s">
        <v>314</v>
      </c>
      <c r="E297" s="89" t="s">
        <v>49</v>
      </c>
      <c r="F297" s="89" t="s">
        <v>13</v>
      </c>
      <c r="G297" s="89" t="s">
        <v>29</v>
      </c>
      <c r="H297" s="89"/>
      <c r="I297" s="89"/>
      <c r="J297" s="89">
        <v>2069</v>
      </c>
      <c r="K297" s="91" t="s">
        <v>19</v>
      </c>
    </row>
    <row r="298" spans="2:11" ht="16.5" customHeight="1" thickBot="1" x14ac:dyDescent="0.45">
      <c r="B298" s="90"/>
      <c r="C298" s="90"/>
      <c r="D298" s="48" t="s">
        <v>315</v>
      </c>
      <c r="E298" s="90"/>
      <c r="F298" s="90"/>
      <c r="G298" s="90"/>
      <c r="H298" s="90"/>
      <c r="I298" s="90"/>
      <c r="J298" s="90"/>
      <c r="K298" s="92"/>
    </row>
    <row r="299" spans="2:11" ht="15.75" customHeight="1" x14ac:dyDescent="0.4">
      <c r="B299" s="89">
        <v>147</v>
      </c>
      <c r="C299" s="89">
        <v>1104</v>
      </c>
      <c r="D299" s="20" t="s">
        <v>316</v>
      </c>
      <c r="E299" s="89" t="s">
        <v>189</v>
      </c>
      <c r="F299" s="89" t="s">
        <v>13</v>
      </c>
      <c r="G299" s="89" t="s">
        <v>85</v>
      </c>
      <c r="H299" s="89"/>
      <c r="I299" s="89"/>
      <c r="J299" s="89">
        <v>2082</v>
      </c>
      <c r="K299" s="91" t="s">
        <v>19</v>
      </c>
    </row>
    <row r="300" spans="2:11" ht="16.5" customHeight="1" thickBot="1" x14ac:dyDescent="0.45">
      <c r="B300" s="90"/>
      <c r="C300" s="90"/>
      <c r="D300" s="48" t="s">
        <v>317</v>
      </c>
      <c r="E300" s="90"/>
      <c r="F300" s="90"/>
      <c r="G300" s="90"/>
      <c r="H300" s="90"/>
      <c r="I300" s="90"/>
      <c r="J300" s="90"/>
      <c r="K300" s="92"/>
    </row>
    <row r="301" spans="2:11" ht="15.75" customHeight="1" x14ac:dyDescent="0.4">
      <c r="B301" s="89">
        <v>148</v>
      </c>
      <c r="C301" s="89">
        <v>1105</v>
      </c>
      <c r="D301" s="20" t="s">
        <v>318</v>
      </c>
      <c r="E301" s="89">
        <v>50</v>
      </c>
      <c r="F301" s="89" t="s">
        <v>13</v>
      </c>
      <c r="G301" s="89" t="s">
        <v>292</v>
      </c>
      <c r="H301" s="89"/>
      <c r="I301" s="89"/>
      <c r="J301" s="89">
        <v>2016</v>
      </c>
      <c r="K301" s="91" t="s">
        <v>19</v>
      </c>
    </row>
    <row r="302" spans="2:11" ht="16.5" customHeight="1" thickBot="1" x14ac:dyDescent="0.45">
      <c r="B302" s="90"/>
      <c r="C302" s="90"/>
      <c r="D302" s="48" t="s">
        <v>319</v>
      </c>
      <c r="E302" s="90"/>
      <c r="F302" s="90"/>
      <c r="G302" s="90"/>
      <c r="H302" s="90"/>
      <c r="I302" s="90"/>
      <c r="J302" s="90"/>
      <c r="K302" s="92"/>
    </row>
    <row r="303" spans="2:11" ht="15.75" customHeight="1" x14ac:dyDescent="0.4">
      <c r="B303" s="89">
        <v>149</v>
      </c>
      <c r="C303" s="89">
        <v>1106</v>
      </c>
      <c r="D303" s="20" t="s">
        <v>320</v>
      </c>
      <c r="E303" s="89">
        <v>96</v>
      </c>
      <c r="F303" s="89" t="s">
        <v>13</v>
      </c>
      <c r="G303" s="89" t="s">
        <v>32</v>
      </c>
      <c r="H303" s="89"/>
      <c r="I303" s="89"/>
      <c r="J303" s="89">
        <v>2152</v>
      </c>
      <c r="K303" s="91" t="s">
        <v>19</v>
      </c>
    </row>
    <row r="304" spans="2:11" ht="16.5" customHeight="1" thickBot="1" x14ac:dyDescent="0.45">
      <c r="B304" s="90"/>
      <c r="C304" s="90"/>
      <c r="D304" s="48" t="s">
        <v>321</v>
      </c>
      <c r="E304" s="90"/>
      <c r="F304" s="90"/>
      <c r="G304" s="90"/>
      <c r="H304" s="90"/>
      <c r="I304" s="90"/>
      <c r="J304" s="90"/>
      <c r="K304" s="92"/>
    </row>
    <row r="305" spans="2:11" ht="15.75" customHeight="1" x14ac:dyDescent="0.4">
      <c r="B305" s="89">
        <v>150</v>
      </c>
      <c r="C305" s="89">
        <v>1107</v>
      </c>
      <c r="D305" s="20" t="s">
        <v>322</v>
      </c>
      <c r="E305" s="89" t="s">
        <v>13</v>
      </c>
      <c r="F305" s="89" t="s">
        <v>13</v>
      </c>
      <c r="G305" s="89" t="s">
        <v>323</v>
      </c>
      <c r="H305" s="89"/>
      <c r="I305" s="89"/>
      <c r="J305" s="89">
        <v>2060</v>
      </c>
      <c r="K305" s="91" t="s">
        <v>19</v>
      </c>
    </row>
    <row r="306" spans="2:11" ht="16.5" customHeight="1" thickBot="1" x14ac:dyDescent="0.45">
      <c r="B306" s="90"/>
      <c r="C306" s="90"/>
      <c r="D306" s="48" t="s">
        <v>324</v>
      </c>
      <c r="E306" s="90"/>
      <c r="F306" s="90"/>
      <c r="G306" s="90"/>
      <c r="H306" s="90"/>
      <c r="I306" s="90"/>
      <c r="J306" s="90"/>
      <c r="K306" s="92"/>
    </row>
    <row r="307" spans="2:11" ht="15.75" customHeight="1" x14ac:dyDescent="0.4">
      <c r="B307" s="89">
        <v>151</v>
      </c>
      <c r="C307" s="89">
        <v>1108</v>
      </c>
      <c r="D307" s="20" t="s">
        <v>325</v>
      </c>
      <c r="E307" s="89" t="s">
        <v>13</v>
      </c>
      <c r="F307" s="89" t="s">
        <v>13</v>
      </c>
      <c r="G307" s="89" t="s">
        <v>242</v>
      </c>
      <c r="H307" s="89"/>
      <c r="I307" s="89"/>
      <c r="J307" s="89">
        <v>1994</v>
      </c>
      <c r="K307" s="91" t="s">
        <v>19</v>
      </c>
    </row>
    <row r="308" spans="2:11" ht="16.5" customHeight="1" thickBot="1" x14ac:dyDescent="0.45">
      <c r="B308" s="90"/>
      <c r="C308" s="90"/>
      <c r="D308" s="48" t="s">
        <v>326</v>
      </c>
      <c r="E308" s="90"/>
      <c r="F308" s="90"/>
      <c r="G308" s="90"/>
      <c r="H308" s="90"/>
      <c r="I308" s="90"/>
      <c r="J308" s="90"/>
      <c r="K308" s="92"/>
    </row>
    <row r="309" spans="2:11" ht="15.75" customHeight="1" x14ac:dyDescent="0.4">
      <c r="B309" s="89">
        <v>152</v>
      </c>
      <c r="C309" s="89">
        <v>1109</v>
      </c>
      <c r="D309" s="20" t="s">
        <v>327</v>
      </c>
      <c r="E309" s="89" t="s">
        <v>13</v>
      </c>
      <c r="F309" s="89" t="s">
        <v>13</v>
      </c>
      <c r="G309" s="89" t="s">
        <v>242</v>
      </c>
      <c r="H309" s="89"/>
      <c r="I309" s="89"/>
      <c r="J309" s="89">
        <v>2137</v>
      </c>
      <c r="K309" s="91" t="s">
        <v>19</v>
      </c>
    </row>
    <row r="310" spans="2:11" ht="16.5" customHeight="1" thickBot="1" x14ac:dyDescent="0.45">
      <c r="B310" s="90"/>
      <c r="C310" s="90"/>
      <c r="D310" s="48" t="s">
        <v>328</v>
      </c>
      <c r="E310" s="90"/>
      <c r="F310" s="90"/>
      <c r="G310" s="90"/>
      <c r="H310" s="90"/>
      <c r="I310" s="90"/>
      <c r="J310" s="90"/>
      <c r="K310" s="92"/>
    </row>
    <row r="311" spans="2:11" ht="15.75" customHeight="1" x14ac:dyDescent="0.4">
      <c r="B311" s="89">
        <v>153</v>
      </c>
      <c r="C311" s="89">
        <v>1110</v>
      </c>
      <c r="D311" s="20" t="s">
        <v>329</v>
      </c>
      <c r="E311" s="89" t="s">
        <v>13</v>
      </c>
      <c r="F311" s="89" t="s">
        <v>13</v>
      </c>
      <c r="G311" s="89" t="s">
        <v>242</v>
      </c>
      <c r="H311" s="89"/>
      <c r="I311" s="89"/>
      <c r="J311" s="89">
        <v>2108</v>
      </c>
      <c r="K311" s="91" t="s">
        <v>19</v>
      </c>
    </row>
    <row r="312" spans="2:11" ht="16.5" customHeight="1" thickBot="1" x14ac:dyDescent="0.45">
      <c r="B312" s="90"/>
      <c r="C312" s="90"/>
      <c r="D312" s="48" t="s">
        <v>330</v>
      </c>
      <c r="E312" s="90"/>
      <c r="F312" s="90"/>
      <c r="G312" s="90"/>
      <c r="H312" s="90"/>
      <c r="I312" s="90"/>
      <c r="J312" s="90"/>
      <c r="K312" s="92"/>
    </row>
    <row r="313" spans="2:11" ht="15.75" customHeight="1" x14ac:dyDescent="0.4">
      <c r="B313" s="89">
        <v>154</v>
      </c>
      <c r="C313" s="89">
        <v>1111</v>
      </c>
      <c r="D313" s="20" t="s">
        <v>331</v>
      </c>
      <c r="E313" s="89">
        <v>91</v>
      </c>
      <c r="F313" s="89" t="s">
        <v>184</v>
      </c>
      <c r="G313" s="89" t="s">
        <v>32</v>
      </c>
      <c r="H313" s="89"/>
      <c r="I313" s="89"/>
      <c r="J313" s="89">
        <v>2251</v>
      </c>
      <c r="K313" s="91" t="s">
        <v>19</v>
      </c>
    </row>
    <row r="314" spans="2:11" ht="16.5" customHeight="1" thickBot="1" x14ac:dyDescent="0.45">
      <c r="B314" s="90"/>
      <c r="C314" s="90"/>
      <c r="D314" s="48" t="s">
        <v>332</v>
      </c>
      <c r="E314" s="90"/>
      <c r="F314" s="90"/>
      <c r="G314" s="90"/>
      <c r="H314" s="90"/>
      <c r="I314" s="90"/>
      <c r="J314" s="90"/>
      <c r="K314" s="92"/>
    </row>
    <row r="315" spans="2:11" ht="15.75" customHeight="1" x14ac:dyDescent="0.4">
      <c r="B315" s="89">
        <v>155</v>
      </c>
      <c r="C315" s="89">
        <v>1112</v>
      </c>
      <c r="D315" s="20" t="s">
        <v>6569</v>
      </c>
      <c r="E315" s="89">
        <v>70</v>
      </c>
      <c r="F315" s="89" t="s">
        <v>57</v>
      </c>
      <c r="G315" s="89" t="s">
        <v>29</v>
      </c>
      <c r="H315" s="89">
        <v>8</v>
      </c>
      <c r="I315" s="89">
        <v>26</v>
      </c>
      <c r="J315" s="89">
        <v>2101</v>
      </c>
      <c r="K315" s="91" t="s">
        <v>15</v>
      </c>
    </row>
    <row r="316" spans="2:11" ht="16.5" customHeight="1" thickBot="1" x14ac:dyDescent="0.45">
      <c r="B316" s="90"/>
      <c r="C316" s="90"/>
      <c r="D316" s="48" t="s">
        <v>333</v>
      </c>
      <c r="E316" s="90"/>
      <c r="F316" s="90"/>
      <c r="G316" s="90"/>
      <c r="H316" s="90"/>
      <c r="I316" s="90"/>
      <c r="J316" s="90"/>
      <c r="K316" s="92"/>
    </row>
    <row r="317" spans="2:11" ht="15.75" customHeight="1" x14ac:dyDescent="0.4">
      <c r="B317" s="89">
        <v>156</v>
      </c>
      <c r="C317" s="89">
        <v>1113</v>
      </c>
      <c r="D317" s="20" t="s">
        <v>334</v>
      </c>
      <c r="E317" s="89" t="s">
        <v>13</v>
      </c>
      <c r="F317" s="89" t="s">
        <v>13</v>
      </c>
      <c r="G317" s="89" t="s">
        <v>29</v>
      </c>
      <c r="H317" s="89"/>
      <c r="I317" s="89"/>
      <c r="J317" s="89">
        <v>2051</v>
      </c>
      <c r="K317" s="91" t="s">
        <v>19</v>
      </c>
    </row>
    <row r="318" spans="2:11" ht="16.5" customHeight="1" thickBot="1" x14ac:dyDescent="0.45">
      <c r="B318" s="90"/>
      <c r="C318" s="90"/>
      <c r="D318" s="48" t="s">
        <v>335</v>
      </c>
      <c r="E318" s="90"/>
      <c r="F318" s="90"/>
      <c r="G318" s="90"/>
      <c r="H318" s="90"/>
      <c r="I318" s="90"/>
      <c r="J318" s="90"/>
      <c r="K318" s="92"/>
    </row>
    <row r="319" spans="2:11" ht="15.75" customHeight="1" x14ac:dyDescent="0.4">
      <c r="B319" s="89">
        <v>157</v>
      </c>
      <c r="C319" s="89">
        <v>1114</v>
      </c>
      <c r="D319" s="20" t="s">
        <v>336</v>
      </c>
      <c r="E319" s="89" t="s">
        <v>82</v>
      </c>
      <c r="F319" s="89" t="s">
        <v>13</v>
      </c>
      <c r="G319" s="89" t="s">
        <v>29</v>
      </c>
      <c r="H319" s="89"/>
      <c r="I319" s="89"/>
      <c r="J319" s="89">
        <v>2084</v>
      </c>
      <c r="K319" s="91" t="s">
        <v>19</v>
      </c>
    </row>
    <row r="320" spans="2:11" ht="16.5" customHeight="1" thickBot="1" x14ac:dyDescent="0.45">
      <c r="B320" s="90"/>
      <c r="C320" s="90"/>
      <c r="D320" s="48" t="s">
        <v>337</v>
      </c>
      <c r="E320" s="90"/>
      <c r="F320" s="90"/>
      <c r="G320" s="90"/>
      <c r="H320" s="90"/>
      <c r="I320" s="90"/>
      <c r="J320" s="90"/>
      <c r="K320" s="92"/>
    </row>
    <row r="321" spans="2:11" ht="15.75" customHeight="1" x14ac:dyDescent="0.4">
      <c r="B321" s="89">
        <v>158</v>
      </c>
      <c r="C321" s="89">
        <v>1115</v>
      </c>
      <c r="D321" s="20" t="s">
        <v>338</v>
      </c>
      <c r="E321" s="89" t="s">
        <v>46</v>
      </c>
      <c r="F321" s="89" t="s">
        <v>13</v>
      </c>
      <c r="G321" s="89" t="s">
        <v>29</v>
      </c>
      <c r="H321" s="89"/>
      <c r="I321" s="89"/>
      <c r="J321" s="89">
        <v>2075</v>
      </c>
      <c r="K321" s="91" t="s">
        <v>19</v>
      </c>
    </row>
    <row r="322" spans="2:11" ht="16.5" customHeight="1" thickBot="1" x14ac:dyDescent="0.45">
      <c r="B322" s="90"/>
      <c r="C322" s="90"/>
      <c r="D322" s="48" t="s">
        <v>339</v>
      </c>
      <c r="E322" s="90"/>
      <c r="F322" s="90"/>
      <c r="G322" s="90"/>
      <c r="H322" s="90"/>
      <c r="I322" s="90"/>
      <c r="J322" s="90"/>
      <c r="K322" s="92"/>
    </row>
    <row r="323" spans="2:11" ht="15.75" customHeight="1" x14ac:dyDescent="0.4">
      <c r="B323" s="89">
        <v>159</v>
      </c>
      <c r="C323" s="89">
        <v>3883</v>
      </c>
      <c r="D323" s="20" t="s">
        <v>340</v>
      </c>
      <c r="E323" s="89" t="s">
        <v>13</v>
      </c>
      <c r="F323" s="89" t="s">
        <v>13</v>
      </c>
      <c r="G323" s="89" t="s">
        <v>29</v>
      </c>
      <c r="H323" s="89"/>
      <c r="I323" s="89"/>
      <c r="J323" s="89">
        <v>2060</v>
      </c>
      <c r="K323" s="91" t="s">
        <v>15</v>
      </c>
    </row>
    <row r="324" spans="2:11" ht="16.5" customHeight="1" thickBot="1" x14ac:dyDescent="0.45">
      <c r="B324" s="90"/>
      <c r="C324" s="90"/>
      <c r="D324" s="48" t="s">
        <v>341</v>
      </c>
      <c r="E324" s="90"/>
      <c r="F324" s="90"/>
      <c r="G324" s="90"/>
      <c r="H324" s="90"/>
      <c r="I324" s="90"/>
      <c r="J324" s="90"/>
      <c r="K324" s="92"/>
    </row>
    <row r="325" spans="2:11" ht="15.75" customHeight="1" x14ac:dyDescent="0.4">
      <c r="B325" s="89">
        <v>160</v>
      </c>
      <c r="C325" s="89">
        <v>1116</v>
      </c>
      <c r="D325" s="20" t="s">
        <v>342</v>
      </c>
      <c r="E325" s="89">
        <v>90</v>
      </c>
      <c r="F325" s="89" t="s">
        <v>57</v>
      </c>
      <c r="G325" s="89" t="s">
        <v>29</v>
      </c>
      <c r="H325" s="89">
        <v>9</v>
      </c>
      <c r="I325" s="89">
        <v>22</v>
      </c>
      <c r="J325" s="89">
        <v>2257</v>
      </c>
      <c r="K325" s="91" t="s">
        <v>15</v>
      </c>
    </row>
    <row r="326" spans="2:11" ht="16.5" customHeight="1" thickBot="1" x14ac:dyDescent="0.45">
      <c r="B326" s="90"/>
      <c r="C326" s="90"/>
      <c r="D326" s="48" t="s">
        <v>343</v>
      </c>
      <c r="E326" s="90"/>
      <c r="F326" s="90"/>
      <c r="G326" s="90"/>
      <c r="H326" s="90"/>
      <c r="I326" s="90"/>
      <c r="J326" s="90"/>
      <c r="K326" s="92"/>
    </row>
    <row r="327" spans="2:11" ht="15.75" customHeight="1" x14ac:dyDescent="0.4">
      <c r="B327" s="89">
        <v>161</v>
      </c>
      <c r="C327" s="89">
        <v>4173</v>
      </c>
      <c r="D327" s="20" t="s">
        <v>6426</v>
      </c>
      <c r="E327" s="89" t="s">
        <v>13</v>
      </c>
      <c r="F327" s="89" t="s">
        <v>13</v>
      </c>
      <c r="G327" s="89" t="s">
        <v>2892</v>
      </c>
      <c r="H327" s="89">
        <v>5</v>
      </c>
      <c r="I327" s="89">
        <v>4</v>
      </c>
      <c r="J327" s="89">
        <v>2104</v>
      </c>
      <c r="K327" s="91" t="s">
        <v>15</v>
      </c>
    </row>
    <row r="328" spans="2:11" ht="16.5" customHeight="1" thickBot="1" x14ac:dyDescent="0.45">
      <c r="B328" s="90"/>
      <c r="C328" s="90"/>
      <c r="D328" s="48" t="s">
        <v>6430</v>
      </c>
      <c r="E328" s="90"/>
      <c r="F328" s="90"/>
      <c r="G328" s="90"/>
      <c r="H328" s="90"/>
      <c r="I328" s="90"/>
      <c r="J328" s="90"/>
      <c r="K328" s="92"/>
    </row>
    <row r="329" spans="2:11" ht="15.75" customHeight="1" x14ac:dyDescent="0.4">
      <c r="B329" s="89">
        <v>162</v>
      </c>
      <c r="C329" s="89">
        <v>1117</v>
      </c>
      <c r="D329" s="20" t="s">
        <v>344</v>
      </c>
      <c r="E329" s="89" t="s">
        <v>62</v>
      </c>
      <c r="F329" s="89" t="s">
        <v>13</v>
      </c>
      <c r="G329" s="89" t="s">
        <v>29</v>
      </c>
      <c r="H329" s="89"/>
      <c r="I329" s="89"/>
      <c r="J329" s="89">
        <v>2060</v>
      </c>
      <c r="K329" s="91" t="s">
        <v>19</v>
      </c>
    </row>
    <row r="330" spans="2:11" ht="16.5" customHeight="1" thickBot="1" x14ac:dyDescent="0.45">
      <c r="B330" s="90"/>
      <c r="C330" s="90"/>
      <c r="D330" s="48" t="s">
        <v>345</v>
      </c>
      <c r="E330" s="90"/>
      <c r="F330" s="90"/>
      <c r="G330" s="90"/>
      <c r="H330" s="90"/>
      <c r="I330" s="90"/>
      <c r="J330" s="90"/>
      <c r="K330" s="92"/>
    </row>
    <row r="331" spans="2:11" ht="15.75" customHeight="1" x14ac:dyDescent="0.4">
      <c r="B331" s="89">
        <v>163</v>
      </c>
      <c r="C331" s="89">
        <v>1118</v>
      </c>
      <c r="D331" s="20" t="s">
        <v>346</v>
      </c>
      <c r="E331" s="89">
        <v>93</v>
      </c>
      <c r="F331" s="89" t="s">
        <v>57</v>
      </c>
      <c r="G331" s="89" t="s">
        <v>347</v>
      </c>
      <c r="H331" s="89"/>
      <c r="I331" s="89"/>
      <c r="J331" s="89">
        <v>2186</v>
      </c>
      <c r="K331" s="91" t="s">
        <v>15</v>
      </c>
    </row>
    <row r="332" spans="2:11" ht="16.5" customHeight="1" thickBot="1" x14ac:dyDescent="0.45">
      <c r="B332" s="90"/>
      <c r="C332" s="90"/>
      <c r="D332" s="48" t="s">
        <v>348</v>
      </c>
      <c r="E332" s="90"/>
      <c r="F332" s="90"/>
      <c r="G332" s="90"/>
      <c r="H332" s="90"/>
      <c r="I332" s="90"/>
      <c r="J332" s="90"/>
      <c r="K332" s="92"/>
    </row>
    <row r="333" spans="2:11" ht="15.75" customHeight="1" x14ac:dyDescent="0.4">
      <c r="B333" s="89">
        <v>164</v>
      </c>
      <c r="C333" s="89">
        <v>1119</v>
      </c>
      <c r="D333" s="20" t="s">
        <v>349</v>
      </c>
      <c r="E333" s="89">
        <v>72</v>
      </c>
      <c r="F333" s="89" t="s">
        <v>134</v>
      </c>
      <c r="G333" s="89" t="s">
        <v>43</v>
      </c>
      <c r="H333" s="89">
        <v>11</v>
      </c>
      <c r="I333" s="89">
        <v>-7</v>
      </c>
      <c r="J333" s="89">
        <v>2259</v>
      </c>
      <c r="K333" s="91" t="s">
        <v>15</v>
      </c>
    </row>
    <row r="334" spans="2:11" ht="16.5" customHeight="1" thickBot="1" x14ac:dyDescent="0.45">
      <c r="B334" s="90"/>
      <c r="C334" s="90"/>
      <c r="D334" s="48" t="s">
        <v>350</v>
      </c>
      <c r="E334" s="90"/>
      <c r="F334" s="90"/>
      <c r="G334" s="90"/>
      <c r="H334" s="90"/>
      <c r="I334" s="90"/>
      <c r="J334" s="90"/>
      <c r="K334" s="92"/>
    </row>
    <row r="335" spans="2:11" ht="15.75" customHeight="1" x14ac:dyDescent="0.4">
      <c r="B335" s="89">
        <v>165</v>
      </c>
      <c r="C335" s="89">
        <v>1120</v>
      </c>
      <c r="D335" s="20" t="s">
        <v>351</v>
      </c>
      <c r="E335" s="89">
        <v>94</v>
      </c>
      <c r="F335" s="89" t="s">
        <v>13</v>
      </c>
      <c r="G335" s="89" t="s">
        <v>29</v>
      </c>
      <c r="H335" s="89"/>
      <c r="I335" s="89"/>
      <c r="J335" s="89">
        <v>2201</v>
      </c>
      <c r="K335" s="91" t="s">
        <v>15</v>
      </c>
    </row>
    <row r="336" spans="2:11" ht="16.5" customHeight="1" thickBot="1" x14ac:dyDescent="0.45">
      <c r="B336" s="90"/>
      <c r="C336" s="90"/>
      <c r="D336" s="48" t="s">
        <v>352</v>
      </c>
      <c r="E336" s="90"/>
      <c r="F336" s="90"/>
      <c r="G336" s="90"/>
      <c r="H336" s="90"/>
      <c r="I336" s="90"/>
      <c r="J336" s="90"/>
      <c r="K336" s="92"/>
    </row>
    <row r="337" spans="2:11" ht="15.75" customHeight="1" x14ac:dyDescent="0.4">
      <c r="B337" s="89">
        <v>166</v>
      </c>
      <c r="C337" s="89">
        <v>1121</v>
      </c>
      <c r="D337" s="20" t="s">
        <v>353</v>
      </c>
      <c r="E337" s="89">
        <v>80</v>
      </c>
      <c r="F337" s="89" t="s">
        <v>13</v>
      </c>
      <c r="G337" s="89" t="s">
        <v>29</v>
      </c>
      <c r="H337" s="89"/>
      <c r="I337" s="89"/>
      <c r="J337" s="89">
        <v>2115</v>
      </c>
      <c r="K337" s="91" t="s">
        <v>19</v>
      </c>
    </row>
    <row r="338" spans="2:11" ht="16.5" customHeight="1" thickBot="1" x14ac:dyDescent="0.45">
      <c r="B338" s="90"/>
      <c r="C338" s="90"/>
      <c r="D338" s="48" t="s">
        <v>354</v>
      </c>
      <c r="E338" s="90"/>
      <c r="F338" s="90"/>
      <c r="G338" s="90"/>
      <c r="H338" s="90"/>
      <c r="I338" s="90"/>
      <c r="J338" s="90"/>
      <c r="K338" s="92"/>
    </row>
    <row r="339" spans="2:11" ht="15.75" customHeight="1" x14ac:dyDescent="0.4">
      <c r="B339" s="89">
        <v>167</v>
      </c>
      <c r="C339" s="89">
        <v>1122</v>
      </c>
      <c r="D339" s="20" t="s">
        <v>355</v>
      </c>
      <c r="E339" s="89" t="s">
        <v>13</v>
      </c>
      <c r="F339" s="89" t="s">
        <v>13</v>
      </c>
      <c r="G339" s="89" t="s">
        <v>43</v>
      </c>
      <c r="H339" s="89"/>
      <c r="I339" s="89"/>
      <c r="J339" s="89">
        <v>2046</v>
      </c>
      <c r="K339" s="91" t="s">
        <v>19</v>
      </c>
    </row>
    <row r="340" spans="2:11" ht="16.5" customHeight="1" thickBot="1" x14ac:dyDescent="0.45">
      <c r="B340" s="90"/>
      <c r="C340" s="90"/>
      <c r="D340" s="48" t="s">
        <v>356</v>
      </c>
      <c r="E340" s="90"/>
      <c r="F340" s="90"/>
      <c r="G340" s="90"/>
      <c r="H340" s="90"/>
      <c r="I340" s="90"/>
      <c r="J340" s="90"/>
      <c r="K340" s="92"/>
    </row>
    <row r="341" spans="2:11" ht="15.75" customHeight="1" x14ac:dyDescent="0.4">
      <c r="B341" s="89">
        <v>168</v>
      </c>
      <c r="C341" s="89">
        <v>1123</v>
      </c>
      <c r="D341" s="20" t="s">
        <v>357</v>
      </c>
      <c r="E341" s="89">
        <v>79</v>
      </c>
      <c r="F341" s="89" t="s">
        <v>13</v>
      </c>
      <c r="G341" s="89" t="s">
        <v>29</v>
      </c>
      <c r="H341" s="89"/>
      <c r="I341" s="89"/>
      <c r="J341" s="89">
        <v>2036</v>
      </c>
      <c r="K341" s="91" t="s">
        <v>19</v>
      </c>
    </row>
    <row r="342" spans="2:11" ht="16.5" customHeight="1" thickBot="1" x14ac:dyDescent="0.45">
      <c r="B342" s="90"/>
      <c r="C342" s="90"/>
      <c r="D342" s="48" t="s">
        <v>358</v>
      </c>
      <c r="E342" s="90"/>
      <c r="F342" s="90"/>
      <c r="G342" s="90"/>
      <c r="H342" s="90"/>
      <c r="I342" s="90"/>
      <c r="J342" s="90"/>
      <c r="K342" s="92"/>
    </row>
    <row r="343" spans="2:11" ht="15.75" customHeight="1" x14ac:dyDescent="0.4">
      <c r="B343" s="89">
        <v>169</v>
      </c>
      <c r="C343" s="89">
        <v>1124</v>
      </c>
      <c r="D343" s="20" t="s">
        <v>359</v>
      </c>
      <c r="E343" s="89" t="s">
        <v>189</v>
      </c>
      <c r="F343" s="89" t="s">
        <v>13</v>
      </c>
      <c r="G343" s="89" t="s">
        <v>29</v>
      </c>
      <c r="H343" s="89"/>
      <c r="I343" s="89"/>
      <c r="J343" s="89">
        <v>2059</v>
      </c>
      <c r="K343" s="91" t="s">
        <v>19</v>
      </c>
    </row>
    <row r="344" spans="2:11" ht="16.5" customHeight="1" thickBot="1" x14ac:dyDescent="0.45">
      <c r="B344" s="90"/>
      <c r="C344" s="90"/>
      <c r="D344" s="48" t="s">
        <v>360</v>
      </c>
      <c r="E344" s="90"/>
      <c r="F344" s="90"/>
      <c r="G344" s="90"/>
      <c r="H344" s="90"/>
      <c r="I344" s="90"/>
      <c r="J344" s="90"/>
      <c r="K344" s="92"/>
    </row>
    <row r="345" spans="2:11" ht="15.75" customHeight="1" x14ac:dyDescent="0.4">
      <c r="B345" s="89">
        <v>170</v>
      </c>
      <c r="C345" s="89">
        <v>1125</v>
      </c>
      <c r="D345" s="20" t="s">
        <v>361</v>
      </c>
      <c r="E345" s="89" t="s">
        <v>13</v>
      </c>
      <c r="F345" s="89" t="s">
        <v>13</v>
      </c>
      <c r="G345" s="89" t="s">
        <v>29</v>
      </c>
      <c r="H345" s="89"/>
      <c r="I345" s="89"/>
      <c r="J345" s="89">
        <v>2022</v>
      </c>
      <c r="K345" s="91" t="s">
        <v>19</v>
      </c>
    </row>
    <row r="346" spans="2:11" ht="16.5" customHeight="1" thickBot="1" x14ac:dyDescent="0.45">
      <c r="B346" s="90"/>
      <c r="C346" s="90"/>
      <c r="D346" s="48" t="s">
        <v>362</v>
      </c>
      <c r="E346" s="90"/>
      <c r="F346" s="90"/>
      <c r="G346" s="90"/>
      <c r="H346" s="90"/>
      <c r="I346" s="90"/>
      <c r="J346" s="90"/>
      <c r="K346" s="92"/>
    </row>
    <row r="347" spans="2:11" ht="15.75" customHeight="1" x14ac:dyDescent="0.4">
      <c r="B347" s="89">
        <v>171</v>
      </c>
      <c r="C347" s="89">
        <v>1126</v>
      </c>
      <c r="D347" s="20" t="s">
        <v>363</v>
      </c>
      <c r="E347" s="89" t="s">
        <v>13</v>
      </c>
      <c r="F347" s="89" t="s">
        <v>13</v>
      </c>
      <c r="G347" s="89" t="s">
        <v>39</v>
      </c>
      <c r="H347" s="89"/>
      <c r="I347" s="89"/>
      <c r="J347" s="89">
        <v>2050</v>
      </c>
      <c r="K347" s="91" t="s">
        <v>19</v>
      </c>
    </row>
    <row r="348" spans="2:11" ht="16.5" customHeight="1" thickBot="1" x14ac:dyDescent="0.45">
      <c r="B348" s="90"/>
      <c r="C348" s="90"/>
      <c r="D348" s="48" t="s">
        <v>364</v>
      </c>
      <c r="E348" s="90"/>
      <c r="F348" s="90"/>
      <c r="G348" s="90"/>
      <c r="H348" s="90"/>
      <c r="I348" s="90"/>
      <c r="J348" s="90"/>
      <c r="K348" s="92"/>
    </row>
    <row r="349" spans="2:11" ht="15.75" customHeight="1" x14ac:dyDescent="0.4">
      <c r="B349" s="89">
        <v>172</v>
      </c>
      <c r="C349" s="89">
        <v>3946</v>
      </c>
      <c r="D349" s="20" t="s">
        <v>365</v>
      </c>
      <c r="E349" s="89" t="s">
        <v>13</v>
      </c>
      <c r="F349" s="89" t="s">
        <v>13</v>
      </c>
      <c r="G349" s="89" t="s">
        <v>22</v>
      </c>
      <c r="H349" s="89"/>
      <c r="I349" s="89"/>
      <c r="J349" s="89">
        <v>2112</v>
      </c>
      <c r="K349" s="91" t="s">
        <v>15</v>
      </c>
    </row>
    <row r="350" spans="2:11" ht="16.5" customHeight="1" thickBot="1" x14ac:dyDescent="0.45">
      <c r="B350" s="90"/>
      <c r="C350" s="90"/>
      <c r="D350" s="48" t="s">
        <v>366</v>
      </c>
      <c r="E350" s="90"/>
      <c r="F350" s="90"/>
      <c r="G350" s="90"/>
      <c r="H350" s="90"/>
      <c r="I350" s="90"/>
      <c r="J350" s="90"/>
      <c r="K350" s="92"/>
    </row>
    <row r="351" spans="2:11" ht="15.75" customHeight="1" x14ac:dyDescent="0.4">
      <c r="B351" s="89">
        <v>173</v>
      </c>
      <c r="C351" s="89">
        <v>1127</v>
      </c>
      <c r="D351" s="20" t="s">
        <v>367</v>
      </c>
      <c r="E351" s="89">
        <v>89</v>
      </c>
      <c r="F351" s="89" t="s">
        <v>13</v>
      </c>
      <c r="G351" s="89" t="s">
        <v>29</v>
      </c>
      <c r="H351" s="89"/>
      <c r="I351" s="89"/>
      <c r="J351" s="89">
        <v>2033</v>
      </c>
      <c r="K351" s="91" t="s">
        <v>19</v>
      </c>
    </row>
    <row r="352" spans="2:11" ht="16.5" customHeight="1" thickBot="1" x14ac:dyDescent="0.45">
      <c r="B352" s="90"/>
      <c r="C352" s="90"/>
      <c r="D352" s="48" t="s">
        <v>368</v>
      </c>
      <c r="E352" s="90"/>
      <c r="F352" s="90"/>
      <c r="G352" s="90"/>
      <c r="H352" s="90"/>
      <c r="I352" s="90"/>
      <c r="J352" s="90"/>
      <c r="K352" s="92"/>
    </row>
    <row r="353" spans="2:11" ht="15.75" customHeight="1" x14ac:dyDescent="0.4">
      <c r="B353" s="89">
        <v>174</v>
      </c>
      <c r="C353" s="89">
        <v>1128</v>
      </c>
      <c r="D353" s="20" t="s">
        <v>369</v>
      </c>
      <c r="E353" s="89">
        <v>91</v>
      </c>
      <c r="F353" s="89" t="s">
        <v>184</v>
      </c>
      <c r="G353" s="89" t="s">
        <v>54</v>
      </c>
      <c r="H353" s="89"/>
      <c r="I353" s="89"/>
      <c r="J353" s="89">
        <v>2268</v>
      </c>
      <c r="K353" s="91" t="s">
        <v>15</v>
      </c>
    </row>
    <row r="354" spans="2:11" ht="16.5" customHeight="1" thickBot="1" x14ac:dyDescent="0.45">
      <c r="B354" s="90"/>
      <c r="C354" s="90"/>
      <c r="D354" s="48" t="s">
        <v>370</v>
      </c>
      <c r="E354" s="90"/>
      <c r="F354" s="90"/>
      <c r="G354" s="90"/>
      <c r="H354" s="90"/>
      <c r="I354" s="90"/>
      <c r="J354" s="90"/>
      <c r="K354" s="92"/>
    </row>
    <row r="355" spans="2:11" ht="15.75" customHeight="1" x14ac:dyDescent="0.4">
      <c r="B355" s="89">
        <v>175</v>
      </c>
      <c r="C355" s="89">
        <v>1129</v>
      </c>
      <c r="D355" s="20" t="s">
        <v>371</v>
      </c>
      <c r="E355" s="89" t="s">
        <v>13</v>
      </c>
      <c r="F355" s="89" t="s">
        <v>13</v>
      </c>
      <c r="G355" s="89" t="s">
        <v>54</v>
      </c>
      <c r="H355" s="89"/>
      <c r="I355" s="89"/>
      <c r="J355" s="89">
        <v>2039</v>
      </c>
      <c r="K355" s="91" t="s">
        <v>19</v>
      </c>
    </row>
    <row r="356" spans="2:11" ht="16.5" customHeight="1" thickBot="1" x14ac:dyDescent="0.45">
      <c r="B356" s="90"/>
      <c r="C356" s="90"/>
      <c r="D356" s="48" t="s">
        <v>372</v>
      </c>
      <c r="E356" s="90"/>
      <c r="F356" s="90"/>
      <c r="G356" s="90"/>
      <c r="H356" s="90"/>
      <c r="I356" s="90"/>
      <c r="J356" s="90"/>
      <c r="K356" s="92"/>
    </row>
    <row r="357" spans="2:11" ht="15.75" customHeight="1" x14ac:dyDescent="0.4">
      <c r="B357" s="89">
        <v>176</v>
      </c>
      <c r="C357" s="89">
        <v>1130</v>
      </c>
      <c r="D357" s="20" t="s">
        <v>373</v>
      </c>
      <c r="E357" s="89" t="s">
        <v>13</v>
      </c>
      <c r="F357" s="89" t="s">
        <v>13</v>
      </c>
      <c r="G357" s="89" t="s">
        <v>54</v>
      </c>
      <c r="H357" s="89"/>
      <c r="I357" s="89"/>
      <c r="J357" s="89">
        <v>1985</v>
      </c>
      <c r="K357" s="91" t="s">
        <v>19</v>
      </c>
    </row>
    <row r="358" spans="2:11" ht="16.5" customHeight="1" thickBot="1" x14ac:dyDescent="0.45">
      <c r="B358" s="90"/>
      <c r="C358" s="90"/>
      <c r="D358" s="48" t="s">
        <v>374</v>
      </c>
      <c r="E358" s="90"/>
      <c r="F358" s="90"/>
      <c r="G358" s="90"/>
      <c r="H358" s="90"/>
      <c r="I358" s="90"/>
      <c r="J358" s="90"/>
      <c r="K358" s="92"/>
    </row>
    <row r="359" spans="2:11" ht="15.75" customHeight="1" x14ac:dyDescent="0.4">
      <c r="B359" s="89">
        <v>177</v>
      </c>
      <c r="C359" s="89">
        <v>4085</v>
      </c>
      <c r="D359" s="20" t="s">
        <v>6161</v>
      </c>
      <c r="E359" s="89" t="s">
        <v>6259</v>
      </c>
      <c r="F359" s="89" t="s">
        <v>13</v>
      </c>
      <c r="G359" s="89" t="s">
        <v>39</v>
      </c>
      <c r="H359" s="89"/>
      <c r="I359" s="89"/>
      <c r="J359" s="89">
        <v>2047</v>
      </c>
      <c r="K359" s="91" t="s">
        <v>15</v>
      </c>
    </row>
    <row r="360" spans="2:11" ht="16.5" customHeight="1" thickBot="1" x14ac:dyDescent="0.45">
      <c r="B360" s="90"/>
      <c r="C360" s="90"/>
      <c r="D360" s="48" t="s">
        <v>6209</v>
      </c>
      <c r="E360" s="90"/>
      <c r="F360" s="90"/>
      <c r="G360" s="90"/>
      <c r="H360" s="90"/>
      <c r="I360" s="90"/>
      <c r="J360" s="90"/>
      <c r="K360" s="92"/>
    </row>
    <row r="361" spans="2:11" ht="15.75" customHeight="1" x14ac:dyDescent="0.4">
      <c r="B361" s="89">
        <v>178</v>
      </c>
      <c r="C361" s="89">
        <v>3848</v>
      </c>
      <c r="D361" s="20" t="s">
        <v>375</v>
      </c>
      <c r="E361" s="89" t="s">
        <v>158</v>
      </c>
      <c r="F361" s="89" t="s">
        <v>13</v>
      </c>
      <c r="G361" s="89" t="s">
        <v>79</v>
      </c>
      <c r="H361" s="89"/>
      <c r="I361" s="89"/>
      <c r="J361" s="89">
        <v>2128</v>
      </c>
      <c r="K361" s="91" t="s">
        <v>19</v>
      </c>
    </row>
    <row r="362" spans="2:11" ht="16.5" customHeight="1" thickBot="1" x14ac:dyDescent="0.45">
      <c r="B362" s="90"/>
      <c r="C362" s="90"/>
      <c r="D362" s="48" t="s">
        <v>376</v>
      </c>
      <c r="E362" s="90"/>
      <c r="F362" s="90"/>
      <c r="G362" s="90"/>
      <c r="H362" s="90"/>
      <c r="I362" s="90"/>
      <c r="J362" s="90"/>
      <c r="K362" s="92"/>
    </row>
    <row r="363" spans="2:11" ht="15.75" customHeight="1" x14ac:dyDescent="0.4">
      <c r="B363" s="89">
        <v>179</v>
      </c>
      <c r="C363" s="89">
        <v>3925</v>
      </c>
      <c r="D363" s="20" t="s">
        <v>377</v>
      </c>
      <c r="E363" s="89" t="s">
        <v>203</v>
      </c>
      <c r="F363" s="89" t="s">
        <v>13</v>
      </c>
      <c r="G363" s="89" t="s">
        <v>79</v>
      </c>
      <c r="H363" s="89"/>
      <c r="I363" s="89"/>
      <c r="J363" s="89">
        <v>2094</v>
      </c>
      <c r="K363" s="91" t="s">
        <v>15</v>
      </c>
    </row>
    <row r="364" spans="2:11" ht="16.5" customHeight="1" thickBot="1" x14ac:dyDescent="0.45">
      <c r="B364" s="90"/>
      <c r="C364" s="90"/>
      <c r="D364" s="48" t="s">
        <v>378</v>
      </c>
      <c r="E364" s="90"/>
      <c r="F364" s="90"/>
      <c r="G364" s="90"/>
      <c r="H364" s="90"/>
      <c r="I364" s="90"/>
      <c r="J364" s="90"/>
      <c r="K364" s="92"/>
    </row>
    <row r="365" spans="2:11" ht="15.75" customHeight="1" x14ac:dyDescent="0.4">
      <c r="B365" s="89">
        <v>180</v>
      </c>
      <c r="C365" s="89">
        <v>3771</v>
      </c>
      <c r="D365" s="20" t="s">
        <v>379</v>
      </c>
      <c r="E365" s="89" t="s">
        <v>62</v>
      </c>
      <c r="F365" s="89" t="s">
        <v>13</v>
      </c>
      <c r="G365" s="89" t="s">
        <v>79</v>
      </c>
      <c r="H365" s="89"/>
      <c r="I365" s="89"/>
      <c r="J365" s="89">
        <v>2091</v>
      </c>
      <c r="K365" s="91" t="s">
        <v>19</v>
      </c>
    </row>
    <row r="366" spans="2:11" ht="16.5" customHeight="1" thickBot="1" x14ac:dyDescent="0.45">
      <c r="B366" s="90"/>
      <c r="C366" s="90"/>
      <c r="D366" s="48" t="s">
        <v>380</v>
      </c>
      <c r="E366" s="90"/>
      <c r="F366" s="90"/>
      <c r="G366" s="90"/>
      <c r="H366" s="90"/>
      <c r="I366" s="90"/>
      <c r="J366" s="90"/>
      <c r="K366" s="92"/>
    </row>
    <row r="367" spans="2:11" ht="15.75" customHeight="1" x14ac:dyDescent="0.4">
      <c r="B367" s="89">
        <v>181</v>
      </c>
      <c r="C367" s="89">
        <v>1131</v>
      </c>
      <c r="D367" s="20" t="s">
        <v>381</v>
      </c>
      <c r="E367" s="89" t="s">
        <v>13</v>
      </c>
      <c r="F367" s="89" t="s">
        <v>13</v>
      </c>
      <c r="G367" s="89" t="s">
        <v>382</v>
      </c>
      <c r="H367" s="89"/>
      <c r="I367" s="89"/>
      <c r="J367" s="89">
        <v>2008</v>
      </c>
      <c r="K367" s="91" t="s">
        <v>19</v>
      </c>
    </row>
    <row r="368" spans="2:11" ht="16.5" customHeight="1" thickBot="1" x14ac:dyDescent="0.45">
      <c r="B368" s="90"/>
      <c r="C368" s="90"/>
      <c r="D368" s="48" t="s">
        <v>383</v>
      </c>
      <c r="E368" s="90"/>
      <c r="F368" s="90"/>
      <c r="G368" s="90"/>
      <c r="H368" s="90"/>
      <c r="I368" s="90"/>
      <c r="J368" s="90"/>
      <c r="K368" s="92"/>
    </row>
    <row r="369" spans="2:11" ht="15.75" customHeight="1" x14ac:dyDescent="0.4">
      <c r="B369" s="89">
        <v>182</v>
      </c>
      <c r="C369" s="89">
        <v>1132</v>
      </c>
      <c r="D369" s="20" t="s">
        <v>384</v>
      </c>
      <c r="E369" s="89" t="s">
        <v>13</v>
      </c>
      <c r="F369" s="89" t="s">
        <v>13</v>
      </c>
      <c r="G369" s="89" t="s">
        <v>43</v>
      </c>
      <c r="H369" s="89"/>
      <c r="I369" s="89"/>
      <c r="J369" s="89">
        <v>2026</v>
      </c>
      <c r="K369" s="91" t="s">
        <v>19</v>
      </c>
    </row>
    <row r="370" spans="2:11" ht="16.5" customHeight="1" thickBot="1" x14ac:dyDescent="0.45">
      <c r="B370" s="90"/>
      <c r="C370" s="90"/>
      <c r="D370" s="48" t="s">
        <v>385</v>
      </c>
      <c r="E370" s="90"/>
      <c r="F370" s="90"/>
      <c r="G370" s="90"/>
      <c r="H370" s="90"/>
      <c r="I370" s="90"/>
      <c r="J370" s="90"/>
      <c r="K370" s="92"/>
    </row>
    <row r="371" spans="2:11" ht="15.75" customHeight="1" x14ac:dyDescent="0.4">
      <c r="B371" s="89">
        <v>183</v>
      </c>
      <c r="C371" s="89">
        <v>1133</v>
      </c>
      <c r="D371" s="20" t="s">
        <v>386</v>
      </c>
      <c r="E371" s="89" t="s">
        <v>13</v>
      </c>
      <c r="F371" s="89" t="s">
        <v>13</v>
      </c>
      <c r="G371" s="89" t="s">
        <v>22</v>
      </c>
      <c r="H371" s="89"/>
      <c r="I371" s="89"/>
      <c r="J371" s="89">
        <v>2098</v>
      </c>
      <c r="K371" s="91" t="s">
        <v>19</v>
      </c>
    </row>
    <row r="372" spans="2:11" ht="16.5" customHeight="1" thickBot="1" x14ac:dyDescent="0.45">
      <c r="B372" s="90"/>
      <c r="C372" s="90"/>
      <c r="D372" s="48" t="s">
        <v>387</v>
      </c>
      <c r="E372" s="90"/>
      <c r="F372" s="90"/>
      <c r="G372" s="90"/>
      <c r="H372" s="90"/>
      <c r="I372" s="90"/>
      <c r="J372" s="90"/>
      <c r="K372" s="92"/>
    </row>
    <row r="373" spans="2:11" ht="15.75" customHeight="1" x14ac:dyDescent="0.4">
      <c r="B373" s="89">
        <v>184</v>
      </c>
      <c r="C373" s="89">
        <v>1134</v>
      </c>
      <c r="D373" s="20" t="s">
        <v>388</v>
      </c>
      <c r="E373" s="89" t="s">
        <v>13</v>
      </c>
      <c r="F373" s="89" t="s">
        <v>13</v>
      </c>
      <c r="G373" s="89" t="s">
        <v>22</v>
      </c>
      <c r="H373" s="89"/>
      <c r="I373" s="89"/>
      <c r="J373" s="89">
        <v>2045</v>
      </c>
      <c r="K373" s="91" t="s">
        <v>19</v>
      </c>
    </row>
    <row r="374" spans="2:11" ht="16.5" customHeight="1" thickBot="1" x14ac:dyDescent="0.45">
      <c r="B374" s="90"/>
      <c r="C374" s="90"/>
      <c r="D374" s="48" t="s">
        <v>389</v>
      </c>
      <c r="E374" s="90"/>
      <c r="F374" s="90"/>
      <c r="G374" s="90"/>
      <c r="H374" s="90"/>
      <c r="I374" s="90"/>
      <c r="J374" s="90"/>
      <c r="K374" s="92"/>
    </row>
    <row r="375" spans="2:11" ht="15.75" customHeight="1" x14ac:dyDescent="0.4">
      <c r="B375" s="89">
        <v>185</v>
      </c>
      <c r="C375" s="89">
        <v>1135</v>
      </c>
      <c r="D375" s="20" t="s">
        <v>390</v>
      </c>
      <c r="E375" s="89" t="s">
        <v>13</v>
      </c>
      <c r="F375" s="89" t="s">
        <v>13</v>
      </c>
      <c r="G375" s="89" t="s">
        <v>39</v>
      </c>
      <c r="H375" s="89"/>
      <c r="I375" s="89"/>
      <c r="J375" s="89">
        <v>2051</v>
      </c>
      <c r="K375" s="91" t="s">
        <v>19</v>
      </c>
    </row>
    <row r="376" spans="2:11" ht="16.5" customHeight="1" thickBot="1" x14ac:dyDescent="0.45">
      <c r="B376" s="90"/>
      <c r="C376" s="90"/>
      <c r="D376" s="48" t="s">
        <v>391</v>
      </c>
      <c r="E376" s="90"/>
      <c r="F376" s="90"/>
      <c r="G376" s="90"/>
      <c r="H376" s="90"/>
      <c r="I376" s="90"/>
      <c r="J376" s="90"/>
      <c r="K376" s="92"/>
    </row>
    <row r="377" spans="2:11" ht="15.75" customHeight="1" x14ac:dyDescent="0.4">
      <c r="B377" s="89">
        <v>186</v>
      </c>
      <c r="C377" s="89">
        <v>3668</v>
      </c>
      <c r="D377" s="20" t="s">
        <v>392</v>
      </c>
      <c r="E377" s="89" t="s">
        <v>13</v>
      </c>
      <c r="F377" s="89" t="s">
        <v>13</v>
      </c>
      <c r="G377" s="89" t="s">
        <v>85</v>
      </c>
      <c r="H377" s="89"/>
      <c r="I377" s="89"/>
      <c r="J377" s="89">
        <v>2086</v>
      </c>
      <c r="K377" s="91" t="s">
        <v>19</v>
      </c>
    </row>
    <row r="378" spans="2:11" ht="16.5" customHeight="1" thickBot="1" x14ac:dyDescent="0.45">
      <c r="B378" s="90"/>
      <c r="C378" s="90"/>
      <c r="D378" s="48" t="s">
        <v>393</v>
      </c>
      <c r="E378" s="90"/>
      <c r="F378" s="90"/>
      <c r="G378" s="90"/>
      <c r="H378" s="90"/>
      <c r="I378" s="90"/>
      <c r="J378" s="90"/>
      <c r="K378" s="92"/>
    </row>
    <row r="379" spans="2:11" ht="15.75" customHeight="1" x14ac:dyDescent="0.4">
      <c r="B379" s="89">
        <v>187</v>
      </c>
      <c r="C379" s="89">
        <v>1136</v>
      </c>
      <c r="D379" s="20" t="s">
        <v>394</v>
      </c>
      <c r="E379" s="89" t="s">
        <v>13</v>
      </c>
      <c r="F379" s="89" t="s">
        <v>13</v>
      </c>
      <c r="G379" s="89" t="s">
        <v>242</v>
      </c>
      <c r="H379" s="89"/>
      <c r="I379" s="89"/>
      <c r="J379" s="89">
        <v>2049</v>
      </c>
      <c r="K379" s="91" t="s">
        <v>19</v>
      </c>
    </row>
    <row r="380" spans="2:11" ht="16.5" customHeight="1" thickBot="1" x14ac:dyDescent="0.45">
      <c r="B380" s="90"/>
      <c r="C380" s="90"/>
      <c r="D380" s="48" t="s">
        <v>395</v>
      </c>
      <c r="E380" s="90"/>
      <c r="F380" s="90"/>
      <c r="G380" s="90"/>
      <c r="H380" s="90"/>
      <c r="I380" s="90"/>
      <c r="J380" s="90"/>
      <c r="K380" s="92"/>
    </row>
    <row r="381" spans="2:11" ht="15.75" customHeight="1" x14ac:dyDescent="0.4">
      <c r="B381" s="89">
        <v>188</v>
      </c>
      <c r="C381" s="89">
        <v>1137</v>
      </c>
      <c r="D381" s="20" t="s">
        <v>396</v>
      </c>
      <c r="E381" s="89" t="s">
        <v>13</v>
      </c>
      <c r="F381" s="89" t="s">
        <v>13</v>
      </c>
      <c r="G381" s="89" t="s">
        <v>277</v>
      </c>
      <c r="H381" s="89"/>
      <c r="I381" s="89"/>
      <c r="J381" s="89">
        <v>2064</v>
      </c>
      <c r="K381" s="91" t="s">
        <v>19</v>
      </c>
    </row>
    <row r="382" spans="2:11" ht="16.5" customHeight="1" thickBot="1" x14ac:dyDescent="0.45">
      <c r="B382" s="90"/>
      <c r="C382" s="90"/>
      <c r="D382" s="48" t="s">
        <v>397</v>
      </c>
      <c r="E382" s="90"/>
      <c r="F382" s="90"/>
      <c r="G382" s="90"/>
      <c r="H382" s="90"/>
      <c r="I382" s="90"/>
      <c r="J382" s="90"/>
      <c r="K382" s="92"/>
    </row>
    <row r="383" spans="2:11" ht="15.75" customHeight="1" x14ac:dyDescent="0.4">
      <c r="B383" s="89">
        <v>189</v>
      </c>
      <c r="C383" s="89">
        <v>1138</v>
      </c>
      <c r="D383" s="20" t="s">
        <v>398</v>
      </c>
      <c r="E383" s="89" t="s">
        <v>13</v>
      </c>
      <c r="F383" s="89" t="s">
        <v>13</v>
      </c>
      <c r="G383" s="89" t="s">
        <v>103</v>
      </c>
      <c r="H383" s="89"/>
      <c r="I383" s="89"/>
      <c r="J383" s="89">
        <v>1997</v>
      </c>
      <c r="K383" s="91" t="s">
        <v>19</v>
      </c>
    </row>
    <row r="384" spans="2:11" ht="16.5" customHeight="1" thickBot="1" x14ac:dyDescent="0.45">
      <c r="B384" s="90"/>
      <c r="C384" s="90"/>
      <c r="D384" s="48" t="s">
        <v>399</v>
      </c>
      <c r="E384" s="90"/>
      <c r="F384" s="90"/>
      <c r="G384" s="90"/>
      <c r="H384" s="90"/>
      <c r="I384" s="90"/>
      <c r="J384" s="90"/>
      <c r="K384" s="92"/>
    </row>
    <row r="385" spans="2:11" ht="15.75" customHeight="1" x14ac:dyDescent="0.4">
      <c r="B385" s="89">
        <v>190</v>
      </c>
      <c r="C385" s="89">
        <v>1139</v>
      </c>
      <c r="D385" s="20" t="s">
        <v>400</v>
      </c>
      <c r="E385" s="89">
        <v>96</v>
      </c>
      <c r="F385" s="89" t="s">
        <v>13</v>
      </c>
      <c r="G385" s="89" t="s">
        <v>79</v>
      </c>
      <c r="H385" s="89"/>
      <c r="I385" s="89"/>
      <c r="J385" s="89">
        <v>2010</v>
      </c>
      <c r="K385" s="91" t="s">
        <v>19</v>
      </c>
    </row>
    <row r="386" spans="2:11" ht="16.5" customHeight="1" thickBot="1" x14ac:dyDescent="0.45">
      <c r="B386" s="90"/>
      <c r="C386" s="90"/>
      <c r="D386" s="48" t="s">
        <v>401</v>
      </c>
      <c r="E386" s="90"/>
      <c r="F386" s="90"/>
      <c r="G386" s="90"/>
      <c r="H386" s="90"/>
      <c r="I386" s="90"/>
      <c r="J386" s="90"/>
      <c r="K386" s="92"/>
    </row>
    <row r="387" spans="2:11" ht="15.75" customHeight="1" x14ac:dyDescent="0.4">
      <c r="B387" s="89">
        <v>191</v>
      </c>
      <c r="C387" s="89">
        <v>1140</v>
      </c>
      <c r="D387" s="20" t="s">
        <v>402</v>
      </c>
      <c r="E387" s="89">
        <v>94</v>
      </c>
      <c r="F387" s="89" t="s">
        <v>13</v>
      </c>
      <c r="G387" s="89" t="s">
        <v>29</v>
      </c>
      <c r="H387" s="89"/>
      <c r="I387" s="89"/>
      <c r="J387" s="89">
        <v>2085</v>
      </c>
      <c r="K387" s="91" t="s">
        <v>19</v>
      </c>
    </row>
    <row r="388" spans="2:11" ht="16.5" customHeight="1" thickBot="1" x14ac:dyDescent="0.45">
      <c r="B388" s="90"/>
      <c r="C388" s="90"/>
      <c r="D388" s="48" t="s">
        <v>403</v>
      </c>
      <c r="E388" s="90"/>
      <c r="F388" s="90"/>
      <c r="G388" s="90"/>
      <c r="H388" s="90"/>
      <c r="I388" s="90"/>
      <c r="J388" s="90"/>
      <c r="K388" s="92"/>
    </row>
    <row r="389" spans="2:11" ht="15.75" customHeight="1" x14ac:dyDescent="0.4">
      <c r="B389" s="89">
        <v>192</v>
      </c>
      <c r="C389" s="89">
        <v>1141</v>
      </c>
      <c r="D389" s="20" t="s">
        <v>404</v>
      </c>
      <c r="E389" s="89" t="s">
        <v>13</v>
      </c>
      <c r="F389" s="89" t="s">
        <v>13</v>
      </c>
      <c r="G389" s="89" t="s">
        <v>22</v>
      </c>
      <c r="H389" s="89"/>
      <c r="I389" s="89"/>
      <c r="J389" s="89">
        <v>2049</v>
      </c>
      <c r="K389" s="91" t="s">
        <v>19</v>
      </c>
    </row>
    <row r="390" spans="2:11" ht="16.5" customHeight="1" thickBot="1" x14ac:dyDescent="0.45">
      <c r="B390" s="90"/>
      <c r="C390" s="90"/>
      <c r="D390" s="48" t="s">
        <v>405</v>
      </c>
      <c r="E390" s="90"/>
      <c r="F390" s="90"/>
      <c r="G390" s="90"/>
      <c r="H390" s="90"/>
      <c r="I390" s="90"/>
      <c r="J390" s="90"/>
      <c r="K390" s="92"/>
    </row>
    <row r="391" spans="2:11" ht="15.75" customHeight="1" x14ac:dyDescent="0.4">
      <c r="B391" s="89">
        <v>193</v>
      </c>
      <c r="C391" s="89">
        <v>1142</v>
      </c>
      <c r="D391" s="20" t="s">
        <v>406</v>
      </c>
      <c r="E391" s="89" t="s">
        <v>13</v>
      </c>
      <c r="F391" s="89" t="s">
        <v>13</v>
      </c>
      <c r="G391" s="89" t="s">
        <v>22</v>
      </c>
      <c r="H391" s="89"/>
      <c r="I391" s="89"/>
      <c r="J391" s="89">
        <v>2080</v>
      </c>
      <c r="K391" s="91" t="s">
        <v>19</v>
      </c>
    </row>
    <row r="392" spans="2:11" ht="16.5" customHeight="1" thickBot="1" x14ac:dyDescent="0.45">
      <c r="B392" s="90"/>
      <c r="C392" s="90"/>
      <c r="D392" s="48" t="s">
        <v>407</v>
      </c>
      <c r="E392" s="90"/>
      <c r="F392" s="90"/>
      <c r="G392" s="90"/>
      <c r="H392" s="90"/>
      <c r="I392" s="90"/>
      <c r="J392" s="90"/>
      <c r="K392" s="92"/>
    </row>
    <row r="393" spans="2:11" ht="15.75" customHeight="1" x14ac:dyDescent="0.4">
      <c r="B393" s="89">
        <v>194</v>
      </c>
      <c r="C393" s="89">
        <v>1143</v>
      </c>
      <c r="D393" s="20" t="s">
        <v>408</v>
      </c>
      <c r="E393" s="89" t="s">
        <v>13</v>
      </c>
      <c r="F393" s="89" t="s">
        <v>13</v>
      </c>
      <c r="G393" s="89" t="s">
        <v>22</v>
      </c>
      <c r="H393" s="89"/>
      <c r="I393" s="89"/>
      <c r="J393" s="89">
        <v>2056</v>
      </c>
      <c r="K393" s="91" t="s">
        <v>19</v>
      </c>
    </row>
    <row r="394" spans="2:11" ht="16.5" customHeight="1" thickBot="1" x14ac:dyDescent="0.45">
      <c r="B394" s="90"/>
      <c r="C394" s="90"/>
      <c r="D394" s="48" t="s">
        <v>409</v>
      </c>
      <c r="E394" s="90"/>
      <c r="F394" s="90"/>
      <c r="G394" s="90"/>
      <c r="H394" s="90"/>
      <c r="I394" s="90"/>
      <c r="J394" s="90"/>
      <c r="K394" s="92"/>
    </row>
    <row r="395" spans="2:11" ht="15.75" customHeight="1" x14ac:dyDescent="0.4">
      <c r="B395" s="89">
        <v>195</v>
      </c>
      <c r="C395" s="89">
        <v>1144</v>
      </c>
      <c r="D395" s="20" t="s">
        <v>410</v>
      </c>
      <c r="E395" s="89">
        <v>87</v>
      </c>
      <c r="F395" s="89" t="s">
        <v>13</v>
      </c>
      <c r="G395" s="89" t="s">
        <v>32</v>
      </c>
      <c r="H395" s="89"/>
      <c r="I395" s="89"/>
      <c r="J395" s="89">
        <v>2013</v>
      </c>
      <c r="K395" s="91" t="s">
        <v>19</v>
      </c>
    </row>
    <row r="396" spans="2:11" ht="16.5" customHeight="1" thickBot="1" x14ac:dyDescent="0.45">
      <c r="B396" s="90"/>
      <c r="C396" s="90"/>
      <c r="D396" s="48" t="s">
        <v>411</v>
      </c>
      <c r="E396" s="90"/>
      <c r="F396" s="90"/>
      <c r="G396" s="90"/>
      <c r="H396" s="90"/>
      <c r="I396" s="90"/>
      <c r="J396" s="90"/>
      <c r="K396" s="92"/>
    </row>
    <row r="397" spans="2:11" ht="15.75" customHeight="1" x14ac:dyDescent="0.4">
      <c r="B397" s="89">
        <v>196</v>
      </c>
      <c r="C397" s="89">
        <v>1145</v>
      </c>
      <c r="D397" s="20" t="s">
        <v>412</v>
      </c>
      <c r="E397" s="89" t="s">
        <v>13</v>
      </c>
      <c r="F397" s="89" t="s">
        <v>13</v>
      </c>
      <c r="G397" s="89" t="s">
        <v>103</v>
      </c>
      <c r="H397" s="89"/>
      <c r="I397" s="89"/>
      <c r="J397" s="89">
        <v>2085</v>
      </c>
      <c r="K397" s="91" t="s">
        <v>19</v>
      </c>
    </row>
    <row r="398" spans="2:11" ht="16.5" customHeight="1" thickBot="1" x14ac:dyDescent="0.45">
      <c r="B398" s="90"/>
      <c r="C398" s="90"/>
      <c r="D398" s="48" t="s">
        <v>413</v>
      </c>
      <c r="E398" s="90"/>
      <c r="F398" s="90"/>
      <c r="G398" s="90"/>
      <c r="H398" s="90"/>
      <c r="I398" s="90"/>
      <c r="J398" s="90"/>
      <c r="K398" s="92"/>
    </row>
    <row r="399" spans="2:11" ht="15.75" customHeight="1" x14ac:dyDescent="0.4">
      <c r="B399" s="89">
        <v>197</v>
      </c>
      <c r="C399" s="89">
        <v>1146</v>
      </c>
      <c r="D399" s="20" t="s">
        <v>414</v>
      </c>
      <c r="E399" s="89" t="s">
        <v>13</v>
      </c>
      <c r="F399" s="89" t="s">
        <v>13</v>
      </c>
      <c r="G399" s="89" t="s">
        <v>103</v>
      </c>
      <c r="H399" s="89"/>
      <c r="I399" s="89"/>
      <c r="J399" s="89">
        <v>2083</v>
      </c>
      <c r="K399" s="91" t="s">
        <v>19</v>
      </c>
    </row>
    <row r="400" spans="2:11" ht="16.5" customHeight="1" thickBot="1" x14ac:dyDescent="0.45">
      <c r="B400" s="90"/>
      <c r="C400" s="90"/>
      <c r="D400" s="48" t="s">
        <v>415</v>
      </c>
      <c r="E400" s="90"/>
      <c r="F400" s="90"/>
      <c r="G400" s="90"/>
      <c r="H400" s="90"/>
      <c r="I400" s="90"/>
      <c r="J400" s="90"/>
      <c r="K400" s="92"/>
    </row>
    <row r="401" spans="2:11" ht="15.75" customHeight="1" x14ac:dyDescent="0.4">
      <c r="B401" s="89">
        <v>198</v>
      </c>
      <c r="C401" s="89">
        <v>1147</v>
      </c>
      <c r="D401" s="20" t="s">
        <v>416</v>
      </c>
      <c r="E401" s="89">
        <v>88</v>
      </c>
      <c r="F401" s="89" t="s">
        <v>13</v>
      </c>
      <c r="G401" s="89" t="s">
        <v>32</v>
      </c>
      <c r="H401" s="89"/>
      <c r="I401" s="89"/>
      <c r="J401" s="89">
        <v>2025</v>
      </c>
      <c r="K401" s="91" t="s">
        <v>19</v>
      </c>
    </row>
    <row r="402" spans="2:11" ht="16.5" customHeight="1" thickBot="1" x14ac:dyDescent="0.45">
      <c r="B402" s="90"/>
      <c r="C402" s="90"/>
      <c r="D402" s="48" t="s">
        <v>417</v>
      </c>
      <c r="E402" s="90"/>
      <c r="F402" s="90"/>
      <c r="G402" s="90"/>
      <c r="H402" s="90"/>
      <c r="I402" s="90"/>
      <c r="J402" s="90"/>
      <c r="K402" s="92"/>
    </row>
    <row r="403" spans="2:11" ht="15.75" customHeight="1" x14ac:dyDescent="0.4">
      <c r="B403" s="89">
        <v>199</v>
      </c>
      <c r="C403" s="89">
        <v>3669</v>
      </c>
      <c r="D403" s="20" t="s">
        <v>418</v>
      </c>
      <c r="E403" s="89" t="s">
        <v>13</v>
      </c>
      <c r="F403" s="89" t="s">
        <v>13</v>
      </c>
      <c r="G403" s="89" t="s">
        <v>39</v>
      </c>
      <c r="H403" s="89"/>
      <c r="I403" s="89"/>
      <c r="J403" s="89">
        <v>2090</v>
      </c>
      <c r="K403" s="91" t="s">
        <v>19</v>
      </c>
    </row>
    <row r="404" spans="2:11" ht="16.5" customHeight="1" thickBot="1" x14ac:dyDescent="0.45">
      <c r="B404" s="90"/>
      <c r="C404" s="90"/>
      <c r="D404" s="48" t="s">
        <v>419</v>
      </c>
      <c r="E404" s="90"/>
      <c r="F404" s="90"/>
      <c r="G404" s="90"/>
      <c r="H404" s="90"/>
      <c r="I404" s="90"/>
      <c r="J404" s="90"/>
      <c r="K404" s="92"/>
    </row>
    <row r="405" spans="2:11" ht="15.75" customHeight="1" x14ac:dyDescent="0.4">
      <c r="B405" s="89">
        <v>200</v>
      </c>
      <c r="C405" s="89">
        <v>1148</v>
      </c>
      <c r="D405" s="20" t="s">
        <v>420</v>
      </c>
      <c r="E405" s="89">
        <v>62</v>
      </c>
      <c r="F405" s="89" t="s">
        <v>57</v>
      </c>
      <c r="G405" s="89" t="s">
        <v>29</v>
      </c>
      <c r="H405" s="89"/>
      <c r="I405" s="89"/>
      <c r="J405" s="89">
        <v>2223</v>
      </c>
      <c r="K405" s="91" t="s">
        <v>19</v>
      </c>
    </row>
    <row r="406" spans="2:11" ht="16.5" customHeight="1" thickBot="1" x14ac:dyDescent="0.45">
      <c r="B406" s="90"/>
      <c r="C406" s="90"/>
      <c r="D406" s="48" t="s">
        <v>421</v>
      </c>
      <c r="E406" s="90"/>
      <c r="F406" s="90"/>
      <c r="G406" s="90"/>
      <c r="H406" s="90"/>
      <c r="I406" s="90"/>
      <c r="J406" s="90"/>
      <c r="K406" s="92"/>
    </row>
    <row r="407" spans="2:11" ht="15.75" customHeight="1" x14ac:dyDescent="0.4">
      <c r="B407" s="89">
        <v>201</v>
      </c>
      <c r="C407" s="89">
        <v>1149</v>
      </c>
      <c r="D407" s="20" t="s">
        <v>422</v>
      </c>
      <c r="E407" s="89" t="s">
        <v>13</v>
      </c>
      <c r="F407" s="89" t="s">
        <v>13</v>
      </c>
      <c r="G407" s="89" t="s">
        <v>39</v>
      </c>
      <c r="H407" s="89"/>
      <c r="I407" s="89"/>
      <c r="J407" s="89">
        <v>2040</v>
      </c>
      <c r="K407" s="91" t="s">
        <v>19</v>
      </c>
    </row>
    <row r="408" spans="2:11" ht="16.5" customHeight="1" thickBot="1" x14ac:dyDescent="0.45">
      <c r="B408" s="90"/>
      <c r="C408" s="90"/>
      <c r="D408" s="48" t="s">
        <v>423</v>
      </c>
      <c r="E408" s="90"/>
      <c r="F408" s="90"/>
      <c r="G408" s="90"/>
      <c r="H408" s="90"/>
      <c r="I408" s="90"/>
      <c r="J408" s="90"/>
      <c r="K408" s="92"/>
    </row>
    <row r="409" spans="2:11" ht="15.75" customHeight="1" x14ac:dyDescent="0.4">
      <c r="B409" s="89">
        <v>202</v>
      </c>
      <c r="C409" s="89">
        <v>1150</v>
      </c>
      <c r="D409" s="20" t="s">
        <v>424</v>
      </c>
      <c r="E409" s="89" t="s">
        <v>13</v>
      </c>
      <c r="F409" s="89" t="s">
        <v>13</v>
      </c>
      <c r="G409" s="89" t="s">
        <v>43</v>
      </c>
      <c r="H409" s="89"/>
      <c r="I409" s="89"/>
      <c r="J409" s="89">
        <v>2048</v>
      </c>
      <c r="K409" s="91" t="s">
        <v>19</v>
      </c>
    </row>
    <row r="410" spans="2:11" ht="16.5" customHeight="1" thickBot="1" x14ac:dyDescent="0.45">
      <c r="B410" s="90"/>
      <c r="C410" s="90"/>
      <c r="D410" s="48" t="s">
        <v>425</v>
      </c>
      <c r="E410" s="90"/>
      <c r="F410" s="90"/>
      <c r="G410" s="90"/>
      <c r="H410" s="90"/>
      <c r="I410" s="90"/>
      <c r="J410" s="90"/>
      <c r="K410" s="92"/>
    </row>
    <row r="411" spans="2:11" ht="15.75" customHeight="1" x14ac:dyDescent="0.4">
      <c r="B411" s="89">
        <v>203</v>
      </c>
      <c r="C411" s="89">
        <v>3834</v>
      </c>
      <c r="D411" s="20" t="s">
        <v>426</v>
      </c>
      <c r="E411" s="89">
        <v>13</v>
      </c>
      <c r="F411" s="89" t="s">
        <v>13</v>
      </c>
      <c r="G411" s="89" t="s">
        <v>43</v>
      </c>
      <c r="H411" s="89"/>
      <c r="I411" s="89"/>
      <c r="J411" s="89">
        <v>2087</v>
      </c>
      <c r="K411" s="91" t="s">
        <v>15</v>
      </c>
    </row>
    <row r="412" spans="2:11" ht="16.5" customHeight="1" thickBot="1" x14ac:dyDescent="0.45">
      <c r="B412" s="90"/>
      <c r="C412" s="90"/>
      <c r="D412" s="48" t="s">
        <v>427</v>
      </c>
      <c r="E412" s="90"/>
      <c r="F412" s="90"/>
      <c r="G412" s="90"/>
      <c r="H412" s="90"/>
      <c r="I412" s="90"/>
      <c r="J412" s="90"/>
      <c r="K412" s="92"/>
    </row>
    <row r="413" spans="2:11" ht="15.75" customHeight="1" x14ac:dyDescent="0.4">
      <c r="B413" s="89">
        <v>204</v>
      </c>
      <c r="C413" s="89">
        <v>3832</v>
      </c>
      <c r="D413" s="20" t="s">
        <v>428</v>
      </c>
      <c r="E413" s="89">
        <v>12</v>
      </c>
      <c r="F413" s="89" t="s">
        <v>57</v>
      </c>
      <c r="G413" s="89" t="s">
        <v>43</v>
      </c>
      <c r="H413" s="89">
        <f>8+11</f>
        <v>19</v>
      </c>
      <c r="I413" s="89">
        <f>0+14</f>
        <v>14</v>
      </c>
      <c r="J413" s="89">
        <v>2217</v>
      </c>
      <c r="K413" s="91" t="s">
        <v>15</v>
      </c>
    </row>
    <row r="414" spans="2:11" ht="16.5" customHeight="1" thickBot="1" x14ac:dyDescent="0.45">
      <c r="B414" s="90"/>
      <c r="C414" s="90"/>
      <c r="D414" s="48" t="s">
        <v>429</v>
      </c>
      <c r="E414" s="90"/>
      <c r="F414" s="90"/>
      <c r="G414" s="90"/>
      <c r="H414" s="90"/>
      <c r="I414" s="90"/>
      <c r="J414" s="90"/>
      <c r="K414" s="92"/>
    </row>
    <row r="415" spans="2:11" ht="15.75" customHeight="1" x14ac:dyDescent="0.4">
      <c r="B415" s="89">
        <v>205</v>
      </c>
      <c r="C415" s="89">
        <v>1151</v>
      </c>
      <c r="D415" s="20" t="s">
        <v>430</v>
      </c>
      <c r="E415" s="89">
        <v>89</v>
      </c>
      <c r="F415" s="89" t="s">
        <v>13</v>
      </c>
      <c r="G415" s="89" t="s">
        <v>32</v>
      </c>
      <c r="H415" s="89"/>
      <c r="I415" s="89"/>
      <c r="J415" s="89">
        <v>2045</v>
      </c>
      <c r="K415" s="91" t="s">
        <v>19</v>
      </c>
    </row>
    <row r="416" spans="2:11" ht="16.5" customHeight="1" thickBot="1" x14ac:dyDescent="0.45">
      <c r="B416" s="90"/>
      <c r="C416" s="90"/>
      <c r="D416" s="48" t="s">
        <v>431</v>
      </c>
      <c r="E416" s="90"/>
      <c r="F416" s="90"/>
      <c r="G416" s="90"/>
      <c r="H416" s="90"/>
      <c r="I416" s="90"/>
      <c r="J416" s="90"/>
      <c r="K416" s="92"/>
    </row>
    <row r="417" spans="2:11" ht="15.75" customHeight="1" x14ac:dyDescent="0.4">
      <c r="B417" s="89">
        <v>206</v>
      </c>
      <c r="C417" s="89">
        <v>1152</v>
      </c>
      <c r="D417" s="20" t="s">
        <v>432</v>
      </c>
      <c r="E417" s="89">
        <v>91</v>
      </c>
      <c r="F417" s="89" t="s">
        <v>13</v>
      </c>
      <c r="G417" s="89" t="s">
        <v>32</v>
      </c>
      <c r="H417" s="89"/>
      <c r="I417" s="89"/>
      <c r="J417" s="89">
        <v>2036</v>
      </c>
      <c r="K417" s="91" t="s">
        <v>19</v>
      </c>
    </row>
    <row r="418" spans="2:11" ht="16.5" customHeight="1" thickBot="1" x14ac:dyDescent="0.45">
      <c r="B418" s="90"/>
      <c r="C418" s="90"/>
      <c r="D418" s="48" t="s">
        <v>433</v>
      </c>
      <c r="E418" s="90"/>
      <c r="F418" s="90"/>
      <c r="G418" s="90"/>
      <c r="H418" s="90"/>
      <c r="I418" s="90"/>
      <c r="J418" s="90"/>
      <c r="K418" s="92"/>
    </row>
    <row r="419" spans="2:11" ht="15.75" customHeight="1" x14ac:dyDescent="0.4">
      <c r="B419" s="89">
        <v>207</v>
      </c>
      <c r="C419" s="89">
        <v>1153</v>
      </c>
      <c r="D419" s="20" t="s">
        <v>434</v>
      </c>
      <c r="E419" s="89" t="s">
        <v>13</v>
      </c>
      <c r="F419" s="89" t="s">
        <v>13</v>
      </c>
      <c r="G419" s="89" t="s">
        <v>435</v>
      </c>
      <c r="H419" s="89"/>
      <c r="I419" s="89"/>
      <c r="J419" s="89">
        <v>2097</v>
      </c>
      <c r="K419" s="91" t="s">
        <v>19</v>
      </c>
    </row>
    <row r="420" spans="2:11" ht="16.5" customHeight="1" thickBot="1" x14ac:dyDescent="0.45">
      <c r="B420" s="90"/>
      <c r="C420" s="90"/>
      <c r="D420" s="48" t="s">
        <v>436</v>
      </c>
      <c r="E420" s="90"/>
      <c r="F420" s="90"/>
      <c r="G420" s="90"/>
      <c r="H420" s="90"/>
      <c r="I420" s="90"/>
      <c r="J420" s="90"/>
      <c r="K420" s="92"/>
    </row>
    <row r="421" spans="2:11" ht="15.75" customHeight="1" x14ac:dyDescent="0.4">
      <c r="B421" s="89">
        <v>208</v>
      </c>
      <c r="C421" s="89">
        <v>1154</v>
      </c>
      <c r="D421" s="20" t="s">
        <v>437</v>
      </c>
      <c r="E421" s="89">
        <v>98</v>
      </c>
      <c r="F421" s="89" t="s">
        <v>13</v>
      </c>
      <c r="G421" s="89" t="s">
        <v>54</v>
      </c>
      <c r="H421" s="89"/>
      <c r="I421" s="89"/>
      <c r="J421" s="89">
        <v>2009</v>
      </c>
      <c r="K421" s="91" t="s">
        <v>19</v>
      </c>
    </row>
    <row r="422" spans="2:11" ht="16.5" customHeight="1" thickBot="1" x14ac:dyDescent="0.45">
      <c r="B422" s="90"/>
      <c r="C422" s="90"/>
      <c r="D422" s="48" t="s">
        <v>438</v>
      </c>
      <c r="E422" s="90"/>
      <c r="F422" s="90"/>
      <c r="G422" s="90"/>
      <c r="H422" s="90"/>
      <c r="I422" s="90"/>
      <c r="J422" s="90"/>
      <c r="K422" s="92"/>
    </row>
    <row r="423" spans="2:11" ht="15.75" customHeight="1" x14ac:dyDescent="0.4">
      <c r="B423" s="89">
        <v>209</v>
      </c>
      <c r="C423" s="89">
        <v>4039</v>
      </c>
      <c r="D423" s="20" t="s">
        <v>439</v>
      </c>
      <c r="E423" s="89">
        <v>72</v>
      </c>
      <c r="F423" s="89" t="s">
        <v>13</v>
      </c>
      <c r="G423" s="89" t="s">
        <v>29</v>
      </c>
      <c r="H423" s="89">
        <v>11</v>
      </c>
      <c r="I423" s="89">
        <v>0</v>
      </c>
      <c r="J423" s="89">
        <v>2066</v>
      </c>
      <c r="K423" s="91" t="s">
        <v>15</v>
      </c>
    </row>
    <row r="424" spans="2:11" ht="16.5" customHeight="1" thickBot="1" x14ac:dyDescent="0.45">
      <c r="B424" s="90"/>
      <c r="C424" s="90"/>
      <c r="D424" s="48" t="s">
        <v>440</v>
      </c>
      <c r="E424" s="90"/>
      <c r="F424" s="90"/>
      <c r="G424" s="90"/>
      <c r="H424" s="90"/>
      <c r="I424" s="90"/>
      <c r="J424" s="90"/>
      <c r="K424" s="92"/>
    </row>
    <row r="425" spans="2:11" ht="15.75" customHeight="1" x14ac:dyDescent="0.4">
      <c r="B425" s="89">
        <v>210</v>
      </c>
      <c r="C425" s="89">
        <v>3841</v>
      </c>
      <c r="D425" s="20" t="s">
        <v>441</v>
      </c>
      <c r="E425" s="89" t="s">
        <v>442</v>
      </c>
      <c r="F425" s="89" t="s">
        <v>13</v>
      </c>
      <c r="G425" s="89" t="s">
        <v>435</v>
      </c>
      <c r="H425" s="89"/>
      <c r="I425" s="89"/>
      <c r="J425" s="89">
        <v>2030</v>
      </c>
      <c r="K425" s="91" t="s">
        <v>19</v>
      </c>
    </row>
    <row r="426" spans="2:11" ht="16.5" customHeight="1" thickBot="1" x14ac:dyDescent="0.45">
      <c r="B426" s="90"/>
      <c r="C426" s="90"/>
      <c r="D426" s="48" t="s">
        <v>443</v>
      </c>
      <c r="E426" s="90"/>
      <c r="F426" s="90"/>
      <c r="G426" s="90"/>
      <c r="H426" s="90"/>
      <c r="I426" s="90"/>
      <c r="J426" s="90"/>
      <c r="K426" s="92"/>
    </row>
    <row r="427" spans="2:11" ht="15.75" customHeight="1" x14ac:dyDescent="0.4">
      <c r="B427" s="89">
        <v>211</v>
      </c>
      <c r="C427" s="89">
        <v>1155</v>
      </c>
      <c r="D427" s="20" t="s">
        <v>444</v>
      </c>
      <c r="E427" s="89" t="s">
        <v>13</v>
      </c>
      <c r="F427" s="89" t="s">
        <v>13</v>
      </c>
      <c r="G427" s="89" t="s">
        <v>103</v>
      </c>
      <c r="H427" s="89"/>
      <c r="I427" s="89"/>
      <c r="J427" s="89">
        <v>1997</v>
      </c>
      <c r="K427" s="91" t="s">
        <v>19</v>
      </c>
    </row>
    <row r="428" spans="2:11" ht="16.5" customHeight="1" thickBot="1" x14ac:dyDescent="0.45">
      <c r="B428" s="90"/>
      <c r="C428" s="90"/>
      <c r="D428" s="48" t="s">
        <v>445</v>
      </c>
      <c r="E428" s="90"/>
      <c r="F428" s="90"/>
      <c r="G428" s="90"/>
      <c r="H428" s="90"/>
      <c r="I428" s="90"/>
      <c r="J428" s="90"/>
      <c r="K428" s="92"/>
    </row>
    <row r="429" spans="2:11" ht="15.75" customHeight="1" x14ac:dyDescent="0.4">
      <c r="B429" s="89">
        <v>212</v>
      </c>
      <c r="C429" s="89">
        <v>1156</v>
      </c>
      <c r="D429" s="20" t="s">
        <v>446</v>
      </c>
      <c r="E429" s="89">
        <v>41</v>
      </c>
      <c r="F429" s="89" t="s">
        <v>13</v>
      </c>
      <c r="G429" s="89" t="s">
        <v>29</v>
      </c>
      <c r="H429" s="89"/>
      <c r="I429" s="89"/>
      <c r="J429" s="89">
        <v>2039</v>
      </c>
      <c r="K429" s="91" t="s">
        <v>19</v>
      </c>
    </row>
    <row r="430" spans="2:11" ht="16.5" customHeight="1" thickBot="1" x14ac:dyDescent="0.45">
      <c r="B430" s="90"/>
      <c r="C430" s="90"/>
      <c r="D430" s="48" t="s">
        <v>447</v>
      </c>
      <c r="E430" s="90"/>
      <c r="F430" s="90"/>
      <c r="G430" s="90"/>
      <c r="H430" s="90"/>
      <c r="I430" s="90"/>
      <c r="J430" s="90"/>
      <c r="K430" s="92"/>
    </row>
    <row r="431" spans="2:11" ht="15.75" customHeight="1" x14ac:dyDescent="0.4">
      <c r="B431" s="89">
        <v>213</v>
      </c>
      <c r="C431" s="89">
        <v>1157</v>
      </c>
      <c r="D431" s="20" t="s">
        <v>448</v>
      </c>
      <c r="E431" s="89">
        <v>69</v>
      </c>
      <c r="F431" s="89" t="s">
        <v>57</v>
      </c>
      <c r="G431" s="89" t="s">
        <v>22</v>
      </c>
      <c r="H431" s="89"/>
      <c r="I431" s="89"/>
      <c r="J431" s="89">
        <v>2228</v>
      </c>
      <c r="K431" s="91" t="s">
        <v>15</v>
      </c>
    </row>
    <row r="432" spans="2:11" ht="16.5" customHeight="1" thickBot="1" x14ac:dyDescent="0.45">
      <c r="B432" s="90"/>
      <c r="C432" s="90"/>
      <c r="D432" s="48" t="s">
        <v>449</v>
      </c>
      <c r="E432" s="90"/>
      <c r="F432" s="90"/>
      <c r="G432" s="90"/>
      <c r="H432" s="90"/>
      <c r="I432" s="90"/>
      <c r="J432" s="90"/>
      <c r="K432" s="92"/>
    </row>
    <row r="433" spans="2:11" ht="15.75" customHeight="1" x14ac:dyDescent="0.4">
      <c r="B433" s="89">
        <v>214</v>
      </c>
      <c r="C433" s="89">
        <v>1158</v>
      </c>
      <c r="D433" s="20" t="s">
        <v>450</v>
      </c>
      <c r="E433" s="89" t="s">
        <v>13</v>
      </c>
      <c r="F433" s="89" t="s">
        <v>13</v>
      </c>
      <c r="G433" s="89" t="s">
        <v>85</v>
      </c>
      <c r="H433" s="89"/>
      <c r="I433" s="89"/>
      <c r="J433" s="89">
        <v>2047</v>
      </c>
      <c r="K433" s="91" t="s">
        <v>19</v>
      </c>
    </row>
    <row r="434" spans="2:11" ht="16.5" customHeight="1" thickBot="1" x14ac:dyDescent="0.45">
      <c r="B434" s="90"/>
      <c r="C434" s="90"/>
      <c r="D434" s="48" t="s">
        <v>451</v>
      </c>
      <c r="E434" s="90"/>
      <c r="F434" s="90"/>
      <c r="G434" s="90"/>
      <c r="H434" s="90"/>
      <c r="I434" s="90"/>
      <c r="J434" s="90"/>
      <c r="K434" s="92"/>
    </row>
    <row r="435" spans="2:11" ht="15.75" customHeight="1" x14ac:dyDescent="0.4">
      <c r="B435" s="89">
        <v>215</v>
      </c>
      <c r="C435" s="89">
        <v>1159</v>
      </c>
      <c r="D435" s="20" t="s">
        <v>452</v>
      </c>
      <c r="E435" s="89">
        <v>35</v>
      </c>
      <c r="F435" s="89" t="s">
        <v>13</v>
      </c>
      <c r="G435" s="89" t="s">
        <v>85</v>
      </c>
      <c r="H435" s="89"/>
      <c r="I435" s="89"/>
      <c r="J435" s="89">
        <v>2056</v>
      </c>
      <c r="K435" s="91" t="s">
        <v>19</v>
      </c>
    </row>
    <row r="436" spans="2:11" ht="16.5" customHeight="1" thickBot="1" x14ac:dyDescent="0.45">
      <c r="B436" s="90"/>
      <c r="C436" s="90"/>
      <c r="D436" s="48" t="s">
        <v>453</v>
      </c>
      <c r="E436" s="90"/>
      <c r="F436" s="90"/>
      <c r="G436" s="90"/>
      <c r="H436" s="90"/>
      <c r="I436" s="90"/>
      <c r="J436" s="90"/>
      <c r="K436" s="92"/>
    </row>
    <row r="437" spans="2:11" ht="15.75" customHeight="1" x14ac:dyDescent="0.4">
      <c r="B437" s="89">
        <v>216</v>
      </c>
      <c r="C437" s="89">
        <v>1160</v>
      </c>
      <c r="D437" s="20" t="s">
        <v>454</v>
      </c>
      <c r="E437" s="89" t="s">
        <v>49</v>
      </c>
      <c r="F437" s="89" t="s">
        <v>13</v>
      </c>
      <c r="G437" s="89" t="s">
        <v>29</v>
      </c>
      <c r="H437" s="89"/>
      <c r="I437" s="89"/>
      <c r="J437" s="89">
        <v>2069</v>
      </c>
      <c r="K437" s="91" t="s">
        <v>19</v>
      </c>
    </row>
    <row r="438" spans="2:11" ht="16.5" customHeight="1" thickBot="1" x14ac:dyDescent="0.45">
      <c r="B438" s="90"/>
      <c r="C438" s="90"/>
      <c r="D438" s="48" t="s">
        <v>455</v>
      </c>
      <c r="E438" s="90"/>
      <c r="F438" s="90"/>
      <c r="G438" s="90"/>
      <c r="H438" s="90"/>
      <c r="I438" s="90"/>
      <c r="J438" s="90"/>
      <c r="K438" s="92"/>
    </row>
    <row r="439" spans="2:11" ht="15.75" customHeight="1" x14ac:dyDescent="0.4">
      <c r="B439" s="89">
        <v>217</v>
      </c>
      <c r="C439" s="89">
        <v>1161</v>
      </c>
      <c r="D439" s="20" t="s">
        <v>456</v>
      </c>
      <c r="E439" s="89" t="s">
        <v>13</v>
      </c>
      <c r="F439" s="89" t="s">
        <v>13</v>
      </c>
      <c r="G439" s="89" t="s">
        <v>29</v>
      </c>
      <c r="H439" s="89"/>
      <c r="I439" s="89"/>
      <c r="J439" s="89">
        <v>2055</v>
      </c>
      <c r="K439" s="91" t="s">
        <v>19</v>
      </c>
    </row>
    <row r="440" spans="2:11" ht="16.5" customHeight="1" thickBot="1" x14ac:dyDescent="0.45">
      <c r="B440" s="90"/>
      <c r="C440" s="90"/>
      <c r="D440" s="48" t="s">
        <v>457</v>
      </c>
      <c r="E440" s="90"/>
      <c r="F440" s="90"/>
      <c r="G440" s="90"/>
      <c r="H440" s="90"/>
      <c r="I440" s="90"/>
      <c r="J440" s="90"/>
      <c r="K440" s="92"/>
    </row>
    <row r="441" spans="2:11" ht="15.75" customHeight="1" x14ac:dyDescent="0.4">
      <c r="B441" s="89">
        <v>218</v>
      </c>
      <c r="C441" s="89">
        <v>1162</v>
      </c>
      <c r="D441" s="20" t="s">
        <v>458</v>
      </c>
      <c r="E441" s="89">
        <v>92</v>
      </c>
      <c r="F441" s="89" t="s">
        <v>13</v>
      </c>
      <c r="G441" s="89" t="s">
        <v>29</v>
      </c>
      <c r="H441" s="89"/>
      <c r="I441" s="89"/>
      <c r="J441" s="89">
        <v>2060</v>
      </c>
      <c r="K441" s="91" t="s">
        <v>19</v>
      </c>
    </row>
    <row r="442" spans="2:11" ht="16.5" customHeight="1" thickBot="1" x14ac:dyDescent="0.45">
      <c r="B442" s="90"/>
      <c r="C442" s="90"/>
      <c r="D442" s="48" t="s">
        <v>459</v>
      </c>
      <c r="E442" s="90"/>
      <c r="F442" s="90"/>
      <c r="G442" s="90"/>
      <c r="H442" s="90"/>
      <c r="I442" s="90"/>
      <c r="J442" s="90"/>
      <c r="K442" s="92"/>
    </row>
    <row r="443" spans="2:11" ht="15.75" customHeight="1" x14ac:dyDescent="0.4">
      <c r="B443" s="89">
        <v>219</v>
      </c>
      <c r="C443" s="89">
        <v>1163</v>
      </c>
      <c r="D443" s="20" t="s">
        <v>460</v>
      </c>
      <c r="E443" s="89" t="s">
        <v>13</v>
      </c>
      <c r="F443" s="89" t="s">
        <v>13</v>
      </c>
      <c r="G443" s="89" t="s">
        <v>22</v>
      </c>
      <c r="H443" s="89"/>
      <c r="I443" s="89"/>
      <c r="J443" s="89">
        <v>2139</v>
      </c>
      <c r="K443" s="91" t="s">
        <v>15</v>
      </c>
    </row>
    <row r="444" spans="2:11" ht="16.5" customHeight="1" thickBot="1" x14ac:dyDescent="0.45">
      <c r="B444" s="90"/>
      <c r="C444" s="90"/>
      <c r="D444" s="48" t="s">
        <v>461</v>
      </c>
      <c r="E444" s="90"/>
      <c r="F444" s="90"/>
      <c r="G444" s="90"/>
      <c r="H444" s="90"/>
      <c r="I444" s="90"/>
      <c r="J444" s="90"/>
      <c r="K444" s="92"/>
    </row>
    <row r="445" spans="2:11" ht="15.75" customHeight="1" x14ac:dyDescent="0.4">
      <c r="B445" s="89">
        <v>220</v>
      </c>
      <c r="C445" s="89">
        <v>1164</v>
      </c>
      <c r="D445" s="20" t="s">
        <v>462</v>
      </c>
      <c r="E445" s="89">
        <v>98</v>
      </c>
      <c r="F445" s="89" t="s">
        <v>57</v>
      </c>
      <c r="G445" s="89" t="s">
        <v>79</v>
      </c>
      <c r="H445" s="89"/>
      <c r="I445" s="89"/>
      <c r="J445" s="89">
        <v>2162</v>
      </c>
      <c r="K445" s="91" t="s">
        <v>19</v>
      </c>
    </row>
    <row r="446" spans="2:11" ht="16.5" customHeight="1" thickBot="1" x14ac:dyDescent="0.45">
      <c r="B446" s="90"/>
      <c r="C446" s="90"/>
      <c r="D446" s="48" t="s">
        <v>463</v>
      </c>
      <c r="E446" s="90"/>
      <c r="F446" s="90"/>
      <c r="G446" s="90"/>
      <c r="H446" s="90"/>
      <c r="I446" s="90"/>
      <c r="J446" s="90"/>
      <c r="K446" s="92"/>
    </row>
    <row r="447" spans="2:11" ht="15.75" customHeight="1" x14ac:dyDescent="0.4">
      <c r="B447" s="89">
        <v>221</v>
      </c>
      <c r="C447" s="89">
        <v>1165</v>
      </c>
      <c r="D447" s="20" t="s">
        <v>464</v>
      </c>
      <c r="E447" s="89">
        <v>90</v>
      </c>
      <c r="F447" s="89" t="s">
        <v>13</v>
      </c>
      <c r="G447" s="89" t="s">
        <v>29</v>
      </c>
      <c r="H447" s="89"/>
      <c r="I447" s="89"/>
      <c r="J447" s="89">
        <v>2057</v>
      </c>
      <c r="K447" s="91" t="s">
        <v>19</v>
      </c>
    </row>
    <row r="448" spans="2:11" ht="16.5" customHeight="1" thickBot="1" x14ac:dyDescent="0.45">
      <c r="B448" s="90"/>
      <c r="C448" s="90"/>
      <c r="D448" s="48" t="s">
        <v>465</v>
      </c>
      <c r="E448" s="90"/>
      <c r="F448" s="90"/>
      <c r="G448" s="90"/>
      <c r="H448" s="90"/>
      <c r="I448" s="90"/>
      <c r="J448" s="90"/>
      <c r="K448" s="92"/>
    </row>
    <row r="449" spans="2:11" ht="15.75" customHeight="1" x14ac:dyDescent="0.4">
      <c r="B449" s="89">
        <v>222</v>
      </c>
      <c r="C449" s="89">
        <v>1166</v>
      </c>
      <c r="D449" s="20" t="s">
        <v>466</v>
      </c>
      <c r="E449" s="89">
        <v>93</v>
      </c>
      <c r="F449" s="89" t="s">
        <v>13</v>
      </c>
      <c r="G449" s="89" t="s">
        <v>32</v>
      </c>
      <c r="H449" s="89"/>
      <c r="I449" s="89"/>
      <c r="J449" s="89">
        <v>2046</v>
      </c>
      <c r="K449" s="91" t="s">
        <v>19</v>
      </c>
    </row>
    <row r="450" spans="2:11" ht="16.5" customHeight="1" thickBot="1" x14ac:dyDescent="0.45">
      <c r="B450" s="90"/>
      <c r="C450" s="90"/>
      <c r="D450" s="48" t="s">
        <v>467</v>
      </c>
      <c r="E450" s="90"/>
      <c r="F450" s="90"/>
      <c r="G450" s="90"/>
      <c r="H450" s="90"/>
      <c r="I450" s="90"/>
      <c r="J450" s="90"/>
      <c r="K450" s="92"/>
    </row>
    <row r="451" spans="2:11" ht="15.75" customHeight="1" x14ac:dyDescent="0.4">
      <c r="B451" s="89">
        <v>223</v>
      </c>
      <c r="C451" s="89">
        <v>1167</v>
      </c>
      <c r="D451" s="20" t="s">
        <v>468</v>
      </c>
      <c r="E451" s="89">
        <v>43</v>
      </c>
      <c r="F451" s="89" t="s">
        <v>57</v>
      </c>
      <c r="G451" s="89" t="s">
        <v>469</v>
      </c>
      <c r="H451" s="89"/>
      <c r="I451" s="89"/>
      <c r="J451" s="89">
        <v>2123</v>
      </c>
      <c r="K451" s="91" t="s">
        <v>19</v>
      </c>
    </row>
    <row r="452" spans="2:11" ht="16.5" customHeight="1" thickBot="1" x14ac:dyDescent="0.45">
      <c r="B452" s="90"/>
      <c r="C452" s="90"/>
      <c r="D452" s="48" t="s">
        <v>470</v>
      </c>
      <c r="E452" s="90"/>
      <c r="F452" s="90"/>
      <c r="G452" s="90"/>
      <c r="H452" s="90"/>
      <c r="I452" s="90"/>
      <c r="J452" s="90"/>
      <c r="K452" s="92"/>
    </row>
    <row r="453" spans="2:11" ht="15.75" customHeight="1" x14ac:dyDescent="0.4">
      <c r="B453" s="89">
        <v>224</v>
      </c>
      <c r="C453" s="89">
        <v>1168</v>
      </c>
      <c r="D453" s="20" t="s">
        <v>471</v>
      </c>
      <c r="E453" s="89">
        <v>44</v>
      </c>
      <c r="F453" s="89" t="s">
        <v>13</v>
      </c>
      <c r="G453" s="89" t="s">
        <v>29</v>
      </c>
      <c r="H453" s="89"/>
      <c r="I453" s="89"/>
      <c r="J453" s="89">
        <v>2055</v>
      </c>
      <c r="K453" s="91" t="s">
        <v>15</v>
      </c>
    </row>
    <row r="454" spans="2:11" ht="16.5" customHeight="1" thickBot="1" x14ac:dyDescent="0.45">
      <c r="B454" s="90"/>
      <c r="C454" s="90"/>
      <c r="D454" s="48" t="s">
        <v>472</v>
      </c>
      <c r="E454" s="90"/>
      <c r="F454" s="90"/>
      <c r="G454" s="90"/>
      <c r="H454" s="90"/>
      <c r="I454" s="90"/>
      <c r="J454" s="90"/>
      <c r="K454" s="92"/>
    </row>
    <row r="455" spans="2:11" ht="15.75" customHeight="1" x14ac:dyDescent="0.4">
      <c r="B455" s="89">
        <v>225</v>
      </c>
      <c r="C455" s="89">
        <v>3670</v>
      </c>
      <c r="D455" s="20" t="s">
        <v>473</v>
      </c>
      <c r="E455" s="89" t="s">
        <v>13</v>
      </c>
      <c r="F455" s="89" t="s">
        <v>13</v>
      </c>
      <c r="G455" s="89" t="s">
        <v>39</v>
      </c>
      <c r="H455" s="89"/>
      <c r="I455" s="89"/>
      <c r="J455" s="89">
        <v>2072</v>
      </c>
      <c r="K455" s="91" t="s">
        <v>19</v>
      </c>
    </row>
    <row r="456" spans="2:11" ht="16.5" customHeight="1" thickBot="1" x14ac:dyDescent="0.45">
      <c r="B456" s="90"/>
      <c r="C456" s="90"/>
      <c r="D456" s="48" t="s">
        <v>474</v>
      </c>
      <c r="E456" s="90"/>
      <c r="F456" s="90"/>
      <c r="G456" s="90"/>
      <c r="H456" s="90"/>
      <c r="I456" s="90"/>
      <c r="J456" s="90"/>
      <c r="K456" s="92"/>
    </row>
    <row r="457" spans="2:11" ht="15.75" customHeight="1" x14ac:dyDescent="0.4">
      <c r="B457" s="89">
        <v>226</v>
      </c>
      <c r="C457" s="89">
        <v>1169</v>
      </c>
      <c r="D457" s="20" t="s">
        <v>475</v>
      </c>
      <c r="E457" s="89">
        <v>85</v>
      </c>
      <c r="F457" s="89" t="s">
        <v>13</v>
      </c>
      <c r="G457" s="89" t="s">
        <v>32</v>
      </c>
      <c r="H457" s="89"/>
      <c r="I457" s="89"/>
      <c r="J457" s="89">
        <v>2059</v>
      </c>
      <c r="K457" s="91" t="s">
        <v>19</v>
      </c>
    </row>
    <row r="458" spans="2:11" ht="16.5" customHeight="1" thickBot="1" x14ac:dyDescent="0.45">
      <c r="B458" s="90"/>
      <c r="C458" s="90"/>
      <c r="D458" s="48" t="s">
        <v>476</v>
      </c>
      <c r="E458" s="90"/>
      <c r="F458" s="90"/>
      <c r="G458" s="90"/>
      <c r="H458" s="90"/>
      <c r="I458" s="90"/>
      <c r="J458" s="90"/>
      <c r="K458" s="92"/>
    </row>
    <row r="459" spans="2:11" ht="15.75" customHeight="1" x14ac:dyDescent="0.4">
      <c r="B459" s="89">
        <v>227</v>
      </c>
      <c r="C459" s="89">
        <v>1170</v>
      </c>
      <c r="D459" s="20" t="s">
        <v>477</v>
      </c>
      <c r="E459" s="89">
        <v>91</v>
      </c>
      <c r="F459" s="89" t="s">
        <v>13</v>
      </c>
      <c r="G459" s="89" t="s">
        <v>193</v>
      </c>
      <c r="H459" s="89"/>
      <c r="I459" s="89"/>
      <c r="J459" s="89">
        <v>2103</v>
      </c>
      <c r="K459" s="91" t="s">
        <v>19</v>
      </c>
    </row>
    <row r="460" spans="2:11" ht="16.5" customHeight="1" thickBot="1" x14ac:dyDescent="0.45">
      <c r="B460" s="90"/>
      <c r="C460" s="90"/>
      <c r="D460" s="48" t="s">
        <v>478</v>
      </c>
      <c r="E460" s="90"/>
      <c r="F460" s="90"/>
      <c r="G460" s="90"/>
      <c r="H460" s="90"/>
      <c r="I460" s="90"/>
      <c r="J460" s="90"/>
      <c r="K460" s="92"/>
    </row>
    <row r="461" spans="2:11" ht="15.75" customHeight="1" x14ac:dyDescent="0.4">
      <c r="B461" s="89">
        <v>228</v>
      </c>
      <c r="C461" s="89">
        <v>1171</v>
      </c>
      <c r="D461" s="20" t="s">
        <v>479</v>
      </c>
      <c r="E461" s="89" t="s">
        <v>13</v>
      </c>
      <c r="F461" s="89" t="s">
        <v>13</v>
      </c>
      <c r="G461" s="89" t="s">
        <v>85</v>
      </c>
      <c r="H461" s="89"/>
      <c r="I461" s="89"/>
      <c r="J461" s="89">
        <v>2040</v>
      </c>
      <c r="K461" s="91" t="s">
        <v>19</v>
      </c>
    </row>
    <row r="462" spans="2:11" ht="16.5" customHeight="1" thickBot="1" x14ac:dyDescent="0.45">
      <c r="B462" s="90"/>
      <c r="C462" s="90"/>
      <c r="D462" s="48" t="s">
        <v>480</v>
      </c>
      <c r="E462" s="90"/>
      <c r="F462" s="90"/>
      <c r="G462" s="90"/>
      <c r="H462" s="90"/>
      <c r="I462" s="90"/>
      <c r="J462" s="90"/>
      <c r="K462" s="92"/>
    </row>
    <row r="463" spans="2:11" ht="15.75" customHeight="1" x14ac:dyDescent="0.4">
      <c r="B463" s="89">
        <v>229</v>
      </c>
      <c r="C463" s="89">
        <v>1172</v>
      </c>
      <c r="D463" s="20" t="s">
        <v>481</v>
      </c>
      <c r="E463" s="89">
        <v>48</v>
      </c>
      <c r="F463" s="89" t="s">
        <v>13</v>
      </c>
      <c r="G463" s="89" t="s">
        <v>29</v>
      </c>
      <c r="H463" s="89"/>
      <c r="I463" s="89"/>
      <c r="J463" s="89">
        <v>1993</v>
      </c>
      <c r="K463" s="91" t="s">
        <v>19</v>
      </c>
    </row>
    <row r="464" spans="2:11" ht="16.5" customHeight="1" thickBot="1" x14ac:dyDescent="0.45">
      <c r="B464" s="90"/>
      <c r="C464" s="90"/>
      <c r="D464" s="48" t="s">
        <v>482</v>
      </c>
      <c r="E464" s="90"/>
      <c r="F464" s="90"/>
      <c r="G464" s="90"/>
      <c r="H464" s="90"/>
      <c r="I464" s="90"/>
      <c r="J464" s="90"/>
      <c r="K464" s="92"/>
    </row>
    <row r="465" spans="2:11" ht="15.75" customHeight="1" x14ac:dyDescent="0.4">
      <c r="B465" s="89">
        <v>230</v>
      </c>
      <c r="C465" s="89">
        <v>3671</v>
      </c>
      <c r="D465" s="20" t="s">
        <v>483</v>
      </c>
      <c r="E465" s="89" t="s">
        <v>13</v>
      </c>
      <c r="F465" s="89" t="s">
        <v>13</v>
      </c>
      <c r="G465" s="89" t="s">
        <v>39</v>
      </c>
      <c r="H465" s="89"/>
      <c r="I465" s="89"/>
      <c r="J465" s="89">
        <v>2070</v>
      </c>
      <c r="K465" s="91" t="s">
        <v>19</v>
      </c>
    </row>
    <row r="466" spans="2:11" ht="16.5" customHeight="1" thickBot="1" x14ac:dyDescent="0.45">
      <c r="B466" s="90"/>
      <c r="C466" s="90"/>
      <c r="D466" s="48" t="s">
        <v>484</v>
      </c>
      <c r="E466" s="90"/>
      <c r="F466" s="90"/>
      <c r="G466" s="90"/>
      <c r="H466" s="90"/>
      <c r="I466" s="90"/>
      <c r="J466" s="90"/>
      <c r="K466" s="92"/>
    </row>
    <row r="467" spans="2:11" ht="15.75" customHeight="1" x14ac:dyDescent="0.4">
      <c r="B467" s="89">
        <v>231</v>
      </c>
      <c r="C467" s="89">
        <v>1173</v>
      </c>
      <c r="D467" s="20" t="s">
        <v>485</v>
      </c>
      <c r="E467" s="89">
        <v>90</v>
      </c>
      <c r="F467" s="89" t="s">
        <v>13</v>
      </c>
      <c r="G467" s="89" t="s">
        <v>29</v>
      </c>
      <c r="H467" s="89"/>
      <c r="I467" s="89"/>
      <c r="J467" s="89">
        <v>2038</v>
      </c>
      <c r="K467" s="91" t="s">
        <v>19</v>
      </c>
    </row>
    <row r="468" spans="2:11" ht="16.5" customHeight="1" thickBot="1" x14ac:dyDescent="0.45">
      <c r="B468" s="90"/>
      <c r="C468" s="90"/>
      <c r="D468" s="48" t="s">
        <v>486</v>
      </c>
      <c r="E468" s="90"/>
      <c r="F468" s="90"/>
      <c r="G468" s="90"/>
      <c r="H468" s="90"/>
      <c r="I468" s="90"/>
      <c r="J468" s="90"/>
      <c r="K468" s="92"/>
    </row>
    <row r="469" spans="2:11" ht="15.75" customHeight="1" x14ac:dyDescent="0.4">
      <c r="B469" s="89">
        <v>232</v>
      </c>
      <c r="C469" s="89">
        <v>1174</v>
      </c>
      <c r="D469" s="20" t="s">
        <v>487</v>
      </c>
      <c r="E469" s="89" t="s">
        <v>13</v>
      </c>
      <c r="F469" s="89" t="s">
        <v>13</v>
      </c>
      <c r="G469" s="89" t="s">
        <v>22</v>
      </c>
      <c r="H469" s="89">
        <v>7</v>
      </c>
      <c r="I469" s="89">
        <v>-10</v>
      </c>
      <c r="J469" s="89">
        <v>2101</v>
      </c>
      <c r="K469" s="91" t="s">
        <v>15</v>
      </c>
    </row>
    <row r="470" spans="2:11" ht="16.5" customHeight="1" thickBot="1" x14ac:dyDescent="0.45">
      <c r="B470" s="90"/>
      <c r="C470" s="90"/>
      <c r="D470" s="48" t="s">
        <v>488</v>
      </c>
      <c r="E470" s="90"/>
      <c r="F470" s="90"/>
      <c r="G470" s="90"/>
      <c r="H470" s="90"/>
      <c r="I470" s="90"/>
      <c r="J470" s="90"/>
      <c r="K470" s="92"/>
    </row>
    <row r="471" spans="2:11" ht="15.75" customHeight="1" x14ac:dyDescent="0.4">
      <c r="B471" s="89">
        <v>233</v>
      </c>
      <c r="C471" s="89">
        <v>4182</v>
      </c>
      <c r="D471" s="20" t="s">
        <v>6447</v>
      </c>
      <c r="E471" s="89" t="s">
        <v>28</v>
      </c>
      <c r="F471" s="89" t="s">
        <v>13</v>
      </c>
      <c r="G471" s="89" t="s">
        <v>780</v>
      </c>
      <c r="H471" s="89">
        <f>6+7</f>
        <v>13</v>
      </c>
      <c r="I471" s="89">
        <f>-61-16</f>
        <v>-77</v>
      </c>
      <c r="J471" s="89">
        <v>2023</v>
      </c>
      <c r="K471" s="91" t="s">
        <v>15</v>
      </c>
    </row>
    <row r="472" spans="2:11" ht="16.5" customHeight="1" thickBot="1" x14ac:dyDescent="0.45">
      <c r="B472" s="90"/>
      <c r="C472" s="90"/>
      <c r="D472" s="48" t="s">
        <v>6448</v>
      </c>
      <c r="E472" s="90"/>
      <c r="F472" s="90"/>
      <c r="G472" s="90"/>
      <c r="H472" s="90"/>
      <c r="I472" s="90"/>
      <c r="J472" s="90"/>
      <c r="K472" s="92"/>
    </row>
    <row r="473" spans="2:11" ht="15.75" customHeight="1" x14ac:dyDescent="0.4">
      <c r="B473" s="89">
        <v>234</v>
      </c>
      <c r="C473" s="89">
        <v>3812</v>
      </c>
      <c r="D473" s="20" t="s">
        <v>489</v>
      </c>
      <c r="E473" s="89" t="s">
        <v>13</v>
      </c>
      <c r="F473" s="89" t="s">
        <v>13</v>
      </c>
      <c r="G473" s="89" t="s">
        <v>14</v>
      </c>
      <c r="H473" s="89"/>
      <c r="I473" s="89"/>
      <c r="J473" s="89">
        <v>2112</v>
      </c>
      <c r="K473" s="91" t="s">
        <v>19</v>
      </c>
    </row>
    <row r="474" spans="2:11" ht="16.5" customHeight="1" thickBot="1" x14ac:dyDescent="0.45">
      <c r="B474" s="90"/>
      <c r="C474" s="90"/>
      <c r="D474" s="48" t="s">
        <v>490</v>
      </c>
      <c r="E474" s="90"/>
      <c r="F474" s="90"/>
      <c r="G474" s="90"/>
      <c r="H474" s="90"/>
      <c r="I474" s="90"/>
      <c r="J474" s="90"/>
      <c r="K474" s="92"/>
    </row>
    <row r="475" spans="2:11" ht="15.75" customHeight="1" x14ac:dyDescent="0.4">
      <c r="B475" s="89">
        <v>235</v>
      </c>
      <c r="C475" s="89">
        <v>4101</v>
      </c>
      <c r="D475" s="20" t="s">
        <v>6179</v>
      </c>
      <c r="E475" s="89" t="s">
        <v>6257</v>
      </c>
      <c r="F475" s="89" t="s">
        <v>13</v>
      </c>
      <c r="G475" s="89" t="s">
        <v>494</v>
      </c>
      <c r="H475" s="89"/>
      <c r="I475" s="89"/>
      <c r="J475" s="89">
        <v>2052</v>
      </c>
      <c r="K475" s="91" t="s">
        <v>15</v>
      </c>
    </row>
    <row r="476" spans="2:11" ht="16.5" customHeight="1" thickBot="1" x14ac:dyDescent="0.45">
      <c r="B476" s="90"/>
      <c r="C476" s="90"/>
      <c r="D476" s="48" t="s">
        <v>6335</v>
      </c>
      <c r="E476" s="90"/>
      <c r="F476" s="90"/>
      <c r="G476" s="90"/>
      <c r="H476" s="90"/>
      <c r="I476" s="90"/>
      <c r="J476" s="90"/>
      <c r="K476" s="92"/>
    </row>
    <row r="477" spans="2:11" ht="15.75" customHeight="1" x14ac:dyDescent="0.4">
      <c r="B477" s="89">
        <v>236</v>
      </c>
      <c r="C477" s="89">
        <v>1175</v>
      </c>
      <c r="D477" s="20" t="s">
        <v>491</v>
      </c>
      <c r="E477" s="89" t="s">
        <v>13</v>
      </c>
      <c r="F477" s="89" t="s">
        <v>13</v>
      </c>
      <c r="G477" s="89" t="s">
        <v>14</v>
      </c>
      <c r="H477" s="89"/>
      <c r="I477" s="89"/>
      <c r="J477" s="89">
        <v>2022</v>
      </c>
      <c r="K477" s="91" t="s">
        <v>19</v>
      </c>
    </row>
    <row r="478" spans="2:11" ht="16.5" customHeight="1" thickBot="1" x14ac:dyDescent="0.45">
      <c r="B478" s="90"/>
      <c r="C478" s="90"/>
      <c r="D478" s="48" t="s">
        <v>492</v>
      </c>
      <c r="E478" s="90"/>
      <c r="F478" s="90"/>
      <c r="G478" s="90"/>
      <c r="H478" s="90"/>
      <c r="I478" s="90"/>
      <c r="J478" s="90"/>
      <c r="K478" s="92"/>
    </row>
    <row r="479" spans="2:11" ht="15.75" customHeight="1" x14ac:dyDescent="0.4">
      <c r="B479" s="89">
        <v>237</v>
      </c>
      <c r="C479" s="89">
        <v>4096</v>
      </c>
      <c r="D479" s="20" t="s">
        <v>6174</v>
      </c>
      <c r="E479" s="89" t="s">
        <v>4592</v>
      </c>
      <c r="F479" s="89" t="s">
        <v>13</v>
      </c>
      <c r="G479" s="89" t="s">
        <v>494</v>
      </c>
      <c r="H479" s="89"/>
      <c r="I479" s="89"/>
      <c r="J479" s="89">
        <v>2048</v>
      </c>
      <c r="K479" s="91" t="s">
        <v>15</v>
      </c>
    </row>
    <row r="480" spans="2:11" ht="16.5" customHeight="1" thickBot="1" x14ac:dyDescent="0.45">
      <c r="B480" s="90"/>
      <c r="C480" s="90"/>
      <c r="D480" s="48" t="s">
        <v>6330</v>
      </c>
      <c r="E480" s="90"/>
      <c r="F480" s="90"/>
      <c r="G480" s="90"/>
      <c r="H480" s="90"/>
      <c r="I480" s="90"/>
      <c r="J480" s="90"/>
      <c r="K480" s="92"/>
    </row>
    <row r="481" spans="2:11" ht="15.75" customHeight="1" x14ac:dyDescent="0.4">
      <c r="B481" s="89">
        <v>238</v>
      </c>
      <c r="C481" s="89">
        <v>1176</v>
      </c>
      <c r="D481" s="20" t="s">
        <v>493</v>
      </c>
      <c r="E481" s="89">
        <v>90</v>
      </c>
      <c r="F481" s="89" t="s">
        <v>13</v>
      </c>
      <c r="G481" s="89" t="s">
        <v>494</v>
      </c>
      <c r="H481" s="89">
        <v>9</v>
      </c>
      <c r="I481" s="89">
        <v>2</v>
      </c>
      <c r="J481" s="89">
        <v>2111</v>
      </c>
      <c r="K481" s="91" t="s">
        <v>15</v>
      </c>
    </row>
    <row r="482" spans="2:11" ht="16.5" customHeight="1" thickBot="1" x14ac:dyDescent="0.45">
      <c r="B482" s="90"/>
      <c r="C482" s="90"/>
      <c r="D482" s="48" t="s">
        <v>495</v>
      </c>
      <c r="E482" s="90"/>
      <c r="F482" s="90"/>
      <c r="G482" s="90"/>
      <c r="H482" s="90"/>
      <c r="I482" s="90"/>
      <c r="J482" s="90"/>
      <c r="K482" s="92"/>
    </row>
    <row r="483" spans="2:11" ht="15.75" customHeight="1" x14ac:dyDescent="0.4">
      <c r="B483" s="89">
        <v>239</v>
      </c>
      <c r="C483" s="89">
        <v>1177</v>
      </c>
      <c r="D483" s="20" t="s">
        <v>496</v>
      </c>
      <c r="E483" s="89">
        <v>29</v>
      </c>
      <c r="F483" s="89" t="s">
        <v>13</v>
      </c>
      <c r="G483" s="89" t="s">
        <v>85</v>
      </c>
      <c r="H483" s="89"/>
      <c r="I483" s="89"/>
      <c r="J483" s="89">
        <v>2026</v>
      </c>
      <c r="K483" s="91" t="s">
        <v>19</v>
      </c>
    </row>
    <row r="484" spans="2:11" ht="16.5" customHeight="1" thickBot="1" x14ac:dyDescent="0.45">
      <c r="B484" s="90"/>
      <c r="C484" s="90"/>
      <c r="D484" s="48" t="s">
        <v>497</v>
      </c>
      <c r="E484" s="90"/>
      <c r="F484" s="90"/>
      <c r="G484" s="90"/>
      <c r="H484" s="90"/>
      <c r="I484" s="90"/>
      <c r="J484" s="90"/>
      <c r="K484" s="92"/>
    </row>
    <row r="485" spans="2:11" ht="15.75" customHeight="1" x14ac:dyDescent="0.4">
      <c r="B485" s="89">
        <v>240</v>
      </c>
      <c r="C485" s="89">
        <v>1178</v>
      </c>
      <c r="D485" s="20" t="s">
        <v>498</v>
      </c>
      <c r="E485" s="89" t="s">
        <v>82</v>
      </c>
      <c r="F485" s="89" t="s">
        <v>57</v>
      </c>
      <c r="G485" s="89" t="s">
        <v>85</v>
      </c>
      <c r="H485" s="89"/>
      <c r="I485" s="89"/>
      <c r="J485" s="89">
        <v>2216</v>
      </c>
      <c r="K485" s="91" t="s">
        <v>15</v>
      </c>
    </row>
    <row r="486" spans="2:11" ht="16.5" customHeight="1" thickBot="1" x14ac:dyDescent="0.45">
      <c r="B486" s="90"/>
      <c r="C486" s="90"/>
      <c r="D486" s="48" t="s">
        <v>499</v>
      </c>
      <c r="E486" s="90"/>
      <c r="F486" s="90"/>
      <c r="G486" s="90"/>
      <c r="H486" s="90"/>
      <c r="I486" s="90"/>
      <c r="J486" s="90"/>
      <c r="K486" s="92"/>
    </row>
    <row r="487" spans="2:11" ht="15.75" customHeight="1" x14ac:dyDescent="0.4">
      <c r="B487" s="89">
        <v>241</v>
      </c>
      <c r="C487" s="89">
        <v>4045</v>
      </c>
      <c r="D487" s="20" t="s">
        <v>500</v>
      </c>
      <c r="E487" s="89" t="s">
        <v>13</v>
      </c>
      <c r="F487" s="89" t="s">
        <v>13</v>
      </c>
      <c r="G487" s="89" t="s">
        <v>469</v>
      </c>
      <c r="H487" s="89">
        <v>8</v>
      </c>
      <c r="I487" s="89">
        <v>-3</v>
      </c>
      <c r="J487" s="89">
        <v>2097</v>
      </c>
      <c r="K487" s="91" t="s">
        <v>15</v>
      </c>
    </row>
    <row r="488" spans="2:11" ht="16.5" customHeight="1" thickBot="1" x14ac:dyDescent="0.45">
      <c r="B488" s="90"/>
      <c r="C488" s="90"/>
      <c r="D488" s="48" t="s">
        <v>501</v>
      </c>
      <c r="E488" s="90"/>
      <c r="F488" s="90"/>
      <c r="G488" s="90"/>
      <c r="H488" s="90"/>
      <c r="I488" s="90"/>
      <c r="J488" s="90"/>
      <c r="K488" s="92"/>
    </row>
    <row r="489" spans="2:11" ht="15.75" customHeight="1" x14ac:dyDescent="0.4">
      <c r="B489" s="89">
        <v>242</v>
      </c>
      <c r="C489" s="89">
        <v>1179</v>
      </c>
      <c r="D489" s="20" t="s">
        <v>502</v>
      </c>
      <c r="E489" s="89" t="s">
        <v>13</v>
      </c>
      <c r="F489" s="89" t="s">
        <v>13</v>
      </c>
      <c r="G489" s="89" t="s">
        <v>239</v>
      </c>
      <c r="H489" s="89"/>
      <c r="I489" s="89"/>
      <c r="J489" s="89">
        <v>2040</v>
      </c>
      <c r="K489" s="91" t="s">
        <v>19</v>
      </c>
    </row>
    <row r="490" spans="2:11" ht="16.5" customHeight="1" thickBot="1" x14ac:dyDescent="0.45">
      <c r="B490" s="90"/>
      <c r="C490" s="90"/>
      <c r="D490" s="48" t="s">
        <v>503</v>
      </c>
      <c r="E490" s="90"/>
      <c r="F490" s="90"/>
      <c r="G490" s="90"/>
      <c r="H490" s="90"/>
      <c r="I490" s="90"/>
      <c r="J490" s="90"/>
      <c r="K490" s="92"/>
    </row>
    <row r="491" spans="2:11" ht="15.75" customHeight="1" x14ac:dyDescent="0.4">
      <c r="B491" s="89">
        <v>243</v>
      </c>
      <c r="C491" s="89">
        <v>1180</v>
      </c>
      <c r="D491" s="20" t="s">
        <v>504</v>
      </c>
      <c r="E491" s="89" t="s">
        <v>13</v>
      </c>
      <c r="F491" s="89" t="s">
        <v>13</v>
      </c>
      <c r="G491" s="89" t="s">
        <v>505</v>
      </c>
      <c r="H491" s="89"/>
      <c r="I491" s="89"/>
      <c r="J491" s="89">
        <v>2022</v>
      </c>
      <c r="K491" s="91" t="s">
        <v>19</v>
      </c>
    </row>
    <row r="492" spans="2:11" ht="16.5" customHeight="1" thickBot="1" x14ac:dyDescent="0.45">
      <c r="B492" s="90"/>
      <c r="C492" s="90"/>
      <c r="D492" s="48" t="s">
        <v>506</v>
      </c>
      <c r="E492" s="90"/>
      <c r="F492" s="90"/>
      <c r="G492" s="90"/>
      <c r="H492" s="90"/>
      <c r="I492" s="90"/>
      <c r="J492" s="90"/>
      <c r="K492" s="92"/>
    </row>
    <row r="493" spans="2:11" ht="15.75" customHeight="1" x14ac:dyDescent="0.4">
      <c r="B493" s="89">
        <v>244</v>
      </c>
      <c r="C493" s="89">
        <v>1181</v>
      </c>
      <c r="D493" s="20" t="s">
        <v>507</v>
      </c>
      <c r="E493" s="89">
        <v>92</v>
      </c>
      <c r="F493" s="89" t="s">
        <v>13</v>
      </c>
      <c r="G493" s="89" t="s">
        <v>79</v>
      </c>
      <c r="H493" s="89"/>
      <c r="I493" s="89"/>
      <c r="J493" s="89">
        <v>2054</v>
      </c>
      <c r="K493" s="91" t="s">
        <v>19</v>
      </c>
    </row>
    <row r="494" spans="2:11" ht="16.5" customHeight="1" thickBot="1" x14ac:dyDescent="0.45">
      <c r="B494" s="90"/>
      <c r="C494" s="90"/>
      <c r="D494" s="48" t="s">
        <v>508</v>
      </c>
      <c r="E494" s="90"/>
      <c r="F494" s="90"/>
      <c r="G494" s="90"/>
      <c r="H494" s="90"/>
      <c r="I494" s="90"/>
      <c r="J494" s="90"/>
      <c r="K494" s="92"/>
    </row>
    <row r="495" spans="2:11" ht="15.75" customHeight="1" x14ac:dyDescent="0.4">
      <c r="B495" s="89">
        <v>245</v>
      </c>
      <c r="C495" s="89">
        <v>3890</v>
      </c>
      <c r="D495" s="20" t="s">
        <v>509</v>
      </c>
      <c r="E495" s="89" t="s">
        <v>510</v>
      </c>
      <c r="F495" s="89" t="s">
        <v>57</v>
      </c>
      <c r="G495" s="89" t="s">
        <v>29</v>
      </c>
      <c r="H495" s="89"/>
      <c r="I495" s="89"/>
      <c r="J495" s="89">
        <v>2150</v>
      </c>
      <c r="K495" s="91" t="s">
        <v>19</v>
      </c>
    </row>
    <row r="496" spans="2:11" ht="16.5" customHeight="1" thickBot="1" x14ac:dyDescent="0.45">
      <c r="B496" s="90"/>
      <c r="C496" s="90"/>
      <c r="D496" s="48" t="s">
        <v>511</v>
      </c>
      <c r="E496" s="90"/>
      <c r="F496" s="90"/>
      <c r="G496" s="90"/>
      <c r="H496" s="90"/>
      <c r="I496" s="90"/>
      <c r="J496" s="90"/>
      <c r="K496" s="92"/>
    </row>
    <row r="497" spans="2:11" ht="15.75" customHeight="1" x14ac:dyDescent="0.4">
      <c r="B497" s="89">
        <v>246</v>
      </c>
      <c r="C497" s="89">
        <v>1182</v>
      </c>
      <c r="D497" s="20" t="s">
        <v>512</v>
      </c>
      <c r="E497" s="89">
        <v>48</v>
      </c>
      <c r="F497" s="89" t="s">
        <v>13</v>
      </c>
      <c r="G497" s="89" t="s">
        <v>292</v>
      </c>
      <c r="H497" s="89"/>
      <c r="I497" s="89"/>
      <c r="J497" s="89">
        <v>2043</v>
      </c>
      <c r="K497" s="91" t="s">
        <v>19</v>
      </c>
    </row>
    <row r="498" spans="2:11" ht="16.5" customHeight="1" thickBot="1" x14ac:dyDescent="0.45">
      <c r="B498" s="90"/>
      <c r="C498" s="90"/>
      <c r="D498" s="48" t="s">
        <v>513</v>
      </c>
      <c r="E498" s="90"/>
      <c r="F498" s="90"/>
      <c r="G498" s="90"/>
      <c r="H498" s="90"/>
      <c r="I498" s="90"/>
      <c r="J498" s="90"/>
      <c r="K498" s="92"/>
    </row>
    <row r="499" spans="2:11" ht="15.75" customHeight="1" x14ac:dyDescent="0.4">
      <c r="B499" s="89">
        <v>247</v>
      </c>
      <c r="C499" s="89">
        <v>1183</v>
      </c>
      <c r="D499" s="20" t="s">
        <v>514</v>
      </c>
      <c r="E499" s="89">
        <v>55</v>
      </c>
      <c r="F499" s="89" t="s">
        <v>13</v>
      </c>
      <c r="G499" s="89" t="s">
        <v>29</v>
      </c>
      <c r="H499" s="89"/>
      <c r="I499" s="89"/>
      <c r="J499" s="89">
        <v>2161</v>
      </c>
      <c r="K499" s="91" t="s">
        <v>19</v>
      </c>
    </row>
    <row r="500" spans="2:11" ht="16.5" customHeight="1" thickBot="1" x14ac:dyDescent="0.45">
      <c r="B500" s="90"/>
      <c r="C500" s="90"/>
      <c r="D500" s="48" t="s">
        <v>515</v>
      </c>
      <c r="E500" s="90"/>
      <c r="F500" s="90"/>
      <c r="G500" s="90"/>
      <c r="H500" s="90"/>
      <c r="I500" s="90"/>
      <c r="J500" s="90"/>
      <c r="K500" s="92"/>
    </row>
    <row r="501" spans="2:11" ht="15.75" customHeight="1" x14ac:dyDescent="0.4">
      <c r="B501" s="89">
        <v>248</v>
      </c>
      <c r="C501" s="89">
        <v>1184</v>
      </c>
      <c r="D501" s="20" t="s">
        <v>516</v>
      </c>
      <c r="E501" s="89">
        <v>59</v>
      </c>
      <c r="F501" s="89" t="s">
        <v>13</v>
      </c>
      <c r="G501" s="89" t="s">
        <v>85</v>
      </c>
      <c r="H501" s="89"/>
      <c r="I501" s="89"/>
      <c r="J501" s="89">
        <v>2101</v>
      </c>
      <c r="K501" s="91" t="s">
        <v>19</v>
      </c>
    </row>
    <row r="502" spans="2:11" ht="16.5" customHeight="1" thickBot="1" x14ac:dyDescent="0.45">
      <c r="B502" s="90"/>
      <c r="C502" s="90"/>
      <c r="D502" s="48" t="s">
        <v>517</v>
      </c>
      <c r="E502" s="90"/>
      <c r="F502" s="90"/>
      <c r="G502" s="90"/>
      <c r="H502" s="90"/>
      <c r="I502" s="90"/>
      <c r="J502" s="90"/>
      <c r="K502" s="92"/>
    </row>
    <row r="503" spans="2:11" ht="15.75" customHeight="1" x14ac:dyDescent="0.4">
      <c r="B503" s="89">
        <v>249</v>
      </c>
      <c r="C503" s="89">
        <v>1185</v>
      </c>
      <c r="D503" s="20" t="s">
        <v>518</v>
      </c>
      <c r="E503" s="89" t="s">
        <v>13</v>
      </c>
      <c r="F503" s="89" t="s">
        <v>13</v>
      </c>
      <c r="G503" s="89" t="s">
        <v>79</v>
      </c>
      <c r="H503" s="89"/>
      <c r="I503" s="89"/>
      <c r="J503" s="89">
        <v>2065</v>
      </c>
      <c r="K503" s="91" t="s">
        <v>19</v>
      </c>
    </row>
    <row r="504" spans="2:11" ht="16.5" customHeight="1" thickBot="1" x14ac:dyDescent="0.45">
      <c r="B504" s="90"/>
      <c r="C504" s="90"/>
      <c r="D504" s="48" t="s">
        <v>519</v>
      </c>
      <c r="E504" s="90"/>
      <c r="F504" s="90"/>
      <c r="G504" s="90"/>
      <c r="H504" s="90"/>
      <c r="I504" s="90"/>
      <c r="J504" s="90"/>
      <c r="K504" s="92"/>
    </row>
    <row r="505" spans="2:11" ht="15.75" customHeight="1" x14ac:dyDescent="0.4">
      <c r="B505" s="89">
        <v>250</v>
      </c>
      <c r="C505" s="89">
        <v>1186</v>
      </c>
      <c r="D505" s="20" t="s">
        <v>520</v>
      </c>
      <c r="E505" s="89" t="s">
        <v>13</v>
      </c>
      <c r="F505" s="89" t="s">
        <v>13</v>
      </c>
      <c r="G505" s="89" t="s">
        <v>79</v>
      </c>
      <c r="H505" s="89"/>
      <c r="I505" s="89"/>
      <c r="J505" s="89">
        <v>2053</v>
      </c>
      <c r="K505" s="91" t="s">
        <v>19</v>
      </c>
    </row>
    <row r="506" spans="2:11" ht="16.5" customHeight="1" thickBot="1" x14ac:dyDescent="0.45">
      <c r="B506" s="90"/>
      <c r="C506" s="90"/>
      <c r="D506" s="48" t="s">
        <v>521</v>
      </c>
      <c r="E506" s="90"/>
      <c r="F506" s="90"/>
      <c r="G506" s="90"/>
      <c r="H506" s="90"/>
      <c r="I506" s="90"/>
      <c r="J506" s="90"/>
      <c r="K506" s="92"/>
    </row>
    <row r="507" spans="2:11" ht="15.75" customHeight="1" x14ac:dyDescent="0.4">
      <c r="B507" s="89">
        <v>251</v>
      </c>
      <c r="C507" s="89">
        <v>1187</v>
      </c>
      <c r="D507" s="20" t="s">
        <v>522</v>
      </c>
      <c r="E507" s="89">
        <v>48</v>
      </c>
      <c r="F507" s="89" t="s">
        <v>13</v>
      </c>
      <c r="G507" s="89" t="s">
        <v>193</v>
      </c>
      <c r="H507" s="89"/>
      <c r="I507" s="89"/>
      <c r="J507" s="89">
        <v>2078</v>
      </c>
      <c r="K507" s="91" t="s">
        <v>19</v>
      </c>
    </row>
    <row r="508" spans="2:11" ht="16.5" customHeight="1" thickBot="1" x14ac:dyDescent="0.45">
      <c r="B508" s="90"/>
      <c r="C508" s="90"/>
      <c r="D508" s="48" t="s">
        <v>523</v>
      </c>
      <c r="E508" s="90"/>
      <c r="F508" s="90"/>
      <c r="G508" s="90"/>
      <c r="H508" s="90"/>
      <c r="I508" s="90"/>
      <c r="J508" s="90"/>
      <c r="K508" s="92"/>
    </row>
    <row r="509" spans="2:11" ht="15.75" customHeight="1" x14ac:dyDescent="0.4">
      <c r="B509" s="89">
        <v>252</v>
      </c>
      <c r="C509" s="89">
        <v>1188</v>
      </c>
      <c r="D509" s="20" t="s">
        <v>524</v>
      </c>
      <c r="E509" s="89" t="s">
        <v>13</v>
      </c>
      <c r="F509" s="89" t="s">
        <v>13</v>
      </c>
      <c r="G509" s="89" t="s">
        <v>228</v>
      </c>
      <c r="H509" s="89"/>
      <c r="I509" s="89"/>
      <c r="J509" s="89">
        <v>2118</v>
      </c>
      <c r="K509" s="91" t="s">
        <v>19</v>
      </c>
    </row>
    <row r="510" spans="2:11" ht="16.5" customHeight="1" thickBot="1" x14ac:dyDescent="0.45">
      <c r="B510" s="90"/>
      <c r="C510" s="90"/>
      <c r="D510" s="48" t="s">
        <v>525</v>
      </c>
      <c r="E510" s="90"/>
      <c r="F510" s="90"/>
      <c r="G510" s="90"/>
      <c r="H510" s="90"/>
      <c r="I510" s="90"/>
      <c r="J510" s="90"/>
      <c r="K510" s="92"/>
    </row>
    <row r="511" spans="2:11" ht="15.75" customHeight="1" x14ac:dyDescent="0.4">
      <c r="B511" s="89">
        <v>253</v>
      </c>
      <c r="C511" s="89">
        <v>4214</v>
      </c>
      <c r="D511" s="20" t="s">
        <v>6540</v>
      </c>
      <c r="E511" s="89">
        <v>12</v>
      </c>
      <c r="F511" s="89"/>
      <c r="G511" s="89" t="s">
        <v>29</v>
      </c>
      <c r="H511" s="89">
        <v>9</v>
      </c>
      <c r="I511" s="89">
        <v>-21</v>
      </c>
      <c r="J511" s="89">
        <v>2079</v>
      </c>
      <c r="K511" s="91" t="s">
        <v>15</v>
      </c>
    </row>
    <row r="512" spans="2:11" ht="16.5" customHeight="1" thickBot="1" x14ac:dyDescent="0.45">
      <c r="B512" s="90"/>
      <c r="C512" s="90"/>
      <c r="D512" s="48" t="s">
        <v>6503</v>
      </c>
      <c r="E512" s="90"/>
      <c r="F512" s="90"/>
      <c r="G512" s="90"/>
      <c r="H512" s="90"/>
      <c r="I512" s="90"/>
      <c r="J512" s="90"/>
      <c r="K512" s="92"/>
    </row>
    <row r="513" spans="2:11" ht="15.75" customHeight="1" x14ac:dyDescent="0.4">
      <c r="B513" s="89">
        <v>254</v>
      </c>
      <c r="C513" s="89">
        <v>3682</v>
      </c>
      <c r="D513" s="20" t="s">
        <v>526</v>
      </c>
      <c r="E513" s="89" t="s">
        <v>203</v>
      </c>
      <c r="F513" s="89" t="s">
        <v>13</v>
      </c>
      <c r="G513" s="89" t="s">
        <v>79</v>
      </c>
      <c r="H513" s="89">
        <f>7+9</f>
        <v>16</v>
      </c>
      <c r="I513" s="89">
        <f>-5-6</f>
        <v>-11</v>
      </c>
      <c r="J513" s="89">
        <v>2037</v>
      </c>
      <c r="K513" s="91" t="s">
        <v>15</v>
      </c>
    </row>
    <row r="514" spans="2:11" ht="16.5" customHeight="1" thickBot="1" x14ac:dyDescent="0.45">
      <c r="B514" s="90"/>
      <c r="C514" s="90"/>
      <c r="D514" s="48" t="s">
        <v>527</v>
      </c>
      <c r="E514" s="90"/>
      <c r="F514" s="90"/>
      <c r="G514" s="90"/>
      <c r="H514" s="90"/>
      <c r="I514" s="90"/>
      <c r="J514" s="90"/>
      <c r="K514" s="92"/>
    </row>
    <row r="515" spans="2:11" ht="15.75" customHeight="1" x14ac:dyDescent="0.4">
      <c r="B515" s="89">
        <v>255</v>
      </c>
      <c r="C515" s="89">
        <v>1189</v>
      </c>
      <c r="D515" s="20" t="s">
        <v>528</v>
      </c>
      <c r="E515" s="89" t="s">
        <v>13</v>
      </c>
      <c r="F515" s="89" t="s">
        <v>13</v>
      </c>
      <c r="G515" s="89" t="s">
        <v>22</v>
      </c>
      <c r="H515" s="89"/>
      <c r="I515" s="89"/>
      <c r="J515" s="89">
        <v>1966</v>
      </c>
      <c r="K515" s="91" t="s">
        <v>19</v>
      </c>
    </row>
    <row r="516" spans="2:11" ht="16.5" customHeight="1" thickBot="1" x14ac:dyDescent="0.45">
      <c r="B516" s="90"/>
      <c r="C516" s="90"/>
      <c r="D516" s="48" t="s">
        <v>529</v>
      </c>
      <c r="E516" s="90"/>
      <c r="F516" s="90"/>
      <c r="G516" s="90"/>
      <c r="H516" s="90"/>
      <c r="I516" s="90"/>
      <c r="J516" s="90"/>
      <c r="K516" s="92"/>
    </row>
    <row r="517" spans="2:11" ht="15.75" customHeight="1" x14ac:dyDescent="0.4">
      <c r="B517" s="89">
        <v>256</v>
      </c>
      <c r="C517" s="89">
        <v>3673</v>
      </c>
      <c r="D517" s="20" t="s">
        <v>530</v>
      </c>
      <c r="E517" s="89" t="s">
        <v>13</v>
      </c>
      <c r="F517" s="89" t="s">
        <v>13</v>
      </c>
      <c r="G517" s="89" t="s">
        <v>239</v>
      </c>
      <c r="H517" s="89"/>
      <c r="I517" s="89"/>
      <c r="J517" s="89">
        <v>2062</v>
      </c>
      <c r="K517" s="91" t="s">
        <v>19</v>
      </c>
    </row>
    <row r="518" spans="2:11" ht="16.5" customHeight="1" thickBot="1" x14ac:dyDescent="0.45">
      <c r="B518" s="90"/>
      <c r="C518" s="90"/>
      <c r="D518" s="48" t="s">
        <v>531</v>
      </c>
      <c r="E518" s="90"/>
      <c r="F518" s="90"/>
      <c r="G518" s="90"/>
      <c r="H518" s="90"/>
      <c r="I518" s="90"/>
      <c r="J518" s="90"/>
      <c r="K518" s="92"/>
    </row>
    <row r="519" spans="2:11" ht="15.75" customHeight="1" x14ac:dyDescent="0.4">
      <c r="B519" s="89">
        <v>257</v>
      </c>
      <c r="C519" s="89">
        <v>1190</v>
      </c>
      <c r="D519" s="20" t="s">
        <v>532</v>
      </c>
      <c r="E519" s="89" t="s">
        <v>13</v>
      </c>
      <c r="F519" s="89" t="s">
        <v>13</v>
      </c>
      <c r="G519" s="89" t="s">
        <v>228</v>
      </c>
      <c r="H519" s="89"/>
      <c r="I519" s="89"/>
      <c r="J519" s="89">
        <v>2032</v>
      </c>
      <c r="K519" s="91" t="s">
        <v>19</v>
      </c>
    </row>
    <row r="520" spans="2:11" ht="16.5" customHeight="1" thickBot="1" x14ac:dyDescent="0.45">
      <c r="B520" s="90"/>
      <c r="C520" s="90"/>
      <c r="D520" s="48" t="s">
        <v>533</v>
      </c>
      <c r="E520" s="90"/>
      <c r="F520" s="90"/>
      <c r="G520" s="90"/>
      <c r="H520" s="90"/>
      <c r="I520" s="90"/>
      <c r="J520" s="90"/>
      <c r="K520" s="92"/>
    </row>
    <row r="521" spans="2:11" ht="15.75" customHeight="1" x14ac:dyDescent="0.4">
      <c r="B521" s="89">
        <v>258</v>
      </c>
      <c r="C521" s="89">
        <v>1191</v>
      </c>
      <c r="D521" s="20" t="s">
        <v>534</v>
      </c>
      <c r="E521" s="89" t="s">
        <v>13</v>
      </c>
      <c r="F521" s="89" t="s">
        <v>13</v>
      </c>
      <c r="G521" s="89" t="s">
        <v>32</v>
      </c>
      <c r="H521" s="89"/>
      <c r="I521" s="89"/>
      <c r="J521" s="89">
        <v>1903</v>
      </c>
      <c r="K521" s="91" t="s">
        <v>19</v>
      </c>
    </row>
    <row r="522" spans="2:11" ht="16.5" customHeight="1" thickBot="1" x14ac:dyDescent="0.45">
      <c r="B522" s="90"/>
      <c r="C522" s="90"/>
      <c r="D522" s="48" t="s">
        <v>535</v>
      </c>
      <c r="E522" s="90"/>
      <c r="F522" s="90"/>
      <c r="G522" s="90"/>
      <c r="H522" s="90"/>
      <c r="I522" s="90"/>
      <c r="J522" s="90"/>
      <c r="K522" s="92"/>
    </row>
    <row r="523" spans="2:11" ht="15.75" customHeight="1" x14ac:dyDescent="0.4">
      <c r="B523" s="89">
        <v>259</v>
      </c>
      <c r="C523" s="89">
        <v>1192</v>
      </c>
      <c r="D523" s="20" t="s">
        <v>536</v>
      </c>
      <c r="E523" s="89">
        <v>81</v>
      </c>
      <c r="F523" s="89" t="s">
        <v>13</v>
      </c>
      <c r="G523" s="89" t="s">
        <v>79</v>
      </c>
      <c r="H523" s="89"/>
      <c r="I523" s="89"/>
      <c r="J523" s="89">
        <v>2168</v>
      </c>
      <c r="K523" s="91" t="s">
        <v>19</v>
      </c>
    </row>
    <row r="524" spans="2:11" ht="16.5" customHeight="1" thickBot="1" x14ac:dyDescent="0.45">
      <c r="B524" s="90"/>
      <c r="C524" s="90"/>
      <c r="D524" s="48" t="s">
        <v>537</v>
      </c>
      <c r="E524" s="90"/>
      <c r="F524" s="90"/>
      <c r="G524" s="90"/>
      <c r="H524" s="90"/>
      <c r="I524" s="90"/>
      <c r="J524" s="90"/>
      <c r="K524" s="92"/>
    </row>
    <row r="525" spans="2:11" ht="15.75" customHeight="1" x14ac:dyDescent="0.4">
      <c r="B525" s="89">
        <v>260</v>
      </c>
      <c r="C525" s="89">
        <v>1193</v>
      </c>
      <c r="D525" s="20" t="s">
        <v>538</v>
      </c>
      <c r="E525" s="89" t="s">
        <v>13</v>
      </c>
      <c r="F525" s="89" t="s">
        <v>13</v>
      </c>
      <c r="G525" s="89" t="s">
        <v>323</v>
      </c>
      <c r="H525" s="89"/>
      <c r="I525" s="89"/>
      <c r="J525" s="89">
        <v>2025</v>
      </c>
      <c r="K525" s="91" t="s">
        <v>19</v>
      </c>
    </row>
    <row r="526" spans="2:11" ht="16.5" customHeight="1" thickBot="1" x14ac:dyDescent="0.45">
      <c r="B526" s="90"/>
      <c r="C526" s="90"/>
      <c r="D526" s="48" t="s">
        <v>539</v>
      </c>
      <c r="E526" s="90"/>
      <c r="F526" s="90"/>
      <c r="G526" s="90"/>
      <c r="H526" s="90"/>
      <c r="I526" s="90"/>
      <c r="J526" s="90"/>
      <c r="K526" s="92"/>
    </row>
    <row r="527" spans="2:11" ht="15.75" customHeight="1" x14ac:dyDescent="0.4">
      <c r="B527" s="89">
        <v>261</v>
      </c>
      <c r="C527" s="89">
        <v>1194</v>
      </c>
      <c r="D527" s="20" t="s">
        <v>540</v>
      </c>
      <c r="E527" s="89">
        <v>72</v>
      </c>
      <c r="F527" s="89" t="s">
        <v>13</v>
      </c>
      <c r="G527" s="89" t="s">
        <v>29</v>
      </c>
      <c r="H527" s="89"/>
      <c r="I527" s="89"/>
      <c r="J527" s="89">
        <v>1893</v>
      </c>
      <c r="K527" s="91" t="s">
        <v>19</v>
      </c>
    </row>
    <row r="528" spans="2:11" ht="16.5" customHeight="1" thickBot="1" x14ac:dyDescent="0.45">
      <c r="B528" s="90"/>
      <c r="C528" s="90"/>
      <c r="D528" s="48" t="s">
        <v>541</v>
      </c>
      <c r="E528" s="90"/>
      <c r="F528" s="90"/>
      <c r="G528" s="90"/>
      <c r="H528" s="90"/>
      <c r="I528" s="90"/>
      <c r="J528" s="90"/>
      <c r="K528" s="92"/>
    </row>
    <row r="529" spans="2:11" ht="15.75" customHeight="1" x14ac:dyDescent="0.4">
      <c r="B529" s="89">
        <v>262</v>
      </c>
      <c r="C529" s="89">
        <v>1195</v>
      </c>
      <c r="D529" s="20" t="s">
        <v>542</v>
      </c>
      <c r="E529" s="89" t="s">
        <v>13</v>
      </c>
      <c r="F529" s="89" t="s">
        <v>13</v>
      </c>
      <c r="G529" s="89" t="s">
        <v>79</v>
      </c>
      <c r="H529" s="89"/>
      <c r="I529" s="89"/>
      <c r="J529" s="89">
        <v>2101</v>
      </c>
      <c r="K529" s="91" t="s">
        <v>19</v>
      </c>
    </row>
    <row r="530" spans="2:11" ht="16.5" customHeight="1" thickBot="1" x14ac:dyDescent="0.45">
      <c r="B530" s="90"/>
      <c r="C530" s="90"/>
      <c r="D530" s="48" t="s">
        <v>543</v>
      </c>
      <c r="E530" s="90"/>
      <c r="F530" s="90"/>
      <c r="G530" s="90"/>
      <c r="H530" s="90"/>
      <c r="I530" s="90"/>
      <c r="J530" s="90"/>
      <c r="K530" s="92"/>
    </row>
    <row r="531" spans="2:11" ht="15.75" customHeight="1" x14ac:dyDescent="0.4">
      <c r="B531" s="89">
        <v>263</v>
      </c>
      <c r="C531" s="89">
        <v>1196</v>
      </c>
      <c r="D531" s="20" t="s">
        <v>544</v>
      </c>
      <c r="E531" s="89" t="s">
        <v>46</v>
      </c>
      <c r="F531" s="89" t="s">
        <v>13</v>
      </c>
      <c r="G531" s="89" t="s">
        <v>32</v>
      </c>
      <c r="H531" s="89"/>
      <c r="I531" s="89"/>
      <c r="J531" s="89">
        <v>2027</v>
      </c>
      <c r="K531" s="91" t="s">
        <v>19</v>
      </c>
    </row>
    <row r="532" spans="2:11" ht="16.5" customHeight="1" thickBot="1" x14ac:dyDescent="0.45">
      <c r="B532" s="90"/>
      <c r="C532" s="90"/>
      <c r="D532" s="48" t="s">
        <v>545</v>
      </c>
      <c r="E532" s="90"/>
      <c r="F532" s="90"/>
      <c r="G532" s="90"/>
      <c r="H532" s="90"/>
      <c r="I532" s="90"/>
      <c r="J532" s="90"/>
      <c r="K532" s="92"/>
    </row>
    <row r="533" spans="2:11" ht="15.75" customHeight="1" x14ac:dyDescent="0.4">
      <c r="B533" s="89">
        <v>264</v>
      </c>
      <c r="C533" s="89">
        <v>1197</v>
      </c>
      <c r="D533" s="20" t="s">
        <v>546</v>
      </c>
      <c r="E533" s="89" t="s">
        <v>13</v>
      </c>
      <c r="F533" s="89" t="s">
        <v>13</v>
      </c>
      <c r="G533" s="89" t="s">
        <v>79</v>
      </c>
      <c r="H533" s="89"/>
      <c r="I533" s="89"/>
      <c r="J533" s="89">
        <v>2137</v>
      </c>
      <c r="K533" s="91" t="s">
        <v>19</v>
      </c>
    </row>
    <row r="534" spans="2:11" ht="16.5" customHeight="1" thickBot="1" x14ac:dyDescent="0.45">
      <c r="B534" s="90"/>
      <c r="C534" s="90"/>
      <c r="D534" s="48" t="s">
        <v>547</v>
      </c>
      <c r="E534" s="90"/>
      <c r="F534" s="90"/>
      <c r="G534" s="90"/>
      <c r="H534" s="90"/>
      <c r="I534" s="90"/>
      <c r="J534" s="90"/>
      <c r="K534" s="92"/>
    </row>
    <row r="535" spans="2:11" ht="15.75" customHeight="1" x14ac:dyDescent="0.4">
      <c r="B535" s="89">
        <v>265</v>
      </c>
      <c r="C535" s="89">
        <v>1198</v>
      </c>
      <c r="D535" s="20" t="s">
        <v>548</v>
      </c>
      <c r="E535" s="89">
        <v>28</v>
      </c>
      <c r="F535" s="89" t="s">
        <v>13</v>
      </c>
      <c r="G535" s="89" t="s">
        <v>169</v>
      </c>
      <c r="H535" s="89"/>
      <c r="I535" s="89"/>
      <c r="J535" s="89">
        <v>2059</v>
      </c>
      <c r="K535" s="91" t="s">
        <v>19</v>
      </c>
    </row>
    <row r="536" spans="2:11" ht="16.5" customHeight="1" thickBot="1" x14ac:dyDescent="0.45">
      <c r="B536" s="90"/>
      <c r="C536" s="90"/>
      <c r="D536" s="48" t="s">
        <v>549</v>
      </c>
      <c r="E536" s="90"/>
      <c r="F536" s="90"/>
      <c r="G536" s="90"/>
      <c r="H536" s="90"/>
      <c r="I536" s="90"/>
      <c r="J536" s="90"/>
      <c r="K536" s="92"/>
    </row>
    <row r="537" spans="2:11" ht="15.75" customHeight="1" x14ac:dyDescent="0.4">
      <c r="B537" s="89">
        <v>266</v>
      </c>
      <c r="C537" s="89">
        <v>1199</v>
      </c>
      <c r="D537" s="20" t="s">
        <v>550</v>
      </c>
      <c r="E537" s="89">
        <v>60</v>
      </c>
      <c r="F537" s="89" t="s">
        <v>13</v>
      </c>
      <c r="G537" s="89" t="s">
        <v>551</v>
      </c>
      <c r="H537" s="89"/>
      <c r="I537" s="89"/>
      <c r="J537" s="89">
        <v>1997</v>
      </c>
      <c r="K537" s="91" t="s">
        <v>19</v>
      </c>
    </row>
    <row r="538" spans="2:11" ht="16.5" customHeight="1" thickBot="1" x14ac:dyDescent="0.45">
      <c r="B538" s="90"/>
      <c r="C538" s="90"/>
      <c r="D538" s="48" t="s">
        <v>552</v>
      </c>
      <c r="E538" s="90"/>
      <c r="F538" s="90"/>
      <c r="G538" s="90"/>
      <c r="H538" s="90"/>
      <c r="I538" s="90"/>
      <c r="J538" s="90"/>
      <c r="K538" s="92"/>
    </row>
    <row r="539" spans="2:11" ht="15.75" customHeight="1" x14ac:dyDescent="0.4">
      <c r="B539" s="89">
        <v>267</v>
      </c>
      <c r="C539" s="89">
        <v>4107</v>
      </c>
      <c r="D539" s="20" t="s">
        <v>6225</v>
      </c>
      <c r="E539" s="89" t="s">
        <v>6107</v>
      </c>
      <c r="F539" s="89" t="s">
        <v>13</v>
      </c>
      <c r="G539" s="89" t="s">
        <v>435</v>
      </c>
      <c r="H539" s="89"/>
      <c r="I539" s="89"/>
      <c r="J539" s="89">
        <v>2065</v>
      </c>
      <c r="K539" s="91" t="s">
        <v>15</v>
      </c>
    </row>
    <row r="540" spans="2:11" ht="16.5" customHeight="1" thickBot="1" x14ac:dyDescent="0.45">
      <c r="B540" s="90"/>
      <c r="C540" s="90"/>
      <c r="D540" s="48" t="s">
        <v>6342</v>
      </c>
      <c r="E540" s="90"/>
      <c r="F540" s="90"/>
      <c r="G540" s="90"/>
      <c r="H540" s="90"/>
      <c r="I540" s="90"/>
      <c r="J540" s="90"/>
      <c r="K540" s="92"/>
    </row>
    <row r="541" spans="2:11" ht="15.75" customHeight="1" x14ac:dyDescent="0.4">
      <c r="B541" s="89">
        <v>268</v>
      </c>
      <c r="C541" s="89">
        <v>4108</v>
      </c>
      <c r="D541" s="20" t="s">
        <v>6226</v>
      </c>
      <c r="E541" s="89" t="s">
        <v>203</v>
      </c>
      <c r="F541" s="89" t="s">
        <v>13</v>
      </c>
      <c r="G541" s="89" t="s">
        <v>435</v>
      </c>
      <c r="H541" s="89"/>
      <c r="I541" s="89"/>
      <c r="J541" s="89">
        <v>2096</v>
      </c>
      <c r="K541" s="91" t="s">
        <v>15</v>
      </c>
    </row>
    <row r="542" spans="2:11" ht="16.5" customHeight="1" thickBot="1" x14ac:dyDescent="0.45">
      <c r="B542" s="90"/>
      <c r="C542" s="90"/>
      <c r="D542" s="48" t="s">
        <v>6343</v>
      </c>
      <c r="E542" s="90"/>
      <c r="F542" s="90"/>
      <c r="G542" s="90"/>
      <c r="H542" s="90"/>
      <c r="I542" s="90"/>
      <c r="J542" s="90"/>
      <c r="K542" s="92"/>
    </row>
    <row r="543" spans="2:11" ht="15.75" customHeight="1" x14ac:dyDescent="0.4">
      <c r="B543" s="89">
        <v>269</v>
      </c>
      <c r="C543" s="89">
        <v>4145</v>
      </c>
      <c r="D543" s="20" t="s">
        <v>6279</v>
      </c>
      <c r="E543" s="89" t="s">
        <v>82</v>
      </c>
      <c r="F543" s="89" t="s">
        <v>13</v>
      </c>
      <c r="G543" s="89" t="s">
        <v>435</v>
      </c>
      <c r="H543" s="89">
        <v>7</v>
      </c>
      <c r="I543" s="89">
        <v>-4</v>
      </c>
      <c r="J543" s="89">
        <v>2086</v>
      </c>
      <c r="K543" s="91" t="s">
        <v>15</v>
      </c>
    </row>
    <row r="544" spans="2:11" ht="16.5" customHeight="1" thickBot="1" x14ac:dyDescent="0.45">
      <c r="B544" s="90"/>
      <c r="C544" s="90"/>
      <c r="D544" s="48" t="s">
        <v>6372</v>
      </c>
      <c r="E544" s="90"/>
      <c r="F544" s="90"/>
      <c r="G544" s="90"/>
      <c r="H544" s="90"/>
      <c r="I544" s="90"/>
      <c r="J544" s="90"/>
      <c r="K544" s="92"/>
    </row>
    <row r="545" spans="2:11" ht="15.75" customHeight="1" x14ac:dyDescent="0.4">
      <c r="B545" s="89">
        <v>270</v>
      </c>
      <c r="C545" s="89">
        <v>1200</v>
      </c>
      <c r="D545" s="20" t="s">
        <v>553</v>
      </c>
      <c r="E545" s="89" t="s">
        <v>13</v>
      </c>
      <c r="F545" s="89" t="s">
        <v>57</v>
      </c>
      <c r="G545" s="89" t="s">
        <v>29</v>
      </c>
      <c r="H545" s="89"/>
      <c r="I545" s="89"/>
      <c r="J545" s="89">
        <v>2236</v>
      </c>
      <c r="K545" s="91" t="s">
        <v>19</v>
      </c>
    </row>
    <row r="546" spans="2:11" ht="16.5" customHeight="1" thickBot="1" x14ac:dyDescent="0.45">
      <c r="B546" s="90"/>
      <c r="C546" s="90"/>
      <c r="D546" s="48" t="s">
        <v>554</v>
      </c>
      <c r="E546" s="90"/>
      <c r="F546" s="90"/>
      <c r="G546" s="90"/>
      <c r="H546" s="90"/>
      <c r="I546" s="90"/>
      <c r="J546" s="90"/>
      <c r="K546" s="92"/>
    </row>
    <row r="547" spans="2:11" ht="15.75" customHeight="1" x14ac:dyDescent="0.4">
      <c r="B547" s="89">
        <v>271</v>
      </c>
      <c r="C547" s="89">
        <v>3902</v>
      </c>
      <c r="D547" s="20" t="s">
        <v>555</v>
      </c>
      <c r="E547" s="89" t="s">
        <v>28</v>
      </c>
      <c r="F547" s="89" t="s">
        <v>13</v>
      </c>
      <c r="G547" s="89" t="s">
        <v>29</v>
      </c>
      <c r="H547" s="89"/>
      <c r="I547" s="89"/>
      <c r="J547" s="89">
        <v>2084</v>
      </c>
      <c r="K547" s="91" t="s">
        <v>15</v>
      </c>
    </row>
    <row r="548" spans="2:11" ht="16.5" customHeight="1" thickBot="1" x14ac:dyDescent="0.45">
      <c r="B548" s="90"/>
      <c r="C548" s="90"/>
      <c r="D548" s="48" t="s">
        <v>556</v>
      </c>
      <c r="E548" s="90"/>
      <c r="F548" s="90"/>
      <c r="G548" s="90"/>
      <c r="H548" s="90"/>
      <c r="I548" s="90"/>
      <c r="J548" s="90"/>
      <c r="K548" s="92"/>
    </row>
    <row r="549" spans="2:11" ht="15.75" customHeight="1" x14ac:dyDescent="0.4">
      <c r="B549" s="89">
        <v>272</v>
      </c>
      <c r="C549" s="89">
        <v>4088</v>
      </c>
      <c r="D549" s="20" t="s">
        <v>6164</v>
      </c>
      <c r="E549" s="89" t="s">
        <v>82</v>
      </c>
      <c r="F549" s="89" t="s">
        <v>13</v>
      </c>
      <c r="G549" s="89" t="s">
        <v>39</v>
      </c>
      <c r="H549" s="89"/>
      <c r="I549" s="89"/>
      <c r="J549" s="89">
        <v>2075</v>
      </c>
      <c r="K549" s="91" t="s">
        <v>15</v>
      </c>
    </row>
    <row r="550" spans="2:11" ht="16.5" customHeight="1" thickBot="1" x14ac:dyDescent="0.45">
      <c r="B550" s="90"/>
      <c r="C550" s="90"/>
      <c r="D550" s="48" t="s">
        <v>6212</v>
      </c>
      <c r="E550" s="90"/>
      <c r="F550" s="90"/>
      <c r="G550" s="90"/>
      <c r="H550" s="90"/>
      <c r="I550" s="90"/>
      <c r="J550" s="90"/>
      <c r="K550" s="92"/>
    </row>
    <row r="551" spans="2:11" ht="15.75" customHeight="1" x14ac:dyDescent="0.4">
      <c r="B551" s="89">
        <v>273</v>
      </c>
      <c r="C551" s="89">
        <v>1201</v>
      </c>
      <c r="D551" s="20" t="s">
        <v>557</v>
      </c>
      <c r="E551" s="89" t="s">
        <v>13</v>
      </c>
      <c r="F551" s="89" t="s">
        <v>13</v>
      </c>
      <c r="G551" s="89" t="s">
        <v>551</v>
      </c>
      <c r="H551" s="89"/>
      <c r="I551" s="89"/>
      <c r="J551" s="89">
        <v>1958</v>
      </c>
      <c r="K551" s="91" t="s">
        <v>19</v>
      </c>
    </row>
    <row r="552" spans="2:11" ht="16.5" customHeight="1" thickBot="1" x14ac:dyDescent="0.45">
      <c r="B552" s="90"/>
      <c r="C552" s="90"/>
      <c r="D552" s="48" t="s">
        <v>558</v>
      </c>
      <c r="E552" s="90"/>
      <c r="F552" s="90"/>
      <c r="G552" s="90"/>
      <c r="H552" s="90"/>
      <c r="I552" s="90"/>
      <c r="J552" s="90"/>
      <c r="K552" s="92"/>
    </row>
    <row r="553" spans="2:11" ht="15.75" customHeight="1" x14ac:dyDescent="0.4">
      <c r="B553" s="89">
        <v>274</v>
      </c>
      <c r="C553" s="89">
        <v>1202</v>
      </c>
      <c r="D553" s="20" t="s">
        <v>559</v>
      </c>
      <c r="E553" s="89" t="s">
        <v>13</v>
      </c>
      <c r="F553" s="89" t="s">
        <v>13</v>
      </c>
      <c r="G553" s="89" t="s">
        <v>551</v>
      </c>
      <c r="H553" s="89"/>
      <c r="I553" s="89"/>
      <c r="J553" s="89">
        <v>1995</v>
      </c>
      <c r="K553" s="91" t="s">
        <v>19</v>
      </c>
    </row>
    <row r="554" spans="2:11" ht="16.5" customHeight="1" thickBot="1" x14ac:dyDescent="0.45">
      <c r="B554" s="90"/>
      <c r="C554" s="90"/>
      <c r="D554" s="48" t="s">
        <v>560</v>
      </c>
      <c r="E554" s="90"/>
      <c r="F554" s="90"/>
      <c r="G554" s="90"/>
      <c r="H554" s="90"/>
      <c r="I554" s="90"/>
      <c r="J554" s="90"/>
      <c r="K554" s="92"/>
    </row>
    <row r="555" spans="2:11" ht="15.75" customHeight="1" x14ac:dyDescent="0.4">
      <c r="B555" s="89">
        <v>275</v>
      </c>
      <c r="C555" s="89">
        <v>1203</v>
      </c>
      <c r="D555" s="20" t="s">
        <v>561</v>
      </c>
      <c r="E555" s="89" t="s">
        <v>13</v>
      </c>
      <c r="F555" s="89" t="s">
        <v>13</v>
      </c>
      <c r="G555" s="89" t="s">
        <v>39</v>
      </c>
      <c r="H555" s="89"/>
      <c r="I555" s="89"/>
      <c r="J555" s="89">
        <v>2065</v>
      </c>
      <c r="K555" s="91" t="s">
        <v>19</v>
      </c>
    </row>
    <row r="556" spans="2:11" ht="16.5" customHeight="1" thickBot="1" x14ac:dyDescent="0.45">
      <c r="B556" s="90"/>
      <c r="C556" s="90"/>
      <c r="D556" s="48" t="s">
        <v>562</v>
      </c>
      <c r="E556" s="90"/>
      <c r="F556" s="90"/>
      <c r="G556" s="90"/>
      <c r="H556" s="90"/>
      <c r="I556" s="90"/>
      <c r="J556" s="90"/>
      <c r="K556" s="92"/>
    </row>
    <row r="557" spans="2:11" ht="15.75" customHeight="1" x14ac:dyDescent="0.4">
      <c r="B557" s="89">
        <v>276</v>
      </c>
      <c r="C557" s="89">
        <v>1204</v>
      </c>
      <c r="D557" s="20" t="s">
        <v>563</v>
      </c>
      <c r="E557" s="89" t="s">
        <v>13</v>
      </c>
      <c r="F557" s="89" t="s">
        <v>13</v>
      </c>
      <c r="G557" s="89" t="s">
        <v>29</v>
      </c>
      <c r="H557" s="89"/>
      <c r="I557" s="89"/>
      <c r="J557" s="89">
        <v>2060</v>
      </c>
      <c r="K557" s="91" t="s">
        <v>19</v>
      </c>
    </row>
    <row r="558" spans="2:11" ht="16.5" customHeight="1" thickBot="1" x14ac:dyDescent="0.45">
      <c r="B558" s="90"/>
      <c r="C558" s="90"/>
      <c r="D558" s="48" t="s">
        <v>564</v>
      </c>
      <c r="E558" s="90"/>
      <c r="F558" s="90"/>
      <c r="G558" s="90"/>
      <c r="H558" s="90"/>
      <c r="I558" s="90"/>
      <c r="J558" s="90"/>
      <c r="K558" s="92"/>
    </row>
    <row r="559" spans="2:11" ht="15.75" customHeight="1" x14ac:dyDescent="0.4">
      <c r="B559" s="89">
        <v>277</v>
      </c>
      <c r="C559" s="89">
        <v>1205</v>
      </c>
      <c r="D559" s="20" t="s">
        <v>565</v>
      </c>
      <c r="E559" s="89">
        <v>99</v>
      </c>
      <c r="F559" s="89" t="s">
        <v>13</v>
      </c>
      <c r="G559" s="89" t="s">
        <v>29</v>
      </c>
      <c r="H559" s="89"/>
      <c r="I559" s="89"/>
      <c r="J559" s="89">
        <v>2068</v>
      </c>
      <c r="K559" s="91" t="s">
        <v>19</v>
      </c>
    </row>
    <row r="560" spans="2:11" ht="16.5" customHeight="1" thickBot="1" x14ac:dyDescent="0.45">
      <c r="B560" s="90"/>
      <c r="C560" s="90"/>
      <c r="D560" s="48" t="s">
        <v>566</v>
      </c>
      <c r="E560" s="90"/>
      <c r="F560" s="90"/>
      <c r="G560" s="90"/>
      <c r="H560" s="90"/>
      <c r="I560" s="90"/>
      <c r="J560" s="90"/>
      <c r="K560" s="92"/>
    </row>
    <row r="561" spans="2:11" ht="15.75" customHeight="1" x14ac:dyDescent="0.4">
      <c r="B561" s="89">
        <v>278</v>
      </c>
      <c r="C561" s="89">
        <v>1206</v>
      </c>
      <c r="D561" s="20" t="s">
        <v>567</v>
      </c>
      <c r="E561" s="89">
        <v>41</v>
      </c>
      <c r="F561" s="89" t="s">
        <v>13</v>
      </c>
      <c r="G561" s="89" t="s">
        <v>29</v>
      </c>
      <c r="H561" s="89"/>
      <c r="I561" s="89"/>
      <c r="J561" s="89">
        <v>2061</v>
      </c>
      <c r="K561" s="91" t="s">
        <v>19</v>
      </c>
    </row>
    <row r="562" spans="2:11" ht="16.5" customHeight="1" thickBot="1" x14ac:dyDescent="0.45">
      <c r="B562" s="90"/>
      <c r="C562" s="90"/>
      <c r="D562" s="48" t="s">
        <v>568</v>
      </c>
      <c r="E562" s="90"/>
      <c r="F562" s="90"/>
      <c r="G562" s="90"/>
      <c r="H562" s="90"/>
      <c r="I562" s="90"/>
      <c r="J562" s="90"/>
      <c r="K562" s="92"/>
    </row>
    <row r="563" spans="2:11" ht="15.75" customHeight="1" x14ac:dyDescent="0.4">
      <c r="B563" s="89">
        <v>279</v>
      </c>
      <c r="C563" s="89">
        <v>4111</v>
      </c>
      <c r="D563" s="20" t="s">
        <v>6229</v>
      </c>
      <c r="E563" s="89" t="s">
        <v>6260</v>
      </c>
      <c r="F563" s="89" t="s">
        <v>13</v>
      </c>
      <c r="G563" s="89" t="s">
        <v>435</v>
      </c>
      <c r="H563" s="89"/>
      <c r="I563" s="89"/>
      <c r="J563" s="89">
        <v>2049</v>
      </c>
      <c r="K563" s="91" t="s">
        <v>15</v>
      </c>
    </row>
    <row r="564" spans="2:11" ht="16.5" customHeight="1" thickBot="1" x14ac:dyDescent="0.45">
      <c r="B564" s="90"/>
      <c r="C564" s="90"/>
      <c r="D564" s="48" t="s">
        <v>6346</v>
      </c>
      <c r="E564" s="90"/>
      <c r="F564" s="90"/>
      <c r="G564" s="90"/>
      <c r="H564" s="90"/>
      <c r="I564" s="90"/>
      <c r="J564" s="90"/>
      <c r="K564" s="92"/>
    </row>
    <row r="565" spans="2:11" ht="15.75" customHeight="1" x14ac:dyDescent="0.4">
      <c r="B565" s="89">
        <v>280</v>
      </c>
      <c r="C565" s="89">
        <v>1207</v>
      </c>
      <c r="D565" s="20" t="s">
        <v>569</v>
      </c>
      <c r="E565" s="89">
        <v>87</v>
      </c>
      <c r="F565" s="89" t="s">
        <v>13</v>
      </c>
      <c r="G565" s="89" t="s">
        <v>79</v>
      </c>
      <c r="H565" s="89"/>
      <c r="I565" s="89"/>
      <c r="J565" s="89">
        <v>2051</v>
      </c>
      <c r="K565" s="91" t="s">
        <v>19</v>
      </c>
    </row>
    <row r="566" spans="2:11" ht="16.5" customHeight="1" thickBot="1" x14ac:dyDescent="0.45">
      <c r="B566" s="90"/>
      <c r="C566" s="90"/>
      <c r="D566" s="48" t="s">
        <v>570</v>
      </c>
      <c r="E566" s="90"/>
      <c r="F566" s="90"/>
      <c r="G566" s="90"/>
      <c r="H566" s="90"/>
      <c r="I566" s="90"/>
      <c r="J566" s="90"/>
      <c r="K566" s="92"/>
    </row>
    <row r="567" spans="2:11" ht="15.75" customHeight="1" x14ac:dyDescent="0.4">
      <c r="B567" s="89">
        <v>281</v>
      </c>
      <c r="C567" s="89">
        <v>1208</v>
      </c>
      <c r="D567" s="20" t="s">
        <v>571</v>
      </c>
      <c r="E567" s="89" t="s">
        <v>13</v>
      </c>
      <c r="F567" s="89" t="s">
        <v>13</v>
      </c>
      <c r="G567" s="89" t="s">
        <v>103</v>
      </c>
      <c r="H567" s="89"/>
      <c r="I567" s="89"/>
      <c r="J567" s="89">
        <v>2035</v>
      </c>
      <c r="K567" s="91" t="s">
        <v>19</v>
      </c>
    </row>
    <row r="568" spans="2:11" ht="16.5" customHeight="1" thickBot="1" x14ac:dyDescent="0.45">
      <c r="B568" s="90"/>
      <c r="C568" s="90"/>
      <c r="D568" s="48" t="s">
        <v>572</v>
      </c>
      <c r="E568" s="90"/>
      <c r="F568" s="90"/>
      <c r="G568" s="90"/>
      <c r="H568" s="90"/>
      <c r="I568" s="90"/>
      <c r="J568" s="90"/>
      <c r="K568" s="92"/>
    </row>
    <row r="569" spans="2:11" ht="15.75" customHeight="1" x14ac:dyDescent="0.4">
      <c r="B569" s="89">
        <v>282</v>
      </c>
      <c r="C569" s="89">
        <v>1209</v>
      </c>
      <c r="D569" s="20" t="s">
        <v>573</v>
      </c>
      <c r="E569" s="89" t="s">
        <v>13</v>
      </c>
      <c r="F569" s="89" t="s">
        <v>13</v>
      </c>
      <c r="G569" s="89" t="s">
        <v>347</v>
      </c>
      <c r="H569" s="89"/>
      <c r="I569" s="89"/>
      <c r="J569" s="89">
        <v>2120</v>
      </c>
      <c r="K569" s="91" t="s">
        <v>19</v>
      </c>
    </row>
    <row r="570" spans="2:11" ht="16.5" customHeight="1" thickBot="1" x14ac:dyDescent="0.45">
      <c r="B570" s="90"/>
      <c r="C570" s="90"/>
      <c r="D570" s="48" t="s">
        <v>574</v>
      </c>
      <c r="E570" s="90"/>
      <c r="F570" s="90"/>
      <c r="G570" s="90"/>
      <c r="H570" s="90"/>
      <c r="I570" s="90"/>
      <c r="J570" s="90"/>
      <c r="K570" s="92"/>
    </row>
    <row r="571" spans="2:11" ht="15.75" customHeight="1" x14ac:dyDescent="0.4">
      <c r="B571" s="89">
        <v>283</v>
      </c>
      <c r="C571" s="89">
        <v>1210</v>
      </c>
      <c r="D571" s="20" t="s">
        <v>575</v>
      </c>
      <c r="E571" s="89">
        <v>40</v>
      </c>
      <c r="F571" s="89" t="s">
        <v>13</v>
      </c>
      <c r="G571" s="89" t="s">
        <v>169</v>
      </c>
      <c r="H571" s="89"/>
      <c r="I571" s="89"/>
      <c r="J571" s="89">
        <v>2040</v>
      </c>
      <c r="K571" s="91" t="s">
        <v>19</v>
      </c>
    </row>
    <row r="572" spans="2:11" ht="16.5" customHeight="1" thickBot="1" x14ac:dyDescent="0.45">
      <c r="B572" s="90"/>
      <c r="C572" s="90"/>
      <c r="D572" s="48" t="s">
        <v>576</v>
      </c>
      <c r="E572" s="90"/>
      <c r="F572" s="90"/>
      <c r="G572" s="90"/>
      <c r="H572" s="90"/>
      <c r="I572" s="90"/>
      <c r="J572" s="90"/>
      <c r="K572" s="92"/>
    </row>
    <row r="573" spans="2:11" ht="15.75" customHeight="1" x14ac:dyDescent="0.4">
      <c r="B573" s="89">
        <v>284</v>
      </c>
      <c r="C573" s="89">
        <v>1211</v>
      </c>
      <c r="D573" s="20" t="s">
        <v>577</v>
      </c>
      <c r="E573" s="89">
        <v>88</v>
      </c>
      <c r="F573" s="89" t="s">
        <v>13</v>
      </c>
      <c r="G573" s="89" t="s">
        <v>32</v>
      </c>
      <c r="H573" s="89"/>
      <c r="I573" s="89"/>
      <c r="J573" s="89">
        <v>2022</v>
      </c>
      <c r="K573" s="91" t="s">
        <v>19</v>
      </c>
    </row>
    <row r="574" spans="2:11" ht="16.5" customHeight="1" thickBot="1" x14ac:dyDescent="0.45">
      <c r="B574" s="90"/>
      <c r="C574" s="90"/>
      <c r="D574" s="48" t="s">
        <v>578</v>
      </c>
      <c r="E574" s="90"/>
      <c r="F574" s="90"/>
      <c r="G574" s="90"/>
      <c r="H574" s="90"/>
      <c r="I574" s="90"/>
      <c r="J574" s="90"/>
      <c r="K574" s="92"/>
    </row>
    <row r="575" spans="2:11" ht="15.75" customHeight="1" x14ac:dyDescent="0.4">
      <c r="B575" s="89">
        <v>285</v>
      </c>
      <c r="C575" s="89">
        <v>1212</v>
      </c>
      <c r="D575" s="20" t="s">
        <v>579</v>
      </c>
      <c r="E575" s="89">
        <v>56</v>
      </c>
      <c r="F575" s="89" t="s">
        <v>13</v>
      </c>
      <c r="G575" s="89" t="s">
        <v>29</v>
      </c>
      <c r="H575" s="89"/>
      <c r="I575" s="89"/>
      <c r="J575" s="89">
        <v>2040</v>
      </c>
      <c r="K575" s="91" t="s">
        <v>19</v>
      </c>
    </row>
    <row r="576" spans="2:11" ht="16.5" customHeight="1" thickBot="1" x14ac:dyDescent="0.45">
      <c r="B576" s="90"/>
      <c r="C576" s="90"/>
      <c r="D576" s="48" t="s">
        <v>580</v>
      </c>
      <c r="E576" s="90"/>
      <c r="F576" s="90"/>
      <c r="G576" s="90"/>
      <c r="H576" s="90"/>
      <c r="I576" s="90"/>
      <c r="J576" s="90"/>
      <c r="K576" s="92"/>
    </row>
    <row r="577" spans="2:11" ht="15.75" customHeight="1" x14ac:dyDescent="0.4">
      <c r="B577" s="89">
        <v>286</v>
      </c>
      <c r="C577" s="89">
        <v>1213</v>
      </c>
      <c r="D577" s="20" t="s">
        <v>581</v>
      </c>
      <c r="E577" s="89">
        <v>83</v>
      </c>
      <c r="F577" s="89" t="s">
        <v>134</v>
      </c>
      <c r="G577" s="89" t="s">
        <v>29</v>
      </c>
      <c r="H577" s="89"/>
      <c r="I577" s="89"/>
      <c r="J577" s="89">
        <v>2336</v>
      </c>
      <c r="K577" s="91" t="s">
        <v>19</v>
      </c>
    </row>
    <row r="578" spans="2:11" ht="16.5" customHeight="1" thickBot="1" x14ac:dyDescent="0.45">
      <c r="B578" s="90"/>
      <c r="C578" s="90"/>
      <c r="D578" s="48" t="s">
        <v>582</v>
      </c>
      <c r="E578" s="90"/>
      <c r="F578" s="90"/>
      <c r="G578" s="90"/>
      <c r="H578" s="90"/>
      <c r="I578" s="90"/>
      <c r="J578" s="90"/>
      <c r="K578" s="92"/>
    </row>
    <row r="579" spans="2:11" ht="15.75" customHeight="1" x14ac:dyDescent="0.4">
      <c r="B579" s="89">
        <v>287</v>
      </c>
      <c r="C579" s="89">
        <v>1214</v>
      </c>
      <c r="D579" s="20" t="s">
        <v>583</v>
      </c>
      <c r="E579" s="89">
        <v>65</v>
      </c>
      <c r="F579" s="89" t="s">
        <v>13</v>
      </c>
      <c r="G579" s="89" t="s">
        <v>29</v>
      </c>
      <c r="H579" s="89"/>
      <c r="I579" s="89"/>
      <c r="J579" s="89">
        <v>2212</v>
      </c>
      <c r="K579" s="91" t="s">
        <v>19</v>
      </c>
    </row>
    <row r="580" spans="2:11" ht="16.5" customHeight="1" thickBot="1" x14ac:dyDescent="0.45">
      <c r="B580" s="90"/>
      <c r="C580" s="90"/>
      <c r="D580" s="48" t="s">
        <v>584</v>
      </c>
      <c r="E580" s="90"/>
      <c r="F580" s="90"/>
      <c r="G580" s="90"/>
      <c r="H580" s="90"/>
      <c r="I580" s="90"/>
      <c r="J580" s="90"/>
      <c r="K580" s="92"/>
    </row>
    <row r="581" spans="2:11" ht="15.75" customHeight="1" x14ac:dyDescent="0.4">
      <c r="B581" s="89">
        <v>288</v>
      </c>
      <c r="C581" s="89">
        <v>1215</v>
      </c>
      <c r="D581" s="20" t="s">
        <v>585</v>
      </c>
      <c r="E581" s="89">
        <v>87</v>
      </c>
      <c r="F581" s="89" t="s">
        <v>13</v>
      </c>
      <c r="G581" s="89" t="s">
        <v>29</v>
      </c>
      <c r="H581" s="89"/>
      <c r="I581" s="89"/>
      <c r="J581" s="89">
        <v>2082</v>
      </c>
      <c r="K581" s="91" t="s">
        <v>19</v>
      </c>
    </row>
    <row r="582" spans="2:11" ht="16.5" customHeight="1" thickBot="1" x14ac:dyDescent="0.45">
      <c r="B582" s="90"/>
      <c r="C582" s="90"/>
      <c r="D582" s="48" t="s">
        <v>586</v>
      </c>
      <c r="E582" s="90"/>
      <c r="F582" s="90"/>
      <c r="G582" s="90"/>
      <c r="H582" s="90"/>
      <c r="I582" s="90"/>
      <c r="J582" s="90"/>
      <c r="K582" s="92"/>
    </row>
    <row r="583" spans="2:11" ht="15.75" customHeight="1" x14ac:dyDescent="0.4">
      <c r="B583" s="89">
        <v>289</v>
      </c>
      <c r="C583" s="89">
        <v>1216</v>
      </c>
      <c r="D583" s="20" t="s">
        <v>587</v>
      </c>
      <c r="E583" s="89">
        <v>88</v>
      </c>
      <c r="F583" s="89" t="s">
        <v>13</v>
      </c>
      <c r="G583" s="89" t="s">
        <v>29</v>
      </c>
      <c r="H583" s="89"/>
      <c r="I583" s="89"/>
      <c r="J583" s="89">
        <v>2165</v>
      </c>
      <c r="K583" s="91" t="s">
        <v>19</v>
      </c>
    </row>
    <row r="584" spans="2:11" ht="16.5" customHeight="1" thickBot="1" x14ac:dyDescent="0.45">
      <c r="B584" s="90"/>
      <c r="C584" s="90"/>
      <c r="D584" s="48" t="s">
        <v>588</v>
      </c>
      <c r="E584" s="90"/>
      <c r="F584" s="90"/>
      <c r="G584" s="90"/>
      <c r="H584" s="90"/>
      <c r="I584" s="90"/>
      <c r="J584" s="90"/>
      <c r="K584" s="92"/>
    </row>
    <row r="585" spans="2:11" ht="15.75" customHeight="1" x14ac:dyDescent="0.4">
      <c r="B585" s="89">
        <v>290</v>
      </c>
      <c r="C585" s="89">
        <v>1217</v>
      </c>
      <c r="D585" s="20" t="s">
        <v>589</v>
      </c>
      <c r="E585" s="89" t="s">
        <v>13</v>
      </c>
      <c r="F585" s="89" t="s">
        <v>13</v>
      </c>
      <c r="G585" s="89" t="s">
        <v>169</v>
      </c>
      <c r="H585" s="89"/>
      <c r="I585" s="89"/>
      <c r="J585" s="89">
        <v>2160</v>
      </c>
      <c r="K585" s="91" t="s">
        <v>19</v>
      </c>
    </row>
    <row r="586" spans="2:11" ht="16.5" customHeight="1" thickBot="1" x14ac:dyDescent="0.45">
      <c r="B586" s="90"/>
      <c r="C586" s="90"/>
      <c r="D586" s="48" t="s">
        <v>590</v>
      </c>
      <c r="E586" s="90"/>
      <c r="F586" s="90"/>
      <c r="G586" s="90"/>
      <c r="H586" s="90"/>
      <c r="I586" s="90"/>
      <c r="J586" s="90"/>
      <c r="K586" s="92"/>
    </row>
    <row r="587" spans="2:11" ht="15.75" customHeight="1" x14ac:dyDescent="0.4">
      <c r="B587" s="89">
        <v>291</v>
      </c>
      <c r="C587" s="89">
        <v>1218</v>
      </c>
      <c r="D587" s="20" t="s">
        <v>6390</v>
      </c>
      <c r="E587" s="89">
        <v>86</v>
      </c>
      <c r="F587" s="89" t="s">
        <v>134</v>
      </c>
      <c r="G587" s="89" t="s">
        <v>29</v>
      </c>
      <c r="H587" s="89">
        <v>11</v>
      </c>
      <c r="I587" s="89">
        <v>0</v>
      </c>
      <c r="J587" s="89">
        <v>2504</v>
      </c>
      <c r="K587" s="91" t="s">
        <v>15</v>
      </c>
    </row>
    <row r="588" spans="2:11" ht="16.5" customHeight="1" thickBot="1" x14ac:dyDescent="0.45">
      <c r="B588" s="90"/>
      <c r="C588" s="90"/>
      <c r="D588" s="48" t="s">
        <v>591</v>
      </c>
      <c r="E588" s="90"/>
      <c r="F588" s="90"/>
      <c r="G588" s="90"/>
      <c r="H588" s="90"/>
      <c r="I588" s="90"/>
      <c r="J588" s="90"/>
      <c r="K588" s="92"/>
    </row>
    <row r="589" spans="2:11" ht="15.75" customHeight="1" x14ac:dyDescent="0.4">
      <c r="B589" s="89">
        <v>292</v>
      </c>
      <c r="C589" s="89">
        <v>1219</v>
      </c>
      <c r="D589" s="20" t="s">
        <v>592</v>
      </c>
      <c r="E589" s="89">
        <v>53</v>
      </c>
      <c r="F589" s="89" t="s">
        <v>13</v>
      </c>
      <c r="G589" s="89" t="s">
        <v>29</v>
      </c>
      <c r="H589" s="89"/>
      <c r="I589" s="89"/>
      <c r="J589" s="89">
        <v>2168</v>
      </c>
      <c r="K589" s="91" t="s">
        <v>19</v>
      </c>
    </row>
    <row r="590" spans="2:11" ht="16.5" customHeight="1" thickBot="1" x14ac:dyDescent="0.45">
      <c r="B590" s="90"/>
      <c r="C590" s="90"/>
      <c r="D590" s="48" t="s">
        <v>593</v>
      </c>
      <c r="E590" s="90"/>
      <c r="F590" s="90"/>
      <c r="G590" s="90"/>
      <c r="H590" s="90"/>
      <c r="I590" s="90"/>
      <c r="J590" s="90"/>
      <c r="K590" s="92"/>
    </row>
    <row r="591" spans="2:11" ht="15.75" customHeight="1" x14ac:dyDescent="0.4">
      <c r="B591" s="89">
        <v>293</v>
      </c>
      <c r="C591" s="89">
        <v>1220</v>
      </c>
      <c r="D591" s="20" t="s">
        <v>594</v>
      </c>
      <c r="E591" s="89">
        <v>89</v>
      </c>
      <c r="F591" s="89" t="s">
        <v>13</v>
      </c>
      <c r="G591" s="89" t="s">
        <v>79</v>
      </c>
      <c r="H591" s="89"/>
      <c r="I591" s="89"/>
      <c r="J591" s="89">
        <v>2060</v>
      </c>
      <c r="K591" s="91" t="s">
        <v>19</v>
      </c>
    </row>
    <row r="592" spans="2:11" ht="16.5" customHeight="1" thickBot="1" x14ac:dyDescent="0.45">
      <c r="B592" s="90"/>
      <c r="C592" s="90"/>
      <c r="D592" s="48" t="s">
        <v>595</v>
      </c>
      <c r="E592" s="90"/>
      <c r="F592" s="90"/>
      <c r="G592" s="90"/>
      <c r="H592" s="90"/>
      <c r="I592" s="90"/>
      <c r="J592" s="90"/>
      <c r="K592" s="92"/>
    </row>
    <row r="593" spans="2:11" ht="15.75" customHeight="1" x14ac:dyDescent="0.4">
      <c r="B593" s="89">
        <v>294</v>
      </c>
      <c r="C593" s="89">
        <v>1221</v>
      </c>
      <c r="D593" s="20" t="s">
        <v>596</v>
      </c>
      <c r="E593" s="89" t="s">
        <v>13</v>
      </c>
      <c r="F593" s="89" t="s">
        <v>13</v>
      </c>
      <c r="G593" s="89" t="s">
        <v>32</v>
      </c>
      <c r="H593" s="89"/>
      <c r="I593" s="89"/>
      <c r="J593" s="89">
        <v>2060</v>
      </c>
      <c r="K593" s="91" t="s">
        <v>19</v>
      </c>
    </row>
    <row r="594" spans="2:11" ht="16.5" customHeight="1" thickBot="1" x14ac:dyDescent="0.45">
      <c r="B594" s="90"/>
      <c r="C594" s="90"/>
      <c r="D594" s="48" t="s">
        <v>597</v>
      </c>
      <c r="E594" s="90"/>
      <c r="F594" s="90"/>
      <c r="G594" s="90"/>
      <c r="H594" s="90"/>
      <c r="I594" s="90"/>
      <c r="J594" s="90"/>
      <c r="K594" s="92"/>
    </row>
    <row r="595" spans="2:11" ht="15.75" customHeight="1" x14ac:dyDescent="0.4">
      <c r="B595" s="89">
        <v>295</v>
      </c>
      <c r="C595" s="89">
        <v>1222</v>
      </c>
      <c r="D595" s="20" t="s">
        <v>598</v>
      </c>
      <c r="E595" s="89">
        <v>43</v>
      </c>
      <c r="F595" s="89" t="s">
        <v>13</v>
      </c>
      <c r="G595" s="89" t="s">
        <v>29</v>
      </c>
      <c r="H595" s="89"/>
      <c r="I595" s="89"/>
      <c r="J595" s="89">
        <v>2046</v>
      </c>
      <c r="K595" s="91" t="s">
        <v>15</v>
      </c>
    </row>
    <row r="596" spans="2:11" ht="16.5" customHeight="1" thickBot="1" x14ac:dyDescent="0.45">
      <c r="B596" s="90"/>
      <c r="C596" s="90"/>
      <c r="D596" s="48" t="s">
        <v>599</v>
      </c>
      <c r="E596" s="90"/>
      <c r="F596" s="90"/>
      <c r="G596" s="90"/>
      <c r="H596" s="90"/>
      <c r="I596" s="90"/>
      <c r="J596" s="90"/>
      <c r="K596" s="92"/>
    </row>
    <row r="597" spans="2:11" ht="15.75" customHeight="1" x14ac:dyDescent="0.4">
      <c r="B597" s="89">
        <v>296</v>
      </c>
      <c r="C597" s="89">
        <v>1223</v>
      </c>
      <c r="D597" s="20" t="s">
        <v>600</v>
      </c>
      <c r="E597" s="89">
        <v>62</v>
      </c>
      <c r="F597" s="89" t="s">
        <v>13</v>
      </c>
      <c r="G597" s="89" t="s">
        <v>79</v>
      </c>
      <c r="H597" s="89"/>
      <c r="I597" s="89"/>
      <c r="J597" s="89">
        <v>2107</v>
      </c>
      <c r="K597" s="91" t="s">
        <v>19</v>
      </c>
    </row>
    <row r="598" spans="2:11" ht="16.5" customHeight="1" thickBot="1" x14ac:dyDescent="0.45">
      <c r="B598" s="90"/>
      <c r="C598" s="90"/>
      <c r="D598" s="48" t="s">
        <v>601</v>
      </c>
      <c r="E598" s="90"/>
      <c r="F598" s="90"/>
      <c r="G598" s="90"/>
      <c r="H598" s="90"/>
      <c r="I598" s="90"/>
      <c r="J598" s="90"/>
      <c r="K598" s="92"/>
    </row>
    <row r="599" spans="2:11" ht="15.75" customHeight="1" x14ac:dyDescent="0.4">
      <c r="B599" s="89">
        <v>297</v>
      </c>
      <c r="C599" s="89">
        <v>1224</v>
      </c>
      <c r="D599" s="20" t="s">
        <v>602</v>
      </c>
      <c r="E599" s="89">
        <v>90</v>
      </c>
      <c r="F599" s="89" t="s">
        <v>13</v>
      </c>
      <c r="G599" s="89" t="s">
        <v>29</v>
      </c>
      <c r="H599" s="89"/>
      <c r="I599" s="89"/>
      <c r="J599" s="89">
        <v>2138</v>
      </c>
      <c r="K599" s="91" t="s">
        <v>19</v>
      </c>
    </row>
    <row r="600" spans="2:11" ht="16.5" customHeight="1" thickBot="1" x14ac:dyDescent="0.45">
      <c r="B600" s="90"/>
      <c r="C600" s="90"/>
      <c r="D600" s="48" t="s">
        <v>603</v>
      </c>
      <c r="E600" s="90"/>
      <c r="F600" s="90"/>
      <c r="G600" s="90"/>
      <c r="H600" s="90"/>
      <c r="I600" s="90"/>
      <c r="J600" s="90"/>
      <c r="K600" s="92"/>
    </row>
    <row r="601" spans="2:11" ht="15.75" customHeight="1" x14ac:dyDescent="0.4">
      <c r="B601" s="89">
        <v>298</v>
      </c>
      <c r="C601" s="89">
        <v>3674</v>
      </c>
      <c r="D601" s="20" t="s">
        <v>604</v>
      </c>
      <c r="E601" s="89" t="s">
        <v>13</v>
      </c>
      <c r="F601" s="89" t="s">
        <v>13</v>
      </c>
      <c r="G601" s="89" t="s">
        <v>39</v>
      </c>
      <c r="H601" s="89"/>
      <c r="I601" s="89"/>
      <c r="J601" s="89">
        <v>2070</v>
      </c>
      <c r="K601" s="91" t="s">
        <v>19</v>
      </c>
    </row>
    <row r="602" spans="2:11" ht="16.5" customHeight="1" thickBot="1" x14ac:dyDescent="0.45">
      <c r="B602" s="90"/>
      <c r="C602" s="90"/>
      <c r="D602" s="48" t="s">
        <v>605</v>
      </c>
      <c r="E602" s="90"/>
      <c r="F602" s="90"/>
      <c r="G602" s="90"/>
      <c r="H602" s="90"/>
      <c r="I602" s="90"/>
      <c r="J602" s="90"/>
      <c r="K602" s="92"/>
    </row>
    <row r="603" spans="2:11" ht="15.75" customHeight="1" x14ac:dyDescent="0.4">
      <c r="B603" s="89">
        <v>299</v>
      </c>
      <c r="C603" s="89">
        <v>3675</v>
      </c>
      <c r="D603" s="20" t="s">
        <v>606</v>
      </c>
      <c r="E603" s="89" t="s">
        <v>13</v>
      </c>
      <c r="F603" s="89" t="s">
        <v>13</v>
      </c>
      <c r="G603" s="89" t="s">
        <v>39</v>
      </c>
      <c r="H603" s="89"/>
      <c r="I603" s="89"/>
      <c r="J603" s="89">
        <v>2060</v>
      </c>
      <c r="K603" s="91" t="s">
        <v>19</v>
      </c>
    </row>
    <row r="604" spans="2:11" ht="16.5" customHeight="1" thickBot="1" x14ac:dyDescent="0.45">
      <c r="B604" s="90"/>
      <c r="C604" s="90"/>
      <c r="D604" s="48" t="s">
        <v>607</v>
      </c>
      <c r="E604" s="90"/>
      <c r="F604" s="90"/>
      <c r="G604" s="90"/>
      <c r="H604" s="90"/>
      <c r="I604" s="90"/>
      <c r="J604" s="90"/>
      <c r="K604" s="92"/>
    </row>
    <row r="605" spans="2:11" ht="15.75" customHeight="1" x14ac:dyDescent="0.4">
      <c r="B605" s="89">
        <v>300</v>
      </c>
      <c r="C605" s="89">
        <v>1225</v>
      </c>
      <c r="D605" s="20" t="s">
        <v>608</v>
      </c>
      <c r="E605" s="89">
        <v>81</v>
      </c>
      <c r="F605" s="89" t="s">
        <v>184</v>
      </c>
      <c r="G605" s="89" t="s">
        <v>609</v>
      </c>
      <c r="H605" s="89"/>
      <c r="I605" s="89"/>
      <c r="J605" s="89">
        <v>2103</v>
      </c>
      <c r="K605" s="91" t="s">
        <v>19</v>
      </c>
    </row>
    <row r="606" spans="2:11" ht="16.5" customHeight="1" thickBot="1" x14ac:dyDescent="0.45">
      <c r="B606" s="90"/>
      <c r="C606" s="90"/>
      <c r="D606" s="48" t="s">
        <v>610</v>
      </c>
      <c r="E606" s="90"/>
      <c r="F606" s="90"/>
      <c r="G606" s="90"/>
      <c r="H606" s="90"/>
      <c r="I606" s="90"/>
      <c r="J606" s="90"/>
      <c r="K606" s="92"/>
    </row>
    <row r="607" spans="2:11" ht="15.75" customHeight="1" x14ac:dyDescent="0.4">
      <c r="B607" s="89">
        <v>301</v>
      </c>
      <c r="C607" s="89">
        <v>1226</v>
      </c>
      <c r="D607" s="20" t="s">
        <v>611</v>
      </c>
      <c r="E607" s="89" t="s">
        <v>13</v>
      </c>
      <c r="F607" s="89" t="s">
        <v>13</v>
      </c>
      <c r="G607" s="89" t="s">
        <v>29</v>
      </c>
      <c r="H607" s="89"/>
      <c r="I607" s="89"/>
      <c r="J607" s="89">
        <v>2013</v>
      </c>
      <c r="K607" s="91" t="s">
        <v>19</v>
      </c>
    </row>
    <row r="608" spans="2:11" ht="16.5" customHeight="1" thickBot="1" x14ac:dyDescent="0.45">
      <c r="B608" s="90"/>
      <c r="C608" s="90"/>
      <c r="D608" s="48" t="s">
        <v>612</v>
      </c>
      <c r="E608" s="90"/>
      <c r="F608" s="90"/>
      <c r="G608" s="90"/>
      <c r="H608" s="90"/>
      <c r="I608" s="90"/>
      <c r="J608" s="90"/>
      <c r="K608" s="92"/>
    </row>
    <row r="609" spans="2:11" ht="15.75" customHeight="1" x14ac:dyDescent="0.4">
      <c r="B609" s="89">
        <v>302</v>
      </c>
      <c r="C609" s="89">
        <v>1227</v>
      </c>
      <c r="D609" s="20" t="s">
        <v>613</v>
      </c>
      <c r="E609" s="89" t="s">
        <v>13</v>
      </c>
      <c r="F609" s="89" t="s">
        <v>13</v>
      </c>
      <c r="G609" s="89" t="s">
        <v>79</v>
      </c>
      <c r="H609" s="89"/>
      <c r="I609" s="89"/>
      <c r="J609" s="89">
        <v>2224</v>
      </c>
      <c r="K609" s="91" t="s">
        <v>19</v>
      </c>
    </row>
    <row r="610" spans="2:11" ht="16.5" customHeight="1" thickBot="1" x14ac:dyDescent="0.45">
      <c r="B610" s="90"/>
      <c r="C610" s="90"/>
      <c r="D610" s="48" t="s">
        <v>614</v>
      </c>
      <c r="E610" s="90"/>
      <c r="F610" s="90"/>
      <c r="G610" s="90"/>
      <c r="H610" s="90"/>
      <c r="I610" s="90"/>
      <c r="J610" s="90"/>
      <c r="K610" s="92"/>
    </row>
    <row r="611" spans="2:11" ht="15.75" customHeight="1" x14ac:dyDescent="0.4">
      <c r="B611" s="89">
        <v>303</v>
      </c>
      <c r="C611" s="89">
        <v>1228</v>
      </c>
      <c r="D611" s="20" t="s">
        <v>615</v>
      </c>
      <c r="E611" s="89">
        <v>98</v>
      </c>
      <c r="F611" s="89" t="s">
        <v>13</v>
      </c>
      <c r="G611" s="89" t="s">
        <v>277</v>
      </c>
      <c r="H611" s="89"/>
      <c r="I611" s="89"/>
      <c r="J611" s="89">
        <v>1991</v>
      </c>
      <c r="K611" s="91" t="s">
        <v>19</v>
      </c>
    </row>
    <row r="612" spans="2:11" ht="16.5" customHeight="1" thickBot="1" x14ac:dyDescent="0.45">
      <c r="B612" s="90"/>
      <c r="C612" s="90"/>
      <c r="D612" s="48" t="s">
        <v>616</v>
      </c>
      <c r="E612" s="90"/>
      <c r="F612" s="90"/>
      <c r="G612" s="90"/>
      <c r="H612" s="90"/>
      <c r="I612" s="90"/>
      <c r="J612" s="90"/>
      <c r="K612" s="92"/>
    </row>
    <row r="613" spans="2:11" ht="15.75" customHeight="1" x14ac:dyDescent="0.4">
      <c r="B613" s="89">
        <v>304</v>
      </c>
      <c r="C613" s="89">
        <v>1229</v>
      </c>
      <c r="D613" s="20" t="s">
        <v>617</v>
      </c>
      <c r="E613" s="89">
        <v>87</v>
      </c>
      <c r="F613" s="89" t="s">
        <v>13</v>
      </c>
      <c r="G613" s="89" t="s">
        <v>88</v>
      </c>
      <c r="H613" s="89"/>
      <c r="I613" s="89"/>
      <c r="J613" s="89">
        <v>1954</v>
      </c>
      <c r="K613" s="91" t="s">
        <v>19</v>
      </c>
    </row>
    <row r="614" spans="2:11" ht="16.5" customHeight="1" thickBot="1" x14ac:dyDescent="0.45">
      <c r="B614" s="90"/>
      <c r="C614" s="90"/>
      <c r="D614" s="48" t="s">
        <v>618</v>
      </c>
      <c r="E614" s="90"/>
      <c r="F614" s="90"/>
      <c r="G614" s="90"/>
      <c r="H614" s="90"/>
      <c r="I614" s="90"/>
      <c r="J614" s="90"/>
      <c r="K614" s="92"/>
    </row>
    <row r="615" spans="2:11" ht="15.75" customHeight="1" x14ac:dyDescent="0.4">
      <c r="B615" s="89">
        <v>305</v>
      </c>
      <c r="C615" s="89">
        <v>1230</v>
      </c>
      <c r="D615" s="20" t="s">
        <v>619</v>
      </c>
      <c r="E615" s="89">
        <v>91</v>
      </c>
      <c r="F615" s="89" t="s">
        <v>13</v>
      </c>
      <c r="G615" s="89" t="s">
        <v>277</v>
      </c>
      <c r="H615" s="89"/>
      <c r="I615" s="89"/>
      <c r="J615" s="89">
        <v>2056</v>
      </c>
      <c r="K615" s="91" t="s">
        <v>19</v>
      </c>
    </row>
    <row r="616" spans="2:11" ht="16.5" customHeight="1" thickBot="1" x14ac:dyDescent="0.45">
      <c r="B616" s="90"/>
      <c r="C616" s="90"/>
      <c r="D616" s="48" t="s">
        <v>620</v>
      </c>
      <c r="E616" s="90"/>
      <c r="F616" s="90"/>
      <c r="G616" s="90"/>
      <c r="H616" s="90"/>
      <c r="I616" s="90"/>
      <c r="J616" s="90"/>
      <c r="K616" s="92"/>
    </row>
    <row r="617" spans="2:11" ht="15.75" customHeight="1" x14ac:dyDescent="0.4">
      <c r="B617" s="89">
        <v>306</v>
      </c>
      <c r="C617" s="89">
        <v>1231</v>
      </c>
      <c r="D617" s="20" t="s">
        <v>6397</v>
      </c>
      <c r="E617" s="89">
        <v>72</v>
      </c>
      <c r="F617" s="89" t="s">
        <v>184</v>
      </c>
      <c r="G617" s="89" t="s">
        <v>39</v>
      </c>
      <c r="H617" s="89">
        <v>11</v>
      </c>
      <c r="I617" s="89">
        <v>11</v>
      </c>
      <c r="J617" s="89">
        <v>2207</v>
      </c>
      <c r="K617" s="91" t="s">
        <v>15</v>
      </c>
    </row>
    <row r="618" spans="2:11" ht="16.5" customHeight="1" thickBot="1" x14ac:dyDescent="0.45">
      <c r="B618" s="90"/>
      <c r="C618" s="90"/>
      <c r="D618" s="48" t="s">
        <v>621</v>
      </c>
      <c r="E618" s="90"/>
      <c r="F618" s="90"/>
      <c r="G618" s="90"/>
      <c r="H618" s="90"/>
      <c r="I618" s="90"/>
      <c r="J618" s="90"/>
      <c r="K618" s="92"/>
    </row>
    <row r="619" spans="2:11" ht="15.75" customHeight="1" x14ac:dyDescent="0.4">
      <c r="B619" s="89">
        <v>307</v>
      </c>
      <c r="C619" s="89">
        <v>1232</v>
      </c>
      <c r="D619" s="20" t="s">
        <v>622</v>
      </c>
      <c r="E619" s="89">
        <v>69</v>
      </c>
      <c r="F619" s="89" t="s">
        <v>57</v>
      </c>
      <c r="G619" s="89" t="s">
        <v>91</v>
      </c>
      <c r="H619" s="89"/>
      <c r="I619" s="89"/>
      <c r="J619" s="89">
        <v>2148</v>
      </c>
      <c r="K619" s="91" t="s">
        <v>19</v>
      </c>
    </row>
    <row r="620" spans="2:11" ht="16.5" customHeight="1" thickBot="1" x14ac:dyDescent="0.45">
      <c r="B620" s="90"/>
      <c r="C620" s="90"/>
      <c r="D620" s="48" t="s">
        <v>623</v>
      </c>
      <c r="E620" s="90"/>
      <c r="F620" s="90"/>
      <c r="G620" s="90"/>
      <c r="H620" s="90"/>
      <c r="I620" s="90"/>
      <c r="J620" s="90"/>
      <c r="K620" s="92"/>
    </row>
    <row r="621" spans="2:11" ht="15.75" customHeight="1" x14ac:dyDescent="0.4">
      <c r="B621" s="89">
        <v>308</v>
      </c>
      <c r="C621" s="89">
        <v>1233</v>
      </c>
      <c r="D621" s="20" t="s">
        <v>624</v>
      </c>
      <c r="E621" s="89" t="s">
        <v>13</v>
      </c>
      <c r="F621" s="89" t="s">
        <v>13</v>
      </c>
      <c r="G621" s="89" t="s">
        <v>625</v>
      </c>
      <c r="H621" s="89"/>
      <c r="I621" s="89"/>
      <c r="J621" s="89">
        <v>1981</v>
      </c>
      <c r="K621" s="91" t="s">
        <v>19</v>
      </c>
    </row>
    <row r="622" spans="2:11" ht="16.5" customHeight="1" thickBot="1" x14ac:dyDescent="0.45">
      <c r="B622" s="90"/>
      <c r="C622" s="90"/>
      <c r="D622" s="48" t="s">
        <v>626</v>
      </c>
      <c r="E622" s="90"/>
      <c r="F622" s="90"/>
      <c r="G622" s="90"/>
      <c r="H622" s="90"/>
      <c r="I622" s="90"/>
      <c r="J622" s="90"/>
      <c r="K622" s="92"/>
    </row>
    <row r="623" spans="2:11" ht="15.75" customHeight="1" x14ac:dyDescent="0.4">
      <c r="B623" s="89">
        <v>309</v>
      </c>
      <c r="C623" s="89">
        <v>1234</v>
      </c>
      <c r="D623" s="20" t="s">
        <v>627</v>
      </c>
      <c r="E623" s="89" t="s">
        <v>13</v>
      </c>
      <c r="F623" s="89" t="s">
        <v>13</v>
      </c>
      <c r="G623" s="89" t="s">
        <v>79</v>
      </c>
      <c r="H623" s="89"/>
      <c r="I623" s="89"/>
      <c r="J623" s="89">
        <v>1981</v>
      </c>
      <c r="K623" s="91" t="s">
        <v>19</v>
      </c>
    </row>
    <row r="624" spans="2:11" ht="16.5" customHeight="1" thickBot="1" x14ac:dyDescent="0.45">
      <c r="B624" s="90"/>
      <c r="C624" s="90"/>
      <c r="D624" s="48" t="s">
        <v>628</v>
      </c>
      <c r="E624" s="90"/>
      <c r="F624" s="90"/>
      <c r="G624" s="90"/>
      <c r="H624" s="90"/>
      <c r="I624" s="90"/>
      <c r="J624" s="90"/>
      <c r="K624" s="92"/>
    </row>
    <row r="625" spans="2:11" ht="15.75" customHeight="1" x14ac:dyDescent="0.4">
      <c r="B625" s="89">
        <v>310</v>
      </c>
      <c r="C625" s="89">
        <v>1235</v>
      </c>
      <c r="D625" s="20" t="s">
        <v>629</v>
      </c>
      <c r="E625" s="89">
        <v>48</v>
      </c>
      <c r="F625" s="89" t="s">
        <v>13</v>
      </c>
      <c r="G625" s="89" t="s">
        <v>169</v>
      </c>
      <c r="H625" s="89"/>
      <c r="I625" s="89"/>
      <c r="J625" s="89">
        <v>2026</v>
      </c>
      <c r="K625" s="91" t="s">
        <v>19</v>
      </c>
    </row>
    <row r="626" spans="2:11" ht="16.5" customHeight="1" thickBot="1" x14ac:dyDescent="0.45">
      <c r="B626" s="90"/>
      <c r="C626" s="90"/>
      <c r="D626" s="48" t="s">
        <v>630</v>
      </c>
      <c r="E626" s="90"/>
      <c r="F626" s="90"/>
      <c r="G626" s="90"/>
      <c r="H626" s="90"/>
      <c r="I626" s="90"/>
      <c r="J626" s="90"/>
      <c r="K626" s="92"/>
    </row>
    <row r="627" spans="2:11" ht="15.75" customHeight="1" x14ac:dyDescent="0.4">
      <c r="B627" s="89">
        <v>311</v>
      </c>
      <c r="C627" s="89">
        <v>1236</v>
      </c>
      <c r="D627" s="20" t="s">
        <v>631</v>
      </c>
      <c r="E627" s="89">
        <v>95</v>
      </c>
      <c r="F627" s="89" t="s">
        <v>13</v>
      </c>
      <c r="G627" s="89" t="s">
        <v>85</v>
      </c>
      <c r="H627" s="89"/>
      <c r="I627" s="89"/>
      <c r="J627" s="89">
        <v>2006</v>
      </c>
      <c r="K627" s="91" t="s">
        <v>19</v>
      </c>
    </row>
    <row r="628" spans="2:11" ht="16.5" customHeight="1" thickBot="1" x14ac:dyDescent="0.45">
      <c r="B628" s="90"/>
      <c r="C628" s="90"/>
      <c r="D628" s="48" t="s">
        <v>632</v>
      </c>
      <c r="E628" s="90"/>
      <c r="F628" s="90"/>
      <c r="G628" s="90"/>
      <c r="H628" s="90"/>
      <c r="I628" s="90"/>
      <c r="J628" s="90"/>
      <c r="K628" s="92"/>
    </row>
    <row r="629" spans="2:11" ht="15.75" customHeight="1" x14ac:dyDescent="0.4">
      <c r="B629" s="89">
        <v>312</v>
      </c>
      <c r="C629" s="89">
        <v>1237</v>
      </c>
      <c r="D629" s="20" t="s">
        <v>633</v>
      </c>
      <c r="E629" s="89" t="s">
        <v>189</v>
      </c>
      <c r="F629" s="89" t="s">
        <v>13</v>
      </c>
      <c r="G629" s="89" t="s">
        <v>551</v>
      </c>
      <c r="H629" s="89"/>
      <c r="I629" s="89"/>
      <c r="J629" s="89">
        <v>1973</v>
      </c>
      <c r="K629" s="91" t="s">
        <v>19</v>
      </c>
    </row>
    <row r="630" spans="2:11" ht="16.5" customHeight="1" thickBot="1" x14ac:dyDescent="0.45">
      <c r="B630" s="90"/>
      <c r="C630" s="90"/>
      <c r="D630" s="48" t="s">
        <v>634</v>
      </c>
      <c r="E630" s="90"/>
      <c r="F630" s="90"/>
      <c r="G630" s="90"/>
      <c r="H630" s="90"/>
      <c r="I630" s="90"/>
      <c r="J630" s="90"/>
      <c r="K630" s="92"/>
    </row>
    <row r="631" spans="2:11" ht="15.75" customHeight="1" x14ac:dyDescent="0.4">
      <c r="B631" s="89">
        <v>313</v>
      </c>
      <c r="C631" s="89">
        <v>1238</v>
      </c>
      <c r="D631" s="20" t="s">
        <v>635</v>
      </c>
      <c r="E631" s="89" t="s">
        <v>13</v>
      </c>
      <c r="F631" s="89" t="s">
        <v>57</v>
      </c>
      <c r="G631" s="89" t="s">
        <v>91</v>
      </c>
      <c r="H631" s="89"/>
      <c r="I631" s="89"/>
      <c r="J631" s="89">
        <v>2116</v>
      </c>
      <c r="K631" s="91" t="s">
        <v>19</v>
      </c>
    </row>
    <row r="632" spans="2:11" ht="16.5" customHeight="1" thickBot="1" x14ac:dyDescent="0.45">
      <c r="B632" s="90"/>
      <c r="C632" s="90"/>
      <c r="D632" s="48" t="s">
        <v>636</v>
      </c>
      <c r="E632" s="90"/>
      <c r="F632" s="90"/>
      <c r="G632" s="90"/>
      <c r="H632" s="90"/>
      <c r="I632" s="90"/>
      <c r="J632" s="90"/>
      <c r="K632" s="92"/>
    </row>
    <row r="633" spans="2:11" ht="15.75" customHeight="1" x14ac:dyDescent="0.4">
      <c r="B633" s="89">
        <v>314</v>
      </c>
      <c r="C633" s="89">
        <v>1239</v>
      </c>
      <c r="D633" s="20" t="s">
        <v>637</v>
      </c>
      <c r="E633" s="89">
        <v>88</v>
      </c>
      <c r="F633" s="89" t="s">
        <v>13</v>
      </c>
      <c r="G633" s="89" t="s">
        <v>32</v>
      </c>
      <c r="H633" s="89"/>
      <c r="I633" s="89"/>
      <c r="J633" s="89">
        <v>2054</v>
      </c>
      <c r="K633" s="91" t="s">
        <v>19</v>
      </c>
    </row>
    <row r="634" spans="2:11" ht="16.5" customHeight="1" thickBot="1" x14ac:dyDescent="0.45">
      <c r="B634" s="90"/>
      <c r="C634" s="90"/>
      <c r="D634" s="48" t="s">
        <v>638</v>
      </c>
      <c r="E634" s="90"/>
      <c r="F634" s="90"/>
      <c r="G634" s="90"/>
      <c r="H634" s="90"/>
      <c r="I634" s="90"/>
      <c r="J634" s="90"/>
      <c r="K634" s="92"/>
    </row>
    <row r="635" spans="2:11" ht="15.75" customHeight="1" x14ac:dyDescent="0.4">
      <c r="B635" s="89">
        <v>315</v>
      </c>
      <c r="C635" s="89">
        <v>1240</v>
      </c>
      <c r="D635" s="20" t="s">
        <v>639</v>
      </c>
      <c r="E635" s="89">
        <v>98</v>
      </c>
      <c r="F635" s="89" t="s">
        <v>184</v>
      </c>
      <c r="G635" s="89" t="s">
        <v>29</v>
      </c>
      <c r="H635" s="89"/>
      <c r="I635" s="89"/>
      <c r="J635" s="89">
        <v>2199</v>
      </c>
      <c r="K635" s="91" t="s">
        <v>19</v>
      </c>
    </row>
    <row r="636" spans="2:11" ht="16.5" customHeight="1" thickBot="1" x14ac:dyDescent="0.45">
      <c r="B636" s="90"/>
      <c r="C636" s="90"/>
      <c r="D636" s="48" t="s">
        <v>640</v>
      </c>
      <c r="E636" s="90"/>
      <c r="F636" s="90"/>
      <c r="G636" s="90"/>
      <c r="H636" s="90"/>
      <c r="I636" s="90"/>
      <c r="J636" s="90"/>
      <c r="K636" s="92"/>
    </row>
    <row r="637" spans="2:11" ht="15.75" customHeight="1" x14ac:dyDescent="0.4">
      <c r="B637" s="89">
        <v>316</v>
      </c>
      <c r="C637" s="89">
        <v>1242</v>
      </c>
      <c r="D637" s="20" t="s">
        <v>641</v>
      </c>
      <c r="E637" s="89" t="s">
        <v>13</v>
      </c>
      <c r="F637" s="89" t="s">
        <v>13</v>
      </c>
      <c r="G637" s="89" t="s">
        <v>551</v>
      </c>
      <c r="H637" s="89"/>
      <c r="I637" s="89"/>
      <c r="J637" s="89">
        <v>2035</v>
      </c>
      <c r="K637" s="91" t="s">
        <v>19</v>
      </c>
    </row>
    <row r="638" spans="2:11" ht="16.5" customHeight="1" thickBot="1" x14ac:dyDescent="0.45">
      <c r="B638" s="90"/>
      <c r="C638" s="90"/>
      <c r="D638" s="48" t="s">
        <v>642</v>
      </c>
      <c r="E638" s="90"/>
      <c r="F638" s="90"/>
      <c r="G638" s="90"/>
      <c r="H638" s="90"/>
      <c r="I638" s="90"/>
      <c r="J638" s="90"/>
      <c r="K638" s="92"/>
    </row>
    <row r="639" spans="2:11" ht="15.75" customHeight="1" x14ac:dyDescent="0.4">
      <c r="B639" s="89">
        <v>317</v>
      </c>
      <c r="C639" s="89">
        <v>3881</v>
      </c>
      <c r="D639" s="20" t="s">
        <v>643</v>
      </c>
      <c r="E639" s="89" t="s">
        <v>13</v>
      </c>
      <c r="F639" s="89" t="s">
        <v>13</v>
      </c>
      <c r="G639" s="89" t="s">
        <v>29</v>
      </c>
      <c r="H639" s="89"/>
      <c r="I639" s="89"/>
      <c r="J639" s="89">
        <v>2063</v>
      </c>
      <c r="K639" s="91" t="s">
        <v>15</v>
      </c>
    </row>
    <row r="640" spans="2:11" ht="16.5" customHeight="1" thickBot="1" x14ac:dyDescent="0.45">
      <c r="B640" s="90"/>
      <c r="C640" s="90"/>
      <c r="D640" s="48" t="s">
        <v>644</v>
      </c>
      <c r="E640" s="90"/>
      <c r="F640" s="90"/>
      <c r="G640" s="90"/>
      <c r="H640" s="90"/>
      <c r="I640" s="90"/>
      <c r="J640" s="90"/>
      <c r="K640" s="92"/>
    </row>
    <row r="641" spans="2:11" ht="15.75" customHeight="1" x14ac:dyDescent="0.4">
      <c r="B641" s="89">
        <v>318</v>
      </c>
      <c r="C641" s="89">
        <v>1243</v>
      </c>
      <c r="D641" s="20" t="s">
        <v>645</v>
      </c>
      <c r="E641" s="89">
        <v>52</v>
      </c>
      <c r="F641" s="89" t="s">
        <v>13</v>
      </c>
      <c r="G641" s="89" t="s">
        <v>29</v>
      </c>
      <c r="H641" s="89"/>
      <c r="I641" s="89"/>
      <c r="J641" s="89">
        <v>2052</v>
      </c>
      <c r="K641" s="91" t="s">
        <v>19</v>
      </c>
    </row>
    <row r="642" spans="2:11" ht="16.5" customHeight="1" thickBot="1" x14ac:dyDescent="0.45">
      <c r="B642" s="90"/>
      <c r="C642" s="90"/>
      <c r="D642" s="48" t="s">
        <v>646</v>
      </c>
      <c r="E642" s="90"/>
      <c r="F642" s="90"/>
      <c r="G642" s="90"/>
      <c r="H642" s="90"/>
      <c r="I642" s="90"/>
      <c r="J642" s="90"/>
      <c r="K642" s="92"/>
    </row>
    <row r="643" spans="2:11" ht="15.75" customHeight="1" x14ac:dyDescent="0.4">
      <c r="B643" s="89">
        <v>319</v>
      </c>
      <c r="C643" s="89">
        <v>1244</v>
      </c>
      <c r="D643" s="20" t="s">
        <v>647</v>
      </c>
      <c r="E643" s="89">
        <v>87</v>
      </c>
      <c r="F643" s="89" t="s">
        <v>13</v>
      </c>
      <c r="G643" s="89" t="s">
        <v>277</v>
      </c>
      <c r="H643" s="89"/>
      <c r="I643" s="89"/>
      <c r="J643" s="89">
        <v>2020</v>
      </c>
      <c r="K643" s="91" t="s">
        <v>19</v>
      </c>
    </row>
    <row r="644" spans="2:11" ht="16.5" customHeight="1" thickBot="1" x14ac:dyDescent="0.45">
      <c r="B644" s="90"/>
      <c r="C644" s="90"/>
      <c r="D644" s="48" t="s">
        <v>648</v>
      </c>
      <c r="E644" s="90"/>
      <c r="F644" s="90"/>
      <c r="G644" s="90"/>
      <c r="H644" s="90"/>
      <c r="I644" s="90"/>
      <c r="J644" s="90"/>
      <c r="K644" s="92"/>
    </row>
    <row r="645" spans="2:11" ht="15.75" customHeight="1" x14ac:dyDescent="0.4">
      <c r="B645" s="89">
        <v>320</v>
      </c>
      <c r="C645" s="89">
        <v>1245</v>
      </c>
      <c r="D645" s="20" t="s">
        <v>649</v>
      </c>
      <c r="E645" s="89">
        <v>96</v>
      </c>
      <c r="F645" s="89" t="s">
        <v>13</v>
      </c>
      <c r="G645" s="89" t="s">
        <v>29</v>
      </c>
      <c r="H645" s="89"/>
      <c r="I645" s="89"/>
      <c r="J645" s="89">
        <v>2125</v>
      </c>
      <c r="K645" s="91" t="s">
        <v>15</v>
      </c>
    </row>
    <row r="646" spans="2:11" ht="16.5" customHeight="1" thickBot="1" x14ac:dyDescent="0.45">
      <c r="B646" s="90"/>
      <c r="C646" s="90"/>
      <c r="D646" s="48" t="s">
        <v>650</v>
      </c>
      <c r="E646" s="90"/>
      <c r="F646" s="90"/>
      <c r="G646" s="90"/>
      <c r="H646" s="90"/>
      <c r="I646" s="90"/>
      <c r="J646" s="90"/>
      <c r="K646" s="92"/>
    </row>
    <row r="647" spans="2:11" ht="15.75" customHeight="1" x14ac:dyDescent="0.4">
      <c r="B647" s="89">
        <v>321</v>
      </c>
      <c r="C647" s="89">
        <v>4130</v>
      </c>
      <c r="D647" s="20" t="s">
        <v>6309</v>
      </c>
      <c r="E647" s="89" t="s">
        <v>2153</v>
      </c>
      <c r="F647" s="89" t="s">
        <v>13</v>
      </c>
      <c r="G647" s="89" t="s">
        <v>79</v>
      </c>
      <c r="H647" s="89"/>
      <c r="I647" s="89"/>
      <c r="J647" s="89">
        <v>2086</v>
      </c>
      <c r="K647" s="91" t="s">
        <v>15</v>
      </c>
    </row>
    <row r="648" spans="2:11" ht="16.5" customHeight="1" thickBot="1" x14ac:dyDescent="0.45">
      <c r="B648" s="90"/>
      <c r="C648" s="90"/>
      <c r="D648" s="48" t="s">
        <v>6250</v>
      </c>
      <c r="E648" s="90"/>
      <c r="F648" s="90"/>
      <c r="G648" s="90"/>
      <c r="H648" s="90"/>
      <c r="I648" s="90"/>
      <c r="J648" s="90"/>
      <c r="K648" s="92"/>
    </row>
    <row r="649" spans="2:11" ht="15.75" customHeight="1" x14ac:dyDescent="0.4">
      <c r="B649" s="89">
        <v>322</v>
      </c>
      <c r="C649" s="89">
        <v>3676</v>
      </c>
      <c r="D649" s="20" t="s">
        <v>651</v>
      </c>
      <c r="E649" s="89" t="s">
        <v>652</v>
      </c>
      <c r="F649" s="89" t="s">
        <v>13</v>
      </c>
      <c r="G649" s="89" t="s">
        <v>79</v>
      </c>
      <c r="H649" s="89">
        <v>9</v>
      </c>
      <c r="I649" s="89">
        <v>1</v>
      </c>
      <c r="J649" s="89">
        <v>2122</v>
      </c>
      <c r="K649" s="91" t="s">
        <v>15</v>
      </c>
    </row>
    <row r="650" spans="2:11" ht="16.5" customHeight="1" thickBot="1" x14ac:dyDescent="0.45">
      <c r="B650" s="90"/>
      <c r="C650" s="90"/>
      <c r="D650" s="48" t="s">
        <v>653</v>
      </c>
      <c r="E650" s="90"/>
      <c r="F650" s="90"/>
      <c r="G650" s="90"/>
      <c r="H650" s="90"/>
      <c r="I650" s="90"/>
      <c r="J650" s="90"/>
      <c r="K650" s="92"/>
    </row>
    <row r="651" spans="2:11" ht="15.75" customHeight="1" x14ac:dyDescent="0.4">
      <c r="B651" s="89">
        <v>323</v>
      </c>
      <c r="C651" s="89">
        <v>4178</v>
      </c>
      <c r="D651" s="20" t="s">
        <v>6437</v>
      </c>
      <c r="E651" s="89" t="s">
        <v>13</v>
      </c>
      <c r="F651" s="89" t="s">
        <v>13</v>
      </c>
      <c r="G651" s="89" t="s">
        <v>494</v>
      </c>
      <c r="H651" s="89">
        <v>9</v>
      </c>
      <c r="I651" s="89">
        <v>14</v>
      </c>
      <c r="J651" s="89">
        <v>2114</v>
      </c>
      <c r="K651" s="91" t="s">
        <v>15</v>
      </c>
    </row>
    <row r="652" spans="2:11" ht="16.5" customHeight="1" thickBot="1" x14ac:dyDescent="0.45">
      <c r="B652" s="90"/>
      <c r="C652" s="90"/>
      <c r="D652" s="48" t="s">
        <v>6441</v>
      </c>
      <c r="E652" s="90"/>
      <c r="F652" s="90"/>
      <c r="G652" s="90"/>
      <c r="H652" s="90"/>
      <c r="I652" s="90"/>
      <c r="J652" s="90"/>
      <c r="K652" s="92"/>
    </row>
    <row r="653" spans="2:11" ht="15.75" customHeight="1" x14ac:dyDescent="0.4">
      <c r="B653" s="89">
        <v>324</v>
      </c>
      <c r="C653" s="89">
        <v>1246</v>
      </c>
      <c r="D653" s="20" t="s">
        <v>654</v>
      </c>
      <c r="E653" s="89">
        <v>86</v>
      </c>
      <c r="F653" s="89" t="s">
        <v>13</v>
      </c>
      <c r="G653" s="89" t="s">
        <v>323</v>
      </c>
      <c r="H653" s="89"/>
      <c r="I653" s="89"/>
      <c r="J653" s="89">
        <v>2037</v>
      </c>
      <c r="K653" s="91" t="s">
        <v>19</v>
      </c>
    </row>
    <row r="654" spans="2:11" ht="16.5" customHeight="1" thickBot="1" x14ac:dyDescent="0.45">
      <c r="B654" s="90"/>
      <c r="C654" s="90"/>
      <c r="D654" s="48" t="s">
        <v>655</v>
      </c>
      <c r="E654" s="90"/>
      <c r="F654" s="90"/>
      <c r="G654" s="90"/>
      <c r="H654" s="90"/>
      <c r="I654" s="90"/>
      <c r="J654" s="90"/>
      <c r="K654" s="92"/>
    </row>
    <row r="655" spans="2:11" ht="15.75" customHeight="1" x14ac:dyDescent="0.4">
      <c r="B655" s="89">
        <v>325</v>
      </c>
      <c r="C655" s="89">
        <v>1247</v>
      </c>
      <c r="D655" s="20" t="s">
        <v>656</v>
      </c>
      <c r="E655" s="89">
        <v>88</v>
      </c>
      <c r="F655" s="89" t="s">
        <v>13</v>
      </c>
      <c r="G655" s="89" t="s">
        <v>242</v>
      </c>
      <c r="H655" s="89"/>
      <c r="I655" s="89"/>
      <c r="J655" s="89">
        <v>1991</v>
      </c>
      <c r="K655" s="91" t="s">
        <v>19</v>
      </c>
    </row>
    <row r="656" spans="2:11" ht="16.5" customHeight="1" thickBot="1" x14ac:dyDescent="0.45">
      <c r="B656" s="90"/>
      <c r="C656" s="90"/>
      <c r="D656" s="48" t="s">
        <v>657</v>
      </c>
      <c r="E656" s="90"/>
      <c r="F656" s="90"/>
      <c r="G656" s="90"/>
      <c r="H656" s="90"/>
      <c r="I656" s="90"/>
      <c r="J656" s="90"/>
      <c r="K656" s="92"/>
    </row>
    <row r="657" spans="2:11" ht="15.75" customHeight="1" x14ac:dyDescent="0.4">
      <c r="B657" s="89">
        <v>326</v>
      </c>
      <c r="C657" s="89">
        <v>1248</v>
      </c>
      <c r="D657" s="20" t="s">
        <v>658</v>
      </c>
      <c r="E657" s="89" t="s">
        <v>13</v>
      </c>
      <c r="F657" s="89" t="s">
        <v>13</v>
      </c>
      <c r="G657" s="89" t="s">
        <v>22</v>
      </c>
      <c r="H657" s="89"/>
      <c r="I657" s="89"/>
      <c r="J657" s="89">
        <v>2078</v>
      </c>
      <c r="K657" s="91" t="s">
        <v>19</v>
      </c>
    </row>
    <row r="658" spans="2:11" ht="16.5" customHeight="1" thickBot="1" x14ac:dyDescent="0.45">
      <c r="B658" s="90"/>
      <c r="C658" s="90"/>
      <c r="D658" s="48" t="s">
        <v>659</v>
      </c>
      <c r="E658" s="90"/>
      <c r="F658" s="90"/>
      <c r="G658" s="90"/>
      <c r="H658" s="90"/>
      <c r="I658" s="90"/>
      <c r="J658" s="90"/>
      <c r="K658" s="92"/>
    </row>
    <row r="659" spans="2:11" ht="15.75" customHeight="1" x14ac:dyDescent="0.4">
      <c r="B659" s="89">
        <v>327</v>
      </c>
      <c r="C659" s="89">
        <v>1249</v>
      </c>
      <c r="D659" s="20" t="s">
        <v>660</v>
      </c>
      <c r="E659" s="89">
        <v>58</v>
      </c>
      <c r="F659" s="89" t="s">
        <v>57</v>
      </c>
      <c r="G659" s="89" t="s">
        <v>29</v>
      </c>
      <c r="H659" s="89"/>
      <c r="I659" s="89"/>
      <c r="J659" s="89">
        <v>2122</v>
      </c>
      <c r="K659" s="91" t="s">
        <v>19</v>
      </c>
    </row>
    <row r="660" spans="2:11" ht="16.5" customHeight="1" thickBot="1" x14ac:dyDescent="0.45">
      <c r="B660" s="90"/>
      <c r="C660" s="90"/>
      <c r="D660" s="48" t="s">
        <v>661</v>
      </c>
      <c r="E660" s="90"/>
      <c r="F660" s="90"/>
      <c r="G660" s="90"/>
      <c r="H660" s="90"/>
      <c r="I660" s="90"/>
      <c r="J660" s="90"/>
      <c r="K660" s="92"/>
    </row>
    <row r="661" spans="2:11" ht="15.75" customHeight="1" x14ac:dyDescent="0.4">
      <c r="B661" s="89">
        <v>328</v>
      </c>
      <c r="C661" s="89">
        <v>1250</v>
      </c>
      <c r="D661" s="20" t="s">
        <v>662</v>
      </c>
      <c r="E661" s="89">
        <v>48</v>
      </c>
      <c r="F661" s="89" t="s">
        <v>13</v>
      </c>
      <c r="G661" s="89" t="s">
        <v>29</v>
      </c>
      <c r="H661" s="89"/>
      <c r="I661" s="89"/>
      <c r="J661" s="89">
        <v>2030</v>
      </c>
      <c r="K661" s="91" t="s">
        <v>19</v>
      </c>
    </row>
    <row r="662" spans="2:11" ht="16.5" customHeight="1" thickBot="1" x14ac:dyDescent="0.45">
      <c r="B662" s="90"/>
      <c r="C662" s="90"/>
      <c r="D662" s="48" t="s">
        <v>663</v>
      </c>
      <c r="E662" s="90"/>
      <c r="F662" s="90"/>
      <c r="G662" s="90"/>
      <c r="H662" s="90"/>
      <c r="I662" s="90"/>
      <c r="J662" s="90"/>
      <c r="K662" s="92"/>
    </row>
    <row r="663" spans="2:11" ht="15.75" customHeight="1" x14ac:dyDescent="0.4">
      <c r="B663" s="89">
        <v>329</v>
      </c>
      <c r="C663" s="89">
        <v>1251</v>
      </c>
      <c r="D663" s="20" t="s">
        <v>664</v>
      </c>
      <c r="E663" s="89">
        <v>86</v>
      </c>
      <c r="F663" s="89" t="s">
        <v>13</v>
      </c>
      <c r="G663" s="89" t="s">
        <v>32</v>
      </c>
      <c r="H663" s="89"/>
      <c r="I663" s="89"/>
      <c r="J663" s="89">
        <v>2060</v>
      </c>
      <c r="K663" s="91" t="s">
        <v>19</v>
      </c>
    </row>
    <row r="664" spans="2:11" ht="16.5" customHeight="1" thickBot="1" x14ac:dyDescent="0.45">
      <c r="B664" s="90"/>
      <c r="C664" s="90"/>
      <c r="D664" s="48" t="s">
        <v>665</v>
      </c>
      <c r="E664" s="90"/>
      <c r="F664" s="90"/>
      <c r="G664" s="90"/>
      <c r="H664" s="90"/>
      <c r="I664" s="90"/>
      <c r="J664" s="90"/>
      <c r="K664" s="92"/>
    </row>
    <row r="665" spans="2:11" ht="15.75" customHeight="1" x14ac:dyDescent="0.4">
      <c r="B665" s="89">
        <v>330</v>
      </c>
      <c r="C665" s="89">
        <v>4148</v>
      </c>
      <c r="D665" s="20" t="s">
        <v>6286</v>
      </c>
      <c r="E665" s="89" t="s">
        <v>6287</v>
      </c>
      <c r="F665" s="89" t="s">
        <v>13</v>
      </c>
      <c r="G665" s="89" t="s">
        <v>79</v>
      </c>
      <c r="H665" s="89">
        <v>7</v>
      </c>
      <c r="I665" s="89">
        <v>-9</v>
      </c>
      <c r="J665" s="89">
        <v>2076</v>
      </c>
      <c r="K665" s="91" t="s">
        <v>15</v>
      </c>
    </row>
    <row r="666" spans="2:11" ht="16.5" customHeight="1" thickBot="1" x14ac:dyDescent="0.45">
      <c r="B666" s="90"/>
      <c r="C666" s="90"/>
      <c r="D666" s="48" t="s">
        <v>6375</v>
      </c>
      <c r="E666" s="90"/>
      <c r="F666" s="90"/>
      <c r="G666" s="90"/>
      <c r="H666" s="90"/>
      <c r="I666" s="90"/>
      <c r="J666" s="90"/>
      <c r="K666" s="92"/>
    </row>
    <row r="667" spans="2:11" ht="15.75" customHeight="1" x14ac:dyDescent="0.4">
      <c r="B667" s="89">
        <v>331</v>
      </c>
      <c r="C667" s="89">
        <v>1252</v>
      </c>
      <c r="D667" s="20" t="s">
        <v>666</v>
      </c>
      <c r="E667" s="89">
        <v>97</v>
      </c>
      <c r="F667" s="89" t="s">
        <v>13</v>
      </c>
      <c r="G667" s="89" t="s">
        <v>29</v>
      </c>
      <c r="H667" s="89"/>
      <c r="I667" s="89"/>
      <c r="J667" s="89">
        <v>2101</v>
      </c>
      <c r="K667" s="91" t="s">
        <v>19</v>
      </c>
    </row>
    <row r="668" spans="2:11" ht="16.5" customHeight="1" thickBot="1" x14ac:dyDescent="0.45">
      <c r="B668" s="90"/>
      <c r="C668" s="90"/>
      <c r="D668" s="48" t="s">
        <v>667</v>
      </c>
      <c r="E668" s="90"/>
      <c r="F668" s="90"/>
      <c r="G668" s="90"/>
      <c r="H668" s="90"/>
      <c r="I668" s="90"/>
      <c r="J668" s="90"/>
      <c r="K668" s="92"/>
    </row>
    <row r="669" spans="2:11" ht="15.75" customHeight="1" x14ac:dyDescent="0.4">
      <c r="B669" s="89">
        <v>332</v>
      </c>
      <c r="C669" s="89">
        <v>1253</v>
      </c>
      <c r="D669" s="20" t="s">
        <v>668</v>
      </c>
      <c r="E669" s="89" t="s">
        <v>13</v>
      </c>
      <c r="F669" s="89" t="s">
        <v>13</v>
      </c>
      <c r="G669" s="89" t="s">
        <v>22</v>
      </c>
      <c r="H669" s="89"/>
      <c r="I669" s="89"/>
      <c r="J669" s="89">
        <v>2164</v>
      </c>
      <c r="K669" s="91" t="s">
        <v>15</v>
      </c>
    </row>
    <row r="670" spans="2:11" ht="16.5" customHeight="1" thickBot="1" x14ac:dyDescent="0.45">
      <c r="B670" s="90"/>
      <c r="C670" s="90"/>
      <c r="D670" s="48" t="s">
        <v>669</v>
      </c>
      <c r="E670" s="90"/>
      <c r="F670" s="90"/>
      <c r="G670" s="90"/>
      <c r="H670" s="90"/>
      <c r="I670" s="90"/>
      <c r="J670" s="90"/>
      <c r="K670" s="92"/>
    </row>
    <row r="671" spans="2:11" ht="15.75" customHeight="1" x14ac:dyDescent="0.4">
      <c r="B671" s="89">
        <v>333</v>
      </c>
      <c r="C671" s="89">
        <v>1254</v>
      </c>
      <c r="D671" s="20" t="s">
        <v>670</v>
      </c>
      <c r="E671" s="89" t="s">
        <v>13</v>
      </c>
      <c r="F671" s="89" t="s">
        <v>13</v>
      </c>
      <c r="G671" s="89" t="s">
        <v>39</v>
      </c>
      <c r="H671" s="89"/>
      <c r="I671" s="89"/>
      <c r="J671" s="89">
        <v>2053</v>
      </c>
      <c r="K671" s="91" t="s">
        <v>19</v>
      </c>
    </row>
    <row r="672" spans="2:11" ht="16.5" customHeight="1" thickBot="1" x14ac:dyDescent="0.45">
      <c r="B672" s="90"/>
      <c r="C672" s="90"/>
      <c r="D672" s="48" t="s">
        <v>671</v>
      </c>
      <c r="E672" s="90"/>
      <c r="F672" s="90"/>
      <c r="G672" s="90"/>
      <c r="H672" s="90"/>
      <c r="I672" s="90"/>
      <c r="J672" s="90"/>
      <c r="K672" s="92"/>
    </row>
    <row r="673" spans="2:11" ht="15.75" customHeight="1" x14ac:dyDescent="0.4">
      <c r="B673" s="89">
        <v>334</v>
      </c>
      <c r="C673" s="89">
        <v>1255</v>
      </c>
      <c r="D673" s="20" t="s">
        <v>672</v>
      </c>
      <c r="E673" s="89">
        <v>89</v>
      </c>
      <c r="F673" s="89" t="s">
        <v>13</v>
      </c>
      <c r="G673" s="89" t="s">
        <v>29</v>
      </c>
      <c r="H673" s="89"/>
      <c r="I673" s="89"/>
      <c r="J673" s="89">
        <v>2129</v>
      </c>
      <c r="K673" s="91" t="s">
        <v>19</v>
      </c>
    </row>
    <row r="674" spans="2:11" ht="16.5" customHeight="1" thickBot="1" x14ac:dyDescent="0.45">
      <c r="B674" s="90"/>
      <c r="C674" s="90"/>
      <c r="D674" s="48" t="s">
        <v>673</v>
      </c>
      <c r="E674" s="90"/>
      <c r="F674" s="90"/>
      <c r="G674" s="90"/>
      <c r="H674" s="90"/>
      <c r="I674" s="90"/>
      <c r="J674" s="90"/>
      <c r="K674" s="92"/>
    </row>
    <row r="675" spans="2:11" ht="15.75" customHeight="1" x14ac:dyDescent="0.4">
      <c r="B675" s="89">
        <v>335</v>
      </c>
      <c r="C675" s="89">
        <v>1256</v>
      </c>
      <c r="D675" s="20" t="s">
        <v>674</v>
      </c>
      <c r="E675" s="89" t="s">
        <v>13</v>
      </c>
      <c r="F675" s="89" t="s">
        <v>13</v>
      </c>
      <c r="G675" s="89" t="s">
        <v>22</v>
      </c>
      <c r="H675" s="89"/>
      <c r="I675" s="89"/>
      <c r="J675" s="89">
        <v>2080</v>
      </c>
      <c r="K675" s="91" t="s">
        <v>19</v>
      </c>
    </row>
    <row r="676" spans="2:11" ht="16.5" customHeight="1" thickBot="1" x14ac:dyDescent="0.45">
      <c r="B676" s="90"/>
      <c r="C676" s="90"/>
      <c r="D676" s="48" t="s">
        <v>675</v>
      </c>
      <c r="E676" s="90"/>
      <c r="F676" s="90"/>
      <c r="G676" s="90"/>
      <c r="H676" s="90"/>
      <c r="I676" s="90"/>
      <c r="J676" s="90"/>
      <c r="K676" s="92"/>
    </row>
    <row r="677" spans="2:11" ht="15.75" customHeight="1" x14ac:dyDescent="0.4">
      <c r="B677" s="89">
        <v>336</v>
      </c>
      <c r="C677" s="89">
        <v>1257</v>
      </c>
      <c r="D677" s="20" t="s">
        <v>676</v>
      </c>
      <c r="E677" s="89" t="s">
        <v>13</v>
      </c>
      <c r="F677" s="89" t="s">
        <v>13</v>
      </c>
      <c r="G677" s="89" t="s">
        <v>29</v>
      </c>
      <c r="H677" s="89"/>
      <c r="I677" s="89"/>
      <c r="J677" s="89">
        <v>2015</v>
      </c>
      <c r="K677" s="91" t="s">
        <v>19</v>
      </c>
    </row>
    <row r="678" spans="2:11" ht="16.5" customHeight="1" thickBot="1" x14ac:dyDescent="0.45">
      <c r="B678" s="90"/>
      <c r="C678" s="90"/>
      <c r="D678" s="48" t="s">
        <v>677</v>
      </c>
      <c r="E678" s="90"/>
      <c r="F678" s="90"/>
      <c r="G678" s="90"/>
      <c r="H678" s="90"/>
      <c r="I678" s="90"/>
      <c r="J678" s="90"/>
      <c r="K678" s="92"/>
    </row>
    <row r="679" spans="2:11" ht="15.75" customHeight="1" x14ac:dyDescent="0.4">
      <c r="B679" s="89">
        <v>337</v>
      </c>
      <c r="C679" s="89">
        <v>1258</v>
      </c>
      <c r="D679" s="20" t="s">
        <v>678</v>
      </c>
      <c r="E679" s="89">
        <v>94</v>
      </c>
      <c r="F679" s="89" t="s">
        <v>13</v>
      </c>
      <c r="G679" s="89" t="s">
        <v>85</v>
      </c>
      <c r="H679" s="89"/>
      <c r="I679" s="89"/>
      <c r="J679" s="89">
        <v>2035</v>
      </c>
      <c r="K679" s="91" t="s">
        <v>19</v>
      </c>
    </row>
    <row r="680" spans="2:11" ht="16.5" customHeight="1" thickBot="1" x14ac:dyDescent="0.45">
      <c r="B680" s="90"/>
      <c r="C680" s="90"/>
      <c r="D680" s="48" t="s">
        <v>679</v>
      </c>
      <c r="E680" s="90"/>
      <c r="F680" s="90"/>
      <c r="G680" s="90"/>
      <c r="H680" s="90"/>
      <c r="I680" s="90"/>
      <c r="J680" s="90"/>
      <c r="K680" s="92"/>
    </row>
    <row r="681" spans="2:11" ht="15.75" customHeight="1" x14ac:dyDescent="0.4">
      <c r="B681" s="89">
        <v>338</v>
      </c>
      <c r="C681" s="89">
        <v>1259</v>
      </c>
      <c r="D681" s="20" t="s">
        <v>680</v>
      </c>
      <c r="E681" s="89" t="s">
        <v>13</v>
      </c>
      <c r="F681" s="89" t="s">
        <v>13</v>
      </c>
      <c r="G681" s="89" t="s">
        <v>323</v>
      </c>
      <c r="H681" s="89"/>
      <c r="I681" s="89"/>
      <c r="J681" s="89">
        <v>2045</v>
      </c>
      <c r="K681" s="91" t="s">
        <v>19</v>
      </c>
    </row>
    <row r="682" spans="2:11" ht="16.5" customHeight="1" thickBot="1" x14ac:dyDescent="0.45">
      <c r="B682" s="90"/>
      <c r="C682" s="90"/>
      <c r="D682" s="48" t="s">
        <v>681</v>
      </c>
      <c r="E682" s="90"/>
      <c r="F682" s="90"/>
      <c r="G682" s="90"/>
      <c r="H682" s="90"/>
      <c r="I682" s="90"/>
      <c r="J682" s="90"/>
      <c r="K682" s="92"/>
    </row>
    <row r="683" spans="2:11" ht="16.5" customHeight="1" x14ac:dyDescent="0.4">
      <c r="B683" s="89">
        <v>339</v>
      </c>
      <c r="C683" s="89">
        <v>1260</v>
      </c>
      <c r="D683" s="20" t="s">
        <v>682</v>
      </c>
      <c r="E683" s="89">
        <v>51</v>
      </c>
      <c r="F683" s="89" t="s">
        <v>57</v>
      </c>
      <c r="G683" s="89" t="s">
        <v>469</v>
      </c>
      <c r="H683" s="89">
        <v>8</v>
      </c>
      <c r="I683" s="89">
        <v>0</v>
      </c>
      <c r="J683" s="89">
        <v>2291</v>
      </c>
      <c r="K683" s="91" t="s">
        <v>15</v>
      </c>
    </row>
    <row r="684" spans="2:11" ht="16.5" customHeight="1" thickBot="1" x14ac:dyDescent="0.45">
      <c r="B684" s="90"/>
      <c r="C684" s="90"/>
      <c r="D684" s="48" t="s">
        <v>683</v>
      </c>
      <c r="E684" s="90"/>
      <c r="F684" s="90"/>
      <c r="G684" s="90"/>
      <c r="H684" s="90"/>
      <c r="I684" s="90"/>
      <c r="J684" s="90"/>
      <c r="K684" s="92"/>
    </row>
    <row r="685" spans="2:11" ht="16.5" customHeight="1" x14ac:dyDescent="0.4">
      <c r="B685" s="89">
        <v>340</v>
      </c>
      <c r="C685" s="89">
        <v>1261</v>
      </c>
      <c r="D685" s="20" t="s">
        <v>684</v>
      </c>
      <c r="E685" s="89">
        <v>82</v>
      </c>
      <c r="F685" s="89" t="s">
        <v>13</v>
      </c>
      <c r="G685" s="89" t="s">
        <v>79</v>
      </c>
      <c r="H685" s="89"/>
      <c r="I685" s="89"/>
      <c r="J685" s="89">
        <v>2051</v>
      </c>
      <c r="K685" s="91" t="s">
        <v>19</v>
      </c>
    </row>
    <row r="686" spans="2:11" ht="16.5" customHeight="1" thickBot="1" x14ac:dyDescent="0.45">
      <c r="B686" s="90"/>
      <c r="C686" s="90"/>
      <c r="D686" s="48" t="s">
        <v>685</v>
      </c>
      <c r="E686" s="90"/>
      <c r="F686" s="90"/>
      <c r="G686" s="90"/>
      <c r="H686" s="90"/>
      <c r="I686" s="90"/>
      <c r="J686" s="90"/>
      <c r="K686" s="92"/>
    </row>
    <row r="687" spans="2:11" ht="16.5" customHeight="1" x14ac:dyDescent="0.4">
      <c r="B687" s="89">
        <v>341</v>
      </c>
      <c r="C687" s="89">
        <v>1262</v>
      </c>
      <c r="D687" s="20" t="s">
        <v>686</v>
      </c>
      <c r="E687" s="89">
        <v>83</v>
      </c>
      <c r="F687" s="89" t="s">
        <v>13</v>
      </c>
      <c r="G687" s="89" t="s">
        <v>29</v>
      </c>
      <c r="H687" s="89"/>
      <c r="I687" s="89"/>
      <c r="J687" s="89">
        <v>2048</v>
      </c>
      <c r="K687" s="91" t="s">
        <v>19</v>
      </c>
    </row>
    <row r="688" spans="2:11" ht="16.5" customHeight="1" thickBot="1" x14ac:dyDescent="0.45">
      <c r="B688" s="90"/>
      <c r="C688" s="90"/>
      <c r="D688" s="48" t="s">
        <v>687</v>
      </c>
      <c r="E688" s="90"/>
      <c r="F688" s="90"/>
      <c r="G688" s="90"/>
      <c r="H688" s="90"/>
      <c r="I688" s="90"/>
      <c r="J688" s="90"/>
      <c r="K688" s="92"/>
    </row>
    <row r="689" spans="2:11" ht="16.5" customHeight="1" x14ac:dyDescent="0.4">
      <c r="B689" s="89">
        <v>342</v>
      </c>
      <c r="C689" s="89">
        <v>1263</v>
      </c>
      <c r="D689" s="20" t="s">
        <v>688</v>
      </c>
      <c r="E689" s="89">
        <v>95</v>
      </c>
      <c r="F689" s="89" t="s">
        <v>13</v>
      </c>
      <c r="G689" s="89" t="s">
        <v>79</v>
      </c>
      <c r="H689" s="89"/>
      <c r="I689" s="89"/>
      <c r="J689" s="89">
        <v>2020</v>
      </c>
      <c r="K689" s="91" t="s">
        <v>19</v>
      </c>
    </row>
    <row r="690" spans="2:11" ht="16.5" customHeight="1" thickBot="1" x14ac:dyDescent="0.45">
      <c r="B690" s="90"/>
      <c r="C690" s="90"/>
      <c r="D690" s="48" t="s">
        <v>689</v>
      </c>
      <c r="E690" s="90"/>
      <c r="F690" s="90"/>
      <c r="G690" s="90"/>
      <c r="H690" s="90"/>
      <c r="I690" s="90"/>
      <c r="J690" s="90"/>
      <c r="K690" s="92"/>
    </row>
    <row r="691" spans="2:11" ht="16.5" customHeight="1" x14ac:dyDescent="0.4">
      <c r="B691" s="89">
        <v>343</v>
      </c>
      <c r="C691" s="89">
        <v>1264</v>
      </c>
      <c r="D691" s="20" t="s">
        <v>690</v>
      </c>
      <c r="E691" s="89">
        <v>89</v>
      </c>
      <c r="F691" s="89" t="s">
        <v>13</v>
      </c>
      <c r="G691" s="89" t="s">
        <v>29</v>
      </c>
      <c r="H691" s="89"/>
      <c r="I691" s="89"/>
      <c r="J691" s="89">
        <v>2051</v>
      </c>
      <c r="K691" s="91" t="s">
        <v>19</v>
      </c>
    </row>
    <row r="692" spans="2:11" ht="16.5" customHeight="1" thickBot="1" x14ac:dyDescent="0.45">
      <c r="B692" s="90"/>
      <c r="C692" s="90"/>
      <c r="D692" s="48" t="s">
        <v>691</v>
      </c>
      <c r="E692" s="90"/>
      <c r="F692" s="90"/>
      <c r="G692" s="90"/>
      <c r="H692" s="90"/>
      <c r="I692" s="90"/>
      <c r="J692" s="90"/>
      <c r="K692" s="92"/>
    </row>
    <row r="693" spans="2:11" ht="16.5" customHeight="1" x14ac:dyDescent="0.4">
      <c r="B693" s="89">
        <v>344</v>
      </c>
      <c r="C693" s="89">
        <v>1265</v>
      </c>
      <c r="D693" s="20" t="s">
        <v>692</v>
      </c>
      <c r="E693" s="89">
        <v>88</v>
      </c>
      <c r="F693" s="89" t="s">
        <v>13</v>
      </c>
      <c r="G693" s="89" t="s">
        <v>29</v>
      </c>
      <c r="H693" s="89"/>
      <c r="I693" s="89"/>
      <c r="J693" s="89">
        <v>2060</v>
      </c>
      <c r="K693" s="91" t="s">
        <v>19</v>
      </c>
    </row>
    <row r="694" spans="2:11" ht="16.5" customHeight="1" thickBot="1" x14ac:dyDescent="0.45">
      <c r="B694" s="90"/>
      <c r="C694" s="90"/>
      <c r="D694" s="48" t="s">
        <v>693</v>
      </c>
      <c r="E694" s="90"/>
      <c r="F694" s="90"/>
      <c r="G694" s="90"/>
      <c r="H694" s="90"/>
      <c r="I694" s="90"/>
      <c r="J694" s="90"/>
      <c r="K694" s="92"/>
    </row>
    <row r="695" spans="2:11" ht="16.5" customHeight="1" x14ac:dyDescent="0.4">
      <c r="B695" s="89">
        <v>345</v>
      </c>
      <c r="C695" s="89">
        <v>1266</v>
      </c>
      <c r="D695" s="20" t="s">
        <v>6570</v>
      </c>
      <c r="E695" s="89">
        <v>86</v>
      </c>
      <c r="F695" s="89" t="s">
        <v>57</v>
      </c>
      <c r="G695" s="89" t="s">
        <v>29</v>
      </c>
      <c r="H695" s="89"/>
      <c r="I695" s="89"/>
      <c r="J695" s="89">
        <v>2226</v>
      </c>
      <c r="K695" s="91" t="s">
        <v>19</v>
      </c>
    </row>
    <row r="696" spans="2:11" ht="16.5" customHeight="1" thickBot="1" x14ac:dyDescent="0.45">
      <c r="B696" s="90"/>
      <c r="C696" s="90"/>
      <c r="D696" s="48" t="s">
        <v>694</v>
      </c>
      <c r="E696" s="90"/>
      <c r="F696" s="90"/>
      <c r="G696" s="90"/>
      <c r="H696" s="90"/>
      <c r="I696" s="90"/>
      <c r="J696" s="90"/>
      <c r="K696" s="92"/>
    </row>
    <row r="697" spans="2:11" ht="16.5" customHeight="1" x14ac:dyDescent="0.4">
      <c r="B697" s="89">
        <v>346</v>
      </c>
      <c r="C697" s="89">
        <v>1267</v>
      </c>
      <c r="D697" s="20" t="s">
        <v>695</v>
      </c>
      <c r="E697" s="89">
        <v>40</v>
      </c>
      <c r="F697" s="89" t="s">
        <v>13</v>
      </c>
      <c r="G697" s="89" t="s">
        <v>29</v>
      </c>
      <c r="H697" s="89"/>
      <c r="I697" s="89"/>
      <c r="J697" s="89">
        <v>2043</v>
      </c>
      <c r="K697" s="91" t="s">
        <v>19</v>
      </c>
    </row>
    <row r="698" spans="2:11" ht="16.5" customHeight="1" thickBot="1" x14ac:dyDescent="0.45">
      <c r="B698" s="90"/>
      <c r="C698" s="90"/>
      <c r="D698" s="48" t="s">
        <v>696</v>
      </c>
      <c r="E698" s="90"/>
      <c r="F698" s="90"/>
      <c r="G698" s="90"/>
      <c r="H698" s="90"/>
      <c r="I698" s="90"/>
      <c r="J698" s="90"/>
      <c r="K698" s="92"/>
    </row>
    <row r="699" spans="2:11" ht="16.5" customHeight="1" x14ac:dyDescent="0.4">
      <c r="B699" s="89">
        <v>347</v>
      </c>
      <c r="C699" s="89">
        <v>3935</v>
      </c>
      <c r="D699" s="20" t="s">
        <v>697</v>
      </c>
      <c r="E699" s="89" t="s">
        <v>13</v>
      </c>
      <c r="F699" s="89" t="s">
        <v>13</v>
      </c>
      <c r="G699" s="89" t="s">
        <v>22</v>
      </c>
      <c r="H699" s="89"/>
      <c r="I699" s="89"/>
      <c r="J699" s="89">
        <v>2080</v>
      </c>
      <c r="K699" s="91" t="s">
        <v>15</v>
      </c>
    </row>
    <row r="700" spans="2:11" ht="16.5" customHeight="1" thickBot="1" x14ac:dyDescent="0.45">
      <c r="B700" s="90"/>
      <c r="C700" s="90"/>
      <c r="D700" s="48" t="s">
        <v>698</v>
      </c>
      <c r="E700" s="90"/>
      <c r="F700" s="90"/>
      <c r="G700" s="90"/>
      <c r="H700" s="90"/>
      <c r="I700" s="90"/>
      <c r="J700" s="90"/>
      <c r="K700" s="92"/>
    </row>
    <row r="701" spans="2:11" ht="16.5" customHeight="1" x14ac:dyDescent="0.4">
      <c r="B701" s="89">
        <v>348</v>
      </c>
      <c r="C701" s="89">
        <v>1268</v>
      </c>
      <c r="D701" s="20" t="s">
        <v>699</v>
      </c>
      <c r="E701" s="89">
        <v>69</v>
      </c>
      <c r="F701" s="89" t="s">
        <v>13</v>
      </c>
      <c r="G701" s="89" t="s">
        <v>32</v>
      </c>
      <c r="H701" s="89"/>
      <c r="I701" s="89"/>
      <c r="J701" s="89">
        <v>2070</v>
      </c>
      <c r="K701" s="91" t="s">
        <v>19</v>
      </c>
    </row>
    <row r="702" spans="2:11" ht="16.5" customHeight="1" thickBot="1" x14ac:dyDescent="0.45">
      <c r="B702" s="90"/>
      <c r="C702" s="90"/>
      <c r="D702" s="48" t="s">
        <v>700</v>
      </c>
      <c r="E702" s="90"/>
      <c r="F702" s="90"/>
      <c r="G702" s="90"/>
      <c r="H702" s="90"/>
      <c r="I702" s="90"/>
      <c r="J702" s="90"/>
      <c r="K702" s="92"/>
    </row>
    <row r="703" spans="2:11" ht="16.5" customHeight="1" x14ac:dyDescent="0.4">
      <c r="B703" s="89">
        <v>349</v>
      </c>
      <c r="C703" s="89">
        <v>1269</v>
      </c>
      <c r="D703" s="20" t="s">
        <v>701</v>
      </c>
      <c r="E703" s="89">
        <v>98</v>
      </c>
      <c r="F703" s="89" t="s">
        <v>13</v>
      </c>
      <c r="G703" s="89" t="s">
        <v>29</v>
      </c>
      <c r="H703" s="89"/>
      <c r="I703" s="89"/>
      <c r="J703" s="89">
        <v>2088</v>
      </c>
      <c r="K703" s="91" t="s">
        <v>19</v>
      </c>
    </row>
    <row r="704" spans="2:11" ht="16.5" customHeight="1" thickBot="1" x14ac:dyDescent="0.45">
      <c r="B704" s="90"/>
      <c r="C704" s="90"/>
      <c r="D704" s="48" t="s">
        <v>702</v>
      </c>
      <c r="E704" s="90"/>
      <c r="F704" s="90"/>
      <c r="G704" s="90"/>
      <c r="H704" s="90"/>
      <c r="I704" s="90"/>
      <c r="J704" s="90"/>
      <c r="K704" s="92"/>
    </row>
    <row r="705" spans="2:11" ht="16.5" customHeight="1" x14ac:dyDescent="0.4">
      <c r="B705" s="89">
        <v>350</v>
      </c>
      <c r="C705" s="89">
        <v>4230</v>
      </c>
      <c r="D705" s="20" t="s">
        <v>6519</v>
      </c>
      <c r="E705" s="89" t="s">
        <v>13</v>
      </c>
      <c r="F705" s="89"/>
      <c r="G705" s="89" t="s">
        <v>32</v>
      </c>
      <c r="H705" s="89">
        <v>8</v>
      </c>
      <c r="I705" s="89">
        <v>-68</v>
      </c>
      <c r="J705" s="89">
        <v>2032</v>
      </c>
      <c r="K705" s="91" t="s">
        <v>15</v>
      </c>
    </row>
    <row r="706" spans="2:11" ht="16.5" customHeight="1" thickBot="1" x14ac:dyDescent="0.45">
      <c r="B706" s="90"/>
      <c r="C706" s="90"/>
      <c r="D706" s="48" t="s">
        <v>6550</v>
      </c>
      <c r="E706" s="90"/>
      <c r="F706" s="90"/>
      <c r="G706" s="90"/>
      <c r="H706" s="90"/>
      <c r="I706" s="90"/>
      <c r="J706" s="90"/>
      <c r="K706" s="92"/>
    </row>
    <row r="707" spans="2:11" ht="16.5" customHeight="1" x14ac:dyDescent="0.4">
      <c r="B707" s="89">
        <v>351</v>
      </c>
      <c r="C707" s="89">
        <v>4049</v>
      </c>
      <c r="D707" s="20" t="s">
        <v>6108</v>
      </c>
      <c r="E707" s="89" t="s">
        <v>6107</v>
      </c>
      <c r="F707" s="89" t="s">
        <v>13</v>
      </c>
      <c r="G707" s="89" t="s">
        <v>79</v>
      </c>
      <c r="H707" s="89">
        <f>13+7+9</f>
        <v>29</v>
      </c>
      <c r="I707" s="89">
        <f>37+20+21</f>
        <v>78</v>
      </c>
      <c r="J707" s="89">
        <v>2175</v>
      </c>
      <c r="K707" s="91" t="s">
        <v>15</v>
      </c>
    </row>
    <row r="708" spans="2:11" ht="16.5" customHeight="1" thickBot="1" x14ac:dyDescent="0.45">
      <c r="B708" s="90"/>
      <c r="C708" s="90"/>
      <c r="D708" s="48" t="s">
        <v>6109</v>
      </c>
      <c r="E708" s="90"/>
      <c r="F708" s="90"/>
      <c r="G708" s="90"/>
      <c r="H708" s="90"/>
      <c r="I708" s="90"/>
      <c r="J708" s="90"/>
      <c r="K708" s="92"/>
    </row>
    <row r="709" spans="2:11" ht="16.5" customHeight="1" x14ac:dyDescent="0.4">
      <c r="B709" s="89">
        <v>352</v>
      </c>
      <c r="C709" s="89">
        <v>3681</v>
      </c>
      <c r="D709" s="20" t="s">
        <v>703</v>
      </c>
      <c r="E709" s="89" t="s">
        <v>158</v>
      </c>
      <c r="F709" s="89" t="s">
        <v>57</v>
      </c>
      <c r="G709" s="89" t="s">
        <v>39</v>
      </c>
      <c r="H709" s="89"/>
      <c r="I709" s="89"/>
      <c r="J709" s="89">
        <v>2130</v>
      </c>
      <c r="K709" s="91" t="s">
        <v>19</v>
      </c>
    </row>
    <row r="710" spans="2:11" ht="16.5" customHeight="1" thickBot="1" x14ac:dyDescent="0.45">
      <c r="B710" s="90"/>
      <c r="C710" s="90"/>
      <c r="D710" s="48" t="s">
        <v>704</v>
      </c>
      <c r="E710" s="90"/>
      <c r="F710" s="90"/>
      <c r="G710" s="90"/>
      <c r="H710" s="90"/>
      <c r="I710" s="90"/>
      <c r="J710" s="90"/>
      <c r="K710" s="92"/>
    </row>
    <row r="711" spans="2:11" ht="15.75" customHeight="1" x14ac:dyDescent="0.4">
      <c r="B711" s="89">
        <v>353</v>
      </c>
      <c r="C711" s="89">
        <v>1270</v>
      </c>
      <c r="D711" s="20" t="s">
        <v>705</v>
      </c>
      <c r="E711" s="89" t="s">
        <v>189</v>
      </c>
      <c r="F711" s="89" t="s">
        <v>13</v>
      </c>
      <c r="G711" s="89" t="s">
        <v>29</v>
      </c>
      <c r="H711" s="89"/>
      <c r="I711" s="89"/>
      <c r="J711" s="89">
        <v>2122</v>
      </c>
      <c r="K711" s="91" t="s">
        <v>19</v>
      </c>
    </row>
    <row r="712" spans="2:11" ht="16.5" customHeight="1" thickBot="1" x14ac:dyDescent="0.45">
      <c r="B712" s="90"/>
      <c r="C712" s="90"/>
      <c r="D712" s="48" t="s">
        <v>706</v>
      </c>
      <c r="E712" s="90"/>
      <c r="F712" s="90"/>
      <c r="G712" s="90"/>
      <c r="H712" s="90"/>
      <c r="I712" s="90"/>
      <c r="J712" s="90"/>
      <c r="K712" s="92"/>
    </row>
    <row r="713" spans="2:11" ht="16.5" customHeight="1" x14ac:dyDescent="0.4">
      <c r="B713" s="89">
        <v>354</v>
      </c>
      <c r="C713" s="89">
        <v>1271</v>
      </c>
      <c r="D713" s="20" t="s">
        <v>707</v>
      </c>
      <c r="E713" s="89">
        <v>96</v>
      </c>
      <c r="F713" s="89" t="s">
        <v>13</v>
      </c>
      <c r="G713" s="89" t="s">
        <v>29</v>
      </c>
      <c r="H713" s="89"/>
      <c r="I713" s="89"/>
      <c r="J713" s="89">
        <v>2078</v>
      </c>
      <c r="K713" s="91" t="s">
        <v>19</v>
      </c>
    </row>
    <row r="714" spans="2:11" ht="16.5" customHeight="1" thickBot="1" x14ac:dyDescent="0.45">
      <c r="B714" s="90"/>
      <c r="C714" s="90"/>
      <c r="D714" s="48" t="s">
        <v>708</v>
      </c>
      <c r="E714" s="90"/>
      <c r="F714" s="90"/>
      <c r="G714" s="90"/>
      <c r="H714" s="90"/>
      <c r="I714" s="90"/>
      <c r="J714" s="90"/>
      <c r="K714" s="92"/>
    </row>
    <row r="715" spans="2:11" ht="16.5" customHeight="1" x14ac:dyDescent="0.4">
      <c r="B715" s="89">
        <v>355</v>
      </c>
      <c r="C715" s="89">
        <v>1272</v>
      </c>
      <c r="D715" s="20" t="s">
        <v>6187</v>
      </c>
      <c r="E715" s="89" t="s">
        <v>158</v>
      </c>
      <c r="F715" s="89" t="s">
        <v>57</v>
      </c>
      <c r="G715" s="89" t="s">
        <v>29</v>
      </c>
      <c r="H715" s="89">
        <f>9+7+9+11+8</f>
        <v>44</v>
      </c>
      <c r="I715" s="89">
        <f>11+7+18-4+7</f>
        <v>39</v>
      </c>
      <c r="J715" s="89">
        <v>2283</v>
      </c>
      <c r="K715" s="91" t="s">
        <v>15</v>
      </c>
    </row>
    <row r="716" spans="2:11" ht="16.5" customHeight="1" thickBot="1" x14ac:dyDescent="0.45">
      <c r="B716" s="90"/>
      <c r="C716" s="90"/>
      <c r="D716" s="48" t="s">
        <v>709</v>
      </c>
      <c r="E716" s="90"/>
      <c r="F716" s="90"/>
      <c r="G716" s="90"/>
      <c r="H716" s="90"/>
      <c r="I716" s="90"/>
      <c r="J716" s="90"/>
      <c r="K716" s="92"/>
    </row>
    <row r="717" spans="2:11" ht="16.5" customHeight="1" x14ac:dyDescent="0.4">
      <c r="B717" s="89">
        <v>356</v>
      </c>
      <c r="C717" s="89">
        <v>1273</v>
      </c>
      <c r="D717" s="20" t="s">
        <v>710</v>
      </c>
      <c r="E717" s="89" t="s">
        <v>13</v>
      </c>
      <c r="F717" s="89" t="s">
        <v>13</v>
      </c>
      <c r="G717" s="89" t="s">
        <v>29</v>
      </c>
      <c r="H717" s="89"/>
      <c r="I717" s="89"/>
      <c r="J717" s="89">
        <v>2056</v>
      </c>
      <c r="K717" s="91" t="s">
        <v>19</v>
      </c>
    </row>
    <row r="718" spans="2:11" ht="16.5" customHeight="1" thickBot="1" x14ac:dyDescent="0.45">
      <c r="B718" s="90"/>
      <c r="C718" s="90"/>
      <c r="D718" s="48" t="s">
        <v>711</v>
      </c>
      <c r="E718" s="90"/>
      <c r="F718" s="90"/>
      <c r="G718" s="90"/>
      <c r="H718" s="90"/>
      <c r="I718" s="90"/>
      <c r="J718" s="90"/>
      <c r="K718" s="92"/>
    </row>
    <row r="719" spans="2:11" ht="16.5" customHeight="1" x14ac:dyDescent="0.4">
      <c r="B719" s="89">
        <v>357</v>
      </c>
      <c r="C719" s="89">
        <v>1274</v>
      </c>
      <c r="D719" s="20" t="s">
        <v>712</v>
      </c>
      <c r="E719" s="89">
        <v>77</v>
      </c>
      <c r="F719" s="89" t="s">
        <v>13</v>
      </c>
      <c r="G719" s="89" t="s">
        <v>29</v>
      </c>
      <c r="H719" s="89"/>
      <c r="I719" s="89"/>
      <c r="J719" s="89">
        <v>1954</v>
      </c>
      <c r="K719" s="91" t="s">
        <v>19</v>
      </c>
    </row>
    <row r="720" spans="2:11" ht="16.5" customHeight="1" thickBot="1" x14ac:dyDescent="0.45">
      <c r="B720" s="90"/>
      <c r="C720" s="90"/>
      <c r="D720" s="48" t="s">
        <v>713</v>
      </c>
      <c r="E720" s="90"/>
      <c r="F720" s="90"/>
      <c r="G720" s="90"/>
      <c r="H720" s="90"/>
      <c r="I720" s="90"/>
      <c r="J720" s="90"/>
      <c r="K720" s="92"/>
    </row>
    <row r="721" spans="2:11" ht="16.5" customHeight="1" x14ac:dyDescent="0.4">
      <c r="B721" s="89">
        <v>358</v>
      </c>
      <c r="C721" s="89">
        <v>1275</v>
      </c>
      <c r="D721" s="20" t="s">
        <v>714</v>
      </c>
      <c r="E721" s="89" t="s">
        <v>189</v>
      </c>
      <c r="F721" s="89" t="s">
        <v>57</v>
      </c>
      <c r="G721" s="89" t="s">
        <v>43</v>
      </c>
      <c r="H721" s="89"/>
      <c r="I721" s="89"/>
      <c r="J721" s="89">
        <v>2208</v>
      </c>
      <c r="K721" s="91" t="s">
        <v>19</v>
      </c>
    </row>
    <row r="722" spans="2:11" ht="16.5" customHeight="1" thickBot="1" x14ac:dyDescent="0.45">
      <c r="B722" s="90"/>
      <c r="C722" s="90"/>
      <c r="D722" s="48" t="s">
        <v>715</v>
      </c>
      <c r="E722" s="90"/>
      <c r="F722" s="90"/>
      <c r="G722" s="90"/>
      <c r="H722" s="90"/>
      <c r="I722" s="90"/>
      <c r="J722" s="90"/>
      <c r="K722" s="92"/>
    </row>
    <row r="723" spans="2:11" ht="16.5" customHeight="1" x14ac:dyDescent="0.4">
      <c r="B723" s="89">
        <v>359</v>
      </c>
      <c r="C723" s="89">
        <v>1276</v>
      </c>
      <c r="D723" s="20" t="s">
        <v>716</v>
      </c>
      <c r="E723" s="89" t="s">
        <v>13</v>
      </c>
      <c r="F723" s="89" t="s">
        <v>13</v>
      </c>
      <c r="G723" s="89" t="s">
        <v>43</v>
      </c>
      <c r="H723" s="89"/>
      <c r="I723" s="89"/>
      <c r="J723" s="89">
        <v>2047</v>
      </c>
      <c r="K723" s="91" t="s">
        <v>19</v>
      </c>
    </row>
    <row r="724" spans="2:11" ht="16.5" customHeight="1" thickBot="1" x14ac:dyDescent="0.45">
      <c r="B724" s="90"/>
      <c r="C724" s="90"/>
      <c r="D724" s="48" t="s">
        <v>717</v>
      </c>
      <c r="E724" s="90"/>
      <c r="F724" s="90"/>
      <c r="G724" s="90"/>
      <c r="H724" s="90"/>
      <c r="I724" s="90"/>
      <c r="J724" s="90"/>
      <c r="K724" s="92"/>
    </row>
    <row r="725" spans="2:11" ht="16.5" customHeight="1" x14ac:dyDescent="0.4">
      <c r="B725" s="89">
        <v>360</v>
      </c>
      <c r="C725" s="89">
        <v>3995</v>
      </c>
      <c r="D725" s="20" t="s">
        <v>718</v>
      </c>
      <c r="E725" s="89">
        <v>12</v>
      </c>
      <c r="F725" s="89" t="s">
        <v>13</v>
      </c>
      <c r="G725" s="89" t="s">
        <v>43</v>
      </c>
      <c r="H725" s="89">
        <v>11</v>
      </c>
      <c r="I725" s="89">
        <v>5</v>
      </c>
      <c r="J725" s="89">
        <v>2057</v>
      </c>
      <c r="K725" s="91" t="s">
        <v>15</v>
      </c>
    </row>
    <row r="726" spans="2:11" ht="15.75" customHeight="1" thickBot="1" x14ac:dyDescent="0.45">
      <c r="B726" s="90"/>
      <c r="C726" s="90"/>
      <c r="D726" s="48" t="s">
        <v>719</v>
      </c>
      <c r="E726" s="90"/>
      <c r="F726" s="90"/>
      <c r="G726" s="90"/>
      <c r="H726" s="90"/>
      <c r="I726" s="90"/>
      <c r="J726" s="90"/>
      <c r="K726" s="92"/>
    </row>
    <row r="727" spans="2:11" ht="16.5" customHeight="1" x14ac:dyDescent="0.4">
      <c r="B727" s="89">
        <v>361</v>
      </c>
      <c r="C727" s="89">
        <v>3833</v>
      </c>
      <c r="D727" s="20" t="s">
        <v>720</v>
      </c>
      <c r="E727" s="89" t="s">
        <v>203</v>
      </c>
      <c r="F727" s="89" t="s">
        <v>13</v>
      </c>
      <c r="G727" s="89" t="s">
        <v>43</v>
      </c>
      <c r="H727" s="89"/>
      <c r="I727" s="89"/>
      <c r="J727" s="89">
        <v>2067</v>
      </c>
      <c r="K727" s="91" t="s">
        <v>15</v>
      </c>
    </row>
    <row r="728" spans="2:11" ht="16.5" customHeight="1" thickBot="1" x14ac:dyDescent="0.45">
      <c r="B728" s="90"/>
      <c r="C728" s="90"/>
      <c r="D728" s="48" t="s">
        <v>721</v>
      </c>
      <c r="E728" s="90"/>
      <c r="F728" s="90"/>
      <c r="G728" s="90"/>
      <c r="H728" s="90"/>
      <c r="I728" s="90"/>
      <c r="J728" s="90"/>
      <c r="K728" s="92"/>
    </row>
    <row r="729" spans="2:11" ht="16.5" customHeight="1" x14ac:dyDescent="0.4">
      <c r="B729" s="89">
        <v>362</v>
      </c>
      <c r="C729" s="89">
        <v>1277</v>
      </c>
      <c r="D729" s="20" t="s">
        <v>722</v>
      </c>
      <c r="E729" s="89">
        <v>72</v>
      </c>
      <c r="F729" s="89" t="s">
        <v>134</v>
      </c>
      <c r="G729" s="89" t="s">
        <v>29</v>
      </c>
      <c r="H729" s="89"/>
      <c r="I729" s="89"/>
      <c r="J729" s="89">
        <v>2192</v>
      </c>
      <c r="K729" s="91" t="s">
        <v>19</v>
      </c>
    </row>
    <row r="730" spans="2:11" ht="16.5" customHeight="1" thickBot="1" x14ac:dyDescent="0.45">
      <c r="B730" s="90"/>
      <c r="C730" s="90"/>
      <c r="D730" s="48" t="s">
        <v>723</v>
      </c>
      <c r="E730" s="90"/>
      <c r="F730" s="90"/>
      <c r="G730" s="90"/>
      <c r="H730" s="90"/>
      <c r="I730" s="90"/>
      <c r="J730" s="90"/>
      <c r="K730" s="92"/>
    </row>
    <row r="731" spans="2:11" ht="16.5" customHeight="1" x14ac:dyDescent="0.4">
      <c r="B731" s="89">
        <v>363</v>
      </c>
      <c r="C731" s="89">
        <v>1278</v>
      </c>
      <c r="D731" s="20" t="s">
        <v>724</v>
      </c>
      <c r="E731" s="89">
        <v>52</v>
      </c>
      <c r="F731" s="89" t="s">
        <v>13</v>
      </c>
      <c r="G731" s="89" t="s">
        <v>32</v>
      </c>
      <c r="H731" s="89"/>
      <c r="I731" s="89"/>
      <c r="J731" s="89">
        <v>2024</v>
      </c>
      <c r="K731" s="91" t="s">
        <v>19</v>
      </c>
    </row>
    <row r="732" spans="2:11" ht="16.5" customHeight="1" thickBot="1" x14ac:dyDescent="0.45">
      <c r="B732" s="90"/>
      <c r="C732" s="90"/>
      <c r="D732" s="48" t="s">
        <v>725</v>
      </c>
      <c r="E732" s="90"/>
      <c r="F732" s="90"/>
      <c r="G732" s="90"/>
      <c r="H732" s="90"/>
      <c r="I732" s="90"/>
      <c r="J732" s="90"/>
      <c r="K732" s="92"/>
    </row>
    <row r="733" spans="2:11" ht="16.5" customHeight="1" x14ac:dyDescent="0.4">
      <c r="B733" s="89">
        <v>364</v>
      </c>
      <c r="C733" s="89">
        <v>1279</v>
      </c>
      <c r="D733" s="20" t="s">
        <v>726</v>
      </c>
      <c r="E733" s="89">
        <v>51</v>
      </c>
      <c r="F733" s="89" t="s">
        <v>13</v>
      </c>
      <c r="G733" s="89" t="s">
        <v>32</v>
      </c>
      <c r="H733" s="89"/>
      <c r="I733" s="89"/>
      <c r="J733" s="89">
        <v>1954</v>
      </c>
      <c r="K733" s="91" t="s">
        <v>19</v>
      </c>
    </row>
    <row r="734" spans="2:11" ht="16.5" customHeight="1" thickBot="1" x14ac:dyDescent="0.45">
      <c r="B734" s="90"/>
      <c r="C734" s="90"/>
      <c r="D734" s="48" t="s">
        <v>727</v>
      </c>
      <c r="E734" s="90"/>
      <c r="F734" s="90"/>
      <c r="G734" s="90"/>
      <c r="H734" s="90"/>
      <c r="I734" s="90"/>
      <c r="J734" s="90"/>
      <c r="K734" s="92"/>
    </row>
    <row r="735" spans="2:11" ht="16.5" customHeight="1" x14ac:dyDescent="0.4">
      <c r="B735" s="89">
        <v>365</v>
      </c>
      <c r="C735" s="89">
        <v>1280</v>
      </c>
      <c r="D735" s="20" t="s">
        <v>728</v>
      </c>
      <c r="E735" s="89" t="s">
        <v>13</v>
      </c>
      <c r="F735" s="89" t="s">
        <v>13</v>
      </c>
      <c r="G735" s="89" t="s">
        <v>14</v>
      </c>
      <c r="H735" s="89"/>
      <c r="I735" s="89"/>
      <c r="J735" s="89">
        <v>2101</v>
      </c>
      <c r="K735" s="91" t="s">
        <v>19</v>
      </c>
    </row>
    <row r="736" spans="2:11" ht="16.5" customHeight="1" thickBot="1" x14ac:dyDescent="0.45">
      <c r="B736" s="90"/>
      <c r="C736" s="90"/>
      <c r="D736" s="48" t="s">
        <v>729</v>
      </c>
      <c r="E736" s="90"/>
      <c r="F736" s="90"/>
      <c r="G736" s="90"/>
      <c r="H736" s="90"/>
      <c r="I736" s="90"/>
      <c r="J736" s="90"/>
      <c r="K736" s="92"/>
    </row>
    <row r="737" spans="2:11" ht="16.5" customHeight="1" x14ac:dyDescent="0.4">
      <c r="B737" s="89">
        <v>366</v>
      </c>
      <c r="C737" s="89">
        <v>1281</v>
      </c>
      <c r="D737" s="20" t="s">
        <v>730</v>
      </c>
      <c r="E737" s="89" t="s">
        <v>13</v>
      </c>
      <c r="F737" s="89" t="s">
        <v>13</v>
      </c>
      <c r="G737" s="89" t="s">
        <v>242</v>
      </c>
      <c r="H737" s="89"/>
      <c r="I737" s="89"/>
      <c r="J737" s="89">
        <v>2037</v>
      </c>
      <c r="K737" s="91" t="s">
        <v>19</v>
      </c>
    </row>
    <row r="738" spans="2:11" ht="16.5" customHeight="1" thickBot="1" x14ac:dyDescent="0.45">
      <c r="B738" s="90"/>
      <c r="C738" s="90"/>
      <c r="D738" s="48" t="s">
        <v>731</v>
      </c>
      <c r="E738" s="90"/>
      <c r="F738" s="90"/>
      <c r="G738" s="90"/>
      <c r="H738" s="90"/>
      <c r="I738" s="90"/>
      <c r="J738" s="90"/>
      <c r="K738" s="92"/>
    </row>
    <row r="739" spans="2:11" ht="16.5" customHeight="1" x14ac:dyDescent="0.4">
      <c r="B739" s="89">
        <v>367</v>
      </c>
      <c r="C739" s="89">
        <v>1282</v>
      </c>
      <c r="D739" s="20" t="s">
        <v>732</v>
      </c>
      <c r="E739" s="89">
        <v>57</v>
      </c>
      <c r="F739" s="89" t="s">
        <v>13</v>
      </c>
      <c r="G739" s="89" t="s">
        <v>79</v>
      </c>
      <c r="H739" s="89"/>
      <c r="I739" s="89"/>
      <c r="J739" s="89">
        <v>2003</v>
      </c>
      <c r="K739" s="91" t="s">
        <v>19</v>
      </c>
    </row>
    <row r="740" spans="2:11" ht="16.5" customHeight="1" thickBot="1" x14ac:dyDescent="0.45">
      <c r="B740" s="90"/>
      <c r="C740" s="90"/>
      <c r="D740" s="48" t="s">
        <v>733</v>
      </c>
      <c r="E740" s="90"/>
      <c r="F740" s="90"/>
      <c r="G740" s="90"/>
      <c r="H740" s="90"/>
      <c r="I740" s="90"/>
      <c r="J740" s="90"/>
      <c r="K740" s="92"/>
    </row>
    <row r="741" spans="2:11" ht="15.75" customHeight="1" x14ac:dyDescent="0.4">
      <c r="B741" s="89">
        <v>368</v>
      </c>
      <c r="C741" s="89">
        <v>1283</v>
      </c>
      <c r="D741" s="20" t="s">
        <v>734</v>
      </c>
      <c r="E741" s="89">
        <v>56</v>
      </c>
      <c r="F741" s="89" t="s">
        <v>13</v>
      </c>
      <c r="G741" s="89" t="s">
        <v>29</v>
      </c>
      <c r="H741" s="89"/>
      <c r="I741" s="89"/>
      <c r="J741" s="89">
        <v>2097</v>
      </c>
      <c r="K741" s="91" t="s">
        <v>19</v>
      </c>
    </row>
    <row r="742" spans="2:11" ht="16.5" customHeight="1" thickBot="1" x14ac:dyDescent="0.45">
      <c r="B742" s="90"/>
      <c r="C742" s="90"/>
      <c r="D742" s="48" t="s">
        <v>735</v>
      </c>
      <c r="E742" s="90"/>
      <c r="F742" s="90"/>
      <c r="G742" s="90"/>
      <c r="H742" s="90"/>
      <c r="I742" s="90"/>
      <c r="J742" s="90"/>
      <c r="K742" s="92"/>
    </row>
    <row r="743" spans="2:11" ht="15.75" customHeight="1" x14ac:dyDescent="0.4">
      <c r="B743" s="89">
        <v>369</v>
      </c>
      <c r="C743" s="89">
        <v>1284</v>
      </c>
      <c r="D743" s="20" t="s">
        <v>736</v>
      </c>
      <c r="E743" s="89">
        <v>49</v>
      </c>
      <c r="F743" s="89" t="s">
        <v>57</v>
      </c>
      <c r="G743" s="89" t="s">
        <v>79</v>
      </c>
      <c r="H743" s="89"/>
      <c r="I743" s="89"/>
      <c r="J743" s="89">
        <v>2202</v>
      </c>
      <c r="K743" s="91" t="s">
        <v>15</v>
      </c>
    </row>
    <row r="744" spans="2:11" ht="16.5" customHeight="1" thickBot="1" x14ac:dyDescent="0.45">
      <c r="B744" s="90"/>
      <c r="C744" s="90"/>
      <c r="D744" s="48" t="s">
        <v>737</v>
      </c>
      <c r="E744" s="90"/>
      <c r="F744" s="90"/>
      <c r="G744" s="90"/>
      <c r="H744" s="90"/>
      <c r="I744" s="90"/>
      <c r="J744" s="90"/>
      <c r="K744" s="92"/>
    </row>
    <row r="745" spans="2:11" ht="15.75" customHeight="1" x14ac:dyDescent="0.4">
      <c r="B745" s="89">
        <v>370</v>
      </c>
      <c r="C745" s="89">
        <v>4124</v>
      </c>
      <c r="D745" s="20" t="s">
        <v>6359</v>
      </c>
      <c r="E745" s="89" t="s">
        <v>3648</v>
      </c>
      <c r="F745" s="89" t="s">
        <v>13</v>
      </c>
      <c r="G745" s="89" t="s">
        <v>29</v>
      </c>
      <c r="H745" s="89">
        <v>11</v>
      </c>
      <c r="I745" s="89">
        <v>0</v>
      </c>
      <c r="J745" s="89">
        <v>2092</v>
      </c>
      <c r="K745" s="91" t="s">
        <v>15</v>
      </c>
    </row>
    <row r="746" spans="2:11" ht="16.5" customHeight="1" thickBot="1" x14ac:dyDescent="0.45">
      <c r="B746" s="90"/>
      <c r="C746" s="90"/>
      <c r="D746" s="48" t="s">
        <v>6242</v>
      </c>
      <c r="E746" s="90"/>
      <c r="F746" s="90"/>
      <c r="G746" s="90"/>
      <c r="H746" s="90"/>
      <c r="I746" s="90"/>
      <c r="J746" s="90"/>
      <c r="K746" s="92"/>
    </row>
    <row r="747" spans="2:11" ht="15.75" customHeight="1" x14ac:dyDescent="0.4">
      <c r="B747" s="89">
        <v>371</v>
      </c>
      <c r="C747" s="89">
        <v>4058</v>
      </c>
      <c r="D747" s="20" t="s">
        <v>6321</v>
      </c>
      <c r="E747" s="89" t="s">
        <v>510</v>
      </c>
      <c r="F747" s="89" t="s">
        <v>13</v>
      </c>
      <c r="G747" s="89" t="s">
        <v>29</v>
      </c>
      <c r="H747" s="89">
        <f>9+9+11</f>
        <v>29</v>
      </c>
      <c r="I747" s="89">
        <f>6+19+21</f>
        <v>46</v>
      </c>
      <c r="J747" s="89">
        <v>2135</v>
      </c>
      <c r="K747" s="91" t="s">
        <v>15</v>
      </c>
    </row>
    <row r="748" spans="2:11" ht="16.5" customHeight="1" thickBot="1" x14ac:dyDescent="0.45">
      <c r="B748" s="90"/>
      <c r="C748" s="90"/>
      <c r="D748" s="48" t="s">
        <v>6117</v>
      </c>
      <c r="E748" s="90"/>
      <c r="F748" s="90"/>
      <c r="G748" s="90"/>
      <c r="H748" s="90"/>
      <c r="I748" s="90"/>
      <c r="J748" s="90"/>
      <c r="K748" s="92"/>
    </row>
    <row r="749" spans="2:11" ht="15.75" customHeight="1" x14ac:dyDescent="0.4">
      <c r="B749" s="89">
        <v>372</v>
      </c>
      <c r="C749" s="89">
        <v>1285</v>
      </c>
      <c r="D749" s="20" t="s">
        <v>738</v>
      </c>
      <c r="E749" s="89">
        <v>49</v>
      </c>
      <c r="F749" s="89" t="s">
        <v>13</v>
      </c>
      <c r="G749" s="89" t="s">
        <v>29</v>
      </c>
      <c r="H749" s="89"/>
      <c r="I749" s="89"/>
      <c r="J749" s="89">
        <v>2060</v>
      </c>
      <c r="K749" s="91" t="s">
        <v>19</v>
      </c>
    </row>
    <row r="750" spans="2:11" ht="16.5" customHeight="1" thickBot="1" x14ac:dyDescent="0.45">
      <c r="B750" s="90"/>
      <c r="C750" s="90"/>
      <c r="D750" s="48" t="s">
        <v>739</v>
      </c>
      <c r="E750" s="90"/>
      <c r="F750" s="90"/>
      <c r="G750" s="90"/>
      <c r="H750" s="90"/>
      <c r="I750" s="90"/>
      <c r="J750" s="90"/>
      <c r="K750" s="92"/>
    </row>
    <row r="751" spans="2:11" ht="15.75" customHeight="1" x14ac:dyDescent="0.4">
      <c r="B751" s="89">
        <v>373</v>
      </c>
      <c r="C751" s="89">
        <v>1286</v>
      </c>
      <c r="D751" s="20" t="s">
        <v>740</v>
      </c>
      <c r="E751" s="89" t="s">
        <v>13</v>
      </c>
      <c r="F751" s="89" t="s">
        <v>13</v>
      </c>
      <c r="G751" s="89" t="s">
        <v>39</v>
      </c>
      <c r="H751" s="89"/>
      <c r="I751" s="89"/>
      <c r="J751" s="89">
        <v>2021</v>
      </c>
      <c r="K751" s="91" t="s">
        <v>19</v>
      </c>
    </row>
    <row r="752" spans="2:11" ht="16.5" customHeight="1" thickBot="1" x14ac:dyDescent="0.45">
      <c r="B752" s="90"/>
      <c r="C752" s="90"/>
      <c r="D752" s="48" t="s">
        <v>741</v>
      </c>
      <c r="E752" s="90"/>
      <c r="F752" s="90"/>
      <c r="G752" s="90"/>
      <c r="H752" s="90"/>
      <c r="I752" s="90"/>
      <c r="J752" s="90"/>
      <c r="K752" s="92"/>
    </row>
    <row r="753" spans="2:11" ht="15.75" customHeight="1" x14ac:dyDescent="0.4">
      <c r="B753" s="89">
        <v>374</v>
      </c>
      <c r="C753" s="89">
        <v>1287</v>
      </c>
      <c r="D753" s="20" t="s">
        <v>742</v>
      </c>
      <c r="E753" s="89">
        <v>66</v>
      </c>
      <c r="F753" s="89" t="s">
        <v>13</v>
      </c>
      <c r="G753" s="89" t="s">
        <v>32</v>
      </c>
      <c r="H753" s="89"/>
      <c r="I753" s="89"/>
      <c r="J753" s="89">
        <v>2065</v>
      </c>
      <c r="K753" s="91" t="s">
        <v>19</v>
      </c>
    </row>
    <row r="754" spans="2:11" ht="16.5" customHeight="1" thickBot="1" x14ac:dyDescent="0.45">
      <c r="B754" s="90"/>
      <c r="C754" s="90"/>
      <c r="D754" s="48" t="s">
        <v>743</v>
      </c>
      <c r="E754" s="90"/>
      <c r="F754" s="90"/>
      <c r="G754" s="90"/>
      <c r="H754" s="90"/>
      <c r="I754" s="90"/>
      <c r="J754" s="90"/>
      <c r="K754" s="92"/>
    </row>
    <row r="755" spans="2:11" ht="16.5" customHeight="1" x14ac:dyDescent="0.4">
      <c r="B755" s="89">
        <v>375</v>
      </c>
      <c r="C755" s="89">
        <v>1288</v>
      </c>
      <c r="D755" s="20" t="s">
        <v>744</v>
      </c>
      <c r="E755" s="89">
        <v>42</v>
      </c>
      <c r="F755" s="89" t="s">
        <v>13</v>
      </c>
      <c r="G755" s="89" t="s">
        <v>29</v>
      </c>
      <c r="H755" s="89"/>
      <c r="I755" s="89"/>
      <c r="J755" s="89">
        <v>1994</v>
      </c>
      <c r="K755" s="91" t="s">
        <v>19</v>
      </c>
    </row>
    <row r="756" spans="2:11" ht="16.5" customHeight="1" thickBot="1" x14ac:dyDescent="0.45">
      <c r="B756" s="90"/>
      <c r="C756" s="90"/>
      <c r="D756" s="48" t="s">
        <v>745</v>
      </c>
      <c r="E756" s="90"/>
      <c r="F756" s="90"/>
      <c r="G756" s="90"/>
      <c r="H756" s="90"/>
      <c r="I756" s="90"/>
      <c r="J756" s="90"/>
      <c r="K756" s="92"/>
    </row>
    <row r="757" spans="2:11" ht="16.5" customHeight="1" x14ac:dyDescent="0.4">
      <c r="B757" s="89">
        <v>376</v>
      </c>
      <c r="C757" s="89">
        <v>1289</v>
      </c>
      <c r="D757" s="20" t="s">
        <v>746</v>
      </c>
      <c r="E757" s="89">
        <v>97</v>
      </c>
      <c r="F757" s="89" t="s">
        <v>13</v>
      </c>
      <c r="G757" s="89" t="s">
        <v>79</v>
      </c>
      <c r="H757" s="89"/>
      <c r="I757" s="89"/>
      <c r="J757" s="89">
        <v>2068</v>
      </c>
      <c r="K757" s="91" t="s">
        <v>19</v>
      </c>
    </row>
    <row r="758" spans="2:11" ht="16.5" customHeight="1" thickBot="1" x14ac:dyDescent="0.45">
      <c r="B758" s="90"/>
      <c r="C758" s="90"/>
      <c r="D758" s="48" t="s">
        <v>747</v>
      </c>
      <c r="E758" s="90"/>
      <c r="F758" s="90"/>
      <c r="G758" s="90"/>
      <c r="H758" s="90"/>
      <c r="I758" s="90"/>
      <c r="J758" s="90"/>
      <c r="K758" s="92"/>
    </row>
    <row r="759" spans="2:11" ht="16.5" customHeight="1" x14ac:dyDescent="0.4">
      <c r="B759" s="89">
        <v>377</v>
      </c>
      <c r="C759" s="89">
        <v>1290</v>
      </c>
      <c r="D759" s="20" t="s">
        <v>748</v>
      </c>
      <c r="E759" s="89">
        <v>99</v>
      </c>
      <c r="F759" s="89" t="s">
        <v>13</v>
      </c>
      <c r="G759" s="89" t="s">
        <v>292</v>
      </c>
      <c r="H759" s="89"/>
      <c r="I759" s="89"/>
      <c r="J759" s="89">
        <v>2106</v>
      </c>
      <c r="K759" s="91" t="s">
        <v>19</v>
      </c>
    </row>
    <row r="760" spans="2:11" ht="16.5" customHeight="1" thickBot="1" x14ac:dyDescent="0.45">
      <c r="B760" s="90"/>
      <c r="C760" s="90"/>
      <c r="D760" s="48" t="s">
        <v>749</v>
      </c>
      <c r="E760" s="90"/>
      <c r="F760" s="90"/>
      <c r="G760" s="90"/>
      <c r="H760" s="90"/>
      <c r="I760" s="90"/>
      <c r="J760" s="90"/>
      <c r="K760" s="92"/>
    </row>
    <row r="761" spans="2:11" ht="16.5" customHeight="1" x14ac:dyDescent="0.4">
      <c r="B761" s="89">
        <v>378</v>
      </c>
      <c r="C761" s="89">
        <v>1291</v>
      </c>
      <c r="D761" s="20" t="s">
        <v>750</v>
      </c>
      <c r="E761" s="89" t="s">
        <v>13</v>
      </c>
      <c r="F761" s="89" t="s">
        <v>13</v>
      </c>
      <c r="G761" s="89" t="s">
        <v>29</v>
      </c>
      <c r="H761" s="89"/>
      <c r="I761" s="89"/>
      <c r="J761" s="89">
        <v>2093</v>
      </c>
      <c r="K761" s="91" t="s">
        <v>19</v>
      </c>
    </row>
    <row r="762" spans="2:11" ht="16.5" customHeight="1" thickBot="1" x14ac:dyDescent="0.45">
      <c r="B762" s="90"/>
      <c r="C762" s="90"/>
      <c r="D762" s="48" t="s">
        <v>751</v>
      </c>
      <c r="E762" s="90"/>
      <c r="F762" s="90"/>
      <c r="G762" s="90"/>
      <c r="H762" s="90"/>
      <c r="I762" s="90"/>
      <c r="J762" s="90"/>
      <c r="K762" s="92"/>
    </row>
    <row r="763" spans="2:11" ht="16.5" customHeight="1" x14ac:dyDescent="0.4">
      <c r="B763" s="89">
        <v>379</v>
      </c>
      <c r="C763" s="89">
        <v>1292</v>
      </c>
      <c r="D763" s="20" t="s">
        <v>752</v>
      </c>
      <c r="E763" s="89">
        <v>41</v>
      </c>
      <c r="F763" s="89" t="s">
        <v>13</v>
      </c>
      <c r="G763" s="89" t="s">
        <v>169</v>
      </c>
      <c r="H763" s="89"/>
      <c r="I763" s="89"/>
      <c r="J763" s="89">
        <v>2085</v>
      </c>
      <c r="K763" s="91" t="s">
        <v>19</v>
      </c>
    </row>
    <row r="764" spans="2:11" ht="16.5" customHeight="1" thickBot="1" x14ac:dyDescent="0.45">
      <c r="B764" s="90"/>
      <c r="C764" s="90"/>
      <c r="D764" s="48" t="s">
        <v>753</v>
      </c>
      <c r="E764" s="90"/>
      <c r="F764" s="90"/>
      <c r="G764" s="90"/>
      <c r="H764" s="90"/>
      <c r="I764" s="90"/>
      <c r="J764" s="90"/>
      <c r="K764" s="92"/>
    </row>
    <row r="765" spans="2:11" ht="16.5" customHeight="1" x14ac:dyDescent="0.4">
      <c r="B765" s="89">
        <v>380</v>
      </c>
      <c r="C765" s="89">
        <v>1293</v>
      </c>
      <c r="D765" s="20" t="s">
        <v>754</v>
      </c>
      <c r="E765" s="89">
        <v>97</v>
      </c>
      <c r="F765" s="89" t="s">
        <v>13</v>
      </c>
      <c r="G765" s="89" t="s">
        <v>29</v>
      </c>
      <c r="H765" s="89"/>
      <c r="I765" s="89"/>
      <c r="J765" s="89">
        <v>2062</v>
      </c>
      <c r="K765" s="91" t="s">
        <v>19</v>
      </c>
    </row>
    <row r="766" spans="2:11" ht="16.5" customHeight="1" thickBot="1" x14ac:dyDescent="0.45">
      <c r="B766" s="90"/>
      <c r="C766" s="90"/>
      <c r="D766" s="48" t="s">
        <v>755</v>
      </c>
      <c r="E766" s="90"/>
      <c r="F766" s="90"/>
      <c r="G766" s="90"/>
      <c r="H766" s="90"/>
      <c r="I766" s="90"/>
      <c r="J766" s="90"/>
      <c r="K766" s="92"/>
    </row>
    <row r="767" spans="2:11" ht="16.5" customHeight="1" x14ac:dyDescent="0.4">
      <c r="B767" s="89">
        <v>381</v>
      </c>
      <c r="C767" s="89">
        <v>1294</v>
      </c>
      <c r="D767" s="20" t="s">
        <v>756</v>
      </c>
      <c r="E767" s="89" t="s">
        <v>13</v>
      </c>
      <c r="F767" s="89" t="s">
        <v>13</v>
      </c>
      <c r="G767" s="89" t="s">
        <v>29</v>
      </c>
      <c r="H767" s="89"/>
      <c r="I767" s="89"/>
      <c r="J767" s="89">
        <v>2035</v>
      </c>
      <c r="K767" s="91" t="s">
        <v>19</v>
      </c>
    </row>
    <row r="768" spans="2:11" ht="16.5" customHeight="1" thickBot="1" x14ac:dyDescent="0.45">
      <c r="B768" s="90"/>
      <c r="C768" s="90"/>
      <c r="D768" s="48" t="s">
        <v>757</v>
      </c>
      <c r="E768" s="90"/>
      <c r="F768" s="90"/>
      <c r="G768" s="90"/>
      <c r="H768" s="90"/>
      <c r="I768" s="90"/>
      <c r="J768" s="90"/>
      <c r="K768" s="92"/>
    </row>
    <row r="769" spans="2:11" ht="16.5" customHeight="1" x14ac:dyDescent="0.4">
      <c r="B769" s="89">
        <v>382</v>
      </c>
      <c r="C769" s="89">
        <v>1295</v>
      </c>
      <c r="D769" s="20" t="s">
        <v>758</v>
      </c>
      <c r="E769" s="89" t="s">
        <v>13</v>
      </c>
      <c r="F769" s="89" t="s">
        <v>13</v>
      </c>
      <c r="G769" s="89" t="s">
        <v>323</v>
      </c>
      <c r="H769" s="89"/>
      <c r="I769" s="89"/>
      <c r="J769" s="89">
        <v>2065</v>
      </c>
      <c r="K769" s="91" t="s">
        <v>19</v>
      </c>
    </row>
    <row r="770" spans="2:11" ht="16.5" customHeight="1" thickBot="1" x14ac:dyDescent="0.45">
      <c r="B770" s="90"/>
      <c r="C770" s="90"/>
      <c r="D770" s="48" t="s">
        <v>759</v>
      </c>
      <c r="E770" s="90"/>
      <c r="F770" s="90"/>
      <c r="G770" s="90"/>
      <c r="H770" s="90"/>
      <c r="I770" s="90"/>
      <c r="J770" s="90"/>
      <c r="K770" s="92"/>
    </row>
    <row r="771" spans="2:11" ht="16.5" customHeight="1" x14ac:dyDescent="0.4">
      <c r="B771" s="89">
        <v>383</v>
      </c>
      <c r="C771" s="89">
        <v>1296</v>
      </c>
      <c r="D771" s="20" t="s">
        <v>760</v>
      </c>
      <c r="E771" s="89">
        <v>95</v>
      </c>
      <c r="F771" s="89" t="s">
        <v>13</v>
      </c>
      <c r="G771" s="89" t="s">
        <v>32</v>
      </c>
      <c r="H771" s="89"/>
      <c r="I771" s="89"/>
      <c r="J771" s="89">
        <v>2049</v>
      </c>
      <c r="K771" s="91" t="s">
        <v>19</v>
      </c>
    </row>
    <row r="772" spans="2:11" ht="16.5" customHeight="1" thickBot="1" x14ac:dyDescent="0.45">
      <c r="B772" s="90"/>
      <c r="C772" s="90"/>
      <c r="D772" s="48" t="s">
        <v>761</v>
      </c>
      <c r="E772" s="90"/>
      <c r="F772" s="90"/>
      <c r="G772" s="90"/>
      <c r="H772" s="90"/>
      <c r="I772" s="90"/>
      <c r="J772" s="90"/>
      <c r="K772" s="92"/>
    </row>
    <row r="773" spans="2:11" ht="16.5" customHeight="1" x14ac:dyDescent="0.4">
      <c r="B773" s="89">
        <v>384</v>
      </c>
      <c r="C773" s="89">
        <v>1297</v>
      </c>
      <c r="D773" s="20" t="s">
        <v>762</v>
      </c>
      <c r="E773" s="89">
        <v>95</v>
      </c>
      <c r="F773" s="89" t="s">
        <v>13</v>
      </c>
      <c r="G773" s="89" t="s">
        <v>32</v>
      </c>
      <c r="H773" s="89"/>
      <c r="I773" s="89"/>
      <c r="J773" s="89">
        <v>1957</v>
      </c>
      <c r="K773" s="91" t="s">
        <v>19</v>
      </c>
    </row>
    <row r="774" spans="2:11" ht="16.5" customHeight="1" thickBot="1" x14ac:dyDescent="0.45">
      <c r="B774" s="90"/>
      <c r="C774" s="90"/>
      <c r="D774" s="48" t="s">
        <v>763</v>
      </c>
      <c r="E774" s="90"/>
      <c r="F774" s="90"/>
      <c r="G774" s="90"/>
      <c r="H774" s="90"/>
      <c r="I774" s="90"/>
      <c r="J774" s="90"/>
      <c r="K774" s="92"/>
    </row>
    <row r="775" spans="2:11" ht="16.5" customHeight="1" x14ac:dyDescent="0.4">
      <c r="B775" s="89">
        <v>385</v>
      </c>
      <c r="C775" s="89">
        <v>1298</v>
      </c>
      <c r="D775" s="20" t="s">
        <v>764</v>
      </c>
      <c r="E775" s="89">
        <v>97</v>
      </c>
      <c r="F775" s="89" t="s">
        <v>13</v>
      </c>
      <c r="G775" s="89" t="s">
        <v>32</v>
      </c>
      <c r="H775" s="89"/>
      <c r="I775" s="89"/>
      <c r="J775" s="89">
        <v>1940</v>
      </c>
      <c r="K775" s="91" t="s">
        <v>19</v>
      </c>
    </row>
    <row r="776" spans="2:11" ht="16.5" customHeight="1" thickBot="1" x14ac:dyDescent="0.45">
      <c r="B776" s="90"/>
      <c r="C776" s="90"/>
      <c r="D776" s="48" t="s">
        <v>765</v>
      </c>
      <c r="E776" s="90"/>
      <c r="F776" s="90"/>
      <c r="G776" s="90"/>
      <c r="H776" s="90"/>
      <c r="I776" s="90"/>
      <c r="J776" s="90"/>
      <c r="K776" s="92"/>
    </row>
    <row r="777" spans="2:11" ht="16.5" customHeight="1" x14ac:dyDescent="0.4">
      <c r="B777" s="89">
        <v>386</v>
      </c>
      <c r="C777" s="89">
        <v>1300</v>
      </c>
      <c r="D777" s="20" t="s">
        <v>766</v>
      </c>
      <c r="E777" s="89" t="s">
        <v>82</v>
      </c>
      <c r="F777" s="89" t="s">
        <v>13</v>
      </c>
      <c r="G777" s="89" t="s">
        <v>85</v>
      </c>
      <c r="H777" s="89"/>
      <c r="I777" s="89"/>
      <c r="J777" s="89">
        <v>1972</v>
      </c>
      <c r="K777" s="91" t="s">
        <v>19</v>
      </c>
    </row>
    <row r="778" spans="2:11" ht="16.5" customHeight="1" thickBot="1" x14ac:dyDescent="0.45">
      <c r="B778" s="90"/>
      <c r="C778" s="90"/>
      <c r="D778" s="48" t="s">
        <v>767</v>
      </c>
      <c r="E778" s="90"/>
      <c r="F778" s="90"/>
      <c r="G778" s="90"/>
      <c r="H778" s="90"/>
      <c r="I778" s="90"/>
      <c r="J778" s="90"/>
      <c r="K778" s="92"/>
    </row>
    <row r="779" spans="2:11" ht="16.5" customHeight="1" x14ac:dyDescent="0.4">
      <c r="B779" s="89">
        <v>387</v>
      </c>
      <c r="C779" s="89">
        <v>3839</v>
      </c>
      <c r="D779" s="20" t="s">
        <v>768</v>
      </c>
      <c r="E779" s="89" t="s">
        <v>769</v>
      </c>
      <c r="F779" s="89" t="s">
        <v>13</v>
      </c>
      <c r="G779" s="89" t="s">
        <v>43</v>
      </c>
      <c r="H779" s="89"/>
      <c r="I779" s="89"/>
      <c r="J779" s="89">
        <v>2071</v>
      </c>
      <c r="K779" s="91" t="s">
        <v>19</v>
      </c>
    </row>
    <row r="780" spans="2:11" ht="16.5" customHeight="1" thickBot="1" x14ac:dyDescent="0.45">
      <c r="B780" s="90"/>
      <c r="C780" s="90"/>
      <c r="D780" s="48" t="s">
        <v>770</v>
      </c>
      <c r="E780" s="90"/>
      <c r="F780" s="90"/>
      <c r="G780" s="90"/>
      <c r="H780" s="90"/>
      <c r="I780" s="90"/>
      <c r="J780" s="90"/>
      <c r="K780" s="92"/>
    </row>
    <row r="781" spans="2:11" ht="16.5" customHeight="1" x14ac:dyDescent="0.4">
      <c r="B781" s="89">
        <v>388</v>
      </c>
      <c r="C781" s="89">
        <v>3813</v>
      </c>
      <c r="D781" s="20" t="s">
        <v>771</v>
      </c>
      <c r="E781" s="89" t="s">
        <v>137</v>
      </c>
      <c r="F781" s="89" t="s">
        <v>13</v>
      </c>
      <c r="G781" s="89" t="s">
        <v>43</v>
      </c>
      <c r="H781" s="89"/>
      <c r="I781" s="89"/>
      <c r="J781" s="89">
        <v>2073</v>
      </c>
      <c r="K781" s="91" t="s">
        <v>19</v>
      </c>
    </row>
    <row r="782" spans="2:11" ht="16.5" customHeight="1" thickBot="1" x14ac:dyDescent="0.45">
      <c r="B782" s="90"/>
      <c r="C782" s="90"/>
      <c r="D782" s="48" t="s">
        <v>772</v>
      </c>
      <c r="E782" s="90"/>
      <c r="F782" s="90"/>
      <c r="G782" s="90"/>
      <c r="H782" s="90"/>
      <c r="I782" s="90"/>
      <c r="J782" s="90"/>
      <c r="K782" s="92"/>
    </row>
    <row r="783" spans="2:11" ht="16.5" customHeight="1" x14ac:dyDescent="0.4">
      <c r="B783" s="89">
        <v>389</v>
      </c>
      <c r="C783" s="89">
        <v>1301</v>
      </c>
      <c r="D783" s="20" t="s">
        <v>773</v>
      </c>
      <c r="E783" s="89" t="s">
        <v>13</v>
      </c>
      <c r="F783" s="89" t="s">
        <v>13</v>
      </c>
      <c r="G783" s="89" t="s">
        <v>469</v>
      </c>
      <c r="H783" s="89"/>
      <c r="I783" s="89"/>
      <c r="J783" s="89">
        <v>2060</v>
      </c>
      <c r="K783" s="91" t="s">
        <v>19</v>
      </c>
    </row>
    <row r="784" spans="2:11" ht="16.5" customHeight="1" thickBot="1" x14ac:dyDescent="0.45">
      <c r="B784" s="90"/>
      <c r="C784" s="90"/>
      <c r="D784" s="48" t="s">
        <v>774</v>
      </c>
      <c r="E784" s="90"/>
      <c r="F784" s="90"/>
      <c r="G784" s="90"/>
      <c r="H784" s="90"/>
      <c r="I784" s="90"/>
      <c r="J784" s="90"/>
      <c r="K784" s="92"/>
    </row>
    <row r="785" spans="2:11" ht="16.5" customHeight="1" x14ac:dyDescent="0.4">
      <c r="B785" s="89">
        <v>390</v>
      </c>
      <c r="C785" s="89">
        <v>1302</v>
      </c>
      <c r="D785" s="20" t="s">
        <v>775</v>
      </c>
      <c r="E785" s="89">
        <v>95</v>
      </c>
      <c r="F785" s="89" t="s">
        <v>13</v>
      </c>
      <c r="G785" s="89" t="s">
        <v>29</v>
      </c>
      <c r="H785" s="89"/>
      <c r="I785" s="89"/>
      <c r="J785" s="89">
        <v>2148</v>
      </c>
      <c r="K785" s="91" t="s">
        <v>19</v>
      </c>
    </row>
    <row r="786" spans="2:11" ht="16.5" customHeight="1" thickBot="1" x14ac:dyDescent="0.45">
      <c r="B786" s="90"/>
      <c r="C786" s="90"/>
      <c r="D786" s="48" t="s">
        <v>776</v>
      </c>
      <c r="E786" s="90"/>
      <c r="F786" s="90"/>
      <c r="G786" s="90"/>
      <c r="H786" s="90"/>
      <c r="I786" s="90"/>
      <c r="J786" s="90"/>
      <c r="K786" s="92"/>
    </row>
    <row r="787" spans="2:11" ht="16.5" customHeight="1" x14ac:dyDescent="0.4">
      <c r="B787" s="89">
        <v>391</v>
      </c>
      <c r="C787" s="89">
        <v>1303</v>
      </c>
      <c r="D787" s="20" t="s">
        <v>777</v>
      </c>
      <c r="E787" s="89" t="s">
        <v>13</v>
      </c>
      <c r="F787" s="89" t="s">
        <v>13</v>
      </c>
      <c r="G787" s="89" t="s">
        <v>149</v>
      </c>
      <c r="H787" s="89"/>
      <c r="I787" s="89"/>
      <c r="J787" s="89">
        <v>1985</v>
      </c>
      <c r="K787" s="91" t="s">
        <v>19</v>
      </c>
    </row>
    <row r="788" spans="2:11" ht="16.5" customHeight="1" thickBot="1" x14ac:dyDescent="0.45">
      <c r="B788" s="90"/>
      <c r="C788" s="90"/>
      <c r="D788" s="48" t="s">
        <v>778</v>
      </c>
      <c r="E788" s="90"/>
      <c r="F788" s="90"/>
      <c r="G788" s="90"/>
      <c r="H788" s="90"/>
      <c r="I788" s="90"/>
      <c r="J788" s="90"/>
      <c r="K788" s="92"/>
    </row>
    <row r="789" spans="2:11" ht="16.5" customHeight="1" x14ac:dyDescent="0.4">
      <c r="B789" s="89">
        <v>392</v>
      </c>
      <c r="C789" s="89">
        <v>3852</v>
      </c>
      <c r="D789" s="20" t="s">
        <v>779</v>
      </c>
      <c r="E789" s="89">
        <v>73</v>
      </c>
      <c r="F789" s="89" t="s">
        <v>57</v>
      </c>
      <c r="G789" s="89" t="s">
        <v>780</v>
      </c>
      <c r="H789" s="89">
        <v>8</v>
      </c>
      <c r="I789" s="89">
        <v>3</v>
      </c>
      <c r="J789" s="89">
        <v>2058</v>
      </c>
      <c r="K789" s="91" t="s">
        <v>15</v>
      </c>
    </row>
    <row r="790" spans="2:11" ht="16.5" customHeight="1" thickBot="1" x14ac:dyDescent="0.45">
      <c r="B790" s="90"/>
      <c r="C790" s="90"/>
      <c r="D790" s="48" t="s">
        <v>781</v>
      </c>
      <c r="E790" s="90"/>
      <c r="F790" s="90"/>
      <c r="G790" s="90"/>
      <c r="H790" s="90"/>
      <c r="I790" s="90"/>
      <c r="J790" s="90"/>
      <c r="K790" s="92"/>
    </row>
    <row r="791" spans="2:11" ht="16.5" customHeight="1" x14ac:dyDescent="0.4">
      <c r="B791" s="89">
        <v>393</v>
      </c>
      <c r="C791" s="89">
        <v>1304</v>
      </c>
      <c r="D791" s="20" t="s">
        <v>782</v>
      </c>
      <c r="E791" s="89">
        <v>96</v>
      </c>
      <c r="F791" s="89" t="s">
        <v>13</v>
      </c>
      <c r="G791" s="89" t="s">
        <v>32</v>
      </c>
      <c r="H791" s="89"/>
      <c r="I791" s="89"/>
      <c r="J791" s="89">
        <v>2053</v>
      </c>
      <c r="K791" s="91" t="s">
        <v>19</v>
      </c>
    </row>
    <row r="792" spans="2:11" ht="16.5" customHeight="1" thickBot="1" x14ac:dyDescent="0.45">
      <c r="B792" s="90"/>
      <c r="C792" s="90"/>
      <c r="D792" s="48" t="s">
        <v>783</v>
      </c>
      <c r="E792" s="90"/>
      <c r="F792" s="90"/>
      <c r="G792" s="90"/>
      <c r="H792" s="90"/>
      <c r="I792" s="90"/>
      <c r="J792" s="90"/>
      <c r="K792" s="92"/>
    </row>
    <row r="793" spans="2:11" ht="16.5" customHeight="1" x14ac:dyDescent="0.4">
      <c r="B793" s="89">
        <v>394</v>
      </c>
      <c r="C793" s="89">
        <v>1305</v>
      </c>
      <c r="D793" s="20" t="s">
        <v>784</v>
      </c>
      <c r="E793" s="89">
        <v>60</v>
      </c>
      <c r="F793" s="89" t="s">
        <v>13</v>
      </c>
      <c r="G793" s="89" t="s">
        <v>32</v>
      </c>
      <c r="H793" s="89"/>
      <c r="I793" s="89"/>
      <c r="J793" s="89">
        <v>2059</v>
      </c>
      <c r="K793" s="91" t="s">
        <v>19</v>
      </c>
    </row>
    <row r="794" spans="2:11" ht="16.5" customHeight="1" thickBot="1" x14ac:dyDescent="0.45">
      <c r="B794" s="90"/>
      <c r="C794" s="90"/>
      <c r="D794" s="48" t="s">
        <v>785</v>
      </c>
      <c r="E794" s="90"/>
      <c r="F794" s="90"/>
      <c r="G794" s="90"/>
      <c r="H794" s="90"/>
      <c r="I794" s="90"/>
      <c r="J794" s="90"/>
      <c r="K794" s="92"/>
    </row>
    <row r="795" spans="2:11" ht="16.5" customHeight="1" x14ac:dyDescent="0.4">
      <c r="B795" s="89">
        <v>395</v>
      </c>
      <c r="C795" s="89">
        <v>1306</v>
      </c>
      <c r="D795" s="20" t="s">
        <v>786</v>
      </c>
      <c r="E795" s="89">
        <v>93</v>
      </c>
      <c r="F795" s="89" t="s">
        <v>13</v>
      </c>
      <c r="G795" s="89" t="s">
        <v>29</v>
      </c>
      <c r="H795" s="89"/>
      <c r="I795" s="89"/>
      <c r="J795" s="89">
        <v>2124</v>
      </c>
      <c r="K795" s="91" t="s">
        <v>15</v>
      </c>
    </row>
    <row r="796" spans="2:11" ht="16.5" customHeight="1" thickBot="1" x14ac:dyDescent="0.45">
      <c r="B796" s="90"/>
      <c r="C796" s="90"/>
      <c r="D796" s="48" t="s">
        <v>787</v>
      </c>
      <c r="E796" s="90"/>
      <c r="F796" s="90"/>
      <c r="G796" s="90"/>
      <c r="H796" s="90"/>
      <c r="I796" s="90"/>
      <c r="J796" s="90"/>
      <c r="K796" s="92"/>
    </row>
    <row r="797" spans="2:11" ht="15.75" customHeight="1" x14ac:dyDescent="0.4">
      <c r="B797" s="89">
        <v>396</v>
      </c>
      <c r="C797" s="89">
        <v>3945</v>
      </c>
      <c r="D797" s="20" t="s">
        <v>788</v>
      </c>
      <c r="E797" s="89" t="s">
        <v>13</v>
      </c>
      <c r="F797" s="89" t="s">
        <v>13</v>
      </c>
      <c r="G797" s="89" t="s">
        <v>22</v>
      </c>
      <c r="H797" s="89"/>
      <c r="I797" s="89"/>
      <c r="J797" s="89">
        <v>2110</v>
      </c>
      <c r="K797" s="91" t="s">
        <v>15</v>
      </c>
    </row>
    <row r="798" spans="2:11" ht="16.5" customHeight="1" thickBot="1" x14ac:dyDescent="0.45">
      <c r="B798" s="90"/>
      <c r="C798" s="90"/>
      <c r="D798" s="48" t="s">
        <v>789</v>
      </c>
      <c r="E798" s="90"/>
      <c r="F798" s="90"/>
      <c r="G798" s="90"/>
      <c r="H798" s="90"/>
      <c r="I798" s="90"/>
      <c r="J798" s="90"/>
      <c r="K798" s="92"/>
    </row>
    <row r="799" spans="2:11" ht="16.5" customHeight="1" x14ac:dyDescent="0.4">
      <c r="B799" s="89">
        <v>397</v>
      </c>
      <c r="C799" s="89">
        <v>1307</v>
      </c>
      <c r="D799" s="20" t="s">
        <v>790</v>
      </c>
      <c r="E799" s="89">
        <v>66</v>
      </c>
      <c r="F799" s="89" t="s">
        <v>184</v>
      </c>
      <c r="G799" s="89" t="s">
        <v>29</v>
      </c>
      <c r="H799" s="89"/>
      <c r="I799" s="89"/>
      <c r="J799" s="89">
        <v>2288</v>
      </c>
      <c r="K799" s="91" t="s">
        <v>19</v>
      </c>
    </row>
    <row r="800" spans="2:11" ht="16.5" customHeight="1" thickBot="1" x14ac:dyDescent="0.45">
      <c r="B800" s="90"/>
      <c r="C800" s="90"/>
      <c r="D800" s="48" t="s">
        <v>791</v>
      </c>
      <c r="E800" s="90"/>
      <c r="F800" s="90"/>
      <c r="G800" s="90"/>
      <c r="H800" s="90"/>
      <c r="I800" s="90"/>
      <c r="J800" s="90"/>
      <c r="K800" s="92"/>
    </row>
    <row r="801" spans="2:11" ht="16.5" customHeight="1" x14ac:dyDescent="0.4">
      <c r="B801" s="89">
        <v>398</v>
      </c>
      <c r="C801" s="89">
        <v>1308</v>
      </c>
      <c r="D801" s="20" t="s">
        <v>792</v>
      </c>
      <c r="E801" s="89">
        <v>64</v>
      </c>
      <c r="F801" s="89" t="s">
        <v>13</v>
      </c>
      <c r="G801" s="89" t="s">
        <v>551</v>
      </c>
      <c r="H801" s="89"/>
      <c r="I801" s="89"/>
      <c r="J801" s="89">
        <v>2036</v>
      </c>
      <c r="K801" s="91" t="s">
        <v>15</v>
      </c>
    </row>
    <row r="802" spans="2:11" ht="16.5" customHeight="1" thickBot="1" x14ac:dyDescent="0.45">
      <c r="B802" s="90"/>
      <c r="C802" s="90"/>
      <c r="D802" s="48" t="s">
        <v>793</v>
      </c>
      <c r="E802" s="90"/>
      <c r="F802" s="90"/>
      <c r="G802" s="90"/>
      <c r="H802" s="90"/>
      <c r="I802" s="90"/>
      <c r="J802" s="90"/>
      <c r="K802" s="92"/>
    </row>
    <row r="803" spans="2:11" ht="15.75" customHeight="1" x14ac:dyDescent="0.4">
      <c r="B803" s="89">
        <v>399</v>
      </c>
      <c r="C803" s="89">
        <v>1309</v>
      </c>
      <c r="D803" s="20" t="s">
        <v>794</v>
      </c>
      <c r="E803" s="89">
        <v>88</v>
      </c>
      <c r="F803" s="89" t="s">
        <v>13</v>
      </c>
      <c r="G803" s="89" t="s">
        <v>79</v>
      </c>
      <c r="H803" s="89"/>
      <c r="I803" s="89"/>
      <c r="J803" s="89">
        <v>2064</v>
      </c>
      <c r="K803" s="91" t="s">
        <v>19</v>
      </c>
    </row>
    <row r="804" spans="2:11" ht="16.5" customHeight="1" thickBot="1" x14ac:dyDescent="0.45">
      <c r="B804" s="90"/>
      <c r="C804" s="90"/>
      <c r="D804" s="48" t="s">
        <v>795</v>
      </c>
      <c r="E804" s="90"/>
      <c r="F804" s="90"/>
      <c r="G804" s="90"/>
      <c r="H804" s="90"/>
      <c r="I804" s="90"/>
      <c r="J804" s="90"/>
      <c r="K804" s="92"/>
    </row>
    <row r="805" spans="2:11" ht="15.75" customHeight="1" x14ac:dyDescent="0.4">
      <c r="B805" s="89">
        <v>400</v>
      </c>
      <c r="C805" s="89">
        <v>1310</v>
      </c>
      <c r="D805" s="20" t="s">
        <v>796</v>
      </c>
      <c r="E805" s="89">
        <v>76</v>
      </c>
      <c r="F805" s="89" t="s">
        <v>184</v>
      </c>
      <c r="G805" s="89" t="s">
        <v>29</v>
      </c>
      <c r="H805" s="89"/>
      <c r="I805" s="89"/>
      <c r="J805" s="89">
        <v>2211</v>
      </c>
      <c r="K805" s="91" t="s">
        <v>19</v>
      </c>
    </row>
    <row r="806" spans="2:11" ht="16.5" customHeight="1" thickBot="1" x14ac:dyDescent="0.45">
      <c r="B806" s="90"/>
      <c r="C806" s="90"/>
      <c r="D806" s="48" t="s">
        <v>797</v>
      </c>
      <c r="E806" s="90"/>
      <c r="F806" s="90"/>
      <c r="G806" s="90"/>
      <c r="H806" s="90"/>
      <c r="I806" s="90"/>
      <c r="J806" s="90"/>
      <c r="K806" s="92"/>
    </row>
    <row r="807" spans="2:11" ht="15.75" customHeight="1" x14ac:dyDescent="0.4">
      <c r="B807" s="89">
        <v>401</v>
      </c>
      <c r="C807" s="89">
        <v>1311</v>
      </c>
      <c r="D807" s="20" t="s">
        <v>798</v>
      </c>
      <c r="E807" s="89">
        <v>89</v>
      </c>
      <c r="F807" s="89" t="s">
        <v>13</v>
      </c>
      <c r="G807" s="89" t="s">
        <v>29</v>
      </c>
      <c r="H807" s="89"/>
      <c r="I807" s="89"/>
      <c r="J807" s="89">
        <v>2113</v>
      </c>
      <c r="K807" s="91" t="s">
        <v>19</v>
      </c>
    </row>
    <row r="808" spans="2:11" ht="16.5" customHeight="1" thickBot="1" x14ac:dyDescent="0.45">
      <c r="B808" s="90"/>
      <c r="C808" s="90"/>
      <c r="D808" s="48" t="s">
        <v>799</v>
      </c>
      <c r="E808" s="90"/>
      <c r="F808" s="90"/>
      <c r="G808" s="90"/>
      <c r="H808" s="90"/>
      <c r="I808" s="90"/>
      <c r="J808" s="90"/>
      <c r="K808" s="92"/>
    </row>
    <row r="809" spans="2:11" ht="15.75" customHeight="1" x14ac:dyDescent="0.4">
      <c r="B809" s="89">
        <v>402</v>
      </c>
      <c r="C809" s="89">
        <v>3683</v>
      </c>
      <c r="D809" s="20" t="s">
        <v>800</v>
      </c>
      <c r="E809" s="89">
        <v>62</v>
      </c>
      <c r="F809" s="89" t="s">
        <v>13</v>
      </c>
      <c r="G809" s="89" t="s">
        <v>85</v>
      </c>
      <c r="H809" s="89"/>
      <c r="I809" s="89"/>
      <c r="J809" s="89">
        <v>2093</v>
      </c>
      <c r="K809" s="91" t="s">
        <v>19</v>
      </c>
    </row>
    <row r="810" spans="2:11" ht="16.5" customHeight="1" thickBot="1" x14ac:dyDescent="0.45">
      <c r="B810" s="90"/>
      <c r="C810" s="90"/>
      <c r="D810" s="48" t="s">
        <v>801</v>
      </c>
      <c r="E810" s="90"/>
      <c r="F810" s="90"/>
      <c r="G810" s="90"/>
      <c r="H810" s="90"/>
      <c r="I810" s="90"/>
      <c r="J810" s="90"/>
      <c r="K810" s="92"/>
    </row>
    <row r="811" spans="2:11" ht="15.75" customHeight="1" x14ac:dyDescent="0.4">
      <c r="B811" s="89">
        <v>403</v>
      </c>
      <c r="C811" s="89">
        <v>4104</v>
      </c>
      <c r="D811" s="20" t="s">
        <v>6222</v>
      </c>
      <c r="E811" s="89" t="s">
        <v>1439</v>
      </c>
      <c r="F811" s="89" t="s">
        <v>13</v>
      </c>
      <c r="G811" s="89" t="s">
        <v>29</v>
      </c>
      <c r="H811" s="89"/>
      <c r="I811" s="89"/>
      <c r="J811" s="89">
        <v>2049</v>
      </c>
      <c r="K811" s="91" t="s">
        <v>15</v>
      </c>
    </row>
    <row r="812" spans="2:11" ht="16.5" customHeight="1" thickBot="1" x14ac:dyDescent="0.45">
      <c r="B812" s="90"/>
      <c r="C812" s="90"/>
      <c r="D812" s="48" t="s">
        <v>6339</v>
      </c>
      <c r="E812" s="90"/>
      <c r="F812" s="90"/>
      <c r="G812" s="90"/>
      <c r="H812" s="90"/>
      <c r="I812" s="90"/>
      <c r="J812" s="90"/>
      <c r="K812" s="92"/>
    </row>
    <row r="813" spans="2:11" ht="15.75" customHeight="1" x14ac:dyDescent="0.4">
      <c r="B813" s="89">
        <v>404</v>
      </c>
      <c r="C813" s="89">
        <v>1312</v>
      </c>
      <c r="D813" s="20" t="s">
        <v>802</v>
      </c>
      <c r="E813" s="89" t="s">
        <v>652</v>
      </c>
      <c r="F813" s="89" t="s">
        <v>13</v>
      </c>
      <c r="G813" s="89" t="s">
        <v>29</v>
      </c>
      <c r="H813" s="89"/>
      <c r="I813" s="89"/>
      <c r="J813" s="89">
        <v>2085</v>
      </c>
      <c r="K813" s="91" t="s">
        <v>19</v>
      </c>
    </row>
    <row r="814" spans="2:11" ht="16.5" customHeight="1" thickBot="1" x14ac:dyDescent="0.45">
      <c r="B814" s="90"/>
      <c r="C814" s="90"/>
      <c r="D814" s="48" t="s">
        <v>803</v>
      </c>
      <c r="E814" s="90"/>
      <c r="F814" s="90"/>
      <c r="G814" s="90"/>
      <c r="H814" s="90"/>
      <c r="I814" s="90"/>
      <c r="J814" s="90"/>
      <c r="K814" s="92"/>
    </row>
    <row r="815" spans="2:11" ht="15.75" customHeight="1" x14ac:dyDescent="0.4">
      <c r="B815" s="89">
        <v>405</v>
      </c>
      <c r="C815" s="89">
        <v>3684</v>
      </c>
      <c r="D815" s="20" t="s">
        <v>804</v>
      </c>
      <c r="E815" s="89" t="s">
        <v>510</v>
      </c>
      <c r="F815" s="89" t="s">
        <v>13</v>
      </c>
      <c r="G815" s="89" t="s">
        <v>29</v>
      </c>
      <c r="H815" s="89"/>
      <c r="I815" s="89"/>
      <c r="J815" s="89">
        <v>2032</v>
      </c>
      <c r="K815" s="91" t="s">
        <v>19</v>
      </c>
    </row>
    <row r="816" spans="2:11" ht="16.5" customHeight="1" thickBot="1" x14ac:dyDescent="0.45">
      <c r="B816" s="90"/>
      <c r="C816" s="90"/>
      <c r="D816" s="48" t="s">
        <v>805</v>
      </c>
      <c r="E816" s="90"/>
      <c r="F816" s="90"/>
      <c r="G816" s="90"/>
      <c r="H816" s="90"/>
      <c r="I816" s="90"/>
      <c r="J816" s="90"/>
      <c r="K816" s="92"/>
    </row>
    <row r="817" spans="2:11" ht="15.75" customHeight="1" x14ac:dyDescent="0.4">
      <c r="B817" s="89">
        <v>406</v>
      </c>
      <c r="C817" s="89">
        <v>3685</v>
      </c>
      <c r="D817" s="20" t="s">
        <v>806</v>
      </c>
      <c r="E817" s="89" t="s">
        <v>82</v>
      </c>
      <c r="F817" s="89" t="s">
        <v>57</v>
      </c>
      <c r="G817" s="89" t="s">
        <v>193</v>
      </c>
      <c r="H817" s="89">
        <f>7+6+7</f>
        <v>20</v>
      </c>
      <c r="I817" s="89">
        <f>-10-11-12</f>
        <v>-33</v>
      </c>
      <c r="J817" s="89">
        <v>2161</v>
      </c>
      <c r="K817" s="91" t="s">
        <v>15</v>
      </c>
    </row>
    <row r="818" spans="2:11" ht="16.5" customHeight="1" thickBot="1" x14ac:dyDescent="0.45">
      <c r="B818" s="90"/>
      <c r="C818" s="90"/>
      <c r="D818" s="48" t="s">
        <v>807</v>
      </c>
      <c r="E818" s="90"/>
      <c r="F818" s="90"/>
      <c r="G818" s="90"/>
      <c r="H818" s="90"/>
      <c r="I818" s="90"/>
      <c r="J818" s="90"/>
      <c r="K818" s="92"/>
    </row>
    <row r="819" spans="2:11" ht="15.75" customHeight="1" x14ac:dyDescent="0.4">
      <c r="B819" s="89">
        <v>407</v>
      </c>
      <c r="C819" s="89">
        <v>1313</v>
      </c>
      <c r="D819" s="20" t="s">
        <v>808</v>
      </c>
      <c r="E819" s="89" t="s">
        <v>13</v>
      </c>
      <c r="F819" s="89" t="s">
        <v>13</v>
      </c>
      <c r="G819" s="89" t="s">
        <v>22</v>
      </c>
      <c r="H819" s="89"/>
      <c r="I819" s="89"/>
      <c r="J819" s="89">
        <v>2083</v>
      </c>
      <c r="K819" s="91" t="s">
        <v>19</v>
      </c>
    </row>
    <row r="820" spans="2:11" ht="16.5" customHeight="1" thickBot="1" x14ac:dyDescent="0.45">
      <c r="B820" s="90"/>
      <c r="C820" s="90"/>
      <c r="D820" s="48" t="s">
        <v>809</v>
      </c>
      <c r="E820" s="90"/>
      <c r="F820" s="90"/>
      <c r="G820" s="90"/>
      <c r="H820" s="90"/>
      <c r="I820" s="90"/>
      <c r="J820" s="90"/>
      <c r="K820" s="92"/>
    </row>
    <row r="821" spans="2:11" ht="15.75" customHeight="1" x14ac:dyDescent="0.4">
      <c r="B821" s="89">
        <v>408</v>
      </c>
      <c r="C821" s="89">
        <v>1314</v>
      </c>
      <c r="D821" s="20" t="s">
        <v>810</v>
      </c>
      <c r="E821" s="89" t="s">
        <v>13</v>
      </c>
      <c r="F821" s="89" t="s">
        <v>13</v>
      </c>
      <c r="G821" s="89" t="s">
        <v>85</v>
      </c>
      <c r="H821" s="89"/>
      <c r="I821" s="89"/>
      <c r="J821" s="89">
        <v>2024</v>
      </c>
      <c r="K821" s="91" t="s">
        <v>19</v>
      </c>
    </row>
    <row r="822" spans="2:11" ht="16.5" customHeight="1" thickBot="1" x14ac:dyDescent="0.45">
      <c r="B822" s="90"/>
      <c r="C822" s="90"/>
      <c r="D822" s="48" t="s">
        <v>811</v>
      </c>
      <c r="E822" s="90"/>
      <c r="F822" s="90"/>
      <c r="G822" s="90"/>
      <c r="H822" s="90"/>
      <c r="I822" s="90"/>
      <c r="J822" s="90"/>
      <c r="K822" s="92"/>
    </row>
    <row r="823" spans="2:11" ht="15.75" customHeight="1" x14ac:dyDescent="0.4">
      <c r="B823" s="89">
        <v>409</v>
      </c>
      <c r="C823" s="89">
        <v>1315</v>
      </c>
      <c r="D823" s="20" t="s">
        <v>812</v>
      </c>
      <c r="E823" s="89" t="s">
        <v>46</v>
      </c>
      <c r="F823" s="89" t="s">
        <v>13</v>
      </c>
      <c r="G823" s="89" t="s">
        <v>29</v>
      </c>
      <c r="H823" s="89"/>
      <c r="I823" s="89"/>
      <c r="J823" s="89">
        <v>2047</v>
      </c>
      <c r="K823" s="91" t="s">
        <v>19</v>
      </c>
    </row>
    <row r="824" spans="2:11" ht="16.5" customHeight="1" thickBot="1" x14ac:dyDescent="0.45">
      <c r="B824" s="90"/>
      <c r="C824" s="90"/>
      <c r="D824" s="48" t="s">
        <v>813</v>
      </c>
      <c r="E824" s="90"/>
      <c r="F824" s="90"/>
      <c r="G824" s="90"/>
      <c r="H824" s="90"/>
      <c r="I824" s="90"/>
      <c r="J824" s="90"/>
      <c r="K824" s="92"/>
    </row>
    <row r="825" spans="2:11" ht="15.75" customHeight="1" x14ac:dyDescent="0.4">
      <c r="B825" s="89">
        <v>410</v>
      </c>
      <c r="C825" s="89">
        <v>1316</v>
      </c>
      <c r="D825" s="20" t="s">
        <v>814</v>
      </c>
      <c r="E825" s="89">
        <v>91</v>
      </c>
      <c r="F825" s="89" t="s">
        <v>13</v>
      </c>
      <c r="G825" s="89" t="s">
        <v>29</v>
      </c>
      <c r="H825" s="89"/>
      <c r="I825" s="89"/>
      <c r="J825" s="89">
        <v>1965</v>
      </c>
      <c r="K825" s="91" t="s">
        <v>19</v>
      </c>
    </row>
    <row r="826" spans="2:11" ht="16.5" customHeight="1" thickBot="1" x14ac:dyDescent="0.45">
      <c r="B826" s="90"/>
      <c r="C826" s="90"/>
      <c r="D826" s="48" t="s">
        <v>815</v>
      </c>
      <c r="E826" s="90"/>
      <c r="F826" s="90"/>
      <c r="G826" s="90"/>
      <c r="H826" s="90"/>
      <c r="I826" s="90"/>
      <c r="J826" s="90"/>
      <c r="K826" s="92"/>
    </row>
    <row r="827" spans="2:11" ht="15.75" customHeight="1" x14ac:dyDescent="0.4">
      <c r="B827" s="89">
        <v>411</v>
      </c>
      <c r="C827" s="89">
        <v>1317</v>
      </c>
      <c r="D827" s="20" t="s">
        <v>816</v>
      </c>
      <c r="E827" s="89">
        <v>66</v>
      </c>
      <c r="F827" s="89" t="s">
        <v>13</v>
      </c>
      <c r="G827" s="89" t="s">
        <v>29</v>
      </c>
      <c r="H827" s="89"/>
      <c r="I827" s="89"/>
      <c r="J827" s="89">
        <v>2047</v>
      </c>
      <c r="K827" s="91" t="s">
        <v>15</v>
      </c>
    </row>
    <row r="828" spans="2:11" ht="16.5" customHeight="1" thickBot="1" x14ac:dyDescent="0.45">
      <c r="B828" s="90"/>
      <c r="C828" s="90"/>
      <c r="D828" s="48" t="s">
        <v>817</v>
      </c>
      <c r="E828" s="90"/>
      <c r="F828" s="90"/>
      <c r="G828" s="90"/>
      <c r="H828" s="90"/>
      <c r="I828" s="90"/>
      <c r="J828" s="90"/>
      <c r="K828" s="92"/>
    </row>
    <row r="829" spans="2:11" ht="15.75" customHeight="1" x14ac:dyDescent="0.4">
      <c r="B829" s="89">
        <v>412</v>
      </c>
      <c r="C829" s="89">
        <v>1318</v>
      </c>
      <c r="D829" s="20" t="s">
        <v>818</v>
      </c>
      <c r="E829" s="89" t="s">
        <v>82</v>
      </c>
      <c r="F829" s="89" t="s">
        <v>57</v>
      </c>
      <c r="G829" s="89" t="s">
        <v>29</v>
      </c>
      <c r="H829" s="89"/>
      <c r="I829" s="89"/>
      <c r="J829" s="89">
        <v>2166</v>
      </c>
      <c r="K829" s="91" t="s">
        <v>19</v>
      </c>
    </row>
    <row r="830" spans="2:11" ht="16.5" customHeight="1" thickBot="1" x14ac:dyDescent="0.45">
      <c r="B830" s="90"/>
      <c r="C830" s="90"/>
      <c r="D830" s="48" t="s">
        <v>819</v>
      </c>
      <c r="E830" s="90"/>
      <c r="F830" s="90"/>
      <c r="G830" s="90"/>
      <c r="H830" s="90"/>
      <c r="I830" s="90"/>
      <c r="J830" s="90"/>
      <c r="K830" s="92"/>
    </row>
    <row r="831" spans="2:11" ht="15.75" customHeight="1" x14ac:dyDescent="0.4">
      <c r="B831" s="89">
        <v>413</v>
      </c>
      <c r="C831" s="89">
        <v>1319</v>
      </c>
      <c r="D831" s="20" t="s">
        <v>820</v>
      </c>
      <c r="E831" s="89" t="s">
        <v>13</v>
      </c>
      <c r="F831" s="89" t="s">
        <v>13</v>
      </c>
      <c r="G831" s="89" t="s">
        <v>79</v>
      </c>
      <c r="H831" s="89"/>
      <c r="I831" s="89"/>
      <c r="J831" s="89">
        <v>2174</v>
      </c>
      <c r="K831" s="91" t="s">
        <v>19</v>
      </c>
    </row>
    <row r="832" spans="2:11" ht="16.5" customHeight="1" thickBot="1" x14ac:dyDescent="0.45">
      <c r="B832" s="90"/>
      <c r="C832" s="90"/>
      <c r="D832" s="48" t="s">
        <v>821</v>
      </c>
      <c r="E832" s="90"/>
      <c r="F832" s="90"/>
      <c r="G832" s="90"/>
      <c r="H832" s="90"/>
      <c r="I832" s="90"/>
      <c r="J832" s="90"/>
      <c r="K832" s="92"/>
    </row>
    <row r="833" spans="2:11" ht="15.75" customHeight="1" x14ac:dyDescent="0.4">
      <c r="B833" s="89">
        <v>414</v>
      </c>
      <c r="C833" s="89">
        <v>1320</v>
      </c>
      <c r="D833" s="20" t="s">
        <v>822</v>
      </c>
      <c r="E833" s="89">
        <v>32</v>
      </c>
      <c r="F833" s="89" t="s">
        <v>13</v>
      </c>
      <c r="G833" s="89" t="s">
        <v>32</v>
      </c>
      <c r="H833" s="89"/>
      <c r="I833" s="89"/>
      <c r="J833" s="89">
        <v>2040</v>
      </c>
      <c r="K833" s="91" t="s">
        <v>19</v>
      </c>
    </row>
    <row r="834" spans="2:11" ht="16.5" customHeight="1" thickBot="1" x14ac:dyDescent="0.45">
      <c r="B834" s="90"/>
      <c r="C834" s="90"/>
      <c r="D834" s="48" t="s">
        <v>823</v>
      </c>
      <c r="E834" s="90"/>
      <c r="F834" s="90"/>
      <c r="G834" s="90"/>
      <c r="H834" s="90"/>
      <c r="I834" s="90"/>
      <c r="J834" s="90"/>
      <c r="K834" s="92"/>
    </row>
    <row r="835" spans="2:11" ht="15.75" customHeight="1" x14ac:dyDescent="0.4">
      <c r="B835" s="89">
        <v>415</v>
      </c>
      <c r="C835" s="89">
        <v>1321</v>
      </c>
      <c r="D835" s="20" t="s">
        <v>824</v>
      </c>
      <c r="E835" s="89">
        <v>92</v>
      </c>
      <c r="F835" s="89" t="s">
        <v>13</v>
      </c>
      <c r="G835" s="89" t="s">
        <v>193</v>
      </c>
      <c r="H835" s="89"/>
      <c r="I835" s="89"/>
      <c r="J835" s="89">
        <v>1999</v>
      </c>
      <c r="K835" s="91" t="s">
        <v>19</v>
      </c>
    </row>
    <row r="836" spans="2:11" ht="16.5" customHeight="1" thickBot="1" x14ac:dyDescent="0.45">
      <c r="B836" s="90"/>
      <c r="C836" s="90"/>
      <c r="D836" s="48" t="s">
        <v>825</v>
      </c>
      <c r="E836" s="90"/>
      <c r="F836" s="90"/>
      <c r="G836" s="90"/>
      <c r="H836" s="90"/>
      <c r="I836" s="90"/>
      <c r="J836" s="90"/>
      <c r="K836" s="92"/>
    </row>
    <row r="837" spans="2:11" ht="15.75" customHeight="1" x14ac:dyDescent="0.4">
      <c r="B837" s="89">
        <v>416</v>
      </c>
      <c r="C837" s="89">
        <v>1322</v>
      </c>
      <c r="D837" s="20" t="s">
        <v>826</v>
      </c>
      <c r="E837" s="89">
        <v>90</v>
      </c>
      <c r="F837" s="89" t="s">
        <v>13</v>
      </c>
      <c r="G837" s="89" t="s">
        <v>29</v>
      </c>
      <c r="H837" s="89"/>
      <c r="I837" s="89"/>
      <c r="J837" s="89">
        <v>2048</v>
      </c>
      <c r="K837" s="91" t="s">
        <v>19</v>
      </c>
    </row>
    <row r="838" spans="2:11" ht="16.5" customHeight="1" thickBot="1" x14ac:dyDescent="0.45">
      <c r="B838" s="90"/>
      <c r="C838" s="90"/>
      <c r="D838" s="48" t="s">
        <v>827</v>
      </c>
      <c r="E838" s="90"/>
      <c r="F838" s="90"/>
      <c r="G838" s="90"/>
      <c r="H838" s="90"/>
      <c r="I838" s="90"/>
      <c r="J838" s="90"/>
      <c r="K838" s="92"/>
    </row>
    <row r="839" spans="2:11" ht="15.75" customHeight="1" x14ac:dyDescent="0.4">
      <c r="B839" s="89">
        <v>417</v>
      </c>
      <c r="C839" s="89">
        <v>1323</v>
      </c>
      <c r="D839" s="20" t="s">
        <v>828</v>
      </c>
      <c r="E839" s="89" t="s">
        <v>189</v>
      </c>
      <c r="F839" s="89" t="s">
        <v>13</v>
      </c>
      <c r="G839" s="89" t="s">
        <v>32</v>
      </c>
      <c r="H839" s="89"/>
      <c r="I839" s="89"/>
      <c r="J839" s="89">
        <v>2062</v>
      </c>
      <c r="K839" s="91" t="s">
        <v>19</v>
      </c>
    </row>
    <row r="840" spans="2:11" ht="16.5" customHeight="1" thickBot="1" x14ac:dyDescent="0.45">
      <c r="B840" s="90"/>
      <c r="C840" s="90"/>
      <c r="D840" s="48" t="s">
        <v>829</v>
      </c>
      <c r="E840" s="90"/>
      <c r="F840" s="90"/>
      <c r="G840" s="90"/>
      <c r="H840" s="90"/>
      <c r="I840" s="90"/>
      <c r="J840" s="90"/>
      <c r="K840" s="92"/>
    </row>
    <row r="841" spans="2:11" ht="15.75" customHeight="1" x14ac:dyDescent="0.4">
      <c r="B841" s="89">
        <v>418</v>
      </c>
      <c r="C841" s="89">
        <v>1324</v>
      </c>
      <c r="D841" s="20" t="s">
        <v>830</v>
      </c>
      <c r="E841" s="89" t="s">
        <v>13</v>
      </c>
      <c r="F841" s="89" t="s">
        <v>13</v>
      </c>
      <c r="G841" s="89" t="s">
        <v>228</v>
      </c>
      <c r="H841" s="89"/>
      <c r="I841" s="89"/>
      <c r="J841" s="89">
        <v>2104</v>
      </c>
      <c r="K841" s="91" t="s">
        <v>19</v>
      </c>
    </row>
    <row r="842" spans="2:11" ht="16.5" customHeight="1" thickBot="1" x14ac:dyDescent="0.45">
      <c r="B842" s="90"/>
      <c r="C842" s="90"/>
      <c r="D842" s="48" t="s">
        <v>831</v>
      </c>
      <c r="E842" s="90"/>
      <c r="F842" s="90"/>
      <c r="G842" s="90"/>
      <c r="H842" s="90"/>
      <c r="I842" s="90"/>
      <c r="J842" s="90"/>
      <c r="K842" s="92"/>
    </row>
    <row r="843" spans="2:11" ht="15.75" customHeight="1" x14ac:dyDescent="0.4">
      <c r="B843" s="89">
        <v>419</v>
      </c>
      <c r="C843" s="89">
        <v>3686</v>
      </c>
      <c r="D843" s="20" t="s">
        <v>832</v>
      </c>
      <c r="E843" s="89" t="s">
        <v>13</v>
      </c>
      <c r="F843" s="89" t="s">
        <v>13</v>
      </c>
      <c r="G843" s="89" t="s">
        <v>193</v>
      </c>
      <c r="H843" s="89"/>
      <c r="I843" s="89"/>
      <c r="J843" s="89">
        <v>2044</v>
      </c>
      <c r="K843" s="91" t="s">
        <v>19</v>
      </c>
    </row>
    <row r="844" spans="2:11" ht="16.5" customHeight="1" thickBot="1" x14ac:dyDescent="0.45">
      <c r="B844" s="90"/>
      <c r="C844" s="90"/>
      <c r="D844" s="48" t="s">
        <v>833</v>
      </c>
      <c r="E844" s="90"/>
      <c r="F844" s="90"/>
      <c r="G844" s="90"/>
      <c r="H844" s="90"/>
      <c r="I844" s="90"/>
      <c r="J844" s="90"/>
      <c r="K844" s="92"/>
    </row>
    <row r="845" spans="2:11" ht="15.75" customHeight="1" x14ac:dyDescent="0.4">
      <c r="B845" s="89">
        <v>420</v>
      </c>
      <c r="C845" s="89">
        <v>1325</v>
      </c>
      <c r="D845" s="20" t="s">
        <v>834</v>
      </c>
      <c r="E845" s="89">
        <v>95</v>
      </c>
      <c r="F845" s="89" t="s">
        <v>13</v>
      </c>
      <c r="G845" s="89" t="s">
        <v>85</v>
      </c>
      <c r="H845" s="89"/>
      <c r="I845" s="89"/>
      <c r="J845" s="89">
        <v>1985</v>
      </c>
      <c r="K845" s="91" t="s">
        <v>19</v>
      </c>
    </row>
    <row r="846" spans="2:11" ht="16.5" customHeight="1" thickBot="1" x14ac:dyDescent="0.45">
      <c r="B846" s="90"/>
      <c r="C846" s="90"/>
      <c r="D846" s="48" t="s">
        <v>835</v>
      </c>
      <c r="E846" s="90"/>
      <c r="F846" s="90"/>
      <c r="G846" s="90"/>
      <c r="H846" s="90"/>
      <c r="I846" s="90"/>
      <c r="J846" s="90"/>
      <c r="K846" s="92"/>
    </row>
    <row r="847" spans="2:11" ht="15.75" customHeight="1" x14ac:dyDescent="0.4">
      <c r="B847" s="89">
        <v>421</v>
      </c>
      <c r="C847" s="89">
        <v>3840</v>
      </c>
      <c r="D847" s="20" t="s">
        <v>836</v>
      </c>
      <c r="E847" s="89" t="s">
        <v>82</v>
      </c>
      <c r="F847" s="89" t="s">
        <v>13</v>
      </c>
      <c r="G847" s="89" t="s">
        <v>43</v>
      </c>
      <c r="H847" s="89"/>
      <c r="I847" s="89"/>
      <c r="J847" s="89">
        <v>2052</v>
      </c>
      <c r="K847" s="91" t="s">
        <v>15</v>
      </c>
    </row>
    <row r="848" spans="2:11" ht="16.5" customHeight="1" thickBot="1" x14ac:dyDescent="0.45">
      <c r="B848" s="90"/>
      <c r="C848" s="90"/>
      <c r="D848" s="48" t="s">
        <v>837</v>
      </c>
      <c r="E848" s="90"/>
      <c r="F848" s="90"/>
      <c r="G848" s="90"/>
      <c r="H848" s="90"/>
      <c r="I848" s="90"/>
      <c r="J848" s="90"/>
      <c r="K848" s="92"/>
    </row>
    <row r="849" spans="2:11" ht="15.75" customHeight="1" x14ac:dyDescent="0.4">
      <c r="B849" s="89">
        <v>422</v>
      </c>
      <c r="C849" s="89">
        <v>1326</v>
      </c>
      <c r="D849" s="20" t="s">
        <v>838</v>
      </c>
      <c r="E849" s="89">
        <v>71</v>
      </c>
      <c r="F849" s="89" t="s">
        <v>57</v>
      </c>
      <c r="G849" s="89" t="s">
        <v>79</v>
      </c>
      <c r="H849" s="89"/>
      <c r="I849" s="89"/>
      <c r="J849" s="89">
        <v>2087</v>
      </c>
      <c r="K849" s="91" t="s">
        <v>19</v>
      </c>
    </row>
    <row r="850" spans="2:11" ht="16.5" customHeight="1" thickBot="1" x14ac:dyDescent="0.45">
      <c r="B850" s="90"/>
      <c r="C850" s="90"/>
      <c r="D850" s="48" t="s">
        <v>839</v>
      </c>
      <c r="E850" s="90"/>
      <c r="F850" s="90"/>
      <c r="G850" s="90"/>
      <c r="H850" s="90"/>
      <c r="I850" s="90"/>
      <c r="J850" s="90"/>
      <c r="K850" s="92"/>
    </row>
    <row r="851" spans="2:11" ht="15.75" customHeight="1" x14ac:dyDescent="0.4">
      <c r="B851" s="89">
        <v>423</v>
      </c>
      <c r="C851" s="89">
        <v>1327</v>
      </c>
      <c r="D851" s="20" t="s">
        <v>840</v>
      </c>
      <c r="E851" s="89">
        <v>96</v>
      </c>
      <c r="F851" s="89" t="s">
        <v>13</v>
      </c>
      <c r="G851" s="89" t="s">
        <v>435</v>
      </c>
      <c r="H851" s="89"/>
      <c r="I851" s="89"/>
      <c r="J851" s="89">
        <v>2060</v>
      </c>
      <c r="K851" s="91" t="s">
        <v>19</v>
      </c>
    </row>
    <row r="852" spans="2:11" ht="16.5" customHeight="1" thickBot="1" x14ac:dyDescent="0.45">
      <c r="B852" s="90"/>
      <c r="C852" s="90"/>
      <c r="D852" s="48" t="s">
        <v>841</v>
      </c>
      <c r="E852" s="90"/>
      <c r="F852" s="90"/>
      <c r="G852" s="90"/>
      <c r="H852" s="90"/>
      <c r="I852" s="90"/>
      <c r="J852" s="90"/>
      <c r="K852" s="92"/>
    </row>
    <row r="853" spans="2:11" ht="15.75" customHeight="1" x14ac:dyDescent="0.4">
      <c r="B853" s="89">
        <v>424</v>
      </c>
      <c r="C853" s="89">
        <v>1328</v>
      </c>
      <c r="D853" s="20" t="s">
        <v>842</v>
      </c>
      <c r="E853" s="89">
        <v>98</v>
      </c>
      <c r="F853" s="89" t="s">
        <v>13</v>
      </c>
      <c r="G853" s="89" t="s">
        <v>29</v>
      </c>
      <c r="H853" s="89"/>
      <c r="I853" s="89"/>
      <c r="J853" s="89">
        <v>2067</v>
      </c>
      <c r="K853" s="91" t="s">
        <v>19</v>
      </c>
    </row>
    <row r="854" spans="2:11" ht="16.5" customHeight="1" thickBot="1" x14ac:dyDescent="0.45">
      <c r="B854" s="90"/>
      <c r="C854" s="90"/>
      <c r="D854" s="48" t="s">
        <v>843</v>
      </c>
      <c r="E854" s="90"/>
      <c r="F854" s="90"/>
      <c r="G854" s="90"/>
      <c r="H854" s="90"/>
      <c r="I854" s="90"/>
      <c r="J854" s="90"/>
      <c r="K854" s="92"/>
    </row>
    <row r="855" spans="2:11" ht="15.75" customHeight="1" x14ac:dyDescent="0.4">
      <c r="B855" s="89">
        <v>425</v>
      </c>
      <c r="C855" s="89">
        <v>1329</v>
      </c>
      <c r="D855" s="20" t="s">
        <v>844</v>
      </c>
      <c r="E855" s="89" t="s">
        <v>13</v>
      </c>
      <c r="F855" s="89" t="s">
        <v>13</v>
      </c>
      <c r="G855" s="89" t="s">
        <v>29</v>
      </c>
      <c r="H855" s="89"/>
      <c r="I855" s="89"/>
      <c r="J855" s="89">
        <v>2063</v>
      </c>
      <c r="K855" s="91" t="s">
        <v>19</v>
      </c>
    </row>
    <row r="856" spans="2:11" ht="16.5" customHeight="1" thickBot="1" x14ac:dyDescent="0.45">
      <c r="B856" s="90"/>
      <c r="C856" s="90"/>
      <c r="D856" s="48" t="s">
        <v>845</v>
      </c>
      <c r="E856" s="90"/>
      <c r="F856" s="90"/>
      <c r="G856" s="90"/>
      <c r="H856" s="90"/>
      <c r="I856" s="90"/>
      <c r="J856" s="90"/>
      <c r="K856" s="92"/>
    </row>
    <row r="857" spans="2:11" ht="15.75" customHeight="1" x14ac:dyDescent="0.4">
      <c r="B857" s="89">
        <v>426</v>
      </c>
      <c r="C857" s="89">
        <v>4222</v>
      </c>
      <c r="D857" s="20" t="s">
        <v>6560</v>
      </c>
      <c r="E857" s="89">
        <v>13</v>
      </c>
      <c r="F857" s="89"/>
      <c r="G857" s="89" t="s">
        <v>29</v>
      </c>
      <c r="H857" s="89">
        <v>11</v>
      </c>
      <c r="I857" s="89">
        <v>-7</v>
      </c>
      <c r="J857" s="89">
        <v>2093</v>
      </c>
      <c r="K857" s="91" t="s">
        <v>15</v>
      </c>
    </row>
    <row r="858" spans="2:11" ht="16.5" customHeight="1" thickBot="1" x14ac:dyDescent="0.45">
      <c r="B858" s="90"/>
      <c r="C858" s="90"/>
      <c r="D858" s="48" t="s">
        <v>6511</v>
      </c>
      <c r="E858" s="90"/>
      <c r="F858" s="90"/>
      <c r="G858" s="90"/>
      <c r="H858" s="90"/>
      <c r="I858" s="90"/>
      <c r="J858" s="90"/>
      <c r="K858" s="92"/>
    </row>
    <row r="859" spans="2:11" ht="15.75" customHeight="1" x14ac:dyDescent="0.4">
      <c r="B859" s="89">
        <v>427</v>
      </c>
      <c r="C859" s="89">
        <v>1330</v>
      </c>
      <c r="D859" s="20" t="s">
        <v>846</v>
      </c>
      <c r="E859" s="89">
        <v>61</v>
      </c>
      <c r="F859" s="89" t="s">
        <v>134</v>
      </c>
      <c r="G859" s="89" t="s">
        <v>29</v>
      </c>
      <c r="H859" s="89">
        <v>11</v>
      </c>
      <c r="I859" s="89">
        <v>-24</v>
      </c>
      <c r="J859" s="89">
        <v>2306</v>
      </c>
      <c r="K859" s="91" t="s">
        <v>15</v>
      </c>
    </row>
    <row r="860" spans="2:11" ht="16.5" customHeight="1" thickBot="1" x14ac:dyDescent="0.45">
      <c r="B860" s="90"/>
      <c r="C860" s="90"/>
      <c r="D860" s="48" t="s">
        <v>847</v>
      </c>
      <c r="E860" s="90"/>
      <c r="F860" s="90"/>
      <c r="G860" s="90"/>
      <c r="H860" s="90"/>
      <c r="I860" s="90"/>
      <c r="J860" s="90"/>
      <c r="K860" s="92"/>
    </row>
    <row r="861" spans="2:11" ht="15.75" customHeight="1" x14ac:dyDescent="0.4">
      <c r="B861" s="89">
        <v>428</v>
      </c>
      <c r="C861" s="89">
        <v>1331</v>
      </c>
      <c r="D861" s="20" t="s">
        <v>848</v>
      </c>
      <c r="E861" s="89" t="s">
        <v>13</v>
      </c>
      <c r="F861" s="89" t="s">
        <v>13</v>
      </c>
      <c r="G861" s="89" t="s">
        <v>29</v>
      </c>
      <c r="H861" s="89"/>
      <c r="I861" s="89"/>
      <c r="J861" s="89">
        <v>2252</v>
      </c>
      <c r="K861" s="91" t="s">
        <v>19</v>
      </c>
    </row>
    <row r="862" spans="2:11" ht="16.5" customHeight="1" thickBot="1" x14ac:dyDescent="0.45">
      <c r="B862" s="90"/>
      <c r="C862" s="90"/>
      <c r="D862" s="48" t="s">
        <v>849</v>
      </c>
      <c r="E862" s="90"/>
      <c r="F862" s="90"/>
      <c r="G862" s="90"/>
      <c r="H862" s="90"/>
      <c r="I862" s="90"/>
      <c r="J862" s="90"/>
      <c r="K862" s="92"/>
    </row>
    <row r="863" spans="2:11" ht="15.75" customHeight="1" x14ac:dyDescent="0.4">
      <c r="B863" s="89">
        <v>429</v>
      </c>
      <c r="C863" s="89">
        <v>3687</v>
      </c>
      <c r="D863" s="20" t="s">
        <v>850</v>
      </c>
      <c r="E863" s="89" t="s">
        <v>510</v>
      </c>
      <c r="F863" s="89" t="s">
        <v>13</v>
      </c>
      <c r="G863" s="89" t="s">
        <v>79</v>
      </c>
      <c r="H863" s="89"/>
      <c r="I863" s="89"/>
      <c r="J863" s="89">
        <v>2055</v>
      </c>
      <c r="K863" s="91" t="s">
        <v>19</v>
      </c>
    </row>
    <row r="864" spans="2:11" ht="16.5" customHeight="1" thickBot="1" x14ac:dyDescent="0.45">
      <c r="B864" s="90"/>
      <c r="C864" s="90"/>
      <c r="D864" s="48" t="s">
        <v>851</v>
      </c>
      <c r="E864" s="90"/>
      <c r="F864" s="90"/>
      <c r="G864" s="90"/>
      <c r="H864" s="90"/>
      <c r="I864" s="90"/>
      <c r="J864" s="90"/>
      <c r="K864" s="92"/>
    </row>
    <row r="865" spans="2:11" ht="15.75" customHeight="1" x14ac:dyDescent="0.4">
      <c r="B865" s="89">
        <v>430</v>
      </c>
      <c r="C865" s="89">
        <v>1332</v>
      </c>
      <c r="D865" s="20" t="s">
        <v>852</v>
      </c>
      <c r="E865" s="89">
        <v>99</v>
      </c>
      <c r="F865" s="89" t="s">
        <v>184</v>
      </c>
      <c r="G865" s="89" t="s">
        <v>29</v>
      </c>
      <c r="H865" s="89"/>
      <c r="I865" s="89"/>
      <c r="J865" s="89">
        <v>2250</v>
      </c>
      <c r="K865" s="91" t="s">
        <v>19</v>
      </c>
    </row>
    <row r="866" spans="2:11" ht="16.5" customHeight="1" thickBot="1" x14ac:dyDescent="0.45">
      <c r="B866" s="90"/>
      <c r="C866" s="90"/>
      <c r="D866" s="48" t="s">
        <v>853</v>
      </c>
      <c r="E866" s="90"/>
      <c r="F866" s="90"/>
      <c r="G866" s="90"/>
      <c r="H866" s="90"/>
      <c r="I866" s="90"/>
      <c r="J866" s="90"/>
      <c r="K866" s="92"/>
    </row>
    <row r="867" spans="2:11" ht="15.75" customHeight="1" x14ac:dyDescent="0.4">
      <c r="B867" s="89">
        <v>431</v>
      </c>
      <c r="C867" s="89">
        <v>1333</v>
      </c>
      <c r="D867" s="20" t="s">
        <v>854</v>
      </c>
      <c r="E867" s="89" t="s">
        <v>13</v>
      </c>
      <c r="F867" s="89" t="s">
        <v>13</v>
      </c>
      <c r="G867" s="89" t="s">
        <v>29</v>
      </c>
      <c r="H867" s="89"/>
      <c r="I867" s="89"/>
      <c r="J867" s="89">
        <v>2125</v>
      </c>
      <c r="K867" s="91" t="s">
        <v>19</v>
      </c>
    </row>
    <row r="868" spans="2:11" ht="16.5" customHeight="1" thickBot="1" x14ac:dyDescent="0.45">
      <c r="B868" s="90"/>
      <c r="C868" s="90"/>
      <c r="D868" s="48" t="s">
        <v>855</v>
      </c>
      <c r="E868" s="90"/>
      <c r="F868" s="90"/>
      <c r="G868" s="90"/>
      <c r="H868" s="90"/>
      <c r="I868" s="90"/>
      <c r="J868" s="90"/>
      <c r="K868" s="92"/>
    </row>
    <row r="869" spans="2:11" ht="15.75" customHeight="1" x14ac:dyDescent="0.4">
      <c r="B869" s="89">
        <v>432</v>
      </c>
      <c r="C869" s="89">
        <v>3942</v>
      </c>
      <c r="D869" s="20" t="s">
        <v>856</v>
      </c>
      <c r="E869" s="89" t="s">
        <v>13</v>
      </c>
      <c r="F869" s="89" t="s">
        <v>13</v>
      </c>
      <c r="G869" s="89" t="s">
        <v>22</v>
      </c>
      <c r="H869" s="89"/>
      <c r="I869" s="89"/>
      <c r="J869" s="89">
        <v>2129</v>
      </c>
      <c r="K869" s="91" t="s">
        <v>15</v>
      </c>
    </row>
    <row r="870" spans="2:11" ht="16.5" customHeight="1" thickBot="1" x14ac:dyDescent="0.45">
      <c r="B870" s="90"/>
      <c r="C870" s="90"/>
      <c r="D870" s="48" t="s">
        <v>857</v>
      </c>
      <c r="E870" s="90"/>
      <c r="F870" s="90"/>
      <c r="G870" s="90"/>
      <c r="H870" s="90"/>
      <c r="I870" s="90"/>
      <c r="J870" s="90"/>
      <c r="K870" s="92"/>
    </row>
    <row r="871" spans="2:11" ht="15.6" customHeight="1" x14ac:dyDescent="0.4">
      <c r="B871" s="89">
        <v>433</v>
      </c>
      <c r="C871" s="89">
        <v>1334</v>
      </c>
      <c r="D871" s="20" t="s">
        <v>858</v>
      </c>
      <c r="E871" s="89" t="s">
        <v>13</v>
      </c>
      <c r="F871" s="89" t="s">
        <v>13</v>
      </c>
      <c r="G871" s="89" t="s">
        <v>22</v>
      </c>
      <c r="H871" s="89"/>
      <c r="I871" s="89"/>
      <c r="J871" s="89">
        <v>2064</v>
      </c>
      <c r="K871" s="91" t="s">
        <v>19</v>
      </c>
    </row>
    <row r="872" spans="2:11" ht="16.350000000000001" customHeight="1" thickBot="1" x14ac:dyDescent="0.45">
      <c r="B872" s="90"/>
      <c r="C872" s="90"/>
      <c r="D872" s="48" t="s">
        <v>859</v>
      </c>
      <c r="E872" s="90"/>
      <c r="F872" s="90"/>
      <c r="G872" s="90"/>
      <c r="H872" s="90"/>
      <c r="I872" s="90"/>
      <c r="J872" s="90"/>
      <c r="K872" s="92"/>
    </row>
    <row r="873" spans="2:11" ht="15.75" customHeight="1" x14ac:dyDescent="0.4">
      <c r="B873" s="89">
        <v>434</v>
      </c>
      <c r="C873" s="89">
        <v>1335</v>
      </c>
      <c r="D873" s="20" t="s">
        <v>860</v>
      </c>
      <c r="E873" s="89">
        <v>73</v>
      </c>
      <c r="F873" s="89" t="s">
        <v>57</v>
      </c>
      <c r="G873" s="89" t="s">
        <v>32</v>
      </c>
      <c r="H873" s="89"/>
      <c r="I873" s="89"/>
      <c r="J873" s="89">
        <v>2165</v>
      </c>
      <c r="K873" s="91" t="s">
        <v>19</v>
      </c>
    </row>
    <row r="874" spans="2:11" ht="16.5" customHeight="1" thickBot="1" x14ac:dyDescent="0.45">
      <c r="B874" s="90"/>
      <c r="C874" s="90"/>
      <c r="D874" s="48" t="s">
        <v>861</v>
      </c>
      <c r="E874" s="90"/>
      <c r="F874" s="90"/>
      <c r="G874" s="90"/>
      <c r="H874" s="90"/>
      <c r="I874" s="90"/>
      <c r="J874" s="90"/>
      <c r="K874" s="92"/>
    </row>
    <row r="875" spans="2:11" ht="15.75" customHeight="1" x14ac:dyDescent="0.4">
      <c r="B875" s="89">
        <v>435</v>
      </c>
      <c r="C875" s="89">
        <v>1336</v>
      </c>
      <c r="D875" s="20" t="s">
        <v>862</v>
      </c>
      <c r="E875" s="89">
        <v>59</v>
      </c>
      <c r="F875" s="89" t="s">
        <v>13</v>
      </c>
      <c r="G875" s="89" t="s">
        <v>32</v>
      </c>
      <c r="H875" s="89"/>
      <c r="I875" s="89"/>
      <c r="J875" s="89">
        <v>2064</v>
      </c>
      <c r="K875" s="91" t="s">
        <v>19</v>
      </c>
    </row>
    <row r="876" spans="2:11" ht="16.5" customHeight="1" thickBot="1" x14ac:dyDescent="0.45">
      <c r="B876" s="90"/>
      <c r="C876" s="90"/>
      <c r="D876" s="48" t="s">
        <v>863</v>
      </c>
      <c r="E876" s="90"/>
      <c r="F876" s="90"/>
      <c r="G876" s="90"/>
      <c r="H876" s="90"/>
      <c r="I876" s="90"/>
      <c r="J876" s="90"/>
      <c r="K876" s="92"/>
    </row>
    <row r="877" spans="2:11" ht="15.75" customHeight="1" x14ac:dyDescent="0.4">
      <c r="B877" s="89">
        <v>436</v>
      </c>
      <c r="C877" s="89">
        <v>1337</v>
      </c>
      <c r="D877" s="20" t="s">
        <v>864</v>
      </c>
      <c r="E877" s="89" t="s">
        <v>13</v>
      </c>
      <c r="F877" s="89" t="s">
        <v>13</v>
      </c>
      <c r="G877" s="89" t="s">
        <v>43</v>
      </c>
      <c r="H877" s="89"/>
      <c r="I877" s="89"/>
      <c r="J877" s="89">
        <v>2050</v>
      </c>
      <c r="K877" s="91" t="s">
        <v>19</v>
      </c>
    </row>
    <row r="878" spans="2:11" ht="16.5" customHeight="1" thickBot="1" x14ac:dyDescent="0.45">
      <c r="B878" s="90"/>
      <c r="C878" s="90"/>
      <c r="D878" s="48" t="s">
        <v>865</v>
      </c>
      <c r="E878" s="90"/>
      <c r="F878" s="90"/>
      <c r="G878" s="90"/>
      <c r="H878" s="90"/>
      <c r="I878" s="90"/>
      <c r="J878" s="90"/>
      <c r="K878" s="92"/>
    </row>
    <row r="879" spans="2:11" ht="15.75" customHeight="1" x14ac:dyDescent="0.4">
      <c r="B879" s="89">
        <v>437</v>
      </c>
      <c r="C879" s="89">
        <v>1338</v>
      </c>
      <c r="D879" s="20" t="s">
        <v>866</v>
      </c>
      <c r="E879" s="89" t="s">
        <v>13</v>
      </c>
      <c r="F879" s="89" t="s">
        <v>13</v>
      </c>
      <c r="G879" s="89" t="s">
        <v>22</v>
      </c>
      <c r="H879" s="89"/>
      <c r="I879" s="89"/>
      <c r="J879" s="89">
        <v>2048</v>
      </c>
      <c r="K879" s="91" t="s">
        <v>19</v>
      </c>
    </row>
    <row r="880" spans="2:11" ht="16.5" customHeight="1" thickBot="1" x14ac:dyDescent="0.45">
      <c r="B880" s="90"/>
      <c r="C880" s="90"/>
      <c r="D880" s="48" t="s">
        <v>867</v>
      </c>
      <c r="E880" s="90"/>
      <c r="F880" s="90"/>
      <c r="G880" s="90"/>
      <c r="H880" s="90"/>
      <c r="I880" s="90"/>
      <c r="J880" s="90"/>
      <c r="K880" s="92"/>
    </row>
    <row r="881" spans="2:11" ht="15.75" customHeight="1" x14ac:dyDescent="0.4">
      <c r="B881" s="89">
        <v>438</v>
      </c>
      <c r="C881" s="89">
        <v>1339</v>
      </c>
      <c r="D881" s="20" t="s">
        <v>868</v>
      </c>
      <c r="E881" s="89" t="s">
        <v>13</v>
      </c>
      <c r="F881" s="89" t="s">
        <v>13</v>
      </c>
      <c r="G881" s="89" t="s">
        <v>22</v>
      </c>
      <c r="H881" s="89">
        <v>7</v>
      </c>
      <c r="I881" s="89">
        <v>8</v>
      </c>
      <c r="J881" s="89">
        <v>2083</v>
      </c>
      <c r="K881" s="91" t="s">
        <v>15</v>
      </c>
    </row>
    <row r="882" spans="2:11" ht="16.5" customHeight="1" thickBot="1" x14ac:dyDescent="0.45">
      <c r="B882" s="90"/>
      <c r="C882" s="90"/>
      <c r="D882" s="48" t="s">
        <v>869</v>
      </c>
      <c r="E882" s="90"/>
      <c r="F882" s="90"/>
      <c r="G882" s="90"/>
      <c r="H882" s="90"/>
      <c r="I882" s="90"/>
      <c r="J882" s="90"/>
      <c r="K882" s="92"/>
    </row>
    <row r="883" spans="2:11" ht="15.75" customHeight="1" x14ac:dyDescent="0.4">
      <c r="B883" s="89">
        <v>439</v>
      </c>
      <c r="C883" s="89">
        <v>1340</v>
      </c>
      <c r="D883" s="20" t="s">
        <v>870</v>
      </c>
      <c r="E883" s="89" t="s">
        <v>13</v>
      </c>
      <c r="F883" s="89" t="s">
        <v>13</v>
      </c>
      <c r="G883" s="89" t="s">
        <v>22</v>
      </c>
      <c r="H883" s="89"/>
      <c r="I883" s="89"/>
      <c r="J883" s="89">
        <v>2082</v>
      </c>
      <c r="K883" s="91" t="s">
        <v>19</v>
      </c>
    </row>
    <row r="884" spans="2:11" ht="16.5" customHeight="1" thickBot="1" x14ac:dyDescent="0.45">
      <c r="B884" s="90"/>
      <c r="C884" s="90"/>
      <c r="D884" s="48" t="s">
        <v>871</v>
      </c>
      <c r="E884" s="90"/>
      <c r="F884" s="90"/>
      <c r="G884" s="90"/>
      <c r="H884" s="90"/>
      <c r="I884" s="90"/>
      <c r="J884" s="90"/>
      <c r="K884" s="92"/>
    </row>
    <row r="885" spans="2:11" ht="15.75" customHeight="1" x14ac:dyDescent="0.4">
      <c r="B885" s="89">
        <v>440</v>
      </c>
      <c r="C885" s="89">
        <v>1341</v>
      </c>
      <c r="D885" s="20" t="s">
        <v>872</v>
      </c>
      <c r="E885" s="89">
        <v>92</v>
      </c>
      <c r="F885" s="89" t="s">
        <v>134</v>
      </c>
      <c r="G885" s="89" t="s">
        <v>39</v>
      </c>
      <c r="H885" s="89"/>
      <c r="I885" s="89"/>
      <c r="J885" s="89">
        <v>2247</v>
      </c>
      <c r="K885" s="91" t="s">
        <v>19</v>
      </c>
    </row>
    <row r="886" spans="2:11" ht="16.5" customHeight="1" thickBot="1" x14ac:dyDescent="0.45">
      <c r="B886" s="90"/>
      <c r="C886" s="90"/>
      <c r="D886" s="48" t="s">
        <v>873</v>
      </c>
      <c r="E886" s="90"/>
      <c r="F886" s="90"/>
      <c r="G886" s="90"/>
      <c r="H886" s="90"/>
      <c r="I886" s="90"/>
      <c r="J886" s="90"/>
      <c r="K886" s="92"/>
    </row>
    <row r="887" spans="2:11" ht="15.75" customHeight="1" x14ac:dyDescent="0.4">
      <c r="B887" s="89">
        <v>441</v>
      </c>
      <c r="C887" s="89">
        <v>1342</v>
      </c>
      <c r="D887" s="20" t="s">
        <v>874</v>
      </c>
      <c r="E887" s="89">
        <v>95</v>
      </c>
      <c r="F887" s="89" t="s">
        <v>57</v>
      </c>
      <c r="G887" s="89" t="s">
        <v>29</v>
      </c>
      <c r="H887" s="89"/>
      <c r="I887" s="89"/>
      <c r="J887" s="89">
        <v>2169</v>
      </c>
      <c r="K887" s="91" t="s">
        <v>19</v>
      </c>
    </row>
    <row r="888" spans="2:11" ht="16.5" customHeight="1" thickBot="1" x14ac:dyDescent="0.45">
      <c r="B888" s="90"/>
      <c r="C888" s="90"/>
      <c r="D888" s="48" t="s">
        <v>875</v>
      </c>
      <c r="E888" s="90"/>
      <c r="F888" s="90"/>
      <c r="G888" s="90"/>
      <c r="H888" s="90"/>
      <c r="I888" s="90"/>
      <c r="J888" s="90"/>
      <c r="K888" s="92"/>
    </row>
    <row r="889" spans="2:11" ht="15.75" customHeight="1" x14ac:dyDescent="0.4">
      <c r="B889" s="89">
        <v>442</v>
      </c>
      <c r="C889" s="89">
        <v>1343</v>
      </c>
      <c r="D889" s="20" t="s">
        <v>876</v>
      </c>
      <c r="E889" s="89" t="s">
        <v>13</v>
      </c>
      <c r="F889" s="89" t="s">
        <v>13</v>
      </c>
      <c r="G889" s="89" t="s">
        <v>29</v>
      </c>
      <c r="H889" s="89"/>
      <c r="I889" s="89"/>
      <c r="J889" s="89">
        <v>1935</v>
      </c>
      <c r="K889" s="91" t="s">
        <v>19</v>
      </c>
    </row>
    <row r="890" spans="2:11" ht="16.5" customHeight="1" thickBot="1" x14ac:dyDescent="0.45">
      <c r="B890" s="90"/>
      <c r="C890" s="90"/>
      <c r="D890" s="48" t="s">
        <v>877</v>
      </c>
      <c r="E890" s="90"/>
      <c r="F890" s="90"/>
      <c r="G890" s="90"/>
      <c r="H890" s="90"/>
      <c r="I890" s="90"/>
      <c r="J890" s="90"/>
      <c r="K890" s="92"/>
    </row>
    <row r="891" spans="2:11" ht="15.75" customHeight="1" x14ac:dyDescent="0.4">
      <c r="B891" s="89">
        <v>443</v>
      </c>
      <c r="C891" s="89">
        <v>1344</v>
      </c>
      <c r="D891" s="20" t="s">
        <v>878</v>
      </c>
      <c r="E891" s="89">
        <v>55</v>
      </c>
      <c r="F891" s="89" t="s">
        <v>13</v>
      </c>
      <c r="G891" s="89" t="s">
        <v>29</v>
      </c>
      <c r="H891" s="89"/>
      <c r="I891" s="89"/>
      <c r="J891" s="89">
        <v>2061</v>
      </c>
      <c r="K891" s="91" t="s">
        <v>19</v>
      </c>
    </row>
    <row r="892" spans="2:11" ht="16.5" customHeight="1" thickBot="1" x14ac:dyDescent="0.45">
      <c r="B892" s="90"/>
      <c r="C892" s="90"/>
      <c r="D892" s="48" t="s">
        <v>879</v>
      </c>
      <c r="E892" s="90"/>
      <c r="F892" s="90"/>
      <c r="G892" s="90"/>
      <c r="H892" s="90"/>
      <c r="I892" s="90"/>
      <c r="J892" s="90"/>
      <c r="K892" s="92"/>
    </row>
    <row r="893" spans="2:11" ht="15.75" customHeight="1" x14ac:dyDescent="0.4">
      <c r="B893" s="89">
        <v>444</v>
      </c>
      <c r="C893" s="89">
        <v>4121</v>
      </c>
      <c r="D893" s="20" t="s">
        <v>6356</v>
      </c>
      <c r="E893" s="89" t="s">
        <v>28</v>
      </c>
      <c r="F893" s="89" t="s">
        <v>13</v>
      </c>
      <c r="G893" s="89" t="s">
        <v>29</v>
      </c>
      <c r="H893" s="89"/>
      <c r="I893" s="89"/>
      <c r="J893" s="89">
        <v>2105</v>
      </c>
      <c r="K893" s="91" t="s">
        <v>15</v>
      </c>
    </row>
    <row r="894" spans="2:11" ht="16.5" customHeight="1" thickBot="1" x14ac:dyDescent="0.45">
      <c r="B894" s="90"/>
      <c r="C894" s="90"/>
      <c r="D894" s="48" t="s">
        <v>6239</v>
      </c>
      <c r="E894" s="90"/>
      <c r="F894" s="90"/>
      <c r="G894" s="90"/>
      <c r="H894" s="90"/>
      <c r="I894" s="90"/>
      <c r="J894" s="90"/>
      <c r="K894" s="92"/>
    </row>
    <row r="895" spans="2:11" ht="15.75" customHeight="1" x14ac:dyDescent="0.4">
      <c r="B895" s="89">
        <v>445</v>
      </c>
      <c r="C895" s="89">
        <v>1345</v>
      </c>
      <c r="D895" s="20" t="s">
        <v>880</v>
      </c>
      <c r="E895" s="89">
        <v>90</v>
      </c>
      <c r="F895" s="89" t="s">
        <v>13</v>
      </c>
      <c r="G895" s="89" t="s">
        <v>79</v>
      </c>
      <c r="H895" s="89"/>
      <c r="I895" s="89"/>
      <c r="J895" s="89">
        <v>2066</v>
      </c>
      <c r="K895" s="91" t="s">
        <v>19</v>
      </c>
    </row>
    <row r="896" spans="2:11" ht="16.5" customHeight="1" thickBot="1" x14ac:dyDescent="0.45">
      <c r="B896" s="90"/>
      <c r="C896" s="90"/>
      <c r="D896" s="48" t="s">
        <v>881</v>
      </c>
      <c r="E896" s="90"/>
      <c r="F896" s="90"/>
      <c r="G896" s="90"/>
      <c r="H896" s="90"/>
      <c r="I896" s="90"/>
      <c r="J896" s="90"/>
      <c r="K896" s="92"/>
    </row>
    <row r="897" spans="2:11" ht="15.75" customHeight="1" x14ac:dyDescent="0.4">
      <c r="B897" s="89">
        <v>446</v>
      </c>
      <c r="C897" s="89">
        <v>4063</v>
      </c>
      <c r="D897" s="20" t="s">
        <v>6122</v>
      </c>
      <c r="E897" s="89" t="s">
        <v>13</v>
      </c>
      <c r="F897" s="89" t="s">
        <v>13</v>
      </c>
      <c r="G897" s="89" t="s">
        <v>22</v>
      </c>
      <c r="H897" s="89"/>
      <c r="I897" s="89"/>
      <c r="J897" s="89">
        <v>2121</v>
      </c>
      <c r="K897" s="91" t="s">
        <v>15</v>
      </c>
    </row>
    <row r="898" spans="2:11" ht="16.5" customHeight="1" thickBot="1" x14ac:dyDescent="0.45">
      <c r="B898" s="90"/>
      <c r="C898" s="90"/>
      <c r="D898" s="48" t="s">
        <v>6325</v>
      </c>
      <c r="E898" s="90"/>
      <c r="F898" s="90"/>
      <c r="G898" s="90"/>
      <c r="H898" s="90"/>
      <c r="I898" s="90"/>
      <c r="J898" s="90"/>
      <c r="K898" s="92"/>
    </row>
    <row r="899" spans="2:11" ht="15.75" customHeight="1" x14ac:dyDescent="0.4">
      <c r="B899" s="89">
        <v>447</v>
      </c>
      <c r="C899" s="89">
        <v>1346</v>
      </c>
      <c r="D899" s="20" t="s">
        <v>882</v>
      </c>
      <c r="E899" s="89">
        <v>67</v>
      </c>
      <c r="F899" s="89" t="s">
        <v>13</v>
      </c>
      <c r="G899" s="89" t="s">
        <v>193</v>
      </c>
      <c r="H899" s="89"/>
      <c r="I899" s="89"/>
      <c r="J899" s="89">
        <v>2055</v>
      </c>
      <c r="K899" s="91" t="s">
        <v>15</v>
      </c>
    </row>
    <row r="900" spans="2:11" ht="16.5" customHeight="1" thickBot="1" x14ac:dyDescent="0.45">
      <c r="B900" s="90"/>
      <c r="C900" s="90"/>
      <c r="D900" s="48" t="s">
        <v>883</v>
      </c>
      <c r="E900" s="90"/>
      <c r="F900" s="90"/>
      <c r="G900" s="90"/>
      <c r="H900" s="90"/>
      <c r="I900" s="90"/>
      <c r="J900" s="90"/>
      <c r="K900" s="92"/>
    </row>
    <row r="901" spans="2:11" ht="15.75" customHeight="1" x14ac:dyDescent="0.4">
      <c r="B901" s="89">
        <v>448</v>
      </c>
      <c r="C901" s="89">
        <v>1921</v>
      </c>
      <c r="D901" s="20" t="s">
        <v>884</v>
      </c>
      <c r="E901" s="89">
        <v>82</v>
      </c>
      <c r="F901" s="89" t="s">
        <v>57</v>
      </c>
      <c r="G901" s="89" t="s">
        <v>193</v>
      </c>
      <c r="H901" s="89">
        <v>10</v>
      </c>
      <c r="I901" s="89">
        <v>-16</v>
      </c>
      <c r="J901" s="89">
        <v>2192</v>
      </c>
      <c r="K901" s="91" t="s">
        <v>15</v>
      </c>
    </row>
    <row r="902" spans="2:11" ht="16.5" customHeight="1" thickBot="1" x14ac:dyDescent="0.45">
      <c r="B902" s="90"/>
      <c r="C902" s="90"/>
      <c r="D902" s="48" t="s">
        <v>885</v>
      </c>
      <c r="E902" s="90"/>
      <c r="F902" s="90"/>
      <c r="G902" s="90"/>
      <c r="H902" s="90"/>
      <c r="I902" s="90"/>
      <c r="J902" s="90"/>
      <c r="K902" s="92"/>
    </row>
    <row r="903" spans="2:11" ht="15.75" customHeight="1" x14ac:dyDescent="0.4">
      <c r="B903" s="89">
        <v>449</v>
      </c>
      <c r="C903" s="89">
        <v>1347</v>
      </c>
      <c r="D903" s="20" t="s">
        <v>886</v>
      </c>
      <c r="E903" s="89">
        <v>49</v>
      </c>
      <c r="F903" s="89" t="s">
        <v>13</v>
      </c>
      <c r="G903" s="89" t="s">
        <v>239</v>
      </c>
      <c r="H903" s="89"/>
      <c r="I903" s="89"/>
      <c r="J903" s="89">
        <v>2058</v>
      </c>
      <c r="K903" s="91" t="s">
        <v>19</v>
      </c>
    </row>
    <row r="904" spans="2:11" ht="16.5" customHeight="1" thickBot="1" x14ac:dyDescent="0.45">
      <c r="B904" s="90"/>
      <c r="C904" s="90"/>
      <c r="D904" s="48" t="s">
        <v>887</v>
      </c>
      <c r="E904" s="90"/>
      <c r="F904" s="90"/>
      <c r="G904" s="90"/>
      <c r="H904" s="90"/>
      <c r="I904" s="90"/>
      <c r="J904" s="90"/>
      <c r="K904" s="92"/>
    </row>
    <row r="905" spans="2:11" ht="15.75" customHeight="1" x14ac:dyDescent="0.4">
      <c r="B905" s="89">
        <v>450</v>
      </c>
      <c r="C905" s="89">
        <v>1348</v>
      </c>
      <c r="D905" s="20" t="s">
        <v>888</v>
      </c>
      <c r="E905" s="89">
        <v>68</v>
      </c>
      <c r="F905" s="89" t="s">
        <v>13</v>
      </c>
      <c r="G905" s="89" t="s">
        <v>239</v>
      </c>
      <c r="H905" s="89"/>
      <c r="I905" s="89"/>
      <c r="J905" s="89">
        <v>2062</v>
      </c>
      <c r="K905" s="91" t="s">
        <v>19</v>
      </c>
    </row>
    <row r="906" spans="2:11" ht="16.5" customHeight="1" thickBot="1" x14ac:dyDescent="0.45">
      <c r="B906" s="90"/>
      <c r="C906" s="90"/>
      <c r="D906" s="48" t="s">
        <v>889</v>
      </c>
      <c r="E906" s="90"/>
      <c r="F906" s="90"/>
      <c r="G906" s="90"/>
      <c r="H906" s="90"/>
      <c r="I906" s="90"/>
      <c r="J906" s="90"/>
      <c r="K906" s="92"/>
    </row>
    <row r="907" spans="2:11" ht="15.75" customHeight="1" x14ac:dyDescent="0.4">
      <c r="B907" s="89">
        <v>451</v>
      </c>
      <c r="C907" s="89">
        <v>1349</v>
      </c>
      <c r="D907" s="20" t="s">
        <v>890</v>
      </c>
      <c r="E907" s="89" t="s">
        <v>13</v>
      </c>
      <c r="F907" s="89" t="s">
        <v>13</v>
      </c>
      <c r="G907" s="89" t="s">
        <v>239</v>
      </c>
      <c r="H907" s="89"/>
      <c r="I907" s="89"/>
      <c r="J907" s="89">
        <v>2010</v>
      </c>
      <c r="K907" s="91" t="s">
        <v>19</v>
      </c>
    </row>
    <row r="908" spans="2:11" ht="16.5" customHeight="1" thickBot="1" x14ac:dyDescent="0.45">
      <c r="B908" s="90"/>
      <c r="C908" s="90"/>
      <c r="D908" s="48" t="s">
        <v>891</v>
      </c>
      <c r="E908" s="90"/>
      <c r="F908" s="90"/>
      <c r="G908" s="90"/>
      <c r="H908" s="90"/>
      <c r="I908" s="90"/>
      <c r="J908" s="90"/>
      <c r="K908" s="92"/>
    </row>
    <row r="909" spans="2:11" ht="15.75" customHeight="1" x14ac:dyDescent="0.4">
      <c r="B909" s="89">
        <v>452</v>
      </c>
      <c r="C909" s="89">
        <v>1350</v>
      </c>
      <c r="D909" s="20" t="s">
        <v>892</v>
      </c>
      <c r="E909" s="89">
        <v>91</v>
      </c>
      <c r="F909" s="89" t="s">
        <v>13</v>
      </c>
      <c r="G909" s="89" t="s">
        <v>551</v>
      </c>
      <c r="H909" s="89"/>
      <c r="I909" s="89"/>
      <c r="J909" s="89">
        <v>2134</v>
      </c>
      <c r="K909" s="91" t="s">
        <v>15</v>
      </c>
    </row>
    <row r="910" spans="2:11" ht="16.5" customHeight="1" thickBot="1" x14ac:dyDescent="0.45">
      <c r="B910" s="90"/>
      <c r="C910" s="90"/>
      <c r="D910" s="48" t="s">
        <v>893</v>
      </c>
      <c r="E910" s="90"/>
      <c r="F910" s="90"/>
      <c r="G910" s="90"/>
      <c r="H910" s="90"/>
      <c r="I910" s="90"/>
      <c r="J910" s="90"/>
      <c r="K910" s="92"/>
    </row>
    <row r="911" spans="2:11" ht="15.75" customHeight="1" x14ac:dyDescent="0.4">
      <c r="B911" s="89">
        <v>453</v>
      </c>
      <c r="C911" s="89">
        <v>1351</v>
      </c>
      <c r="D911" s="20" t="s">
        <v>894</v>
      </c>
      <c r="E911" s="89">
        <v>70</v>
      </c>
      <c r="F911" s="89" t="s">
        <v>184</v>
      </c>
      <c r="G911" s="89" t="s">
        <v>242</v>
      </c>
      <c r="H911" s="89"/>
      <c r="I911" s="89"/>
      <c r="J911" s="89">
        <v>2164</v>
      </c>
      <c r="K911" s="91" t="s">
        <v>19</v>
      </c>
    </row>
    <row r="912" spans="2:11" ht="16.5" customHeight="1" thickBot="1" x14ac:dyDescent="0.45">
      <c r="B912" s="90"/>
      <c r="C912" s="90"/>
      <c r="D912" s="48" t="s">
        <v>895</v>
      </c>
      <c r="E912" s="90"/>
      <c r="F912" s="90"/>
      <c r="G912" s="90"/>
      <c r="H912" s="90"/>
      <c r="I912" s="90"/>
      <c r="J912" s="90"/>
      <c r="K912" s="92"/>
    </row>
    <row r="913" spans="2:11" ht="15.75" customHeight="1" x14ac:dyDescent="0.4">
      <c r="B913" s="89">
        <v>454</v>
      </c>
      <c r="C913" s="89">
        <v>1352</v>
      </c>
      <c r="D913" s="20" t="s">
        <v>896</v>
      </c>
      <c r="E913" s="89" t="s">
        <v>13</v>
      </c>
      <c r="F913" s="89" t="s">
        <v>13</v>
      </c>
      <c r="G913" s="89" t="s">
        <v>897</v>
      </c>
      <c r="H913" s="89"/>
      <c r="I913" s="89"/>
      <c r="J913" s="89">
        <v>2024</v>
      </c>
      <c r="K913" s="91" t="s">
        <v>19</v>
      </c>
    </row>
    <row r="914" spans="2:11" ht="16.5" customHeight="1" thickBot="1" x14ac:dyDescent="0.45">
      <c r="B914" s="90"/>
      <c r="C914" s="90"/>
      <c r="D914" s="48" t="s">
        <v>898</v>
      </c>
      <c r="E914" s="90"/>
      <c r="F914" s="90"/>
      <c r="G914" s="90"/>
      <c r="H914" s="90"/>
      <c r="I914" s="90"/>
      <c r="J914" s="90"/>
      <c r="K914" s="92"/>
    </row>
    <row r="915" spans="2:11" ht="15.75" customHeight="1" x14ac:dyDescent="0.4">
      <c r="B915" s="89">
        <v>455</v>
      </c>
      <c r="C915" s="89">
        <v>1353</v>
      </c>
      <c r="D915" s="20" t="s">
        <v>899</v>
      </c>
      <c r="E915" s="89" t="s">
        <v>13</v>
      </c>
      <c r="F915" s="89" t="s">
        <v>57</v>
      </c>
      <c r="G915" s="89" t="s">
        <v>242</v>
      </c>
      <c r="H915" s="89"/>
      <c r="I915" s="89"/>
      <c r="J915" s="89">
        <v>2139</v>
      </c>
      <c r="K915" s="91" t="s">
        <v>19</v>
      </c>
    </row>
    <row r="916" spans="2:11" ht="16.5" customHeight="1" thickBot="1" x14ac:dyDescent="0.45">
      <c r="B916" s="90"/>
      <c r="C916" s="90"/>
      <c r="D916" s="48" t="s">
        <v>900</v>
      </c>
      <c r="E916" s="90"/>
      <c r="F916" s="90"/>
      <c r="G916" s="90"/>
      <c r="H916" s="90"/>
      <c r="I916" s="90"/>
      <c r="J916" s="90"/>
      <c r="K916" s="92"/>
    </row>
    <row r="917" spans="2:11" ht="15.75" customHeight="1" x14ac:dyDescent="0.4">
      <c r="B917" s="89">
        <v>456</v>
      </c>
      <c r="C917" s="89">
        <v>1354</v>
      </c>
      <c r="D917" s="20" t="s">
        <v>901</v>
      </c>
      <c r="E917" s="89">
        <v>60</v>
      </c>
      <c r="F917" s="89" t="s">
        <v>13</v>
      </c>
      <c r="G917" s="89" t="s">
        <v>239</v>
      </c>
      <c r="H917" s="89"/>
      <c r="I917" s="89"/>
      <c r="J917" s="89">
        <v>2075</v>
      </c>
      <c r="K917" s="91" t="s">
        <v>19</v>
      </c>
    </row>
    <row r="918" spans="2:11" ht="16.5" customHeight="1" thickBot="1" x14ac:dyDescent="0.45">
      <c r="B918" s="90"/>
      <c r="C918" s="90"/>
      <c r="D918" s="48" t="s">
        <v>902</v>
      </c>
      <c r="E918" s="90"/>
      <c r="F918" s="90"/>
      <c r="G918" s="90"/>
      <c r="H918" s="90"/>
      <c r="I918" s="90"/>
      <c r="J918" s="90"/>
      <c r="K918" s="92"/>
    </row>
    <row r="919" spans="2:11" ht="15.75" customHeight="1" x14ac:dyDescent="0.4">
      <c r="B919" s="89">
        <v>457</v>
      </c>
      <c r="C919" s="89">
        <v>1939</v>
      </c>
      <c r="D919" s="20" t="s">
        <v>6445</v>
      </c>
      <c r="E919" s="89">
        <v>78</v>
      </c>
      <c r="F919" s="89" t="s">
        <v>57</v>
      </c>
      <c r="G919" s="89" t="s">
        <v>193</v>
      </c>
      <c r="H919" s="89">
        <v>10</v>
      </c>
      <c r="I919" s="89">
        <v>14</v>
      </c>
      <c r="J919" s="89">
        <v>2154</v>
      </c>
      <c r="K919" s="91" t="s">
        <v>15</v>
      </c>
    </row>
    <row r="920" spans="2:11" ht="16.5" customHeight="1" thickBot="1" x14ac:dyDescent="0.45">
      <c r="B920" s="90"/>
      <c r="C920" s="90"/>
      <c r="D920" s="48" t="s">
        <v>2216</v>
      </c>
      <c r="E920" s="90"/>
      <c r="F920" s="90"/>
      <c r="G920" s="90"/>
      <c r="H920" s="90"/>
      <c r="I920" s="90"/>
      <c r="J920" s="90"/>
      <c r="K920" s="92"/>
    </row>
    <row r="921" spans="2:11" ht="15.75" customHeight="1" x14ac:dyDescent="0.4">
      <c r="B921" s="89">
        <v>458</v>
      </c>
      <c r="C921" s="89">
        <v>1355</v>
      </c>
      <c r="D921" s="20" t="s">
        <v>903</v>
      </c>
      <c r="E921" s="89" t="s">
        <v>13</v>
      </c>
      <c r="F921" s="89" t="s">
        <v>184</v>
      </c>
      <c r="G921" s="89" t="s">
        <v>242</v>
      </c>
      <c r="H921" s="89"/>
      <c r="I921" s="89"/>
      <c r="J921" s="89">
        <v>2154</v>
      </c>
      <c r="K921" s="91" t="s">
        <v>19</v>
      </c>
    </row>
    <row r="922" spans="2:11" ht="16.5" customHeight="1" thickBot="1" x14ac:dyDescent="0.45">
      <c r="B922" s="90"/>
      <c r="C922" s="90"/>
      <c r="D922" s="48" t="s">
        <v>904</v>
      </c>
      <c r="E922" s="90"/>
      <c r="F922" s="90"/>
      <c r="G922" s="90"/>
      <c r="H922" s="90"/>
      <c r="I922" s="90"/>
      <c r="J922" s="90"/>
      <c r="K922" s="92"/>
    </row>
    <row r="923" spans="2:11" ht="15.75" customHeight="1" x14ac:dyDescent="0.4">
      <c r="B923" s="89">
        <v>459</v>
      </c>
      <c r="C923" s="89">
        <v>1356</v>
      </c>
      <c r="D923" s="20" t="s">
        <v>905</v>
      </c>
      <c r="E923" s="89">
        <v>92</v>
      </c>
      <c r="F923" s="89" t="s">
        <v>13</v>
      </c>
      <c r="G923" s="89" t="s">
        <v>277</v>
      </c>
      <c r="H923" s="89"/>
      <c r="I923" s="89"/>
      <c r="J923" s="89">
        <v>2061</v>
      </c>
      <c r="K923" s="91" t="s">
        <v>19</v>
      </c>
    </row>
    <row r="924" spans="2:11" ht="16.5" customHeight="1" thickBot="1" x14ac:dyDescent="0.45">
      <c r="B924" s="90"/>
      <c r="C924" s="90"/>
      <c r="D924" s="48" t="s">
        <v>906</v>
      </c>
      <c r="E924" s="90"/>
      <c r="F924" s="90"/>
      <c r="G924" s="90"/>
      <c r="H924" s="90"/>
      <c r="I924" s="90"/>
      <c r="J924" s="90"/>
      <c r="K924" s="92"/>
    </row>
    <row r="925" spans="2:11" ht="15.75" customHeight="1" x14ac:dyDescent="0.4">
      <c r="B925" s="89">
        <v>460</v>
      </c>
      <c r="C925" s="89">
        <v>1357</v>
      </c>
      <c r="D925" s="20" t="s">
        <v>907</v>
      </c>
      <c r="E925" s="89">
        <v>90</v>
      </c>
      <c r="F925" s="89" t="s">
        <v>13</v>
      </c>
      <c r="G925" s="89" t="s">
        <v>79</v>
      </c>
      <c r="H925" s="89"/>
      <c r="I925" s="89"/>
      <c r="J925" s="89">
        <v>2043</v>
      </c>
      <c r="K925" s="91" t="s">
        <v>19</v>
      </c>
    </row>
    <row r="926" spans="2:11" ht="16.5" customHeight="1" thickBot="1" x14ac:dyDescent="0.45">
      <c r="B926" s="90"/>
      <c r="C926" s="90"/>
      <c r="D926" s="48" t="s">
        <v>908</v>
      </c>
      <c r="E926" s="90"/>
      <c r="F926" s="90"/>
      <c r="G926" s="90"/>
      <c r="H926" s="90"/>
      <c r="I926" s="90"/>
      <c r="J926" s="90"/>
      <c r="K926" s="92"/>
    </row>
    <row r="927" spans="2:11" ht="15.75" customHeight="1" x14ac:dyDescent="0.4">
      <c r="B927" s="89">
        <v>461</v>
      </c>
      <c r="C927" s="89">
        <v>1358</v>
      </c>
      <c r="D927" s="20" t="s">
        <v>909</v>
      </c>
      <c r="E927" s="89">
        <v>45</v>
      </c>
      <c r="F927" s="89" t="s">
        <v>13</v>
      </c>
      <c r="G927" s="89" t="s">
        <v>29</v>
      </c>
      <c r="H927" s="89"/>
      <c r="I927" s="89"/>
      <c r="J927" s="89">
        <v>2011</v>
      </c>
      <c r="K927" s="91" t="s">
        <v>19</v>
      </c>
    </row>
    <row r="928" spans="2:11" ht="16.5" customHeight="1" thickBot="1" x14ac:dyDescent="0.45">
      <c r="B928" s="90"/>
      <c r="C928" s="90"/>
      <c r="D928" s="48" t="s">
        <v>910</v>
      </c>
      <c r="E928" s="90"/>
      <c r="F928" s="90"/>
      <c r="G928" s="90"/>
      <c r="H928" s="90"/>
      <c r="I928" s="90"/>
      <c r="J928" s="90"/>
      <c r="K928" s="92"/>
    </row>
    <row r="929" spans="2:11" ht="15.75" customHeight="1" x14ac:dyDescent="0.4">
      <c r="B929" s="89">
        <v>462</v>
      </c>
      <c r="C929" s="89">
        <v>3966</v>
      </c>
      <c r="D929" s="20" t="s">
        <v>911</v>
      </c>
      <c r="E929" s="89" t="s">
        <v>13</v>
      </c>
      <c r="F929" s="89" t="s">
        <v>13</v>
      </c>
      <c r="G929" s="89" t="s">
        <v>22</v>
      </c>
      <c r="H929" s="89"/>
      <c r="I929" s="89"/>
      <c r="J929" s="89">
        <v>2115</v>
      </c>
      <c r="K929" s="91" t="s">
        <v>15</v>
      </c>
    </row>
    <row r="930" spans="2:11" ht="16.5" customHeight="1" thickBot="1" x14ac:dyDescent="0.45">
      <c r="B930" s="90"/>
      <c r="C930" s="90"/>
      <c r="D930" s="48" t="s">
        <v>912</v>
      </c>
      <c r="E930" s="90"/>
      <c r="F930" s="90"/>
      <c r="G930" s="90"/>
      <c r="H930" s="90"/>
      <c r="I930" s="90"/>
      <c r="J930" s="90"/>
      <c r="K930" s="92"/>
    </row>
    <row r="931" spans="2:11" ht="15.75" customHeight="1" x14ac:dyDescent="0.4">
      <c r="B931" s="89">
        <v>463</v>
      </c>
      <c r="C931" s="89">
        <v>1359</v>
      </c>
      <c r="D931" s="20" t="s">
        <v>913</v>
      </c>
      <c r="E931" s="89" t="s">
        <v>13</v>
      </c>
      <c r="F931" s="89" t="s">
        <v>13</v>
      </c>
      <c r="G931" s="89" t="s">
        <v>14</v>
      </c>
      <c r="H931" s="89"/>
      <c r="I931" s="89"/>
      <c r="J931" s="89">
        <v>2073</v>
      </c>
      <c r="K931" s="91" t="s">
        <v>19</v>
      </c>
    </row>
    <row r="932" spans="2:11" ht="16.5" customHeight="1" thickBot="1" x14ac:dyDescent="0.45">
      <c r="B932" s="90"/>
      <c r="C932" s="90"/>
      <c r="D932" s="48" t="s">
        <v>914</v>
      </c>
      <c r="E932" s="90"/>
      <c r="F932" s="90"/>
      <c r="G932" s="90"/>
      <c r="H932" s="90"/>
      <c r="I932" s="90"/>
      <c r="J932" s="90"/>
      <c r="K932" s="92"/>
    </row>
    <row r="933" spans="2:11" ht="15.75" customHeight="1" x14ac:dyDescent="0.4">
      <c r="B933" s="89">
        <v>464</v>
      </c>
      <c r="C933" s="89">
        <v>3973</v>
      </c>
      <c r="D933" s="20" t="s">
        <v>915</v>
      </c>
      <c r="E933" s="89" t="s">
        <v>13</v>
      </c>
      <c r="F933" s="89" t="s">
        <v>13</v>
      </c>
      <c r="G933" s="89" t="s">
        <v>22</v>
      </c>
      <c r="H933" s="89"/>
      <c r="I933" s="89"/>
      <c r="J933" s="89">
        <v>2090</v>
      </c>
      <c r="K933" s="91" t="s">
        <v>15</v>
      </c>
    </row>
    <row r="934" spans="2:11" ht="16.5" customHeight="1" thickBot="1" x14ac:dyDescent="0.45">
      <c r="B934" s="90"/>
      <c r="C934" s="90"/>
      <c r="D934" s="48" t="s">
        <v>916</v>
      </c>
      <c r="E934" s="90"/>
      <c r="F934" s="90"/>
      <c r="G934" s="90"/>
      <c r="H934" s="90"/>
      <c r="I934" s="90"/>
      <c r="J934" s="90"/>
      <c r="K934" s="92"/>
    </row>
    <row r="935" spans="2:11" ht="15.75" customHeight="1" x14ac:dyDescent="0.4">
      <c r="B935" s="89">
        <v>465</v>
      </c>
      <c r="C935" s="89">
        <v>3951</v>
      </c>
      <c r="D935" s="20" t="s">
        <v>917</v>
      </c>
      <c r="E935" s="89" t="s">
        <v>13</v>
      </c>
      <c r="F935" s="89" t="s">
        <v>13</v>
      </c>
      <c r="G935" s="89" t="s">
        <v>22</v>
      </c>
      <c r="H935" s="89"/>
      <c r="I935" s="89"/>
      <c r="J935" s="89">
        <v>2098</v>
      </c>
      <c r="K935" s="91" t="s">
        <v>15</v>
      </c>
    </row>
    <row r="936" spans="2:11" ht="16.5" customHeight="1" thickBot="1" x14ac:dyDescent="0.45">
      <c r="B936" s="90"/>
      <c r="C936" s="90"/>
      <c r="D936" s="48" t="s">
        <v>918</v>
      </c>
      <c r="E936" s="90"/>
      <c r="F936" s="90"/>
      <c r="G936" s="90"/>
      <c r="H936" s="90"/>
      <c r="I936" s="90"/>
      <c r="J936" s="90"/>
      <c r="K936" s="92"/>
    </row>
    <row r="937" spans="2:11" ht="15.75" customHeight="1" x14ac:dyDescent="0.4">
      <c r="B937" s="89">
        <v>466</v>
      </c>
      <c r="C937" s="89">
        <v>3688</v>
      </c>
      <c r="D937" s="20" t="s">
        <v>919</v>
      </c>
      <c r="E937" s="89" t="s">
        <v>137</v>
      </c>
      <c r="F937" s="89" t="s">
        <v>57</v>
      </c>
      <c r="G937" s="89" t="s">
        <v>494</v>
      </c>
      <c r="H937" s="89">
        <f>9+7</f>
        <v>16</v>
      </c>
      <c r="I937" s="89">
        <f>18+17</f>
        <v>35</v>
      </c>
      <c r="J937" s="89">
        <v>2194</v>
      </c>
      <c r="K937" s="91" t="s">
        <v>15</v>
      </c>
    </row>
    <row r="938" spans="2:11" ht="16.5" customHeight="1" thickBot="1" x14ac:dyDescent="0.45">
      <c r="B938" s="90"/>
      <c r="C938" s="90"/>
      <c r="D938" s="48" t="s">
        <v>920</v>
      </c>
      <c r="E938" s="90"/>
      <c r="F938" s="90"/>
      <c r="G938" s="90"/>
      <c r="H938" s="90"/>
      <c r="I938" s="90"/>
      <c r="J938" s="90"/>
      <c r="K938" s="92"/>
    </row>
    <row r="939" spans="2:11" ht="15.75" customHeight="1" x14ac:dyDescent="0.4">
      <c r="B939" s="89">
        <v>467</v>
      </c>
      <c r="C939" s="89">
        <v>1361</v>
      </c>
      <c r="D939" s="20" t="s">
        <v>921</v>
      </c>
      <c r="E939" s="89">
        <v>90</v>
      </c>
      <c r="F939" s="89" t="s">
        <v>13</v>
      </c>
      <c r="G939" s="89" t="s">
        <v>29</v>
      </c>
      <c r="H939" s="89"/>
      <c r="I939" s="89"/>
      <c r="J939" s="89">
        <v>2040</v>
      </c>
      <c r="K939" s="91" t="s">
        <v>19</v>
      </c>
    </row>
    <row r="940" spans="2:11" ht="16.5" customHeight="1" thickBot="1" x14ac:dyDescent="0.45">
      <c r="B940" s="90"/>
      <c r="C940" s="90"/>
      <c r="D940" s="48" t="s">
        <v>922</v>
      </c>
      <c r="E940" s="90"/>
      <c r="F940" s="90"/>
      <c r="G940" s="90"/>
      <c r="H940" s="90"/>
      <c r="I940" s="90"/>
      <c r="J940" s="90"/>
      <c r="K940" s="92"/>
    </row>
    <row r="941" spans="2:11" ht="15.75" customHeight="1" x14ac:dyDescent="0.4">
      <c r="B941" s="89">
        <v>468</v>
      </c>
      <c r="C941" s="89">
        <v>1362</v>
      </c>
      <c r="D941" s="20" t="s">
        <v>923</v>
      </c>
      <c r="E941" s="89" t="s">
        <v>13</v>
      </c>
      <c r="F941" s="89" t="s">
        <v>13</v>
      </c>
      <c r="G941" s="89" t="s">
        <v>79</v>
      </c>
      <c r="H941" s="89"/>
      <c r="I941" s="89"/>
      <c r="J941" s="89">
        <v>2070</v>
      </c>
      <c r="K941" s="91" t="s">
        <v>19</v>
      </c>
    </row>
    <row r="942" spans="2:11" ht="16.5" customHeight="1" thickBot="1" x14ac:dyDescent="0.45">
      <c r="B942" s="90"/>
      <c r="C942" s="90"/>
      <c r="D942" s="48" t="s">
        <v>924</v>
      </c>
      <c r="E942" s="90"/>
      <c r="F942" s="90"/>
      <c r="G942" s="90"/>
      <c r="H942" s="90"/>
      <c r="I942" s="90"/>
      <c r="J942" s="90"/>
      <c r="K942" s="92"/>
    </row>
    <row r="943" spans="2:11" ht="15.75" customHeight="1" x14ac:dyDescent="0.4">
      <c r="B943" s="89">
        <v>469</v>
      </c>
      <c r="C943" s="89">
        <v>1363</v>
      </c>
      <c r="D943" s="20" t="s">
        <v>925</v>
      </c>
      <c r="E943" s="89" t="s">
        <v>13</v>
      </c>
      <c r="F943" s="89" t="s">
        <v>13</v>
      </c>
      <c r="G943" s="89" t="s">
        <v>494</v>
      </c>
      <c r="H943" s="89"/>
      <c r="I943" s="89"/>
      <c r="J943" s="89">
        <v>2052</v>
      </c>
      <c r="K943" s="91" t="s">
        <v>19</v>
      </c>
    </row>
    <row r="944" spans="2:11" ht="16.5" customHeight="1" thickBot="1" x14ac:dyDescent="0.45">
      <c r="B944" s="90"/>
      <c r="C944" s="90"/>
      <c r="D944" s="48" t="s">
        <v>926</v>
      </c>
      <c r="E944" s="90"/>
      <c r="F944" s="90"/>
      <c r="G944" s="90"/>
      <c r="H944" s="90"/>
      <c r="I944" s="90"/>
      <c r="J944" s="90"/>
      <c r="K944" s="92"/>
    </row>
    <row r="945" spans="2:11" ht="15.75" customHeight="1" x14ac:dyDescent="0.4">
      <c r="B945" s="89">
        <v>470</v>
      </c>
      <c r="C945" s="89">
        <v>1364</v>
      </c>
      <c r="D945" s="20" t="s">
        <v>927</v>
      </c>
      <c r="E945" s="89">
        <v>38</v>
      </c>
      <c r="F945" s="89" t="s">
        <v>13</v>
      </c>
      <c r="G945" s="89" t="s">
        <v>169</v>
      </c>
      <c r="H945" s="89"/>
      <c r="I945" s="89"/>
      <c r="J945" s="89">
        <v>2223</v>
      </c>
      <c r="K945" s="91" t="s">
        <v>19</v>
      </c>
    </row>
    <row r="946" spans="2:11" ht="16.5" customHeight="1" thickBot="1" x14ac:dyDescent="0.45">
      <c r="B946" s="90"/>
      <c r="C946" s="90"/>
      <c r="D946" s="48" t="s">
        <v>928</v>
      </c>
      <c r="E946" s="90"/>
      <c r="F946" s="90"/>
      <c r="G946" s="90"/>
      <c r="H946" s="90"/>
      <c r="I946" s="90"/>
      <c r="J946" s="90"/>
      <c r="K946" s="92"/>
    </row>
    <row r="947" spans="2:11" ht="15.75" customHeight="1" x14ac:dyDescent="0.4">
      <c r="B947" s="89">
        <v>471</v>
      </c>
      <c r="C947" s="89">
        <v>1365</v>
      </c>
      <c r="D947" s="20" t="s">
        <v>929</v>
      </c>
      <c r="E947" s="89" t="s">
        <v>13</v>
      </c>
      <c r="F947" s="89" t="s">
        <v>13</v>
      </c>
      <c r="G947" s="89" t="s">
        <v>228</v>
      </c>
      <c r="H947" s="89"/>
      <c r="I947" s="89"/>
      <c r="J947" s="89">
        <v>1925</v>
      </c>
      <c r="K947" s="91" t="s">
        <v>19</v>
      </c>
    </row>
    <row r="948" spans="2:11" ht="16.5" customHeight="1" thickBot="1" x14ac:dyDescent="0.45">
      <c r="B948" s="90"/>
      <c r="C948" s="90"/>
      <c r="D948" s="48" t="s">
        <v>930</v>
      </c>
      <c r="E948" s="90"/>
      <c r="F948" s="90"/>
      <c r="G948" s="90"/>
      <c r="H948" s="90"/>
      <c r="I948" s="90"/>
      <c r="J948" s="90"/>
      <c r="K948" s="92"/>
    </row>
    <row r="949" spans="2:11" ht="15.75" customHeight="1" x14ac:dyDescent="0.4">
      <c r="B949" s="89">
        <v>472</v>
      </c>
      <c r="C949" s="89">
        <v>1366</v>
      </c>
      <c r="D949" s="20" t="s">
        <v>931</v>
      </c>
      <c r="E949" s="89">
        <v>42</v>
      </c>
      <c r="F949" s="89" t="s">
        <v>13</v>
      </c>
      <c r="G949" s="89" t="s">
        <v>29</v>
      </c>
      <c r="H949" s="89"/>
      <c r="I949" s="89"/>
      <c r="J949" s="89">
        <v>2057</v>
      </c>
      <c r="K949" s="91" t="s">
        <v>19</v>
      </c>
    </row>
    <row r="950" spans="2:11" ht="16.5" customHeight="1" thickBot="1" x14ac:dyDescent="0.45">
      <c r="B950" s="90"/>
      <c r="C950" s="90"/>
      <c r="D950" s="48" t="s">
        <v>932</v>
      </c>
      <c r="E950" s="90"/>
      <c r="F950" s="90"/>
      <c r="G950" s="90"/>
      <c r="H950" s="90"/>
      <c r="I950" s="90"/>
      <c r="J950" s="90"/>
      <c r="K950" s="92"/>
    </row>
    <row r="951" spans="2:11" ht="15.75" customHeight="1" x14ac:dyDescent="0.4">
      <c r="B951" s="89">
        <v>473</v>
      </c>
      <c r="C951" s="89">
        <v>1367</v>
      </c>
      <c r="D951" s="20" t="s">
        <v>933</v>
      </c>
      <c r="E951" s="89" t="s">
        <v>13</v>
      </c>
      <c r="F951" s="89" t="s">
        <v>13</v>
      </c>
      <c r="G951" s="89" t="s">
        <v>193</v>
      </c>
      <c r="H951" s="89"/>
      <c r="I951" s="89"/>
      <c r="J951" s="89">
        <v>2044</v>
      </c>
      <c r="K951" s="91" t="s">
        <v>19</v>
      </c>
    </row>
    <row r="952" spans="2:11" ht="16.5" customHeight="1" thickBot="1" x14ac:dyDescent="0.45">
      <c r="B952" s="90"/>
      <c r="C952" s="90"/>
      <c r="D952" s="48" t="s">
        <v>934</v>
      </c>
      <c r="E952" s="90"/>
      <c r="F952" s="90"/>
      <c r="G952" s="90"/>
      <c r="H952" s="90"/>
      <c r="I952" s="90"/>
      <c r="J952" s="90"/>
      <c r="K952" s="92"/>
    </row>
    <row r="953" spans="2:11" ht="15.75" customHeight="1" x14ac:dyDescent="0.4">
      <c r="B953" s="89">
        <v>474</v>
      </c>
      <c r="C953" s="89">
        <v>4135</v>
      </c>
      <c r="D953" s="20" t="s">
        <v>6362</v>
      </c>
      <c r="E953" s="89" t="s">
        <v>6263</v>
      </c>
      <c r="F953" s="89" t="s">
        <v>13</v>
      </c>
      <c r="G953" s="89" t="s">
        <v>29</v>
      </c>
      <c r="H953" s="89">
        <v>11</v>
      </c>
      <c r="I953" s="89">
        <v>15</v>
      </c>
      <c r="J953" s="89">
        <v>2133</v>
      </c>
      <c r="K953" s="91" t="s">
        <v>15</v>
      </c>
    </row>
    <row r="954" spans="2:11" ht="16.5" customHeight="1" thickBot="1" x14ac:dyDescent="0.45">
      <c r="B954" s="90"/>
      <c r="C954" s="90"/>
      <c r="D954" s="48" t="s">
        <v>6262</v>
      </c>
      <c r="E954" s="90"/>
      <c r="F954" s="90"/>
      <c r="G954" s="90"/>
      <c r="H954" s="90"/>
      <c r="I954" s="90"/>
      <c r="J954" s="90"/>
      <c r="K954" s="92"/>
    </row>
    <row r="955" spans="2:11" ht="15.75" customHeight="1" x14ac:dyDescent="0.4">
      <c r="B955" s="89">
        <v>475</v>
      </c>
      <c r="C955" s="89">
        <v>1368</v>
      </c>
      <c r="D955" s="20" t="s">
        <v>935</v>
      </c>
      <c r="E955" s="89">
        <v>90</v>
      </c>
      <c r="F955" s="89" t="s">
        <v>13</v>
      </c>
      <c r="G955" s="89" t="s">
        <v>936</v>
      </c>
      <c r="H955" s="89"/>
      <c r="I955" s="89"/>
      <c r="J955" s="89">
        <v>2057</v>
      </c>
      <c r="K955" s="91" t="s">
        <v>19</v>
      </c>
    </row>
    <row r="956" spans="2:11" ht="16.5" customHeight="1" thickBot="1" x14ac:dyDescent="0.45">
      <c r="B956" s="90"/>
      <c r="C956" s="90"/>
      <c r="D956" s="48" t="s">
        <v>937</v>
      </c>
      <c r="E956" s="90"/>
      <c r="F956" s="90"/>
      <c r="G956" s="90"/>
      <c r="H956" s="90"/>
      <c r="I956" s="90"/>
      <c r="J956" s="90"/>
      <c r="K956" s="92"/>
    </row>
    <row r="957" spans="2:11" ht="15.75" customHeight="1" x14ac:dyDescent="0.4">
      <c r="B957" s="89">
        <v>476</v>
      </c>
      <c r="C957" s="89">
        <v>1369</v>
      </c>
      <c r="D957" s="20" t="s">
        <v>938</v>
      </c>
      <c r="E957" s="89">
        <v>97</v>
      </c>
      <c r="F957" s="89" t="s">
        <v>57</v>
      </c>
      <c r="G957" s="89" t="s">
        <v>79</v>
      </c>
      <c r="H957" s="89"/>
      <c r="I957" s="89"/>
      <c r="J957" s="89">
        <v>2216</v>
      </c>
      <c r="K957" s="91" t="s">
        <v>19</v>
      </c>
    </row>
    <row r="958" spans="2:11" ht="16.5" customHeight="1" thickBot="1" x14ac:dyDescent="0.45">
      <c r="B958" s="90"/>
      <c r="C958" s="90"/>
      <c r="D958" s="48" t="s">
        <v>939</v>
      </c>
      <c r="E958" s="90"/>
      <c r="F958" s="90"/>
      <c r="G958" s="90"/>
      <c r="H958" s="90"/>
      <c r="I958" s="90"/>
      <c r="J958" s="90"/>
      <c r="K958" s="92"/>
    </row>
    <row r="959" spans="2:11" ht="15.75" customHeight="1" x14ac:dyDescent="0.4">
      <c r="B959" s="89">
        <v>477</v>
      </c>
      <c r="C959" s="89">
        <v>1370</v>
      </c>
      <c r="D959" s="20" t="s">
        <v>940</v>
      </c>
      <c r="E959" s="89">
        <v>33</v>
      </c>
      <c r="F959" s="89" t="s">
        <v>13</v>
      </c>
      <c r="G959" s="89" t="s">
        <v>469</v>
      </c>
      <c r="H959" s="89"/>
      <c r="I959" s="89"/>
      <c r="J959" s="89">
        <v>2002</v>
      </c>
      <c r="K959" s="91" t="s">
        <v>19</v>
      </c>
    </row>
    <row r="960" spans="2:11" ht="16.5" customHeight="1" thickBot="1" x14ac:dyDescent="0.45">
      <c r="B960" s="90"/>
      <c r="C960" s="90"/>
      <c r="D960" s="48" t="s">
        <v>941</v>
      </c>
      <c r="E960" s="90"/>
      <c r="F960" s="90"/>
      <c r="G960" s="90"/>
      <c r="H960" s="90"/>
      <c r="I960" s="90"/>
      <c r="J960" s="90"/>
      <c r="K960" s="92"/>
    </row>
    <row r="961" spans="2:11" ht="15.75" customHeight="1" x14ac:dyDescent="0.4">
      <c r="B961" s="89">
        <v>478</v>
      </c>
      <c r="C961" s="89">
        <v>1371</v>
      </c>
      <c r="D961" s="20" t="s">
        <v>942</v>
      </c>
      <c r="E961" s="89" t="s">
        <v>137</v>
      </c>
      <c r="F961" s="89" t="s">
        <v>13</v>
      </c>
      <c r="G961" s="89" t="s">
        <v>29</v>
      </c>
      <c r="H961" s="89"/>
      <c r="I961" s="89"/>
      <c r="J961" s="89">
        <v>2060</v>
      </c>
      <c r="K961" s="91" t="s">
        <v>19</v>
      </c>
    </row>
    <row r="962" spans="2:11" ht="16.5" customHeight="1" thickBot="1" x14ac:dyDescent="0.45">
      <c r="B962" s="90"/>
      <c r="C962" s="90"/>
      <c r="D962" s="48" t="s">
        <v>943</v>
      </c>
      <c r="E962" s="90"/>
      <c r="F962" s="90"/>
      <c r="G962" s="90"/>
      <c r="H962" s="90"/>
      <c r="I962" s="90"/>
      <c r="J962" s="90"/>
      <c r="K962" s="92"/>
    </row>
    <row r="963" spans="2:11" ht="15.75" customHeight="1" x14ac:dyDescent="0.4">
      <c r="B963" s="89">
        <v>479</v>
      </c>
      <c r="C963" s="89">
        <v>1372</v>
      </c>
      <c r="D963" s="20" t="s">
        <v>944</v>
      </c>
      <c r="E963" s="89">
        <v>74</v>
      </c>
      <c r="F963" s="89" t="s">
        <v>13</v>
      </c>
      <c r="G963" s="89" t="s">
        <v>292</v>
      </c>
      <c r="H963" s="89"/>
      <c r="I963" s="89"/>
      <c r="J963" s="89">
        <v>2060</v>
      </c>
      <c r="K963" s="91" t="s">
        <v>19</v>
      </c>
    </row>
    <row r="964" spans="2:11" ht="16.5" customHeight="1" thickBot="1" x14ac:dyDescent="0.45">
      <c r="B964" s="90"/>
      <c r="C964" s="90"/>
      <c r="D964" s="48" t="s">
        <v>945</v>
      </c>
      <c r="E964" s="90"/>
      <c r="F964" s="90"/>
      <c r="G964" s="90"/>
      <c r="H964" s="90"/>
      <c r="I964" s="90"/>
      <c r="J964" s="90"/>
      <c r="K964" s="92"/>
    </row>
    <row r="965" spans="2:11" ht="15.75" customHeight="1" x14ac:dyDescent="0.4">
      <c r="B965" s="89">
        <v>480</v>
      </c>
      <c r="C965" s="89">
        <v>1373</v>
      </c>
      <c r="D965" s="20" t="s">
        <v>946</v>
      </c>
      <c r="E965" s="89">
        <v>32</v>
      </c>
      <c r="F965" s="89" t="s">
        <v>13</v>
      </c>
      <c r="G965" s="89" t="s">
        <v>169</v>
      </c>
      <c r="H965" s="89"/>
      <c r="I965" s="89"/>
      <c r="J965" s="89">
        <v>2051</v>
      </c>
      <c r="K965" s="91" t="s">
        <v>19</v>
      </c>
    </row>
    <row r="966" spans="2:11" ht="16.5" customHeight="1" thickBot="1" x14ac:dyDescent="0.45">
      <c r="B966" s="90"/>
      <c r="C966" s="90"/>
      <c r="D966" s="48" t="s">
        <v>947</v>
      </c>
      <c r="E966" s="90"/>
      <c r="F966" s="90"/>
      <c r="G966" s="90"/>
      <c r="H966" s="90"/>
      <c r="I966" s="90"/>
      <c r="J966" s="90"/>
      <c r="K966" s="92"/>
    </row>
    <row r="967" spans="2:11" ht="15.75" customHeight="1" x14ac:dyDescent="0.4">
      <c r="B967" s="89">
        <v>481</v>
      </c>
      <c r="C967" s="89">
        <v>3689</v>
      </c>
      <c r="D967" s="20" t="s">
        <v>948</v>
      </c>
      <c r="E967" s="89" t="s">
        <v>510</v>
      </c>
      <c r="F967" s="89" t="s">
        <v>13</v>
      </c>
      <c r="G967" s="89" t="s">
        <v>79</v>
      </c>
      <c r="H967" s="89"/>
      <c r="I967" s="89"/>
      <c r="J967" s="89">
        <v>2080</v>
      </c>
      <c r="K967" s="91" t="s">
        <v>15</v>
      </c>
    </row>
    <row r="968" spans="2:11" ht="16.5" customHeight="1" thickBot="1" x14ac:dyDescent="0.45">
      <c r="B968" s="90"/>
      <c r="C968" s="90"/>
      <c r="D968" s="48" t="s">
        <v>949</v>
      </c>
      <c r="E968" s="90"/>
      <c r="F968" s="90"/>
      <c r="G968" s="90"/>
      <c r="H968" s="90"/>
      <c r="I968" s="90"/>
      <c r="J968" s="90"/>
      <c r="K968" s="92"/>
    </row>
    <row r="969" spans="2:11" ht="15.75" customHeight="1" x14ac:dyDescent="0.4">
      <c r="B969" s="89">
        <v>482</v>
      </c>
      <c r="C969" s="89">
        <v>1374</v>
      </c>
      <c r="D969" s="20" t="s">
        <v>950</v>
      </c>
      <c r="E969" s="89">
        <v>37</v>
      </c>
      <c r="F969" s="89" t="s">
        <v>13</v>
      </c>
      <c r="G969" s="89" t="s">
        <v>29</v>
      </c>
      <c r="H969" s="89"/>
      <c r="I969" s="89"/>
      <c r="J969" s="89">
        <v>2054</v>
      </c>
      <c r="K969" s="91" t="s">
        <v>19</v>
      </c>
    </row>
    <row r="970" spans="2:11" ht="16.5" customHeight="1" thickBot="1" x14ac:dyDescent="0.45">
      <c r="B970" s="90"/>
      <c r="C970" s="90"/>
      <c r="D970" s="48" t="s">
        <v>951</v>
      </c>
      <c r="E970" s="90"/>
      <c r="F970" s="90"/>
      <c r="G970" s="90"/>
      <c r="H970" s="90"/>
      <c r="I970" s="90"/>
      <c r="J970" s="90"/>
      <c r="K970" s="92"/>
    </row>
    <row r="971" spans="2:11" ht="15.75" customHeight="1" x14ac:dyDescent="0.4">
      <c r="B971" s="89">
        <v>483</v>
      </c>
      <c r="C971" s="89">
        <v>1375</v>
      </c>
      <c r="D971" s="20" t="s">
        <v>952</v>
      </c>
      <c r="E971" s="89">
        <v>99</v>
      </c>
      <c r="F971" s="89" t="s">
        <v>13</v>
      </c>
      <c r="G971" s="89" t="s">
        <v>193</v>
      </c>
      <c r="H971" s="89"/>
      <c r="I971" s="89"/>
      <c r="J971" s="89">
        <v>2092</v>
      </c>
      <c r="K971" s="91" t="s">
        <v>15</v>
      </c>
    </row>
    <row r="972" spans="2:11" ht="16.5" customHeight="1" thickBot="1" x14ac:dyDescent="0.45">
      <c r="B972" s="90"/>
      <c r="C972" s="90"/>
      <c r="D972" s="48" t="s">
        <v>953</v>
      </c>
      <c r="E972" s="90"/>
      <c r="F972" s="90"/>
      <c r="G972" s="90"/>
      <c r="H972" s="90"/>
      <c r="I972" s="90"/>
      <c r="J972" s="90"/>
      <c r="K972" s="92"/>
    </row>
    <row r="973" spans="2:11" ht="15.75" customHeight="1" x14ac:dyDescent="0.4">
      <c r="B973" s="89">
        <v>484</v>
      </c>
      <c r="C973" s="89">
        <v>1376</v>
      </c>
      <c r="D973" s="20" t="s">
        <v>954</v>
      </c>
      <c r="E973" s="89">
        <v>93</v>
      </c>
      <c r="F973" s="89" t="s">
        <v>13</v>
      </c>
      <c r="G973" s="89" t="s">
        <v>29</v>
      </c>
      <c r="H973" s="89"/>
      <c r="I973" s="89"/>
      <c r="J973" s="89">
        <v>2075</v>
      </c>
      <c r="K973" s="91" t="s">
        <v>19</v>
      </c>
    </row>
    <row r="974" spans="2:11" ht="16.5" customHeight="1" thickBot="1" x14ac:dyDescent="0.45">
      <c r="B974" s="90"/>
      <c r="C974" s="90"/>
      <c r="D974" s="48" t="s">
        <v>955</v>
      </c>
      <c r="E974" s="90"/>
      <c r="F974" s="90"/>
      <c r="G974" s="90"/>
      <c r="H974" s="90"/>
      <c r="I974" s="90"/>
      <c r="J974" s="90"/>
      <c r="K974" s="92"/>
    </row>
    <row r="975" spans="2:11" ht="15.75" customHeight="1" x14ac:dyDescent="0.4">
      <c r="B975" s="89">
        <v>485</v>
      </c>
      <c r="C975" s="89">
        <v>1377</v>
      </c>
      <c r="D975" s="20" t="s">
        <v>956</v>
      </c>
      <c r="E975" s="89">
        <v>99</v>
      </c>
      <c r="F975" s="89" t="s">
        <v>13</v>
      </c>
      <c r="G975" s="89" t="s">
        <v>292</v>
      </c>
      <c r="H975" s="89"/>
      <c r="I975" s="89"/>
      <c r="J975" s="89">
        <v>2012</v>
      </c>
      <c r="K975" s="91" t="s">
        <v>19</v>
      </c>
    </row>
    <row r="976" spans="2:11" ht="16.5" customHeight="1" thickBot="1" x14ac:dyDescent="0.45">
      <c r="B976" s="90"/>
      <c r="C976" s="90"/>
      <c r="D976" s="48" t="s">
        <v>957</v>
      </c>
      <c r="E976" s="90"/>
      <c r="F976" s="90"/>
      <c r="G976" s="90"/>
      <c r="H976" s="90"/>
      <c r="I976" s="90"/>
      <c r="J976" s="90"/>
      <c r="K976" s="92"/>
    </row>
    <row r="977" spans="2:11" ht="15.75" customHeight="1" x14ac:dyDescent="0.4">
      <c r="B977" s="89">
        <v>486</v>
      </c>
      <c r="C977" s="89">
        <v>1378</v>
      </c>
      <c r="D977" s="20" t="s">
        <v>958</v>
      </c>
      <c r="E977" s="89">
        <v>84</v>
      </c>
      <c r="F977" s="89" t="s">
        <v>13</v>
      </c>
      <c r="G977" s="89" t="s">
        <v>29</v>
      </c>
      <c r="H977" s="89"/>
      <c r="I977" s="89"/>
      <c r="J977" s="89">
        <v>2222</v>
      </c>
      <c r="K977" s="91" t="s">
        <v>15</v>
      </c>
    </row>
    <row r="978" spans="2:11" ht="16.5" customHeight="1" thickBot="1" x14ac:dyDescent="0.45">
      <c r="B978" s="90"/>
      <c r="C978" s="90"/>
      <c r="D978" s="48" t="s">
        <v>959</v>
      </c>
      <c r="E978" s="90"/>
      <c r="F978" s="90"/>
      <c r="G978" s="90"/>
      <c r="H978" s="90"/>
      <c r="I978" s="90"/>
      <c r="J978" s="90"/>
      <c r="K978" s="92"/>
    </row>
    <row r="979" spans="2:11" ht="15.75" customHeight="1" x14ac:dyDescent="0.4">
      <c r="B979" s="89">
        <v>487</v>
      </c>
      <c r="C979" s="89">
        <v>1379</v>
      </c>
      <c r="D979" s="20" t="s">
        <v>960</v>
      </c>
      <c r="E979" s="89">
        <v>95</v>
      </c>
      <c r="F979" s="89" t="s">
        <v>13</v>
      </c>
      <c r="G979" s="89" t="s">
        <v>79</v>
      </c>
      <c r="H979" s="89"/>
      <c r="I979" s="89"/>
      <c r="J979" s="89">
        <v>2001</v>
      </c>
      <c r="K979" s="91" t="s">
        <v>19</v>
      </c>
    </row>
    <row r="980" spans="2:11" ht="16.5" customHeight="1" thickBot="1" x14ac:dyDescent="0.45">
      <c r="B980" s="90"/>
      <c r="C980" s="90"/>
      <c r="D980" s="48" t="s">
        <v>961</v>
      </c>
      <c r="E980" s="90"/>
      <c r="F980" s="90"/>
      <c r="G980" s="90"/>
      <c r="H980" s="90"/>
      <c r="I980" s="90"/>
      <c r="J980" s="90"/>
      <c r="K980" s="92"/>
    </row>
    <row r="981" spans="2:11" ht="15.75" customHeight="1" x14ac:dyDescent="0.4">
      <c r="B981" s="89">
        <v>488</v>
      </c>
      <c r="C981" s="89">
        <v>1380</v>
      </c>
      <c r="D981" s="20" t="s">
        <v>962</v>
      </c>
      <c r="E981" s="89">
        <v>95</v>
      </c>
      <c r="F981" s="89" t="s">
        <v>13</v>
      </c>
      <c r="G981" s="89" t="s">
        <v>32</v>
      </c>
      <c r="H981" s="89"/>
      <c r="I981" s="89"/>
      <c r="J981" s="89">
        <v>2027</v>
      </c>
      <c r="K981" s="91" t="s">
        <v>19</v>
      </c>
    </row>
    <row r="982" spans="2:11" ht="16.5" customHeight="1" thickBot="1" x14ac:dyDescent="0.45">
      <c r="B982" s="90"/>
      <c r="C982" s="90"/>
      <c r="D982" s="48" t="s">
        <v>963</v>
      </c>
      <c r="E982" s="90"/>
      <c r="F982" s="90"/>
      <c r="G982" s="90"/>
      <c r="H982" s="90"/>
      <c r="I982" s="90"/>
      <c r="J982" s="90"/>
      <c r="K982" s="92"/>
    </row>
    <row r="983" spans="2:11" ht="15.75" customHeight="1" x14ac:dyDescent="0.4">
      <c r="B983" s="89">
        <v>489</v>
      </c>
      <c r="C983" s="89">
        <v>1381</v>
      </c>
      <c r="D983" s="20" t="s">
        <v>964</v>
      </c>
      <c r="E983" s="89">
        <v>77</v>
      </c>
      <c r="F983" s="89" t="s">
        <v>13</v>
      </c>
      <c r="G983" s="89" t="s">
        <v>292</v>
      </c>
      <c r="H983" s="89">
        <v>9</v>
      </c>
      <c r="I983" s="89">
        <v>-2</v>
      </c>
      <c r="J983" s="89">
        <v>2021</v>
      </c>
      <c r="K983" s="91" t="s">
        <v>15</v>
      </c>
    </row>
    <row r="984" spans="2:11" ht="16.5" customHeight="1" thickBot="1" x14ac:dyDescent="0.45">
      <c r="B984" s="90"/>
      <c r="C984" s="90"/>
      <c r="D984" s="48" t="s">
        <v>965</v>
      </c>
      <c r="E984" s="90"/>
      <c r="F984" s="90"/>
      <c r="G984" s="90"/>
      <c r="H984" s="90"/>
      <c r="I984" s="90"/>
      <c r="J984" s="90"/>
      <c r="K984" s="92"/>
    </row>
    <row r="985" spans="2:11" ht="15.75" customHeight="1" x14ac:dyDescent="0.4">
      <c r="B985" s="89">
        <v>490</v>
      </c>
      <c r="C985" s="89">
        <v>1382</v>
      </c>
      <c r="D985" s="20" t="s">
        <v>966</v>
      </c>
      <c r="E985" s="89">
        <v>47</v>
      </c>
      <c r="F985" s="89" t="s">
        <v>13</v>
      </c>
      <c r="G985" s="89" t="s">
        <v>29</v>
      </c>
      <c r="H985" s="89"/>
      <c r="I985" s="89"/>
      <c r="J985" s="89">
        <v>2063</v>
      </c>
      <c r="K985" s="91" t="s">
        <v>19</v>
      </c>
    </row>
    <row r="986" spans="2:11" ht="16.5" customHeight="1" thickBot="1" x14ac:dyDescent="0.45">
      <c r="B986" s="90"/>
      <c r="C986" s="90"/>
      <c r="D986" s="48" t="s">
        <v>967</v>
      </c>
      <c r="E986" s="90"/>
      <c r="F986" s="90"/>
      <c r="G986" s="90"/>
      <c r="H986" s="90"/>
      <c r="I986" s="90"/>
      <c r="J986" s="90"/>
      <c r="K986" s="92"/>
    </row>
    <row r="987" spans="2:11" ht="15.75" customHeight="1" x14ac:dyDescent="0.4">
      <c r="B987" s="89">
        <v>491</v>
      </c>
      <c r="C987" s="89">
        <v>1383</v>
      </c>
      <c r="D987" s="20" t="s">
        <v>968</v>
      </c>
      <c r="E987" s="89">
        <v>44</v>
      </c>
      <c r="F987" s="89" t="s">
        <v>13</v>
      </c>
      <c r="G987" s="89" t="s">
        <v>29</v>
      </c>
      <c r="H987" s="89"/>
      <c r="I987" s="89"/>
      <c r="J987" s="89">
        <v>2100</v>
      </c>
      <c r="K987" s="91" t="s">
        <v>19</v>
      </c>
    </row>
    <row r="988" spans="2:11" ht="16.5" customHeight="1" thickBot="1" x14ac:dyDescent="0.45">
      <c r="B988" s="90"/>
      <c r="C988" s="90"/>
      <c r="D988" s="48" t="s">
        <v>969</v>
      </c>
      <c r="E988" s="90"/>
      <c r="F988" s="90"/>
      <c r="G988" s="90"/>
      <c r="H988" s="90"/>
      <c r="I988" s="90"/>
      <c r="J988" s="90"/>
      <c r="K988" s="92"/>
    </row>
    <row r="989" spans="2:11" ht="15.75" customHeight="1" x14ac:dyDescent="0.4">
      <c r="B989" s="89">
        <v>492</v>
      </c>
      <c r="C989" s="89">
        <v>1384</v>
      </c>
      <c r="D989" s="20" t="s">
        <v>970</v>
      </c>
      <c r="E989" s="89">
        <v>80</v>
      </c>
      <c r="F989" s="89" t="s">
        <v>134</v>
      </c>
      <c r="G989" s="89" t="s">
        <v>29</v>
      </c>
      <c r="H989" s="89"/>
      <c r="I989" s="89"/>
      <c r="J989" s="89">
        <v>2358</v>
      </c>
      <c r="K989" s="91" t="s">
        <v>19</v>
      </c>
    </row>
    <row r="990" spans="2:11" ht="16.5" customHeight="1" thickBot="1" x14ac:dyDescent="0.45">
      <c r="B990" s="90"/>
      <c r="C990" s="90"/>
      <c r="D990" s="48" t="s">
        <v>971</v>
      </c>
      <c r="E990" s="90"/>
      <c r="F990" s="90"/>
      <c r="G990" s="90"/>
      <c r="H990" s="90"/>
      <c r="I990" s="90"/>
      <c r="J990" s="90"/>
      <c r="K990" s="92"/>
    </row>
    <row r="991" spans="2:11" ht="15.75" customHeight="1" x14ac:dyDescent="0.4">
      <c r="B991" s="89">
        <v>493</v>
      </c>
      <c r="C991" s="89">
        <v>1385</v>
      </c>
      <c r="D991" s="20" t="s">
        <v>972</v>
      </c>
      <c r="E991" s="89">
        <v>93</v>
      </c>
      <c r="F991" s="89" t="s">
        <v>13</v>
      </c>
      <c r="G991" s="89" t="s">
        <v>32</v>
      </c>
      <c r="H991" s="89"/>
      <c r="I991" s="89"/>
      <c r="J991" s="89">
        <v>2048</v>
      </c>
      <c r="K991" s="91" t="s">
        <v>19</v>
      </c>
    </row>
    <row r="992" spans="2:11" ht="16.5" customHeight="1" thickBot="1" x14ac:dyDescent="0.45">
      <c r="B992" s="90"/>
      <c r="C992" s="90"/>
      <c r="D992" s="48" t="s">
        <v>973</v>
      </c>
      <c r="E992" s="90"/>
      <c r="F992" s="90"/>
      <c r="G992" s="90"/>
      <c r="H992" s="90"/>
      <c r="I992" s="90"/>
      <c r="J992" s="90"/>
      <c r="K992" s="92"/>
    </row>
    <row r="993" spans="2:11" ht="15.75" customHeight="1" x14ac:dyDescent="0.4">
      <c r="B993" s="89">
        <v>494</v>
      </c>
      <c r="C993" s="89">
        <v>1386</v>
      </c>
      <c r="D993" s="20" t="s">
        <v>974</v>
      </c>
      <c r="E993" s="89" t="s">
        <v>13</v>
      </c>
      <c r="F993" s="89" t="s">
        <v>13</v>
      </c>
      <c r="G993" s="89" t="s">
        <v>323</v>
      </c>
      <c r="H993" s="89"/>
      <c r="I993" s="89"/>
      <c r="J993" s="89">
        <v>2022</v>
      </c>
      <c r="K993" s="91" t="s">
        <v>19</v>
      </c>
    </row>
    <row r="994" spans="2:11" ht="16.5" customHeight="1" thickBot="1" x14ac:dyDescent="0.45">
      <c r="B994" s="90"/>
      <c r="C994" s="90"/>
      <c r="D994" s="48" t="s">
        <v>975</v>
      </c>
      <c r="E994" s="90"/>
      <c r="F994" s="90"/>
      <c r="G994" s="90"/>
      <c r="H994" s="90"/>
      <c r="I994" s="90"/>
      <c r="J994" s="90"/>
      <c r="K994" s="92"/>
    </row>
    <row r="995" spans="2:11" ht="15.75" customHeight="1" x14ac:dyDescent="0.4">
      <c r="B995" s="89">
        <v>495</v>
      </c>
      <c r="C995" s="89">
        <v>1387</v>
      </c>
      <c r="D995" s="20" t="s">
        <v>976</v>
      </c>
      <c r="E995" s="89">
        <v>90</v>
      </c>
      <c r="F995" s="89" t="s">
        <v>13</v>
      </c>
      <c r="G995" s="89" t="s">
        <v>323</v>
      </c>
      <c r="H995" s="89"/>
      <c r="I995" s="89"/>
      <c r="J995" s="89">
        <v>1984</v>
      </c>
      <c r="K995" s="91" t="s">
        <v>19</v>
      </c>
    </row>
    <row r="996" spans="2:11" ht="16.5" customHeight="1" thickBot="1" x14ac:dyDescent="0.45">
      <c r="B996" s="90"/>
      <c r="C996" s="90"/>
      <c r="D996" s="48" t="s">
        <v>977</v>
      </c>
      <c r="E996" s="90"/>
      <c r="F996" s="90"/>
      <c r="G996" s="90"/>
      <c r="H996" s="90"/>
      <c r="I996" s="90"/>
      <c r="J996" s="90"/>
      <c r="K996" s="92"/>
    </row>
    <row r="997" spans="2:11" ht="15.75" customHeight="1" x14ac:dyDescent="0.4">
      <c r="B997" s="89">
        <v>496</v>
      </c>
      <c r="C997" s="89">
        <v>1388</v>
      </c>
      <c r="D997" s="20" t="s">
        <v>978</v>
      </c>
      <c r="E997" s="89">
        <v>46</v>
      </c>
      <c r="F997" s="89" t="s">
        <v>13</v>
      </c>
      <c r="G997" s="89" t="s">
        <v>32</v>
      </c>
      <c r="H997" s="89"/>
      <c r="I997" s="89"/>
      <c r="J997" s="89">
        <v>2062</v>
      </c>
      <c r="K997" s="91" t="s">
        <v>19</v>
      </c>
    </row>
    <row r="998" spans="2:11" ht="16.5" customHeight="1" thickBot="1" x14ac:dyDescent="0.45">
      <c r="B998" s="90"/>
      <c r="C998" s="90"/>
      <c r="D998" s="48" t="s">
        <v>979</v>
      </c>
      <c r="E998" s="90"/>
      <c r="F998" s="90"/>
      <c r="G998" s="90"/>
      <c r="H998" s="90"/>
      <c r="I998" s="90"/>
      <c r="J998" s="90"/>
      <c r="K998" s="92"/>
    </row>
    <row r="999" spans="2:11" ht="15.75" customHeight="1" x14ac:dyDescent="0.4">
      <c r="B999" s="89">
        <v>497</v>
      </c>
      <c r="C999" s="89">
        <v>3690</v>
      </c>
      <c r="D999" s="20" t="s">
        <v>980</v>
      </c>
      <c r="E999" s="89" t="s">
        <v>13</v>
      </c>
      <c r="F999" s="89" t="s">
        <v>13</v>
      </c>
      <c r="G999" s="89" t="s">
        <v>14</v>
      </c>
      <c r="H999" s="89"/>
      <c r="I999" s="89"/>
      <c r="J999" s="89">
        <v>2058</v>
      </c>
      <c r="K999" s="91" t="s">
        <v>19</v>
      </c>
    </row>
    <row r="1000" spans="2:11" ht="16.5" customHeight="1" thickBot="1" x14ac:dyDescent="0.45">
      <c r="B1000" s="90"/>
      <c r="C1000" s="90"/>
      <c r="D1000" s="48" t="s">
        <v>981</v>
      </c>
      <c r="E1000" s="90"/>
      <c r="F1000" s="90"/>
      <c r="G1000" s="90"/>
      <c r="H1000" s="90"/>
      <c r="I1000" s="90"/>
      <c r="J1000" s="90"/>
      <c r="K1000" s="92"/>
    </row>
    <row r="1001" spans="2:11" ht="15.75" customHeight="1" x14ac:dyDescent="0.4">
      <c r="B1001" s="89">
        <v>498</v>
      </c>
      <c r="C1001" s="89">
        <v>1389</v>
      </c>
      <c r="D1001" s="20" t="s">
        <v>982</v>
      </c>
      <c r="E1001" s="89">
        <v>59</v>
      </c>
      <c r="F1001" s="89" t="s">
        <v>13</v>
      </c>
      <c r="G1001" s="89" t="s">
        <v>32</v>
      </c>
      <c r="H1001" s="89"/>
      <c r="I1001" s="89"/>
      <c r="J1001" s="89">
        <v>2119</v>
      </c>
      <c r="K1001" s="91" t="s">
        <v>19</v>
      </c>
    </row>
    <row r="1002" spans="2:11" ht="16.5" customHeight="1" thickBot="1" x14ac:dyDescent="0.45">
      <c r="B1002" s="90"/>
      <c r="C1002" s="90"/>
      <c r="D1002" s="48" t="s">
        <v>983</v>
      </c>
      <c r="E1002" s="90"/>
      <c r="F1002" s="90"/>
      <c r="G1002" s="90"/>
      <c r="H1002" s="90"/>
      <c r="I1002" s="90"/>
      <c r="J1002" s="90"/>
      <c r="K1002" s="92"/>
    </row>
    <row r="1003" spans="2:11" ht="15.75" customHeight="1" x14ac:dyDescent="0.4">
      <c r="B1003" s="89">
        <v>499</v>
      </c>
      <c r="C1003" s="89">
        <v>1390</v>
      </c>
      <c r="D1003" s="20" t="s">
        <v>984</v>
      </c>
      <c r="E1003" s="89" t="s">
        <v>13</v>
      </c>
      <c r="F1003" s="89" t="s">
        <v>13</v>
      </c>
      <c r="G1003" s="89" t="s">
        <v>91</v>
      </c>
      <c r="H1003" s="89"/>
      <c r="I1003" s="89"/>
      <c r="J1003" s="89">
        <v>2021</v>
      </c>
      <c r="K1003" s="91" t="s">
        <v>19</v>
      </c>
    </row>
    <row r="1004" spans="2:11" ht="16.5" customHeight="1" thickBot="1" x14ac:dyDescent="0.45">
      <c r="B1004" s="90"/>
      <c r="C1004" s="90"/>
      <c r="D1004" s="48" t="s">
        <v>985</v>
      </c>
      <c r="E1004" s="90"/>
      <c r="F1004" s="90"/>
      <c r="G1004" s="90"/>
      <c r="H1004" s="90"/>
      <c r="I1004" s="90"/>
      <c r="J1004" s="90"/>
      <c r="K1004" s="92"/>
    </row>
    <row r="1005" spans="2:11" ht="15.75" customHeight="1" x14ac:dyDescent="0.4">
      <c r="B1005" s="89">
        <v>500</v>
      </c>
      <c r="C1005" s="89">
        <v>3691</v>
      </c>
      <c r="D1005" s="20" t="s">
        <v>986</v>
      </c>
      <c r="E1005" s="89" t="s">
        <v>13</v>
      </c>
      <c r="F1005" s="89" t="s">
        <v>13</v>
      </c>
      <c r="G1005" s="89" t="s">
        <v>14</v>
      </c>
      <c r="H1005" s="89"/>
      <c r="I1005" s="89"/>
      <c r="J1005" s="89">
        <v>2112</v>
      </c>
      <c r="K1005" s="91" t="s">
        <v>19</v>
      </c>
    </row>
    <row r="1006" spans="2:11" ht="16.5" customHeight="1" thickBot="1" x14ac:dyDescent="0.45">
      <c r="B1006" s="90"/>
      <c r="C1006" s="90"/>
      <c r="D1006" s="48" t="s">
        <v>987</v>
      </c>
      <c r="E1006" s="90"/>
      <c r="F1006" s="90"/>
      <c r="G1006" s="90"/>
      <c r="H1006" s="90"/>
      <c r="I1006" s="90"/>
      <c r="J1006" s="90"/>
      <c r="K1006" s="92"/>
    </row>
    <row r="1007" spans="2:11" ht="15.75" customHeight="1" x14ac:dyDescent="0.4">
      <c r="B1007" s="89">
        <v>501</v>
      </c>
      <c r="C1007" s="89">
        <v>1391</v>
      </c>
      <c r="D1007" s="20" t="s">
        <v>988</v>
      </c>
      <c r="E1007" s="89" t="s">
        <v>13</v>
      </c>
      <c r="F1007" s="89" t="s">
        <v>13</v>
      </c>
      <c r="G1007" s="89" t="s">
        <v>14</v>
      </c>
      <c r="H1007" s="89"/>
      <c r="I1007" s="89"/>
      <c r="J1007" s="89">
        <v>2101</v>
      </c>
      <c r="K1007" s="91" t="s">
        <v>15</v>
      </c>
    </row>
    <row r="1008" spans="2:11" ht="16.5" customHeight="1" thickBot="1" x14ac:dyDescent="0.45">
      <c r="B1008" s="90"/>
      <c r="C1008" s="90"/>
      <c r="D1008" s="48" t="s">
        <v>989</v>
      </c>
      <c r="E1008" s="90"/>
      <c r="F1008" s="90"/>
      <c r="G1008" s="90"/>
      <c r="H1008" s="90"/>
      <c r="I1008" s="90"/>
      <c r="J1008" s="90"/>
      <c r="K1008" s="92"/>
    </row>
    <row r="1009" spans="2:11" ht="15.75" customHeight="1" x14ac:dyDescent="0.4">
      <c r="B1009" s="89">
        <v>502</v>
      </c>
      <c r="C1009" s="89">
        <v>1392</v>
      </c>
      <c r="D1009" s="20" t="s">
        <v>990</v>
      </c>
      <c r="E1009" s="89">
        <v>72</v>
      </c>
      <c r="F1009" s="89" t="s">
        <v>13</v>
      </c>
      <c r="G1009" s="89" t="s">
        <v>91</v>
      </c>
      <c r="H1009" s="89"/>
      <c r="I1009" s="89"/>
      <c r="J1009" s="89">
        <v>2045</v>
      </c>
      <c r="K1009" s="91" t="s">
        <v>19</v>
      </c>
    </row>
    <row r="1010" spans="2:11" ht="16.5" customHeight="1" thickBot="1" x14ac:dyDescent="0.45">
      <c r="B1010" s="90"/>
      <c r="C1010" s="90"/>
      <c r="D1010" s="48" t="s">
        <v>991</v>
      </c>
      <c r="E1010" s="90"/>
      <c r="F1010" s="90"/>
      <c r="G1010" s="90"/>
      <c r="H1010" s="90"/>
      <c r="I1010" s="90"/>
      <c r="J1010" s="90"/>
      <c r="K1010" s="92"/>
    </row>
    <row r="1011" spans="2:11" ht="15.75" customHeight="1" x14ac:dyDescent="0.4">
      <c r="B1011" s="89">
        <v>503</v>
      </c>
      <c r="C1011" s="89">
        <v>3692</v>
      </c>
      <c r="D1011" s="20" t="s">
        <v>992</v>
      </c>
      <c r="E1011" s="89">
        <v>85</v>
      </c>
      <c r="F1011" s="89" t="s">
        <v>13</v>
      </c>
      <c r="G1011" s="89" t="s">
        <v>494</v>
      </c>
      <c r="H1011" s="89">
        <v>9</v>
      </c>
      <c r="I1011" s="89">
        <v>5</v>
      </c>
      <c r="J1011" s="89">
        <v>2126</v>
      </c>
      <c r="K1011" s="91" t="s">
        <v>15</v>
      </c>
    </row>
    <row r="1012" spans="2:11" ht="16.5" customHeight="1" thickBot="1" x14ac:dyDescent="0.45">
      <c r="B1012" s="90"/>
      <c r="C1012" s="90"/>
      <c r="D1012" s="48" t="s">
        <v>993</v>
      </c>
      <c r="E1012" s="90"/>
      <c r="F1012" s="90"/>
      <c r="G1012" s="90"/>
      <c r="H1012" s="90"/>
      <c r="I1012" s="90"/>
      <c r="J1012" s="90"/>
      <c r="K1012" s="92"/>
    </row>
    <row r="1013" spans="2:11" ht="15.75" customHeight="1" x14ac:dyDescent="0.4">
      <c r="B1013" s="89">
        <v>504</v>
      </c>
      <c r="C1013" s="89">
        <v>1393</v>
      </c>
      <c r="D1013" s="20" t="s">
        <v>994</v>
      </c>
      <c r="E1013" s="89">
        <v>81</v>
      </c>
      <c r="F1013" s="89" t="s">
        <v>57</v>
      </c>
      <c r="G1013" s="89" t="s">
        <v>29</v>
      </c>
      <c r="H1013" s="89"/>
      <c r="I1013" s="89"/>
      <c r="J1013" s="89">
        <v>2173</v>
      </c>
      <c r="K1013" s="91" t="s">
        <v>19</v>
      </c>
    </row>
    <row r="1014" spans="2:11" ht="16.5" customHeight="1" thickBot="1" x14ac:dyDescent="0.45">
      <c r="B1014" s="90"/>
      <c r="C1014" s="90"/>
      <c r="D1014" s="48" t="s">
        <v>995</v>
      </c>
      <c r="E1014" s="90"/>
      <c r="F1014" s="90"/>
      <c r="G1014" s="90"/>
      <c r="H1014" s="90"/>
      <c r="I1014" s="90"/>
      <c r="J1014" s="90"/>
      <c r="K1014" s="92"/>
    </row>
    <row r="1015" spans="2:11" ht="15.75" customHeight="1" x14ac:dyDescent="0.4">
      <c r="B1015" s="89">
        <v>505</v>
      </c>
      <c r="C1015" s="89">
        <v>1394</v>
      </c>
      <c r="D1015" s="20" t="s">
        <v>996</v>
      </c>
      <c r="E1015" s="89">
        <v>87</v>
      </c>
      <c r="F1015" s="89" t="s">
        <v>13</v>
      </c>
      <c r="G1015" s="89" t="s">
        <v>32</v>
      </c>
      <c r="H1015" s="89"/>
      <c r="I1015" s="89"/>
      <c r="J1015" s="89">
        <v>2067</v>
      </c>
      <c r="K1015" s="91" t="s">
        <v>19</v>
      </c>
    </row>
    <row r="1016" spans="2:11" ht="16.5" customHeight="1" thickBot="1" x14ac:dyDescent="0.45">
      <c r="B1016" s="90"/>
      <c r="C1016" s="90"/>
      <c r="D1016" s="48" t="s">
        <v>997</v>
      </c>
      <c r="E1016" s="90"/>
      <c r="F1016" s="90"/>
      <c r="G1016" s="90"/>
      <c r="H1016" s="90"/>
      <c r="I1016" s="90"/>
      <c r="J1016" s="90"/>
      <c r="K1016" s="92"/>
    </row>
    <row r="1017" spans="2:11" ht="15.75" customHeight="1" x14ac:dyDescent="0.4">
      <c r="B1017" s="89">
        <v>506</v>
      </c>
      <c r="C1017" s="89">
        <v>1395</v>
      </c>
      <c r="D1017" s="20" t="s">
        <v>998</v>
      </c>
      <c r="E1017" s="89" t="s">
        <v>13</v>
      </c>
      <c r="F1017" s="89" t="s">
        <v>13</v>
      </c>
      <c r="G1017" s="89" t="s">
        <v>29</v>
      </c>
      <c r="H1017" s="89"/>
      <c r="I1017" s="89"/>
      <c r="J1017" s="89">
        <v>1908</v>
      </c>
      <c r="K1017" s="91" t="s">
        <v>19</v>
      </c>
    </row>
    <row r="1018" spans="2:11" ht="16.5" customHeight="1" thickBot="1" x14ac:dyDescent="0.45">
      <c r="B1018" s="90"/>
      <c r="C1018" s="90"/>
      <c r="D1018" s="48" t="s">
        <v>999</v>
      </c>
      <c r="E1018" s="90"/>
      <c r="F1018" s="90"/>
      <c r="G1018" s="90"/>
      <c r="H1018" s="90"/>
      <c r="I1018" s="90"/>
      <c r="J1018" s="90"/>
      <c r="K1018" s="92"/>
    </row>
    <row r="1019" spans="2:11" ht="15.75" customHeight="1" x14ac:dyDescent="0.4">
      <c r="B1019" s="89">
        <v>507</v>
      </c>
      <c r="C1019" s="89">
        <v>1396</v>
      </c>
      <c r="D1019" s="20" t="s">
        <v>1000</v>
      </c>
      <c r="E1019" s="89" t="s">
        <v>49</v>
      </c>
      <c r="F1019" s="89" t="s">
        <v>13</v>
      </c>
      <c r="G1019" s="89" t="s">
        <v>193</v>
      </c>
      <c r="H1019" s="89"/>
      <c r="I1019" s="89"/>
      <c r="J1019" s="89">
        <v>2009</v>
      </c>
      <c r="K1019" s="91" t="s">
        <v>19</v>
      </c>
    </row>
    <row r="1020" spans="2:11" ht="16.5" customHeight="1" thickBot="1" x14ac:dyDescent="0.45">
      <c r="B1020" s="90"/>
      <c r="C1020" s="90"/>
      <c r="D1020" s="48" t="s">
        <v>1001</v>
      </c>
      <c r="E1020" s="90"/>
      <c r="F1020" s="90"/>
      <c r="G1020" s="90"/>
      <c r="H1020" s="90"/>
      <c r="I1020" s="90"/>
      <c r="J1020" s="90"/>
      <c r="K1020" s="92"/>
    </row>
    <row r="1021" spans="2:11" ht="15.75" customHeight="1" x14ac:dyDescent="0.4">
      <c r="B1021" s="89">
        <v>508</v>
      </c>
      <c r="C1021" s="89">
        <v>1397</v>
      </c>
      <c r="D1021" s="20" t="s">
        <v>1002</v>
      </c>
      <c r="E1021" s="89">
        <v>98</v>
      </c>
      <c r="F1021" s="89" t="s">
        <v>13</v>
      </c>
      <c r="G1021" s="89" t="s">
        <v>277</v>
      </c>
      <c r="H1021" s="89"/>
      <c r="I1021" s="89"/>
      <c r="J1021" s="89">
        <v>2031</v>
      </c>
      <c r="K1021" s="91" t="s">
        <v>19</v>
      </c>
    </row>
    <row r="1022" spans="2:11" ht="16.5" customHeight="1" thickBot="1" x14ac:dyDescent="0.45">
      <c r="B1022" s="90"/>
      <c r="C1022" s="90"/>
      <c r="D1022" s="48" t="s">
        <v>1003</v>
      </c>
      <c r="E1022" s="90"/>
      <c r="F1022" s="90"/>
      <c r="G1022" s="90"/>
      <c r="H1022" s="90"/>
      <c r="I1022" s="90"/>
      <c r="J1022" s="90"/>
      <c r="K1022" s="92"/>
    </row>
    <row r="1023" spans="2:11" ht="15.75" customHeight="1" x14ac:dyDescent="0.4">
      <c r="B1023" s="89">
        <v>509</v>
      </c>
      <c r="C1023" s="89">
        <v>1398</v>
      </c>
      <c r="D1023" s="20" t="s">
        <v>1004</v>
      </c>
      <c r="E1023" s="89">
        <v>50</v>
      </c>
      <c r="F1023" s="89" t="s">
        <v>13</v>
      </c>
      <c r="G1023" s="89" t="s">
        <v>32</v>
      </c>
      <c r="H1023" s="89"/>
      <c r="I1023" s="89"/>
      <c r="J1023" s="89">
        <v>2055</v>
      </c>
      <c r="K1023" s="91" t="s">
        <v>19</v>
      </c>
    </row>
    <row r="1024" spans="2:11" ht="16.5" customHeight="1" thickBot="1" x14ac:dyDescent="0.45">
      <c r="B1024" s="90"/>
      <c r="C1024" s="90"/>
      <c r="D1024" s="48" t="s">
        <v>1005</v>
      </c>
      <c r="E1024" s="90"/>
      <c r="F1024" s="90"/>
      <c r="G1024" s="90"/>
      <c r="H1024" s="90"/>
      <c r="I1024" s="90"/>
      <c r="J1024" s="90"/>
      <c r="K1024" s="92"/>
    </row>
    <row r="1025" spans="2:11" ht="15.75" customHeight="1" x14ac:dyDescent="0.4">
      <c r="B1025" s="89">
        <v>510</v>
      </c>
      <c r="C1025" s="89">
        <v>1399</v>
      </c>
      <c r="D1025" s="20" t="s">
        <v>1006</v>
      </c>
      <c r="E1025" s="89">
        <v>47</v>
      </c>
      <c r="F1025" s="89" t="s">
        <v>13</v>
      </c>
      <c r="G1025" s="89" t="s">
        <v>32</v>
      </c>
      <c r="H1025" s="89"/>
      <c r="I1025" s="89"/>
      <c r="J1025" s="89">
        <v>2116</v>
      </c>
      <c r="K1025" s="91" t="s">
        <v>19</v>
      </c>
    </row>
    <row r="1026" spans="2:11" ht="16.5" customHeight="1" thickBot="1" x14ac:dyDescent="0.45">
      <c r="B1026" s="90"/>
      <c r="C1026" s="90"/>
      <c r="D1026" s="48" t="s">
        <v>1007</v>
      </c>
      <c r="E1026" s="90"/>
      <c r="F1026" s="90"/>
      <c r="G1026" s="90"/>
      <c r="H1026" s="90"/>
      <c r="I1026" s="90"/>
      <c r="J1026" s="90"/>
      <c r="K1026" s="92"/>
    </row>
    <row r="1027" spans="2:11" ht="15.75" customHeight="1" x14ac:dyDescent="0.4">
      <c r="B1027" s="89">
        <v>511</v>
      </c>
      <c r="C1027" s="89">
        <v>1400</v>
      </c>
      <c r="D1027" s="20" t="s">
        <v>1008</v>
      </c>
      <c r="E1027" s="89">
        <v>71</v>
      </c>
      <c r="F1027" s="89" t="s">
        <v>13</v>
      </c>
      <c r="G1027" s="89" t="s">
        <v>1009</v>
      </c>
      <c r="H1027" s="89"/>
      <c r="I1027" s="89"/>
      <c r="J1027" s="89">
        <v>2060</v>
      </c>
      <c r="K1027" s="91" t="s">
        <v>19</v>
      </c>
    </row>
    <row r="1028" spans="2:11" ht="16.5" customHeight="1" thickBot="1" x14ac:dyDescent="0.45">
      <c r="B1028" s="90"/>
      <c r="C1028" s="90"/>
      <c r="D1028" s="48" t="s">
        <v>1010</v>
      </c>
      <c r="E1028" s="90"/>
      <c r="F1028" s="90"/>
      <c r="G1028" s="90"/>
      <c r="H1028" s="90"/>
      <c r="I1028" s="90"/>
      <c r="J1028" s="90"/>
      <c r="K1028" s="92"/>
    </row>
    <row r="1029" spans="2:11" ht="15.75" customHeight="1" x14ac:dyDescent="0.4">
      <c r="B1029" s="89">
        <v>512</v>
      </c>
      <c r="C1029" s="89">
        <v>3693</v>
      </c>
      <c r="D1029" s="20" t="s">
        <v>1011</v>
      </c>
      <c r="E1029" s="89" t="s">
        <v>158</v>
      </c>
      <c r="F1029" s="89" t="s">
        <v>134</v>
      </c>
      <c r="G1029" s="89" t="s">
        <v>494</v>
      </c>
      <c r="H1029" s="89"/>
      <c r="I1029" s="89"/>
      <c r="J1029" s="89">
        <v>2317</v>
      </c>
      <c r="K1029" s="91" t="s">
        <v>15</v>
      </c>
    </row>
    <row r="1030" spans="2:11" ht="16.5" customHeight="1" thickBot="1" x14ac:dyDescent="0.45">
      <c r="B1030" s="90"/>
      <c r="C1030" s="90"/>
      <c r="D1030" s="48" t="s">
        <v>1012</v>
      </c>
      <c r="E1030" s="90"/>
      <c r="F1030" s="90"/>
      <c r="G1030" s="90"/>
      <c r="H1030" s="90"/>
      <c r="I1030" s="90"/>
      <c r="J1030" s="90"/>
      <c r="K1030" s="92"/>
    </row>
    <row r="1031" spans="2:11" ht="15.75" customHeight="1" x14ac:dyDescent="0.4">
      <c r="B1031" s="89">
        <v>513</v>
      </c>
      <c r="C1031" s="89">
        <v>1401</v>
      </c>
      <c r="D1031" s="20" t="s">
        <v>1013</v>
      </c>
      <c r="E1031" s="89" t="s">
        <v>13</v>
      </c>
      <c r="F1031" s="89" t="s">
        <v>13</v>
      </c>
      <c r="G1031" s="89" t="s">
        <v>323</v>
      </c>
      <c r="H1031" s="89"/>
      <c r="I1031" s="89"/>
      <c r="J1031" s="89">
        <v>2065</v>
      </c>
      <c r="K1031" s="91" t="s">
        <v>19</v>
      </c>
    </row>
    <row r="1032" spans="2:11" ht="16.5" customHeight="1" thickBot="1" x14ac:dyDescent="0.45">
      <c r="B1032" s="90"/>
      <c r="C1032" s="90"/>
      <c r="D1032" s="48" t="s">
        <v>1014</v>
      </c>
      <c r="E1032" s="90"/>
      <c r="F1032" s="90"/>
      <c r="G1032" s="90"/>
      <c r="H1032" s="90"/>
      <c r="I1032" s="90"/>
      <c r="J1032" s="90"/>
      <c r="K1032" s="92"/>
    </row>
    <row r="1033" spans="2:11" ht="15.75" customHeight="1" x14ac:dyDescent="0.4">
      <c r="B1033" s="89">
        <v>514</v>
      </c>
      <c r="C1033" s="89">
        <v>1402</v>
      </c>
      <c r="D1033" s="20" t="s">
        <v>1015</v>
      </c>
      <c r="E1033" s="89" t="s">
        <v>13</v>
      </c>
      <c r="F1033" s="89" t="s">
        <v>13</v>
      </c>
      <c r="G1033" s="89" t="s">
        <v>323</v>
      </c>
      <c r="H1033" s="89"/>
      <c r="I1033" s="89"/>
      <c r="J1033" s="89">
        <v>2085</v>
      </c>
      <c r="K1033" s="91" t="s">
        <v>19</v>
      </c>
    </row>
    <row r="1034" spans="2:11" ht="16.5" customHeight="1" thickBot="1" x14ac:dyDescent="0.45">
      <c r="B1034" s="90"/>
      <c r="C1034" s="90"/>
      <c r="D1034" s="48" t="s">
        <v>1016</v>
      </c>
      <c r="E1034" s="90"/>
      <c r="F1034" s="90"/>
      <c r="G1034" s="90"/>
      <c r="H1034" s="90"/>
      <c r="I1034" s="90"/>
      <c r="J1034" s="90"/>
      <c r="K1034" s="92"/>
    </row>
    <row r="1035" spans="2:11" ht="15.75" customHeight="1" x14ac:dyDescent="0.4">
      <c r="B1035" s="89">
        <v>515</v>
      </c>
      <c r="C1035" s="89">
        <v>1403</v>
      </c>
      <c r="D1035" s="20" t="s">
        <v>1017</v>
      </c>
      <c r="E1035" s="89">
        <v>92</v>
      </c>
      <c r="F1035" s="89" t="s">
        <v>13</v>
      </c>
      <c r="G1035" s="89" t="s">
        <v>79</v>
      </c>
      <c r="H1035" s="89"/>
      <c r="I1035" s="89"/>
      <c r="J1035" s="89">
        <v>2055</v>
      </c>
      <c r="K1035" s="91" t="s">
        <v>19</v>
      </c>
    </row>
    <row r="1036" spans="2:11" ht="16.5" customHeight="1" thickBot="1" x14ac:dyDescent="0.45">
      <c r="B1036" s="90"/>
      <c r="C1036" s="90"/>
      <c r="D1036" s="48" t="s">
        <v>1018</v>
      </c>
      <c r="E1036" s="90"/>
      <c r="F1036" s="90"/>
      <c r="G1036" s="90"/>
      <c r="H1036" s="90"/>
      <c r="I1036" s="90"/>
      <c r="J1036" s="90"/>
      <c r="K1036" s="92"/>
    </row>
    <row r="1037" spans="2:11" ht="15.75" customHeight="1" x14ac:dyDescent="0.4">
      <c r="B1037" s="89">
        <v>516</v>
      </c>
      <c r="C1037" s="89">
        <v>4211</v>
      </c>
      <c r="D1037" s="20" t="s">
        <v>6537</v>
      </c>
      <c r="E1037" s="89">
        <v>13</v>
      </c>
      <c r="F1037" s="89"/>
      <c r="G1037" s="89" t="s">
        <v>29</v>
      </c>
      <c r="H1037" s="89">
        <f>9+11</f>
        <v>20</v>
      </c>
      <c r="I1037" s="89">
        <f>32+12</f>
        <v>44</v>
      </c>
      <c r="J1037" s="89">
        <v>2144</v>
      </c>
      <c r="K1037" s="91" t="s">
        <v>15</v>
      </c>
    </row>
    <row r="1038" spans="2:11" ht="16.5" customHeight="1" thickBot="1" x14ac:dyDescent="0.45">
      <c r="B1038" s="90"/>
      <c r="C1038" s="90"/>
      <c r="D1038" s="48" t="s">
        <v>6500</v>
      </c>
      <c r="E1038" s="90"/>
      <c r="F1038" s="90"/>
      <c r="G1038" s="90"/>
      <c r="H1038" s="90"/>
      <c r="I1038" s="90"/>
      <c r="J1038" s="90"/>
      <c r="K1038" s="92"/>
    </row>
    <row r="1039" spans="2:11" ht="15.75" customHeight="1" x14ac:dyDescent="0.4">
      <c r="B1039" s="89">
        <v>517</v>
      </c>
      <c r="C1039" s="89">
        <v>1404</v>
      </c>
      <c r="D1039" s="20" t="s">
        <v>1019</v>
      </c>
      <c r="E1039" s="89" t="s">
        <v>13</v>
      </c>
      <c r="F1039" s="89" t="s">
        <v>13</v>
      </c>
      <c r="G1039" s="89" t="s">
        <v>29</v>
      </c>
      <c r="H1039" s="89"/>
      <c r="I1039" s="89"/>
      <c r="J1039" s="89">
        <v>2047</v>
      </c>
      <c r="K1039" s="91" t="s">
        <v>19</v>
      </c>
    </row>
    <row r="1040" spans="2:11" ht="16.5" customHeight="1" thickBot="1" x14ac:dyDescent="0.45">
      <c r="B1040" s="90"/>
      <c r="C1040" s="90"/>
      <c r="D1040" s="48" t="s">
        <v>1020</v>
      </c>
      <c r="E1040" s="90"/>
      <c r="F1040" s="90"/>
      <c r="G1040" s="90"/>
      <c r="H1040" s="90"/>
      <c r="I1040" s="90"/>
      <c r="J1040" s="90"/>
      <c r="K1040" s="92"/>
    </row>
    <row r="1041" spans="2:11" ht="15.75" customHeight="1" x14ac:dyDescent="0.4">
      <c r="B1041" s="89">
        <v>518</v>
      </c>
      <c r="C1041" s="89">
        <v>1405</v>
      </c>
      <c r="D1041" s="20" t="s">
        <v>1021</v>
      </c>
      <c r="E1041" s="89">
        <v>50</v>
      </c>
      <c r="F1041" s="89" t="s">
        <v>13</v>
      </c>
      <c r="G1041" s="89" t="s">
        <v>29</v>
      </c>
      <c r="H1041" s="89"/>
      <c r="I1041" s="89"/>
      <c r="J1041" s="89">
        <v>2037</v>
      </c>
      <c r="K1041" s="91" t="s">
        <v>19</v>
      </c>
    </row>
    <row r="1042" spans="2:11" ht="16.5" customHeight="1" thickBot="1" x14ac:dyDescent="0.45">
      <c r="B1042" s="90"/>
      <c r="C1042" s="90"/>
      <c r="D1042" s="48" t="s">
        <v>1022</v>
      </c>
      <c r="E1042" s="90"/>
      <c r="F1042" s="90"/>
      <c r="G1042" s="90"/>
      <c r="H1042" s="90"/>
      <c r="I1042" s="90"/>
      <c r="J1042" s="90"/>
      <c r="K1042" s="92"/>
    </row>
    <row r="1043" spans="2:11" ht="15.75" customHeight="1" x14ac:dyDescent="0.4">
      <c r="B1043" s="89">
        <v>519</v>
      </c>
      <c r="C1043" s="89">
        <v>1406</v>
      </c>
      <c r="D1043" s="20" t="s">
        <v>1023</v>
      </c>
      <c r="E1043" s="89">
        <v>88</v>
      </c>
      <c r="F1043" s="89" t="s">
        <v>184</v>
      </c>
      <c r="G1043" s="89" t="s">
        <v>29</v>
      </c>
      <c r="H1043" s="89"/>
      <c r="I1043" s="89"/>
      <c r="J1043" s="89">
        <v>2239</v>
      </c>
      <c r="K1043" s="91" t="s">
        <v>19</v>
      </c>
    </row>
    <row r="1044" spans="2:11" ht="16.5" customHeight="1" thickBot="1" x14ac:dyDescent="0.45">
      <c r="B1044" s="90"/>
      <c r="C1044" s="90"/>
      <c r="D1044" s="48" t="s">
        <v>1024</v>
      </c>
      <c r="E1044" s="90"/>
      <c r="F1044" s="90"/>
      <c r="G1044" s="90"/>
      <c r="H1044" s="90"/>
      <c r="I1044" s="90"/>
      <c r="J1044" s="90"/>
      <c r="K1044" s="92"/>
    </row>
    <row r="1045" spans="2:11" ht="15.75" customHeight="1" x14ac:dyDescent="0.4">
      <c r="B1045" s="89">
        <v>520</v>
      </c>
      <c r="C1045" s="89">
        <v>1407</v>
      </c>
      <c r="D1045" s="20" t="s">
        <v>1025</v>
      </c>
      <c r="E1045" s="89" t="s">
        <v>13</v>
      </c>
      <c r="F1045" s="89" t="s">
        <v>13</v>
      </c>
      <c r="G1045" s="89" t="s">
        <v>435</v>
      </c>
      <c r="H1045" s="89"/>
      <c r="I1045" s="89"/>
      <c r="J1045" s="89">
        <v>2051</v>
      </c>
      <c r="K1045" s="91" t="s">
        <v>19</v>
      </c>
    </row>
    <row r="1046" spans="2:11" ht="16.5" customHeight="1" thickBot="1" x14ac:dyDescent="0.45">
      <c r="B1046" s="90"/>
      <c r="C1046" s="90"/>
      <c r="D1046" s="48" t="s">
        <v>1026</v>
      </c>
      <c r="E1046" s="90"/>
      <c r="F1046" s="90"/>
      <c r="G1046" s="90"/>
      <c r="H1046" s="90"/>
      <c r="I1046" s="90"/>
      <c r="J1046" s="90"/>
      <c r="K1046" s="92"/>
    </row>
    <row r="1047" spans="2:11" ht="15.75" customHeight="1" x14ac:dyDescent="0.4">
      <c r="B1047" s="89">
        <v>521</v>
      </c>
      <c r="C1047" s="89">
        <v>1408</v>
      </c>
      <c r="D1047" s="20" t="s">
        <v>1027</v>
      </c>
      <c r="E1047" s="89" t="s">
        <v>13</v>
      </c>
      <c r="F1047" s="89" t="s">
        <v>13</v>
      </c>
      <c r="G1047" s="89" t="s">
        <v>193</v>
      </c>
      <c r="H1047" s="89"/>
      <c r="I1047" s="89"/>
      <c r="J1047" s="89">
        <v>2044</v>
      </c>
      <c r="K1047" s="91" t="s">
        <v>19</v>
      </c>
    </row>
    <row r="1048" spans="2:11" ht="16.5" customHeight="1" thickBot="1" x14ac:dyDescent="0.45">
      <c r="B1048" s="90"/>
      <c r="C1048" s="90"/>
      <c r="D1048" s="48" t="s">
        <v>1028</v>
      </c>
      <c r="E1048" s="90"/>
      <c r="F1048" s="90"/>
      <c r="G1048" s="90"/>
      <c r="H1048" s="90"/>
      <c r="I1048" s="90"/>
      <c r="J1048" s="90"/>
      <c r="K1048" s="92"/>
    </row>
    <row r="1049" spans="2:11" ht="15.75" customHeight="1" x14ac:dyDescent="0.4">
      <c r="B1049" s="89">
        <v>522</v>
      </c>
      <c r="C1049" s="89">
        <v>1409</v>
      </c>
      <c r="D1049" s="20" t="s">
        <v>1029</v>
      </c>
      <c r="E1049" s="89">
        <v>95</v>
      </c>
      <c r="F1049" s="89" t="s">
        <v>13</v>
      </c>
      <c r="G1049" s="89" t="s">
        <v>29</v>
      </c>
      <c r="H1049" s="89">
        <v>11</v>
      </c>
      <c r="I1049" s="89">
        <v>10</v>
      </c>
      <c r="J1049" s="89">
        <v>2103</v>
      </c>
      <c r="K1049" s="91" t="s">
        <v>15</v>
      </c>
    </row>
    <row r="1050" spans="2:11" ht="16.5" customHeight="1" thickBot="1" x14ac:dyDescent="0.45">
      <c r="B1050" s="90"/>
      <c r="C1050" s="90"/>
      <c r="D1050" s="48" t="s">
        <v>1030</v>
      </c>
      <c r="E1050" s="90"/>
      <c r="F1050" s="90"/>
      <c r="G1050" s="90"/>
      <c r="H1050" s="90"/>
      <c r="I1050" s="90"/>
      <c r="J1050" s="90"/>
      <c r="K1050" s="92"/>
    </row>
    <row r="1051" spans="2:11" ht="15.75" customHeight="1" x14ac:dyDescent="0.4">
      <c r="B1051" s="89">
        <v>523</v>
      </c>
      <c r="C1051" s="89">
        <v>1410</v>
      </c>
      <c r="D1051" s="20" t="s">
        <v>1031</v>
      </c>
      <c r="E1051" s="89">
        <v>90</v>
      </c>
      <c r="F1051" s="89" t="s">
        <v>13</v>
      </c>
      <c r="G1051" s="89" t="s">
        <v>79</v>
      </c>
      <c r="H1051" s="89"/>
      <c r="I1051" s="89"/>
      <c r="J1051" s="89">
        <v>2064</v>
      </c>
      <c r="K1051" s="91" t="s">
        <v>19</v>
      </c>
    </row>
    <row r="1052" spans="2:11" ht="16.5" customHeight="1" thickBot="1" x14ac:dyDescent="0.45">
      <c r="B1052" s="90"/>
      <c r="C1052" s="90"/>
      <c r="D1052" s="48" t="s">
        <v>1032</v>
      </c>
      <c r="E1052" s="90"/>
      <c r="F1052" s="90"/>
      <c r="G1052" s="90"/>
      <c r="H1052" s="90"/>
      <c r="I1052" s="90"/>
      <c r="J1052" s="90"/>
      <c r="K1052" s="92"/>
    </row>
    <row r="1053" spans="2:11" ht="15.75" customHeight="1" x14ac:dyDescent="0.4">
      <c r="B1053" s="89">
        <v>524</v>
      </c>
      <c r="C1053" s="89">
        <v>1411</v>
      </c>
      <c r="D1053" s="20" t="s">
        <v>1033</v>
      </c>
      <c r="E1053" s="89" t="s">
        <v>13</v>
      </c>
      <c r="F1053" s="89" t="s">
        <v>13</v>
      </c>
      <c r="G1053" s="89" t="s">
        <v>29</v>
      </c>
      <c r="H1053" s="89"/>
      <c r="I1053" s="89"/>
      <c r="J1053" s="89">
        <v>2012</v>
      </c>
      <c r="K1053" s="91" t="s">
        <v>19</v>
      </c>
    </row>
    <row r="1054" spans="2:11" ht="16.5" customHeight="1" thickBot="1" x14ac:dyDescent="0.45">
      <c r="B1054" s="90"/>
      <c r="C1054" s="90"/>
      <c r="D1054" s="48" t="s">
        <v>1034</v>
      </c>
      <c r="E1054" s="90"/>
      <c r="F1054" s="90"/>
      <c r="G1054" s="90"/>
      <c r="H1054" s="90"/>
      <c r="I1054" s="90"/>
      <c r="J1054" s="90"/>
      <c r="K1054" s="92"/>
    </row>
    <row r="1055" spans="2:11" ht="15.75" customHeight="1" x14ac:dyDescent="0.4">
      <c r="B1055" s="89">
        <v>525</v>
      </c>
      <c r="C1055" s="89">
        <v>1412</v>
      </c>
      <c r="D1055" s="20" t="s">
        <v>1035</v>
      </c>
      <c r="E1055" s="89">
        <v>90</v>
      </c>
      <c r="F1055" s="89" t="s">
        <v>13</v>
      </c>
      <c r="G1055" s="89" t="s">
        <v>79</v>
      </c>
      <c r="H1055" s="89"/>
      <c r="I1055" s="89"/>
      <c r="J1055" s="89">
        <v>2015</v>
      </c>
      <c r="K1055" s="91" t="s">
        <v>19</v>
      </c>
    </row>
    <row r="1056" spans="2:11" ht="16.5" customHeight="1" thickBot="1" x14ac:dyDescent="0.45">
      <c r="B1056" s="90"/>
      <c r="C1056" s="90"/>
      <c r="D1056" s="48" t="s">
        <v>1036</v>
      </c>
      <c r="E1056" s="90"/>
      <c r="F1056" s="90"/>
      <c r="G1056" s="90"/>
      <c r="H1056" s="90"/>
      <c r="I1056" s="90"/>
      <c r="J1056" s="90"/>
      <c r="K1056" s="92"/>
    </row>
    <row r="1057" spans="2:11" ht="15.75" customHeight="1" x14ac:dyDescent="0.4">
      <c r="B1057" s="89">
        <v>526</v>
      </c>
      <c r="C1057" s="89">
        <v>3694</v>
      </c>
      <c r="D1057" s="20" t="s">
        <v>1037</v>
      </c>
      <c r="E1057" s="89" t="s">
        <v>13</v>
      </c>
      <c r="F1057" s="89" t="s">
        <v>13</v>
      </c>
      <c r="G1057" s="89" t="s">
        <v>85</v>
      </c>
      <c r="H1057" s="89"/>
      <c r="I1057" s="89"/>
      <c r="J1057" s="89">
        <v>2076</v>
      </c>
      <c r="K1057" s="91" t="s">
        <v>19</v>
      </c>
    </row>
    <row r="1058" spans="2:11" ht="16.5" customHeight="1" thickBot="1" x14ac:dyDescent="0.45">
      <c r="B1058" s="90"/>
      <c r="C1058" s="90"/>
      <c r="D1058" s="48" t="s">
        <v>1038</v>
      </c>
      <c r="E1058" s="90"/>
      <c r="F1058" s="90"/>
      <c r="G1058" s="90"/>
      <c r="H1058" s="90"/>
      <c r="I1058" s="90"/>
      <c r="J1058" s="90"/>
      <c r="K1058" s="92"/>
    </row>
    <row r="1059" spans="2:11" ht="15.75" customHeight="1" x14ac:dyDescent="0.4">
      <c r="B1059" s="89">
        <v>527</v>
      </c>
      <c r="C1059" s="89">
        <v>3870</v>
      </c>
      <c r="D1059" s="20" t="s">
        <v>1039</v>
      </c>
      <c r="E1059" s="89" t="s">
        <v>1040</v>
      </c>
      <c r="F1059" s="89" t="s">
        <v>57</v>
      </c>
      <c r="G1059" s="89" t="s">
        <v>193</v>
      </c>
      <c r="H1059" s="89">
        <v>8</v>
      </c>
      <c r="I1059" s="89">
        <v>24</v>
      </c>
      <c r="J1059" s="89">
        <v>2115</v>
      </c>
      <c r="K1059" s="91" t="s">
        <v>15</v>
      </c>
    </row>
    <row r="1060" spans="2:11" ht="16.5" customHeight="1" thickBot="1" x14ac:dyDescent="0.45">
      <c r="B1060" s="90"/>
      <c r="C1060" s="90"/>
      <c r="D1060" s="48" t="s">
        <v>1041</v>
      </c>
      <c r="E1060" s="90"/>
      <c r="F1060" s="90"/>
      <c r="G1060" s="90"/>
      <c r="H1060" s="90"/>
      <c r="I1060" s="90"/>
      <c r="J1060" s="90"/>
      <c r="K1060" s="92"/>
    </row>
    <row r="1061" spans="2:11" ht="15.75" customHeight="1" x14ac:dyDescent="0.4">
      <c r="B1061" s="89">
        <v>528</v>
      </c>
      <c r="C1061" s="89">
        <v>1413</v>
      </c>
      <c r="D1061" s="20" t="s">
        <v>1042</v>
      </c>
      <c r="E1061" s="89" t="s">
        <v>13</v>
      </c>
      <c r="F1061" s="89" t="s">
        <v>13</v>
      </c>
      <c r="G1061" s="89" t="s">
        <v>897</v>
      </c>
      <c r="H1061" s="89"/>
      <c r="I1061" s="89"/>
      <c r="J1061" s="89">
        <v>2035</v>
      </c>
      <c r="K1061" s="91" t="s">
        <v>19</v>
      </c>
    </row>
    <row r="1062" spans="2:11" ht="16.5" customHeight="1" thickBot="1" x14ac:dyDescent="0.45">
      <c r="B1062" s="90"/>
      <c r="C1062" s="90"/>
      <c r="D1062" s="48" t="s">
        <v>1043</v>
      </c>
      <c r="E1062" s="90"/>
      <c r="F1062" s="90"/>
      <c r="G1062" s="90"/>
      <c r="H1062" s="90"/>
      <c r="I1062" s="90"/>
      <c r="J1062" s="90"/>
      <c r="K1062" s="92"/>
    </row>
    <row r="1063" spans="2:11" ht="15.75" customHeight="1" x14ac:dyDescent="0.4">
      <c r="B1063" s="89">
        <v>529</v>
      </c>
      <c r="C1063" s="89">
        <v>1414</v>
      </c>
      <c r="D1063" s="20" t="s">
        <v>1044</v>
      </c>
      <c r="E1063" s="89" t="s">
        <v>13</v>
      </c>
      <c r="F1063" s="89" t="s">
        <v>13</v>
      </c>
      <c r="G1063" s="89" t="s">
        <v>242</v>
      </c>
      <c r="H1063" s="89"/>
      <c r="I1063" s="89"/>
      <c r="J1063" s="89">
        <v>2147</v>
      </c>
      <c r="K1063" s="91" t="s">
        <v>19</v>
      </c>
    </row>
    <row r="1064" spans="2:11" ht="16.5" customHeight="1" thickBot="1" x14ac:dyDescent="0.45">
      <c r="B1064" s="90"/>
      <c r="C1064" s="90"/>
      <c r="D1064" s="48" t="s">
        <v>1045</v>
      </c>
      <c r="E1064" s="90"/>
      <c r="F1064" s="90"/>
      <c r="G1064" s="90"/>
      <c r="H1064" s="90"/>
      <c r="I1064" s="90"/>
      <c r="J1064" s="90"/>
      <c r="K1064" s="92"/>
    </row>
    <row r="1065" spans="2:11" ht="15.75" customHeight="1" x14ac:dyDescent="0.4">
      <c r="B1065" s="89">
        <v>530</v>
      </c>
      <c r="C1065" s="89">
        <v>3695</v>
      </c>
      <c r="D1065" s="20" t="s">
        <v>1046</v>
      </c>
      <c r="E1065" s="89" t="s">
        <v>652</v>
      </c>
      <c r="F1065" s="89" t="s">
        <v>57</v>
      </c>
      <c r="G1065" s="89" t="s">
        <v>1047</v>
      </c>
      <c r="H1065" s="89">
        <v>10</v>
      </c>
      <c r="I1065" s="89">
        <v>-13</v>
      </c>
      <c r="J1065" s="89">
        <v>2009</v>
      </c>
      <c r="K1065" s="91" t="s">
        <v>15</v>
      </c>
    </row>
    <row r="1066" spans="2:11" ht="16.5" customHeight="1" thickBot="1" x14ac:dyDescent="0.45">
      <c r="B1066" s="90"/>
      <c r="C1066" s="90"/>
      <c r="D1066" s="48" t="s">
        <v>1048</v>
      </c>
      <c r="E1066" s="90"/>
      <c r="F1066" s="90"/>
      <c r="G1066" s="90"/>
      <c r="H1066" s="90"/>
      <c r="I1066" s="90"/>
      <c r="J1066" s="90"/>
      <c r="K1066" s="92"/>
    </row>
    <row r="1067" spans="2:11" ht="15.75" customHeight="1" x14ac:dyDescent="0.4">
      <c r="B1067" s="89">
        <v>531</v>
      </c>
      <c r="C1067" s="89">
        <v>1415</v>
      </c>
      <c r="D1067" s="20" t="s">
        <v>1049</v>
      </c>
      <c r="E1067" s="89" t="s">
        <v>13</v>
      </c>
      <c r="F1067" s="89" t="s">
        <v>13</v>
      </c>
      <c r="G1067" s="89" t="s">
        <v>1050</v>
      </c>
      <c r="H1067" s="89"/>
      <c r="I1067" s="89"/>
      <c r="J1067" s="89">
        <v>2116</v>
      </c>
      <c r="K1067" s="91" t="s">
        <v>15</v>
      </c>
    </row>
    <row r="1068" spans="2:11" ht="16.5" customHeight="1" thickBot="1" x14ac:dyDescent="0.45">
      <c r="B1068" s="90"/>
      <c r="C1068" s="90"/>
      <c r="D1068" s="48" t="s">
        <v>1051</v>
      </c>
      <c r="E1068" s="90"/>
      <c r="F1068" s="90"/>
      <c r="G1068" s="90"/>
      <c r="H1068" s="90"/>
      <c r="I1068" s="90"/>
      <c r="J1068" s="90"/>
      <c r="K1068" s="92"/>
    </row>
    <row r="1069" spans="2:11" ht="15.75" customHeight="1" x14ac:dyDescent="0.4">
      <c r="B1069" s="89">
        <v>532</v>
      </c>
      <c r="C1069" s="89">
        <v>1416</v>
      </c>
      <c r="D1069" s="20" t="s">
        <v>1052</v>
      </c>
      <c r="E1069" s="89" t="s">
        <v>46</v>
      </c>
      <c r="F1069" s="89" t="s">
        <v>13</v>
      </c>
      <c r="G1069" s="89" t="s">
        <v>780</v>
      </c>
      <c r="H1069" s="89"/>
      <c r="I1069" s="89"/>
      <c r="J1069" s="89">
        <v>1983</v>
      </c>
      <c r="K1069" s="91" t="s">
        <v>19</v>
      </c>
    </row>
    <row r="1070" spans="2:11" ht="16.5" customHeight="1" thickBot="1" x14ac:dyDescent="0.45">
      <c r="B1070" s="90"/>
      <c r="C1070" s="90"/>
      <c r="D1070" s="48" t="s">
        <v>1053</v>
      </c>
      <c r="E1070" s="90"/>
      <c r="F1070" s="90"/>
      <c r="G1070" s="90"/>
      <c r="H1070" s="90"/>
      <c r="I1070" s="90"/>
      <c r="J1070" s="90"/>
      <c r="K1070" s="92"/>
    </row>
    <row r="1071" spans="2:11" ht="15.75" customHeight="1" x14ac:dyDescent="0.4">
      <c r="B1071" s="89">
        <v>533</v>
      </c>
      <c r="C1071" s="89">
        <v>1417</v>
      </c>
      <c r="D1071" s="20" t="s">
        <v>1054</v>
      </c>
      <c r="E1071" s="89" t="s">
        <v>13</v>
      </c>
      <c r="F1071" s="89" t="s">
        <v>13</v>
      </c>
      <c r="G1071" s="89" t="s">
        <v>22</v>
      </c>
      <c r="H1071" s="89"/>
      <c r="I1071" s="89"/>
      <c r="J1071" s="89">
        <v>2072</v>
      </c>
      <c r="K1071" s="91" t="s">
        <v>19</v>
      </c>
    </row>
    <row r="1072" spans="2:11" ht="16.5" customHeight="1" thickBot="1" x14ac:dyDescent="0.45">
      <c r="B1072" s="90"/>
      <c r="C1072" s="90"/>
      <c r="D1072" s="48" t="s">
        <v>1055</v>
      </c>
      <c r="E1072" s="90"/>
      <c r="F1072" s="90"/>
      <c r="G1072" s="90"/>
      <c r="H1072" s="90"/>
      <c r="I1072" s="90"/>
      <c r="J1072" s="90"/>
      <c r="K1072" s="92"/>
    </row>
    <row r="1073" spans="2:11" ht="15.75" customHeight="1" x14ac:dyDescent="0.4">
      <c r="B1073" s="89">
        <v>534</v>
      </c>
      <c r="C1073" s="89">
        <v>1418</v>
      </c>
      <c r="D1073" s="20" t="s">
        <v>1056</v>
      </c>
      <c r="E1073" s="89" t="s">
        <v>13</v>
      </c>
      <c r="F1073" s="89" t="s">
        <v>13</v>
      </c>
      <c r="G1073" s="89" t="s">
        <v>149</v>
      </c>
      <c r="H1073" s="89"/>
      <c r="I1073" s="89"/>
      <c r="J1073" s="89">
        <v>2035</v>
      </c>
      <c r="K1073" s="91" t="s">
        <v>19</v>
      </c>
    </row>
    <row r="1074" spans="2:11" ht="16.5" customHeight="1" thickBot="1" x14ac:dyDescent="0.45">
      <c r="B1074" s="90"/>
      <c r="C1074" s="90"/>
      <c r="D1074" s="48" t="s">
        <v>1057</v>
      </c>
      <c r="E1074" s="90"/>
      <c r="F1074" s="90"/>
      <c r="G1074" s="90"/>
      <c r="H1074" s="90"/>
      <c r="I1074" s="90"/>
      <c r="J1074" s="90"/>
      <c r="K1074" s="92"/>
    </row>
    <row r="1075" spans="2:11" ht="15.75" customHeight="1" x14ac:dyDescent="0.4">
      <c r="B1075" s="89">
        <v>535</v>
      </c>
      <c r="C1075" s="89">
        <v>3982</v>
      </c>
      <c r="D1075" s="20" t="s">
        <v>1058</v>
      </c>
      <c r="E1075" s="89" t="s">
        <v>13</v>
      </c>
      <c r="F1075" s="89" t="s">
        <v>13</v>
      </c>
      <c r="G1075" s="89" t="s">
        <v>1050</v>
      </c>
      <c r="H1075" s="89"/>
      <c r="I1075" s="89"/>
      <c r="J1075" s="89">
        <v>2095</v>
      </c>
      <c r="K1075" s="91" t="s">
        <v>15</v>
      </c>
    </row>
    <row r="1076" spans="2:11" ht="16.5" customHeight="1" thickBot="1" x14ac:dyDescent="0.45">
      <c r="B1076" s="90"/>
      <c r="C1076" s="90"/>
      <c r="D1076" s="48" t="s">
        <v>1059</v>
      </c>
      <c r="E1076" s="90"/>
      <c r="F1076" s="90"/>
      <c r="G1076" s="90"/>
      <c r="H1076" s="90"/>
      <c r="I1076" s="90"/>
      <c r="J1076" s="90"/>
      <c r="K1076" s="92"/>
    </row>
    <row r="1077" spans="2:11" ht="15.75" customHeight="1" x14ac:dyDescent="0.4">
      <c r="B1077" s="89">
        <v>536</v>
      </c>
      <c r="C1077" s="89">
        <v>1419</v>
      </c>
      <c r="D1077" s="20" t="s">
        <v>1060</v>
      </c>
      <c r="E1077" s="89">
        <v>65</v>
      </c>
      <c r="F1077" s="89" t="s">
        <v>13</v>
      </c>
      <c r="G1077" s="89" t="s">
        <v>239</v>
      </c>
      <c r="H1077" s="89"/>
      <c r="I1077" s="89"/>
      <c r="J1077" s="89">
        <v>2057</v>
      </c>
      <c r="K1077" s="91" t="s">
        <v>19</v>
      </c>
    </row>
    <row r="1078" spans="2:11" ht="16.5" customHeight="1" thickBot="1" x14ac:dyDescent="0.45">
      <c r="B1078" s="90"/>
      <c r="C1078" s="90"/>
      <c r="D1078" s="48" t="s">
        <v>1061</v>
      </c>
      <c r="E1078" s="90"/>
      <c r="F1078" s="90"/>
      <c r="G1078" s="90"/>
      <c r="H1078" s="90"/>
      <c r="I1078" s="90"/>
      <c r="J1078" s="90"/>
      <c r="K1078" s="92"/>
    </row>
    <row r="1079" spans="2:11" ht="15.75" customHeight="1" x14ac:dyDescent="0.4">
      <c r="B1079" s="89">
        <v>537</v>
      </c>
      <c r="C1079" s="89">
        <v>3696</v>
      </c>
      <c r="D1079" s="20" t="s">
        <v>1062</v>
      </c>
      <c r="E1079" s="89" t="s">
        <v>13</v>
      </c>
      <c r="F1079" s="89" t="s">
        <v>13</v>
      </c>
      <c r="G1079" s="89" t="s">
        <v>239</v>
      </c>
      <c r="H1079" s="89"/>
      <c r="I1079" s="89"/>
      <c r="J1079" s="89">
        <v>2089</v>
      </c>
      <c r="K1079" s="91" t="s">
        <v>19</v>
      </c>
    </row>
    <row r="1080" spans="2:11" ht="16.5" customHeight="1" thickBot="1" x14ac:dyDescent="0.45">
      <c r="B1080" s="90"/>
      <c r="C1080" s="90"/>
      <c r="D1080" s="48" t="s">
        <v>1063</v>
      </c>
      <c r="E1080" s="90"/>
      <c r="F1080" s="90"/>
      <c r="G1080" s="90"/>
      <c r="H1080" s="90"/>
      <c r="I1080" s="90"/>
      <c r="J1080" s="90"/>
      <c r="K1080" s="92"/>
    </row>
    <row r="1081" spans="2:11" ht="15.75" customHeight="1" x14ac:dyDescent="0.4">
      <c r="B1081" s="89">
        <v>538</v>
      </c>
      <c r="C1081" s="89">
        <v>4163</v>
      </c>
      <c r="D1081" s="20" t="s">
        <v>6416</v>
      </c>
      <c r="E1081" s="89" t="s">
        <v>13</v>
      </c>
      <c r="F1081" s="89" t="s">
        <v>13</v>
      </c>
      <c r="G1081" s="89" t="s">
        <v>193</v>
      </c>
      <c r="H1081" s="89">
        <v>7</v>
      </c>
      <c r="I1081" s="89">
        <v>0</v>
      </c>
      <c r="J1081" s="89">
        <v>2100</v>
      </c>
      <c r="K1081" s="91" t="s">
        <v>15</v>
      </c>
    </row>
    <row r="1082" spans="2:11" ht="16.5" customHeight="1" thickBot="1" x14ac:dyDescent="0.45">
      <c r="B1082" s="90"/>
      <c r="C1082" s="90"/>
      <c r="D1082" s="48" t="s">
        <v>6414</v>
      </c>
      <c r="E1082" s="90"/>
      <c r="F1082" s="90"/>
      <c r="G1082" s="90"/>
      <c r="H1082" s="90"/>
      <c r="I1082" s="90"/>
      <c r="J1082" s="90"/>
      <c r="K1082" s="92"/>
    </row>
    <row r="1083" spans="2:11" ht="15.75" customHeight="1" x14ac:dyDescent="0.4">
      <c r="B1083" s="89">
        <v>539</v>
      </c>
      <c r="C1083" s="89">
        <v>1420</v>
      </c>
      <c r="D1083" s="20" t="s">
        <v>1064</v>
      </c>
      <c r="E1083" s="89">
        <v>47</v>
      </c>
      <c r="F1083" s="89" t="s">
        <v>13</v>
      </c>
      <c r="G1083" s="89" t="s">
        <v>239</v>
      </c>
      <c r="H1083" s="89"/>
      <c r="I1083" s="89"/>
      <c r="J1083" s="89">
        <v>2027</v>
      </c>
      <c r="K1083" s="91" t="s">
        <v>19</v>
      </c>
    </row>
    <row r="1084" spans="2:11" ht="16.5" customHeight="1" thickBot="1" x14ac:dyDescent="0.45">
      <c r="B1084" s="90"/>
      <c r="C1084" s="90"/>
      <c r="D1084" s="48" t="s">
        <v>1065</v>
      </c>
      <c r="E1084" s="90"/>
      <c r="F1084" s="90"/>
      <c r="G1084" s="90"/>
      <c r="H1084" s="90"/>
      <c r="I1084" s="90"/>
      <c r="J1084" s="90"/>
      <c r="K1084" s="92"/>
    </row>
    <row r="1085" spans="2:11" ht="15.75" customHeight="1" x14ac:dyDescent="0.4">
      <c r="B1085" s="89">
        <v>540</v>
      </c>
      <c r="C1085" s="89">
        <v>3851</v>
      </c>
      <c r="D1085" s="20" t="s">
        <v>1066</v>
      </c>
      <c r="E1085" s="89" t="s">
        <v>158</v>
      </c>
      <c r="F1085" s="89" t="s">
        <v>13</v>
      </c>
      <c r="G1085" s="89" t="s">
        <v>193</v>
      </c>
      <c r="H1085" s="89"/>
      <c r="I1085" s="89"/>
      <c r="J1085" s="89">
        <v>2107</v>
      </c>
      <c r="K1085" s="91" t="s">
        <v>15</v>
      </c>
    </row>
    <row r="1086" spans="2:11" ht="16.5" customHeight="1" thickBot="1" x14ac:dyDescent="0.45">
      <c r="B1086" s="90"/>
      <c r="C1086" s="90"/>
      <c r="D1086" s="48" t="s">
        <v>1067</v>
      </c>
      <c r="E1086" s="90"/>
      <c r="F1086" s="90"/>
      <c r="G1086" s="90"/>
      <c r="H1086" s="90"/>
      <c r="I1086" s="90"/>
      <c r="J1086" s="90"/>
      <c r="K1086" s="92"/>
    </row>
    <row r="1087" spans="2:11" ht="15.75" customHeight="1" x14ac:dyDescent="0.4">
      <c r="B1087" s="89">
        <v>541</v>
      </c>
      <c r="C1087" s="89">
        <v>1421</v>
      </c>
      <c r="D1087" s="20" t="s">
        <v>1068</v>
      </c>
      <c r="E1087" s="89" t="s">
        <v>13</v>
      </c>
      <c r="F1087" s="89" t="s">
        <v>13</v>
      </c>
      <c r="G1087" s="89" t="s">
        <v>242</v>
      </c>
      <c r="H1087" s="89"/>
      <c r="I1087" s="89"/>
      <c r="J1087" s="89">
        <v>2128</v>
      </c>
      <c r="K1087" s="91" t="s">
        <v>19</v>
      </c>
    </row>
    <row r="1088" spans="2:11" ht="16.5" customHeight="1" thickBot="1" x14ac:dyDescent="0.45">
      <c r="B1088" s="90"/>
      <c r="C1088" s="90"/>
      <c r="D1088" s="48" t="s">
        <v>1069</v>
      </c>
      <c r="E1088" s="90"/>
      <c r="F1088" s="90"/>
      <c r="G1088" s="90"/>
      <c r="H1088" s="90"/>
      <c r="I1088" s="90"/>
      <c r="J1088" s="90"/>
      <c r="K1088" s="92"/>
    </row>
    <row r="1089" spans="2:11" ht="15.75" customHeight="1" x14ac:dyDescent="0.4">
      <c r="B1089" s="89">
        <v>542</v>
      </c>
      <c r="C1089" s="89">
        <v>1422</v>
      </c>
      <c r="D1089" s="20" t="s">
        <v>1070</v>
      </c>
      <c r="E1089" s="89" t="s">
        <v>13</v>
      </c>
      <c r="F1089" s="89" t="s">
        <v>13</v>
      </c>
      <c r="G1089" s="89" t="s">
        <v>242</v>
      </c>
      <c r="H1089" s="89"/>
      <c r="I1089" s="89"/>
      <c r="J1089" s="89">
        <v>2088</v>
      </c>
      <c r="K1089" s="91" t="s">
        <v>19</v>
      </c>
    </row>
    <row r="1090" spans="2:11" ht="16.5" customHeight="1" thickBot="1" x14ac:dyDescent="0.45">
      <c r="B1090" s="90"/>
      <c r="C1090" s="90"/>
      <c r="D1090" s="48" t="s">
        <v>1071</v>
      </c>
      <c r="E1090" s="90"/>
      <c r="F1090" s="90"/>
      <c r="G1090" s="90"/>
      <c r="H1090" s="90"/>
      <c r="I1090" s="90"/>
      <c r="J1090" s="90"/>
      <c r="K1090" s="92"/>
    </row>
    <row r="1091" spans="2:11" ht="15.75" customHeight="1" x14ac:dyDescent="0.4">
      <c r="B1091" s="89">
        <v>543</v>
      </c>
      <c r="C1091" s="89">
        <v>1423</v>
      </c>
      <c r="D1091" s="20" t="s">
        <v>1072</v>
      </c>
      <c r="E1091" s="89" t="s">
        <v>13</v>
      </c>
      <c r="F1091" s="89" t="s">
        <v>13</v>
      </c>
      <c r="G1091" s="89" t="s">
        <v>239</v>
      </c>
      <c r="H1091" s="89"/>
      <c r="I1091" s="89"/>
      <c r="J1091" s="89">
        <v>1971</v>
      </c>
      <c r="K1091" s="91" t="s">
        <v>19</v>
      </c>
    </row>
    <row r="1092" spans="2:11" ht="16.5" customHeight="1" thickBot="1" x14ac:dyDescent="0.45">
      <c r="B1092" s="90"/>
      <c r="C1092" s="90"/>
      <c r="D1092" s="48" t="s">
        <v>1073</v>
      </c>
      <c r="E1092" s="90"/>
      <c r="F1092" s="90"/>
      <c r="G1092" s="90"/>
      <c r="H1092" s="90"/>
      <c r="I1092" s="90"/>
      <c r="J1092" s="90"/>
      <c r="K1092" s="92"/>
    </row>
    <row r="1093" spans="2:11" ht="15.75" customHeight="1" x14ac:dyDescent="0.4">
      <c r="B1093" s="89">
        <v>544</v>
      </c>
      <c r="C1093" s="89">
        <v>1424</v>
      </c>
      <c r="D1093" s="20" t="s">
        <v>1074</v>
      </c>
      <c r="E1093" s="89" t="s">
        <v>13</v>
      </c>
      <c r="F1093" s="89" t="s">
        <v>13</v>
      </c>
      <c r="G1093" s="89" t="s">
        <v>91</v>
      </c>
      <c r="H1093" s="89"/>
      <c r="I1093" s="89"/>
      <c r="J1093" s="89">
        <v>2063</v>
      </c>
      <c r="K1093" s="91" t="s">
        <v>19</v>
      </c>
    </row>
    <row r="1094" spans="2:11" ht="16.5" customHeight="1" thickBot="1" x14ac:dyDescent="0.45">
      <c r="B1094" s="90"/>
      <c r="C1094" s="90"/>
      <c r="D1094" s="48" t="s">
        <v>1075</v>
      </c>
      <c r="E1094" s="90"/>
      <c r="F1094" s="90"/>
      <c r="G1094" s="90"/>
      <c r="H1094" s="90"/>
      <c r="I1094" s="90"/>
      <c r="J1094" s="90"/>
      <c r="K1094" s="92"/>
    </row>
    <row r="1095" spans="2:11" ht="15.75" customHeight="1" x14ac:dyDescent="0.4">
      <c r="B1095" s="89">
        <v>545</v>
      </c>
      <c r="C1095" s="89">
        <v>1425</v>
      </c>
      <c r="D1095" s="20" t="s">
        <v>1076</v>
      </c>
      <c r="E1095" s="89" t="s">
        <v>13</v>
      </c>
      <c r="F1095" s="89" t="s">
        <v>13</v>
      </c>
      <c r="G1095" s="89" t="s">
        <v>551</v>
      </c>
      <c r="H1095" s="89"/>
      <c r="I1095" s="89"/>
      <c r="J1095" s="89">
        <v>2044</v>
      </c>
      <c r="K1095" s="91" t="s">
        <v>15</v>
      </c>
    </row>
    <row r="1096" spans="2:11" ht="16.5" customHeight="1" thickBot="1" x14ac:dyDescent="0.45">
      <c r="B1096" s="90"/>
      <c r="C1096" s="90"/>
      <c r="D1096" s="48" t="s">
        <v>1077</v>
      </c>
      <c r="E1096" s="90"/>
      <c r="F1096" s="90"/>
      <c r="G1096" s="90"/>
      <c r="H1096" s="90"/>
      <c r="I1096" s="90"/>
      <c r="J1096" s="90"/>
      <c r="K1096" s="92"/>
    </row>
    <row r="1097" spans="2:11" ht="15.75" customHeight="1" x14ac:dyDescent="0.4">
      <c r="B1097" s="89">
        <v>546</v>
      </c>
      <c r="C1097" s="89">
        <v>1426</v>
      </c>
      <c r="D1097" s="20" t="s">
        <v>1078</v>
      </c>
      <c r="E1097" s="89">
        <v>74</v>
      </c>
      <c r="F1097" s="89" t="s">
        <v>13</v>
      </c>
      <c r="G1097" s="89" t="s">
        <v>29</v>
      </c>
      <c r="H1097" s="89"/>
      <c r="I1097" s="89"/>
      <c r="J1097" s="89">
        <v>1994</v>
      </c>
      <c r="K1097" s="91" t="s">
        <v>19</v>
      </c>
    </row>
    <row r="1098" spans="2:11" ht="16.5" customHeight="1" thickBot="1" x14ac:dyDescent="0.45">
      <c r="B1098" s="90"/>
      <c r="C1098" s="90"/>
      <c r="D1098" s="48" t="s">
        <v>1079</v>
      </c>
      <c r="E1098" s="90"/>
      <c r="F1098" s="90"/>
      <c r="G1098" s="90"/>
      <c r="H1098" s="90"/>
      <c r="I1098" s="90"/>
      <c r="J1098" s="90"/>
      <c r="K1098" s="92"/>
    </row>
    <row r="1099" spans="2:11" ht="15.75" customHeight="1" x14ac:dyDescent="0.4">
      <c r="B1099" s="89">
        <v>547</v>
      </c>
      <c r="C1099" s="89">
        <v>1427</v>
      </c>
      <c r="D1099" s="20" t="s">
        <v>1080</v>
      </c>
      <c r="E1099" s="89" t="s">
        <v>13</v>
      </c>
      <c r="F1099" s="89" t="s">
        <v>13</v>
      </c>
      <c r="G1099" s="89" t="s">
        <v>85</v>
      </c>
      <c r="H1099" s="89"/>
      <c r="I1099" s="89"/>
      <c r="J1099" s="89">
        <v>2052</v>
      </c>
      <c r="K1099" s="91" t="s">
        <v>19</v>
      </c>
    </row>
    <row r="1100" spans="2:11" ht="16.5" customHeight="1" thickBot="1" x14ac:dyDescent="0.45">
      <c r="B1100" s="90"/>
      <c r="C1100" s="90"/>
      <c r="D1100" s="48" t="s">
        <v>1081</v>
      </c>
      <c r="E1100" s="90"/>
      <c r="F1100" s="90"/>
      <c r="G1100" s="90"/>
      <c r="H1100" s="90"/>
      <c r="I1100" s="90"/>
      <c r="J1100" s="90"/>
      <c r="K1100" s="92"/>
    </row>
    <row r="1101" spans="2:11" ht="15.75" customHeight="1" x14ac:dyDescent="0.4">
      <c r="B1101" s="89">
        <v>548</v>
      </c>
      <c r="C1101" s="89">
        <v>1428</v>
      </c>
      <c r="D1101" s="20" t="s">
        <v>1082</v>
      </c>
      <c r="E1101" s="89">
        <v>89</v>
      </c>
      <c r="F1101" s="89" t="s">
        <v>13</v>
      </c>
      <c r="G1101" s="89" t="s">
        <v>85</v>
      </c>
      <c r="H1101" s="89"/>
      <c r="I1101" s="89"/>
      <c r="J1101" s="89">
        <v>2055</v>
      </c>
      <c r="K1101" s="91" t="s">
        <v>19</v>
      </c>
    </row>
    <row r="1102" spans="2:11" ht="16.5" customHeight="1" thickBot="1" x14ac:dyDescent="0.45">
      <c r="B1102" s="90"/>
      <c r="C1102" s="90"/>
      <c r="D1102" s="48" t="s">
        <v>1083</v>
      </c>
      <c r="E1102" s="90"/>
      <c r="F1102" s="90"/>
      <c r="G1102" s="90"/>
      <c r="H1102" s="90"/>
      <c r="I1102" s="90"/>
      <c r="J1102" s="90"/>
      <c r="K1102" s="92"/>
    </row>
    <row r="1103" spans="2:11" ht="15.75" customHeight="1" x14ac:dyDescent="0.4">
      <c r="B1103" s="89">
        <v>549</v>
      </c>
      <c r="C1103" s="89">
        <v>3867</v>
      </c>
      <c r="D1103" s="20" t="s">
        <v>1084</v>
      </c>
      <c r="E1103" s="89" t="s">
        <v>13</v>
      </c>
      <c r="F1103" s="89" t="s">
        <v>13</v>
      </c>
      <c r="G1103" s="89" t="s">
        <v>494</v>
      </c>
      <c r="H1103" s="89"/>
      <c r="I1103" s="89"/>
      <c r="J1103" s="89">
        <v>2026</v>
      </c>
      <c r="K1103" s="91" t="s">
        <v>19</v>
      </c>
    </row>
    <row r="1104" spans="2:11" ht="16.5" customHeight="1" thickBot="1" x14ac:dyDescent="0.45">
      <c r="B1104" s="90"/>
      <c r="C1104" s="90"/>
      <c r="D1104" s="48" t="s">
        <v>1085</v>
      </c>
      <c r="E1104" s="90"/>
      <c r="F1104" s="90"/>
      <c r="G1104" s="90"/>
      <c r="H1104" s="90"/>
      <c r="I1104" s="90"/>
      <c r="J1104" s="90"/>
      <c r="K1104" s="92"/>
    </row>
    <row r="1105" spans="2:11" ht="15.75" customHeight="1" x14ac:dyDescent="0.4">
      <c r="B1105" s="89">
        <v>550</v>
      </c>
      <c r="C1105" s="89">
        <v>1429</v>
      </c>
      <c r="D1105" s="20" t="s">
        <v>1086</v>
      </c>
      <c r="E1105" s="89">
        <v>36</v>
      </c>
      <c r="F1105" s="89" t="s">
        <v>57</v>
      </c>
      <c r="G1105" s="89" t="s">
        <v>85</v>
      </c>
      <c r="H1105" s="89"/>
      <c r="I1105" s="89"/>
      <c r="J1105" s="89">
        <v>2196</v>
      </c>
      <c r="K1105" s="91" t="s">
        <v>19</v>
      </c>
    </row>
    <row r="1106" spans="2:11" ht="16.5" customHeight="1" thickBot="1" x14ac:dyDescent="0.45">
      <c r="B1106" s="90"/>
      <c r="C1106" s="90"/>
      <c r="D1106" s="48" t="s">
        <v>1087</v>
      </c>
      <c r="E1106" s="90"/>
      <c r="F1106" s="90"/>
      <c r="G1106" s="90"/>
      <c r="H1106" s="90"/>
      <c r="I1106" s="90"/>
      <c r="J1106" s="90"/>
      <c r="K1106" s="92"/>
    </row>
    <row r="1107" spans="2:11" ht="15.75" customHeight="1" x14ac:dyDescent="0.4">
      <c r="B1107" s="89">
        <v>551</v>
      </c>
      <c r="C1107" s="89">
        <v>1430</v>
      </c>
      <c r="D1107" s="20" t="s">
        <v>1088</v>
      </c>
      <c r="E1107" s="89" t="s">
        <v>13</v>
      </c>
      <c r="F1107" s="89" t="s">
        <v>13</v>
      </c>
      <c r="G1107" s="89" t="s">
        <v>323</v>
      </c>
      <c r="H1107" s="89"/>
      <c r="I1107" s="89"/>
      <c r="J1107" s="89">
        <v>1982</v>
      </c>
      <c r="K1107" s="91" t="s">
        <v>19</v>
      </c>
    </row>
    <row r="1108" spans="2:11" ht="16.5" customHeight="1" thickBot="1" x14ac:dyDescent="0.45">
      <c r="B1108" s="90"/>
      <c r="C1108" s="90"/>
      <c r="D1108" s="48" t="s">
        <v>1089</v>
      </c>
      <c r="E1108" s="90"/>
      <c r="F1108" s="90"/>
      <c r="G1108" s="90"/>
      <c r="H1108" s="90"/>
      <c r="I1108" s="90"/>
      <c r="J1108" s="90"/>
      <c r="K1108" s="92"/>
    </row>
    <row r="1109" spans="2:11" ht="15.75" customHeight="1" x14ac:dyDescent="0.4">
      <c r="B1109" s="89">
        <v>552</v>
      </c>
      <c r="C1109" s="89">
        <v>3872</v>
      </c>
      <c r="D1109" s="20" t="s">
        <v>1090</v>
      </c>
      <c r="E1109" s="89" t="s">
        <v>49</v>
      </c>
      <c r="F1109" s="89" t="s">
        <v>13</v>
      </c>
      <c r="G1109" s="89" t="s">
        <v>193</v>
      </c>
      <c r="H1109" s="89">
        <f>7+7</f>
        <v>14</v>
      </c>
      <c r="I1109" s="89">
        <f>-2+2</f>
        <v>0</v>
      </c>
      <c r="J1109" s="89">
        <v>2115</v>
      </c>
      <c r="K1109" s="91" t="s">
        <v>15</v>
      </c>
    </row>
    <row r="1110" spans="2:11" ht="16.5" customHeight="1" thickBot="1" x14ac:dyDescent="0.45">
      <c r="B1110" s="90"/>
      <c r="C1110" s="90"/>
      <c r="D1110" s="48" t="s">
        <v>1091</v>
      </c>
      <c r="E1110" s="90"/>
      <c r="F1110" s="90"/>
      <c r="G1110" s="90"/>
      <c r="H1110" s="90"/>
      <c r="I1110" s="90"/>
      <c r="J1110" s="90"/>
      <c r="K1110" s="92"/>
    </row>
    <row r="1111" spans="2:11" ht="15.75" customHeight="1" x14ac:dyDescent="0.4">
      <c r="B1111" s="89">
        <v>553</v>
      </c>
      <c r="C1111" s="89">
        <v>1431</v>
      </c>
      <c r="D1111" s="20" t="s">
        <v>1092</v>
      </c>
      <c r="E1111" s="89" t="s">
        <v>13</v>
      </c>
      <c r="F1111" s="89" t="s">
        <v>13</v>
      </c>
      <c r="G1111" s="89" t="s">
        <v>85</v>
      </c>
      <c r="H1111" s="89"/>
      <c r="I1111" s="89"/>
      <c r="J1111" s="89">
        <v>1971</v>
      </c>
      <c r="K1111" s="91" t="s">
        <v>19</v>
      </c>
    </row>
    <row r="1112" spans="2:11" ht="16.5" customHeight="1" thickBot="1" x14ac:dyDescent="0.45">
      <c r="B1112" s="90"/>
      <c r="C1112" s="90"/>
      <c r="D1112" s="48" t="s">
        <v>1093</v>
      </c>
      <c r="E1112" s="90"/>
      <c r="F1112" s="90"/>
      <c r="G1112" s="90"/>
      <c r="H1112" s="90"/>
      <c r="I1112" s="90"/>
      <c r="J1112" s="90"/>
      <c r="K1112" s="92"/>
    </row>
    <row r="1113" spans="2:11" ht="15.75" customHeight="1" x14ac:dyDescent="0.4">
      <c r="B1113" s="89">
        <v>554</v>
      </c>
      <c r="C1113" s="89">
        <v>4147</v>
      </c>
      <c r="D1113" s="20" t="s">
        <v>6282</v>
      </c>
      <c r="E1113" s="89" t="s">
        <v>6283</v>
      </c>
      <c r="F1113" s="89" t="s">
        <v>184</v>
      </c>
      <c r="G1113" s="89" t="s">
        <v>242</v>
      </c>
      <c r="H1113" s="89"/>
      <c r="I1113" s="89"/>
      <c r="J1113" s="89">
        <v>2254</v>
      </c>
      <c r="K1113" s="91" t="s">
        <v>15</v>
      </c>
    </row>
    <row r="1114" spans="2:11" ht="16.5" customHeight="1" thickBot="1" x14ac:dyDescent="0.45">
      <c r="B1114" s="90"/>
      <c r="C1114" s="90"/>
      <c r="D1114" s="48" t="s">
        <v>6374</v>
      </c>
      <c r="E1114" s="90"/>
      <c r="F1114" s="90"/>
      <c r="G1114" s="90"/>
      <c r="H1114" s="90"/>
      <c r="I1114" s="90"/>
      <c r="J1114" s="90"/>
      <c r="K1114" s="92"/>
    </row>
    <row r="1115" spans="2:11" ht="15.75" customHeight="1" x14ac:dyDescent="0.4">
      <c r="B1115" s="89">
        <v>555</v>
      </c>
      <c r="C1115" s="89">
        <v>1432</v>
      </c>
      <c r="D1115" s="20" t="s">
        <v>1094</v>
      </c>
      <c r="E1115" s="89" t="s">
        <v>13</v>
      </c>
      <c r="F1115" s="89" t="s">
        <v>13</v>
      </c>
      <c r="G1115" s="89" t="s">
        <v>85</v>
      </c>
      <c r="H1115" s="89"/>
      <c r="I1115" s="89"/>
      <c r="J1115" s="89">
        <v>2028</v>
      </c>
      <c r="K1115" s="91" t="s">
        <v>19</v>
      </c>
    </row>
    <row r="1116" spans="2:11" ht="16.5" customHeight="1" thickBot="1" x14ac:dyDescent="0.45">
      <c r="B1116" s="90"/>
      <c r="C1116" s="90"/>
      <c r="D1116" s="48" t="s">
        <v>1095</v>
      </c>
      <c r="E1116" s="90"/>
      <c r="F1116" s="90"/>
      <c r="G1116" s="90"/>
      <c r="H1116" s="90"/>
      <c r="I1116" s="90"/>
      <c r="J1116" s="90"/>
      <c r="K1116" s="92"/>
    </row>
    <row r="1117" spans="2:11" ht="15.75" customHeight="1" x14ac:dyDescent="0.4">
      <c r="B1117" s="89">
        <v>556</v>
      </c>
      <c r="C1117" s="89">
        <v>1433</v>
      </c>
      <c r="D1117" s="20" t="s">
        <v>1096</v>
      </c>
      <c r="E1117" s="89">
        <v>97</v>
      </c>
      <c r="F1117" s="89" t="s">
        <v>13</v>
      </c>
      <c r="G1117" s="89" t="s">
        <v>32</v>
      </c>
      <c r="H1117" s="89"/>
      <c r="I1117" s="89"/>
      <c r="J1117" s="89">
        <v>2052</v>
      </c>
      <c r="K1117" s="91" t="s">
        <v>19</v>
      </c>
    </row>
    <row r="1118" spans="2:11" ht="16.5" customHeight="1" thickBot="1" x14ac:dyDescent="0.45">
      <c r="B1118" s="90"/>
      <c r="C1118" s="90"/>
      <c r="D1118" s="48" t="s">
        <v>1097</v>
      </c>
      <c r="E1118" s="90"/>
      <c r="F1118" s="90"/>
      <c r="G1118" s="90"/>
      <c r="H1118" s="90"/>
      <c r="I1118" s="90"/>
      <c r="J1118" s="90"/>
      <c r="K1118" s="92"/>
    </row>
    <row r="1119" spans="2:11" ht="15.75" customHeight="1" x14ac:dyDescent="0.4">
      <c r="B1119" s="89">
        <v>557</v>
      </c>
      <c r="C1119" s="89">
        <v>1434</v>
      </c>
      <c r="D1119" s="20" t="s">
        <v>1098</v>
      </c>
      <c r="E1119" s="89">
        <v>81</v>
      </c>
      <c r="F1119" s="89" t="s">
        <v>13</v>
      </c>
      <c r="G1119" s="89" t="s">
        <v>32</v>
      </c>
      <c r="H1119" s="89"/>
      <c r="I1119" s="89"/>
      <c r="J1119" s="89">
        <v>2057</v>
      </c>
      <c r="K1119" s="91" t="s">
        <v>19</v>
      </c>
    </row>
    <row r="1120" spans="2:11" ht="16.5" customHeight="1" thickBot="1" x14ac:dyDescent="0.45">
      <c r="B1120" s="90"/>
      <c r="C1120" s="90"/>
      <c r="D1120" s="48" t="s">
        <v>1099</v>
      </c>
      <c r="E1120" s="90"/>
      <c r="F1120" s="90"/>
      <c r="G1120" s="90"/>
      <c r="H1120" s="90"/>
      <c r="I1120" s="90"/>
      <c r="J1120" s="90"/>
      <c r="K1120" s="92"/>
    </row>
    <row r="1121" spans="2:11" ht="15.75" customHeight="1" x14ac:dyDescent="0.4">
      <c r="B1121" s="89">
        <v>558</v>
      </c>
      <c r="C1121" s="89">
        <v>1435</v>
      </c>
      <c r="D1121" s="20" t="s">
        <v>1100</v>
      </c>
      <c r="E1121" s="89">
        <v>66</v>
      </c>
      <c r="F1121" s="89" t="s">
        <v>13</v>
      </c>
      <c r="G1121" s="89" t="s">
        <v>85</v>
      </c>
      <c r="H1121" s="89"/>
      <c r="I1121" s="89"/>
      <c r="J1121" s="89">
        <v>1948</v>
      </c>
      <c r="K1121" s="91" t="s">
        <v>19</v>
      </c>
    </row>
    <row r="1122" spans="2:11" ht="16.5" customHeight="1" thickBot="1" x14ac:dyDescent="0.45">
      <c r="B1122" s="90"/>
      <c r="C1122" s="90"/>
      <c r="D1122" s="48" t="s">
        <v>1101</v>
      </c>
      <c r="E1122" s="90"/>
      <c r="F1122" s="90"/>
      <c r="G1122" s="90"/>
      <c r="H1122" s="90"/>
      <c r="I1122" s="90"/>
      <c r="J1122" s="90"/>
      <c r="K1122" s="92"/>
    </row>
    <row r="1123" spans="2:11" ht="15.75" customHeight="1" x14ac:dyDescent="0.4">
      <c r="B1123" s="89">
        <v>559</v>
      </c>
      <c r="C1123" s="89">
        <v>1436</v>
      </c>
      <c r="D1123" s="20" t="s">
        <v>1102</v>
      </c>
      <c r="E1123" s="89">
        <v>49</v>
      </c>
      <c r="F1123" s="89" t="s">
        <v>13</v>
      </c>
      <c r="G1123" s="89" t="s">
        <v>292</v>
      </c>
      <c r="H1123" s="89"/>
      <c r="I1123" s="89"/>
      <c r="J1123" s="89">
        <v>2068</v>
      </c>
      <c r="K1123" s="91" t="s">
        <v>19</v>
      </c>
    </row>
    <row r="1124" spans="2:11" ht="16.5" customHeight="1" thickBot="1" x14ac:dyDescent="0.45">
      <c r="B1124" s="90"/>
      <c r="C1124" s="90"/>
      <c r="D1124" s="48" t="s">
        <v>1103</v>
      </c>
      <c r="E1124" s="90"/>
      <c r="F1124" s="90"/>
      <c r="G1124" s="90"/>
      <c r="H1124" s="90"/>
      <c r="I1124" s="90"/>
      <c r="J1124" s="90"/>
      <c r="K1124" s="92"/>
    </row>
    <row r="1125" spans="2:11" ht="15.75" customHeight="1" x14ac:dyDescent="0.4">
      <c r="B1125" s="89">
        <v>560</v>
      </c>
      <c r="C1125" s="89">
        <v>3993</v>
      </c>
      <c r="D1125" s="20" t="s">
        <v>1104</v>
      </c>
      <c r="E1125" s="89" t="s">
        <v>13</v>
      </c>
      <c r="F1125" s="89" t="s">
        <v>13</v>
      </c>
      <c r="G1125" s="89" t="s">
        <v>1105</v>
      </c>
      <c r="H1125" s="89"/>
      <c r="I1125" s="89"/>
      <c r="J1125" s="89">
        <v>2058</v>
      </c>
      <c r="K1125" s="91" t="s">
        <v>15</v>
      </c>
    </row>
    <row r="1126" spans="2:11" ht="16.5" customHeight="1" thickBot="1" x14ac:dyDescent="0.45">
      <c r="B1126" s="90"/>
      <c r="C1126" s="90"/>
      <c r="D1126" s="48" t="s">
        <v>1106</v>
      </c>
      <c r="E1126" s="90"/>
      <c r="F1126" s="90"/>
      <c r="G1126" s="90"/>
      <c r="H1126" s="90"/>
      <c r="I1126" s="90"/>
      <c r="J1126" s="90"/>
      <c r="K1126" s="92"/>
    </row>
    <row r="1127" spans="2:11" ht="15.75" customHeight="1" x14ac:dyDescent="0.4">
      <c r="B1127" s="89">
        <v>561</v>
      </c>
      <c r="C1127" s="89">
        <v>3665</v>
      </c>
      <c r="D1127" s="20" t="s">
        <v>1107</v>
      </c>
      <c r="E1127" s="89" t="s">
        <v>62</v>
      </c>
      <c r="F1127" s="89" t="s">
        <v>13</v>
      </c>
      <c r="G1127" s="89" t="s">
        <v>79</v>
      </c>
      <c r="H1127" s="89"/>
      <c r="I1127" s="89"/>
      <c r="J1127" s="89">
        <v>2117</v>
      </c>
      <c r="K1127" s="91" t="s">
        <v>15</v>
      </c>
    </row>
    <row r="1128" spans="2:11" ht="16.5" customHeight="1" thickBot="1" x14ac:dyDescent="0.45">
      <c r="B1128" s="90"/>
      <c r="C1128" s="90"/>
      <c r="D1128" s="48" t="s">
        <v>1108</v>
      </c>
      <c r="E1128" s="90"/>
      <c r="F1128" s="90"/>
      <c r="G1128" s="90"/>
      <c r="H1128" s="90"/>
      <c r="I1128" s="90"/>
      <c r="J1128" s="90"/>
      <c r="K1128" s="92"/>
    </row>
    <row r="1129" spans="2:11" ht="15.75" customHeight="1" x14ac:dyDescent="0.4">
      <c r="B1129" s="89">
        <v>562</v>
      </c>
      <c r="C1129" s="89">
        <v>3697</v>
      </c>
      <c r="D1129" s="20" t="s">
        <v>1109</v>
      </c>
      <c r="E1129" s="89" t="s">
        <v>13</v>
      </c>
      <c r="F1129" s="89" t="s">
        <v>13</v>
      </c>
      <c r="G1129" s="89" t="s">
        <v>85</v>
      </c>
      <c r="H1129" s="89"/>
      <c r="I1129" s="89"/>
      <c r="J1129" s="89">
        <v>2107</v>
      </c>
      <c r="K1129" s="91" t="s">
        <v>19</v>
      </c>
    </row>
    <row r="1130" spans="2:11" ht="16.5" customHeight="1" thickBot="1" x14ac:dyDescent="0.45">
      <c r="B1130" s="90"/>
      <c r="C1130" s="90"/>
      <c r="D1130" s="48" t="s">
        <v>1110</v>
      </c>
      <c r="E1130" s="90"/>
      <c r="F1130" s="90"/>
      <c r="G1130" s="90"/>
      <c r="H1130" s="90"/>
      <c r="I1130" s="90"/>
      <c r="J1130" s="90"/>
      <c r="K1130" s="92"/>
    </row>
    <row r="1131" spans="2:11" ht="15.75" customHeight="1" x14ac:dyDescent="0.4">
      <c r="B1131" s="89">
        <v>563</v>
      </c>
      <c r="C1131" s="89">
        <v>1437</v>
      </c>
      <c r="D1131" s="20" t="s">
        <v>1111</v>
      </c>
      <c r="E1131" s="89">
        <v>91</v>
      </c>
      <c r="F1131" s="89" t="s">
        <v>13</v>
      </c>
      <c r="G1131" s="89" t="s">
        <v>32</v>
      </c>
      <c r="H1131" s="89"/>
      <c r="I1131" s="89"/>
      <c r="J1131" s="89">
        <v>2064</v>
      </c>
      <c r="K1131" s="91" t="s">
        <v>19</v>
      </c>
    </row>
    <row r="1132" spans="2:11" ht="16.5" customHeight="1" thickBot="1" x14ac:dyDescent="0.45">
      <c r="B1132" s="90"/>
      <c r="C1132" s="90"/>
      <c r="D1132" s="48" t="s">
        <v>1112</v>
      </c>
      <c r="E1132" s="90"/>
      <c r="F1132" s="90"/>
      <c r="G1132" s="90"/>
      <c r="H1132" s="90"/>
      <c r="I1132" s="90"/>
      <c r="J1132" s="90"/>
      <c r="K1132" s="92"/>
    </row>
    <row r="1133" spans="2:11" ht="15.75" customHeight="1" x14ac:dyDescent="0.4">
      <c r="B1133" s="89">
        <v>564</v>
      </c>
      <c r="C1133" s="89">
        <v>1438</v>
      </c>
      <c r="D1133" s="20" t="s">
        <v>1113</v>
      </c>
      <c r="E1133" s="89">
        <v>76</v>
      </c>
      <c r="F1133" s="89" t="s">
        <v>134</v>
      </c>
      <c r="G1133" s="89" t="s">
        <v>29</v>
      </c>
      <c r="H1133" s="89">
        <f>8+11+8</f>
        <v>27</v>
      </c>
      <c r="I1133" s="89">
        <f>7+2+5</f>
        <v>14</v>
      </c>
      <c r="J1133" s="89">
        <v>2496</v>
      </c>
      <c r="K1133" s="91" t="s">
        <v>15</v>
      </c>
    </row>
    <row r="1134" spans="2:11" ht="16.5" customHeight="1" thickBot="1" x14ac:dyDescent="0.45">
      <c r="B1134" s="90"/>
      <c r="C1134" s="90"/>
      <c r="D1134" s="48" t="s">
        <v>1114</v>
      </c>
      <c r="E1134" s="90"/>
      <c r="F1134" s="90"/>
      <c r="G1134" s="90"/>
      <c r="H1134" s="90"/>
      <c r="I1134" s="90"/>
      <c r="J1134" s="90"/>
      <c r="K1134" s="92"/>
    </row>
    <row r="1135" spans="2:11" ht="15.75" customHeight="1" x14ac:dyDescent="0.4">
      <c r="B1135" s="89">
        <v>565</v>
      </c>
      <c r="C1135" s="89">
        <v>1439</v>
      </c>
      <c r="D1135" s="20" t="s">
        <v>1115</v>
      </c>
      <c r="E1135" s="89">
        <v>99</v>
      </c>
      <c r="F1135" s="89" t="s">
        <v>13</v>
      </c>
      <c r="G1135" s="89" t="s">
        <v>29</v>
      </c>
      <c r="H1135" s="89">
        <v>8</v>
      </c>
      <c r="I1135" s="89">
        <v>-2</v>
      </c>
      <c r="J1135" s="89">
        <v>2106</v>
      </c>
      <c r="K1135" s="91" t="s">
        <v>15</v>
      </c>
    </row>
    <row r="1136" spans="2:11" ht="16.5" customHeight="1" thickBot="1" x14ac:dyDescent="0.45">
      <c r="B1136" s="90"/>
      <c r="C1136" s="90"/>
      <c r="D1136" s="48" t="s">
        <v>1116</v>
      </c>
      <c r="E1136" s="90"/>
      <c r="F1136" s="90"/>
      <c r="G1136" s="90"/>
      <c r="H1136" s="90"/>
      <c r="I1136" s="90"/>
      <c r="J1136" s="90"/>
      <c r="K1136" s="92"/>
    </row>
    <row r="1137" spans="2:11" ht="15.75" customHeight="1" x14ac:dyDescent="0.4">
      <c r="B1137" s="89">
        <v>566</v>
      </c>
      <c r="C1137" s="89">
        <v>1440</v>
      </c>
      <c r="D1137" s="20" t="s">
        <v>1117</v>
      </c>
      <c r="E1137" s="89">
        <v>93</v>
      </c>
      <c r="F1137" s="89" t="s">
        <v>13</v>
      </c>
      <c r="G1137" s="89" t="s">
        <v>32</v>
      </c>
      <c r="H1137" s="89"/>
      <c r="I1137" s="89"/>
      <c r="J1137" s="89">
        <v>2014</v>
      </c>
      <c r="K1137" s="91" t="s">
        <v>19</v>
      </c>
    </row>
    <row r="1138" spans="2:11" ht="16.5" customHeight="1" thickBot="1" x14ac:dyDescent="0.45">
      <c r="B1138" s="90"/>
      <c r="C1138" s="90"/>
      <c r="D1138" s="48" t="s">
        <v>1118</v>
      </c>
      <c r="E1138" s="90"/>
      <c r="F1138" s="90"/>
      <c r="G1138" s="90"/>
      <c r="H1138" s="90"/>
      <c r="I1138" s="90"/>
      <c r="J1138" s="90"/>
      <c r="K1138" s="92"/>
    </row>
    <row r="1139" spans="2:11" ht="15.75" customHeight="1" x14ac:dyDescent="0.4">
      <c r="B1139" s="89">
        <v>567</v>
      </c>
      <c r="C1139" s="89">
        <v>1441</v>
      </c>
      <c r="D1139" s="20" t="s">
        <v>1119</v>
      </c>
      <c r="E1139" s="89">
        <v>65</v>
      </c>
      <c r="F1139" s="89" t="s">
        <v>13</v>
      </c>
      <c r="G1139" s="89" t="s">
        <v>382</v>
      </c>
      <c r="H1139" s="89"/>
      <c r="I1139" s="89"/>
      <c r="J1139" s="89">
        <v>1985</v>
      </c>
      <c r="K1139" s="91" t="s">
        <v>19</v>
      </c>
    </row>
    <row r="1140" spans="2:11" ht="16.5" customHeight="1" thickBot="1" x14ac:dyDescent="0.45">
      <c r="B1140" s="90"/>
      <c r="C1140" s="90"/>
      <c r="D1140" s="48" t="s">
        <v>1120</v>
      </c>
      <c r="E1140" s="90"/>
      <c r="F1140" s="90"/>
      <c r="G1140" s="90"/>
      <c r="H1140" s="90"/>
      <c r="I1140" s="90"/>
      <c r="J1140" s="90"/>
      <c r="K1140" s="92"/>
    </row>
    <row r="1141" spans="2:11" ht="15.75" customHeight="1" x14ac:dyDescent="0.4">
      <c r="B1141" s="89">
        <v>568</v>
      </c>
      <c r="C1141" s="89">
        <v>1442</v>
      </c>
      <c r="D1141" s="20" t="s">
        <v>1121</v>
      </c>
      <c r="E1141" s="89" t="s">
        <v>13</v>
      </c>
      <c r="F1141" s="89" t="s">
        <v>13</v>
      </c>
      <c r="G1141" s="89" t="s">
        <v>29</v>
      </c>
      <c r="H1141" s="89"/>
      <c r="I1141" s="89"/>
      <c r="J1141" s="89">
        <v>2025</v>
      </c>
      <c r="K1141" s="91" t="s">
        <v>19</v>
      </c>
    </row>
    <row r="1142" spans="2:11" ht="16.5" customHeight="1" thickBot="1" x14ac:dyDescent="0.45">
      <c r="B1142" s="90"/>
      <c r="C1142" s="90"/>
      <c r="D1142" s="48" t="s">
        <v>1122</v>
      </c>
      <c r="E1142" s="90"/>
      <c r="F1142" s="90"/>
      <c r="G1142" s="90"/>
      <c r="H1142" s="90"/>
      <c r="I1142" s="90"/>
      <c r="J1142" s="90"/>
      <c r="K1142" s="92"/>
    </row>
    <row r="1143" spans="2:11" ht="15.75" customHeight="1" x14ac:dyDescent="0.4">
      <c r="B1143" s="89">
        <v>569</v>
      </c>
      <c r="C1143" s="89">
        <v>1443</v>
      </c>
      <c r="D1143" s="20" t="s">
        <v>1123</v>
      </c>
      <c r="E1143" s="89" t="s">
        <v>82</v>
      </c>
      <c r="F1143" s="89" t="s">
        <v>13</v>
      </c>
      <c r="G1143" s="89" t="s">
        <v>29</v>
      </c>
      <c r="H1143" s="89"/>
      <c r="I1143" s="89"/>
      <c r="J1143" s="89">
        <v>2028</v>
      </c>
      <c r="K1143" s="91" t="s">
        <v>19</v>
      </c>
    </row>
    <row r="1144" spans="2:11" ht="16.5" customHeight="1" thickBot="1" x14ac:dyDescent="0.45">
      <c r="B1144" s="90"/>
      <c r="C1144" s="90"/>
      <c r="D1144" s="48" t="s">
        <v>1124</v>
      </c>
      <c r="E1144" s="90"/>
      <c r="F1144" s="90"/>
      <c r="G1144" s="90"/>
      <c r="H1144" s="90"/>
      <c r="I1144" s="90"/>
      <c r="J1144" s="90"/>
      <c r="K1144" s="92"/>
    </row>
    <row r="1145" spans="2:11" ht="15.75" customHeight="1" x14ac:dyDescent="0.4">
      <c r="B1145" s="89">
        <v>570</v>
      </c>
      <c r="C1145" s="89">
        <v>1444</v>
      </c>
      <c r="D1145" s="20" t="s">
        <v>1125</v>
      </c>
      <c r="E1145" s="89">
        <v>91</v>
      </c>
      <c r="F1145" s="89" t="s">
        <v>13</v>
      </c>
      <c r="G1145" s="89" t="s">
        <v>103</v>
      </c>
      <c r="H1145" s="89"/>
      <c r="I1145" s="89"/>
      <c r="J1145" s="89">
        <v>1874</v>
      </c>
      <c r="K1145" s="91" t="s">
        <v>19</v>
      </c>
    </row>
    <row r="1146" spans="2:11" ht="16.5" customHeight="1" thickBot="1" x14ac:dyDescent="0.45">
      <c r="B1146" s="90"/>
      <c r="C1146" s="90"/>
      <c r="D1146" s="48" t="s">
        <v>1126</v>
      </c>
      <c r="E1146" s="90"/>
      <c r="F1146" s="90"/>
      <c r="G1146" s="90"/>
      <c r="H1146" s="90"/>
      <c r="I1146" s="90"/>
      <c r="J1146" s="90"/>
      <c r="K1146" s="92"/>
    </row>
    <row r="1147" spans="2:11" ht="15.75" customHeight="1" x14ac:dyDescent="0.4">
      <c r="B1147" s="89">
        <v>571</v>
      </c>
      <c r="C1147" s="89">
        <v>1445</v>
      </c>
      <c r="D1147" s="20" t="s">
        <v>1127</v>
      </c>
      <c r="E1147" s="89">
        <v>91</v>
      </c>
      <c r="F1147" s="89" t="s">
        <v>13</v>
      </c>
      <c r="G1147" s="89" t="s">
        <v>79</v>
      </c>
      <c r="H1147" s="89"/>
      <c r="I1147" s="89"/>
      <c r="J1147" s="89">
        <v>2045</v>
      </c>
      <c r="K1147" s="91" t="s">
        <v>19</v>
      </c>
    </row>
    <row r="1148" spans="2:11" ht="16.5" customHeight="1" thickBot="1" x14ac:dyDescent="0.45">
      <c r="B1148" s="90"/>
      <c r="C1148" s="90"/>
      <c r="D1148" s="48" t="s">
        <v>1128</v>
      </c>
      <c r="E1148" s="90"/>
      <c r="F1148" s="90"/>
      <c r="G1148" s="90"/>
      <c r="H1148" s="90"/>
      <c r="I1148" s="90"/>
      <c r="J1148" s="90"/>
      <c r="K1148" s="92"/>
    </row>
    <row r="1149" spans="2:11" ht="15.75" customHeight="1" x14ac:dyDescent="0.4">
      <c r="B1149" s="89">
        <v>572</v>
      </c>
      <c r="C1149" s="89">
        <v>1446</v>
      </c>
      <c r="D1149" s="20" t="s">
        <v>1129</v>
      </c>
      <c r="E1149" s="89">
        <v>86</v>
      </c>
      <c r="F1149" s="89" t="s">
        <v>13</v>
      </c>
      <c r="G1149" s="89" t="s">
        <v>39</v>
      </c>
      <c r="H1149" s="89"/>
      <c r="I1149" s="89"/>
      <c r="J1149" s="89">
        <v>2109</v>
      </c>
      <c r="K1149" s="91" t="s">
        <v>19</v>
      </c>
    </row>
    <row r="1150" spans="2:11" ht="16.5" customHeight="1" thickBot="1" x14ac:dyDescent="0.45">
      <c r="B1150" s="90"/>
      <c r="C1150" s="90"/>
      <c r="D1150" s="48" t="s">
        <v>1130</v>
      </c>
      <c r="E1150" s="90"/>
      <c r="F1150" s="90"/>
      <c r="G1150" s="90"/>
      <c r="H1150" s="90"/>
      <c r="I1150" s="90"/>
      <c r="J1150" s="90"/>
      <c r="K1150" s="92"/>
    </row>
    <row r="1151" spans="2:11" ht="15.75" customHeight="1" x14ac:dyDescent="0.4">
      <c r="B1151" s="89">
        <v>573</v>
      </c>
      <c r="C1151" s="89">
        <v>1447</v>
      </c>
      <c r="D1151" s="20" t="s">
        <v>1131</v>
      </c>
      <c r="E1151" s="89">
        <v>39</v>
      </c>
      <c r="F1151" s="89" t="s">
        <v>13</v>
      </c>
      <c r="G1151" s="89" t="s">
        <v>169</v>
      </c>
      <c r="H1151" s="89"/>
      <c r="I1151" s="89"/>
      <c r="J1151" s="89">
        <v>2045</v>
      </c>
      <c r="K1151" s="91" t="s">
        <v>19</v>
      </c>
    </row>
    <row r="1152" spans="2:11" ht="16.5" customHeight="1" thickBot="1" x14ac:dyDescent="0.45">
      <c r="B1152" s="90"/>
      <c r="C1152" s="90"/>
      <c r="D1152" s="48" t="s">
        <v>1132</v>
      </c>
      <c r="E1152" s="90"/>
      <c r="F1152" s="90"/>
      <c r="G1152" s="90"/>
      <c r="H1152" s="90"/>
      <c r="I1152" s="90"/>
      <c r="J1152" s="90"/>
      <c r="K1152" s="92"/>
    </row>
    <row r="1153" spans="2:11" ht="15.75" customHeight="1" x14ac:dyDescent="0.4">
      <c r="B1153" s="89">
        <v>574</v>
      </c>
      <c r="C1153" s="89">
        <v>1448</v>
      </c>
      <c r="D1153" s="20" t="s">
        <v>1133</v>
      </c>
      <c r="E1153" s="89" t="s">
        <v>13</v>
      </c>
      <c r="F1153" s="89" t="s">
        <v>184</v>
      </c>
      <c r="G1153" s="89" t="s">
        <v>242</v>
      </c>
      <c r="H1153" s="89"/>
      <c r="I1153" s="89"/>
      <c r="J1153" s="89">
        <v>2096</v>
      </c>
      <c r="K1153" s="91" t="s">
        <v>19</v>
      </c>
    </row>
    <row r="1154" spans="2:11" ht="16.5" customHeight="1" thickBot="1" x14ac:dyDescent="0.45">
      <c r="B1154" s="90"/>
      <c r="C1154" s="90"/>
      <c r="D1154" s="48" t="s">
        <v>1134</v>
      </c>
      <c r="E1154" s="90"/>
      <c r="F1154" s="90"/>
      <c r="G1154" s="90"/>
      <c r="H1154" s="90"/>
      <c r="I1154" s="90"/>
      <c r="J1154" s="90"/>
      <c r="K1154" s="92"/>
    </row>
    <row r="1155" spans="2:11" ht="15.75" customHeight="1" x14ac:dyDescent="0.4">
      <c r="B1155" s="89">
        <v>575</v>
      </c>
      <c r="C1155" s="89">
        <v>1449</v>
      </c>
      <c r="D1155" s="20" t="s">
        <v>1135</v>
      </c>
      <c r="E1155" s="89" t="s">
        <v>13</v>
      </c>
      <c r="F1155" s="89" t="s">
        <v>13</v>
      </c>
      <c r="G1155" s="89" t="s">
        <v>242</v>
      </c>
      <c r="H1155" s="89"/>
      <c r="I1155" s="89"/>
      <c r="J1155" s="89">
        <v>2136</v>
      </c>
      <c r="K1155" s="91" t="s">
        <v>19</v>
      </c>
    </row>
    <row r="1156" spans="2:11" ht="16.5" customHeight="1" thickBot="1" x14ac:dyDescent="0.45">
      <c r="B1156" s="90"/>
      <c r="C1156" s="90"/>
      <c r="D1156" s="48" t="s">
        <v>1136</v>
      </c>
      <c r="E1156" s="90"/>
      <c r="F1156" s="90"/>
      <c r="G1156" s="90"/>
      <c r="H1156" s="90"/>
      <c r="I1156" s="90"/>
      <c r="J1156" s="90"/>
      <c r="K1156" s="92"/>
    </row>
    <row r="1157" spans="2:11" ht="15.75" customHeight="1" x14ac:dyDescent="0.4">
      <c r="B1157" s="89">
        <v>576</v>
      </c>
      <c r="C1157" s="89">
        <v>1450</v>
      </c>
      <c r="D1157" s="20" t="s">
        <v>1137</v>
      </c>
      <c r="E1157" s="89" t="s">
        <v>13</v>
      </c>
      <c r="F1157" s="89" t="s">
        <v>13</v>
      </c>
      <c r="G1157" s="89" t="s">
        <v>242</v>
      </c>
      <c r="H1157" s="89"/>
      <c r="I1157" s="89"/>
      <c r="J1157" s="89">
        <v>2128</v>
      </c>
      <c r="K1157" s="91" t="s">
        <v>19</v>
      </c>
    </row>
    <row r="1158" spans="2:11" ht="16.5" customHeight="1" thickBot="1" x14ac:dyDescent="0.45">
      <c r="B1158" s="90"/>
      <c r="C1158" s="90"/>
      <c r="D1158" s="48" t="s">
        <v>1138</v>
      </c>
      <c r="E1158" s="90"/>
      <c r="F1158" s="90"/>
      <c r="G1158" s="90"/>
      <c r="H1158" s="90"/>
      <c r="I1158" s="90"/>
      <c r="J1158" s="90"/>
      <c r="K1158" s="92"/>
    </row>
    <row r="1159" spans="2:11" ht="15.75" customHeight="1" x14ac:dyDescent="0.4">
      <c r="B1159" s="89">
        <v>577</v>
      </c>
      <c r="C1159" s="89">
        <v>1451</v>
      </c>
      <c r="D1159" s="20" t="s">
        <v>1139</v>
      </c>
      <c r="E1159" s="89" t="s">
        <v>13</v>
      </c>
      <c r="F1159" s="89" t="s">
        <v>13</v>
      </c>
      <c r="G1159" s="89" t="s">
        <v>242</v>
      </c>
      <c r="H1159" s="89"/>
      <c r="I1159" s="89"/>
      <c r="J1159" s="89">
        <v>2147</v>
      </c>
      <c r="K1159" s="91" t="s">
        <v>19</v>
      </c>
    </row>
    <row r="1160" spans="2:11" ht="16.5" customHeight="1" thickBot="1" x14ac:dyDescent="0.45">
      <c r="B1160" s="90"/>
      <c r="C1160" s="90"/>
      <c r="D1160" s="48" t="s">
        <v>1140</v>
      </c>
      <c r="E1160" s="90"/>
      <c r="F1160" s="90"/>
      <c r="G1160" s="90"/>
      <c r="H1160" s="90"/>
      <c r="I1160" s="90"/>
      <c r="J1160" s="90"/>
      <c r="K1160" s="92"/>
    </row>
    <row r="1161" spans="2:11" ht="15.75" customHeight="1" x14ac:dyDescent="0.4">
      <c r="B1161" s="89">
        <v>578</v>
      </c>
      <c r="C1161" s="89">
        <v>1452</v>
      </c>
      <c r="D1161" s="20" t="s">
        <v>1141</v>
      </c>
      <c r="E1161" s="89">
        <v>89</v>
      </c>
      <c r="F1161" s="89" t="s">
        <v>13</v>
      </c>
      <c r="G1161" s="89" t="s">
        <v>1142</v>
      </c>
      <c r="H1161" s="89"/>
      <c r="I1161" s="89"/>
      <c r="J1161" s="89">
        <v>1997</v>
      </c>
      <c r="K1161" s="91" t="s">
        <v>19</v>
      </c>
    </row>
    <row r="1162" spans="2:11" ht="16.5" customHeight="1" thickBot="1" x14ac:dyDescent="0.45">
      <c r="B1162" s="90"/>
      <c r="C1162" s="90"/>
      <c r="D1162" s="48" t="s">
        <v>1143</v>
      </c>
      <c r="E1162" s="90"/>
      <c r="F1162" s="90"/>
      <c r="G1162" s="90"/>
      <c r="H1162" s="90"/>
      <c r="I1162" s="90"/>
      <c r="J1162" s="90"/>
      <c r="K1162" s="92"/>
    </row>
    <row r="1163" spans="2:11" ht="15.75" customHeight="1" x14ac:dyDescent="0.4">
      <c r="B1163" s="89">
        <v>579</v>
      </c>
      <c r="C1163" s="89">
        <v>1453</v>
      </c>
      <c r="D1163" s="20" t="s">
        <v>1144</v>
      </c>
      <c r="E1163" s="89">
        <v>96</v>
      </c>
      <c r="F1163" s="89" t="s">
        <v>13</v>
      </c>
      <c r="G1163" s="89" t="s">
        <v>1142</v>
      </c>
      <c r="H1163" s="89"/>
      <c r="I1163" s="89"/>
      <c r="J1163" s="89">
        <v>2060</v>
      </c>
      <c r="K1163" s="91" t="s">
        <v>19</v>
      </c>
    </row>
    <row r="1164" spans="2:11" ht="16.5" customHeight="1" thickBot="1" x14ac:dyDescent="0.45">
      <c r="B1164" s="90"/>
      <c r="C1164" s="90"/>
      <c r="D1164" s="48" t="s">
        <v>1145</v>
      </c>
      <c r="E1164" s="90"/>
      <c r="F1164" s="90"/>
      <c r="G1164" s="90"/>
      <c r="H1164" s="90"/>
      <c r="I1164" s="90"/>
      <c r="J1164" s="90"/>
      <c r="K1164" s="92"/>
    </row>
    <row r="1165" spans="2:11" ht="15.75" customHeight="1" x14ac:dyDescent="0.4">
      <c r="B1165" s="89">
        <v>580</v>
      </c>
      <c r="C1165" s="89">
        <v>1454</v>
      </c>
      <c r="D1165" s="20" t="s">
        <v>1146</v>
      </c>
      <c r="E1165" s="89" t="s">
        <v>13</v>
      </c>
      <c r="F1165" s="89" t="s">
        <v>13</v>
      </c>
      <c r="G1165" s="89" t="s">
        <v>1147</v>
      </c>
      <c r="H1165" s="89"/>
      <c r="I1165" s="89"/>
      <c r="J1165" s="89">
        <v>2073</v>
      </c>
      <c r="K1165" s="91" t="s">
        <v>19</v>
      </c>
    </row>
    <row r="1166" spans="2:11" ht="16.5" customHeight="1" thickBot="1" x14ac:dyDescent="0.45">
      <c r="B1166" s="90"/>
      <c r="C1166" s="90"/>
      <c r="D1166" s="48" t="s">
        <v>1148</v>
      </c>
      <c r="E1166" s="90"/>
      <c r="F1166" s="90"/>
      <c r="G1166" s="90"/>
      <c r="H1166" s="90"/>
      <c r="I1166" s="90"/>
      <c r="J1166" s="90"/>
      <c r="K1166" s="92"/>
    </row>
    <row r="1167" spans="2:11" ht="15.75" customHeight="1" x14ac:dyDescent="0.4">
      <c r="B1167" s="89">
        <v>581</v>
      </c>
      <c r="C1167" s="89">
        <v>1455</v>
      </c>
      <c r="D1167" s="20" t="s">
        <v>1149</v>
      </c>
      <c r="E1167" s="89" t="s">
        <v>13</v>
      </c>
      <c r="F1167" s="89" t="s">
        <v>13</v>
      </c>
      <c r="G1167" s="89" t="s">
        <v>32</v>
      </c>
      <c r="H1167" s="89"/>
      <c r="I1167" s="89"/>
      <c r="J1167" s="89">
        <v>2026</v>
      </c>
      <c r="K1167" s="91" t="s">
        <v>19</v>
      </c>
    </row>
    <row r="1168" spans="2:11" ht="16.5" customHeight="1" thickBot="1" x14ac:dyDescent="0.45">
      <c r="B1168" s="90"/>
      <c r="C1168" s="90"/>
      <c r="D1168" s="48" t="s">
        <v>1150</v>
      </c>
      <c r="E1168" s="90"/>
      <c r="F1168" s="90"/>
      <c r="G1168" s="90"/>
      <c r="H1168" s="90"/>
      <c r="I1168" s="90"/>
      <c r="J1168" s="90"/>
      <c r="K1168" s="92"/>
    </row>
    <row r="1169" spans="2:11" ht="15.75" customHeight="1" x14ac:dyDescent="0.4">
      <c r="B1169" s="89">
        <v>582</v>
      </c>
      <c r="C1169" s="89">
        <v>1456</v>
      </c>
      <c r="D1169" s="20" t="s">
        <v>1151</v>
      </c>
      <c r="E1169" s="89">
        <v>94</v>
      </c>
      <c r="F1169" s="89" t="s">
        <v>13</v>
      </c>
      <c r="G1169" s="89" t="s">
        <v>29</v>
      </c>
      <c r="H1169" s="89"/>
      <c r="I1169" s="89"/>
      <c r="J1169" s="89">
        <v>2065</v>
      </c>
      <c r="K1169" s="91" t="s">
        <v>19</v>
      </c>
    </row>
    <row r="1170" spans="2:11" ht="16.5" customHeight="1" thickBot="1" x14ac:dyDescent="0.45">
      <c r="B1170" s="90"/>
      <c r="C1170" s="90"/>
      <c r="D1170" s="48" t="s">
        <v>1152</v>
      </c>
      <c r="E1170" s="90"/>
      <c r="F1170" s="90"/>
      <c r="G1170" s="90"/>
      <c r="H1170" s="90"/>
      <c r="I1170" s="90"/>
      <c r="J1170" s="90"/>
      <c r="K1170" s="92"/>
    </row>
    <row r="1171" spans="2:11" ht="15.75" customHeight="1" x14ac:dyDescent="0.4">
      <c r="B1171" s="89">
        <v>583</v>
      </c>
      <c r="C1171" s="89">
        <v>1457</v>
      </c>
      <c r="D1171" s="20" t="s">
        <v>1153</v>
      </c>
      <c r="E1171" s="89">
        <v>89</v>
      </c>
      <c r="F1171" s="89" t="s">
        <v>13</v>
      </c>
      <c r="G1171" s="89" t="s">
        <v>79</v>
      </c>
      <c r="H1171" s="89"/>
      <c r="I1171" s="89"/>
      <c r="J1171" s="89">
        <v>2015</v>
      </c>
      <c r="K1171" s="91" t="s">
        <v>19</v>
      </c>
    </row>
    <row r="1172" spans="2:11" ht="16.5" customHeight="1" thickBot="1" x14ac:dyDescent="0.45">
      <c r="B1172" s="90"/>
      <c r="C1172" s="90"/>
      <c r="D1172" s="48" t="s">
        <v>1154</v>
      </c>
      <c r="E1172" s="90"/>
      <c r="F1172" s="90"/>
      <c r="G1172" s="90"/>
      <c r="H1172" s="90"/>
      <c r="I1172" s="90"/>
      <c r="J1172" s="90"/>
      <c r="K1172" s="92"/>
    </row>
    <row r="1173" spans="2:11" ht="15.75" customHeight="1" x14ac:dyDescent="0.4">
      <c r="B1173" s="89">
        <v>584</v>
      </c>
      <c r="C1173" s="89">
        <v>1458</v>
      </c>
      <c r="D1173" s="20" t="s">
        <v>1155</v>
      </c>
      <c r="E1173" s="89">
        <v>76</v>
      </c>
      <c r="F1173" s="89" t="s">
        <v>13</v>
      </c>
      <c r="G1173" s="89" t="s">
        <v>107</v>
      </c>
      <c r="H1173" s="89"/>
      <c r="I1173" s="89"/>
      <c r="J1173" s="89">
        <v>2015</v>
      </c>
      <c r="K1173" s="91" t="s">
        <v>15</v>
      </c>
    </row>
    <row r="1174" spans="2:11" ht="16.5" customHeight="1" thickBot="1" x14ac:dyDescent="0.45">
      <c r="B1174" s="90"/>
      <c r="C1174" s="90"/>
      <c r="D1174" s="48" t="s">
        <v>1156</v>
      </c>
      <c r="E1174" s="90"/>
      <c r="F1174" s="90"/>
      <c r="G1174" s="90"/>
      <c r="H1174" s="90"/>
      <c r="I1174" s="90"/>
      <c r="J1174" s="90"/>
      <c r="K1174" s="92"/>
    </row>
    <row r="1175" spans="2:11" ht="15.75" customHeight="1" x14ac:dyDescent="0.4">
      <c r="B1175" s="89">
        <v>585</v>
      </c>
      <c r="C1175" s="89">
        <v>1459</v>
      </c>
      <c r="D1175" s="20" t="s">
        <v>1157</v>
      </c>
      <c r="E1175" s="89" t="s">
        <v>46</v>
      </c>
      <c r="F1175" s="89" t="s">
        <v>13</v>
      </c>
      <c r="G1175" s="89" t="s">
        <v>149</v>
      </c>
      <c r="H1175" s="89"/>
      <c r="I1175" s="89"/>
      <c r="J1175" s="89">
        <v>2016</v>
      </c>
      <c r="K1175" s="91" t="s">
        <v>19</v>
      </c>
    </row>
    <row r="1176" spans="2:11" ht="16.5" customHeight="1" thickBot="1" x14ac:dyDescent="0.45">
      <c r="B1176" s="90"/>
      <c r="C1176" s="90"/>
      <c r="D1176" s="48" t="s">
        <v>1158</v>
      </c>
      <c r="E1176" s="90"/>
      <c r="F1176" s="90"/>
      <c r="G1176" s="90"/>
      <c r="H1176" s="90"/>
      <c r="I1176" s="90"/>
      <c r="J1176" s="90"/>
      <c r="K1176" s="92"/>
    </row>
    <row r="1177" spans="2:11" ht="15.75" customHeight="1" x14ac:dyDescent="0.4">
      <c r="B1177" s="89">
        <v>586</v>
      </c>
      <c r="C1177" s="89">
        <v>1460</v>
      </c>
      <c r="D1177" s="20" t="s">
        <v>1159</v>
      </c>
      <c r="E1177" s="89">
        <v>96</v>
      </c>
      <c r="F1177" s="89" t="s">
        <v>13</v>
      </c>
      <c r="G1177" s="89" t="s">
        <v>1142</v>
      </c>
      <c r="H1177" s="89"/>
      <c r="I1177" s="89"/>
      <c r="J1177" s="89">
        <v>2060</v>
      </c>
      <c r="K1177" s="91" t="s">
        <v>19</v>
      </c>
    </row>
    <row r="1178" spans="2:11" ht="16.5" customHeight="1" thickBot="1" x14ac:dyDescent="0.45">
      <c r="B1178" s="90"/>
      <c r="C1178" s="90"/>
      <c r="D1178" s="48" t="s">
        <v>1160</v>
      </c>
      <c r="E1178" s="90"/>
      <c r="F1178" s="90"/>
      <c r="G1178" s="90"/>
      <c r="H1178" s="90"/>
      <c r="I1178" s="90"/>
      <c r="J1178" s="90"/>
      <c r="K1178" s="92"/>
    </row>
    <row r="1179" spans="2:11" ht="15.75" customHeight="1" x14ac:dyDescent="0.4">
      <c r="B1179" s="89">
        <v>587</v>
      </c>
      <c r="C1179" s="89">
        <v>3698</v>
      </c>
      <c r="D1179" s="20" t="s">
        <v>1161</v>
      </c>
      <c r="E1179" s="89" t="s">
        <v>13</v>
      </c>
      <c r="F1179" s="89" t="s">
        <v>13</v>
      </c>
      <c r="G1179" s="89" t="s">
        <v>85</v>
      </c>
      <c r="H1179" s="89"/>
      <c r="I1179" s="89"/>
      <c r="J1179" s="89">
        <v>2102</v>
      </c>
      <c r="K1179" s="91" t="s">
        <v>19</v>
      </c>
    </row>
    <row r="1180" spans="2:11" ht="16.5" customHeight="1" thickBot="1" x14ac:dyDescent="0.45">
      <c r="B1180" s="90"/>
      <c r="C1180" s="90"/>
      <c r="D1180" s="48" t="s">
        <v>1162</v>
      </c>
      <c r="E1180" s="90"/>
      <c r="F1180" s="90"/>
      <c r="G1180" s="90"/>
      <c r="H1180" s="90"/>
      <c r="I1180" s="90"/>
      <c r="J1180" s="90"/>
      <c r="K1180" s="92"/>
    </row>
    <row r="1181" spans="2:11" ht="15.75" customHeight="1" x14ac:dyDescent="0.4">
      <c r="B1181" s="89">
        <v>588</v>
      </c>
      <c r="C1181" s="89">
        <v>1461</v>
      </c>
      <c r="D1181" s="20" t="s">
        <v>1163</v>
      </c>
      <c r="E1181" s="89">
        <v>83</v>
      </c>
      <c r="F1181" s="89" t="s">
        <v>13</v>
      </c>
      <c r="G1181" s="89" t="s">
        <v>1142</v>
      </c>
      <c r="H1181" s="89"/>
      <c r="I1181" s="89"/>
      <c r="J1181" s="89">
        <v>2085</v>
      </c>
      <c r="K1181" s="91" t="s">
        <v>19</v>
      </c>
    </row>
    <row r="1182" spans="2:11" ht="16.5" customHeight="1" thickBot="1" x14ac:dyDescent="0.45">
      <c r="B1182" s="90"/>
      <c r="C1182" s="90"/>
      <c r="D1182" s="48" t="s">
        <v>1164</v>
      </c>
      <c r="E1182" s="90"/>
      <c r="F1182" s="90"/>
      <c r="G1182" s="90"/>
      <c r="H1182" s="90"/>
      <c r="I1182" s="90"/>
      <c r="J1182" s="90"/>
      <c r="K1182" s="92"/>
    </row>
    <row r="1183" spans="2:11" ht="15.75" customHeight="1" x14ac:dyDescent="0.4">
      <c r="B1183" s="89">
        <v>589</v>
      </c>
      <c r="C1183" s="89">
        <v>1462</v>
      </c>
      <c r="D1183" s="20" t="s">
        <v>1165</v>
      </c>
      <c r="E1183" s="89">
        <v>92</v>
      </c>
      <c r="F1183" s="89" t="s">
        <v>13</v>
      </c>
      <c r="G1183" s="89" t="s">
        <v>32</v>
      </c>
      <c r="H1183" s="89"/>
      <c r="I1183" s="89"/>
      <c r="J1183" s="89">
        <v>2063</v>
      </c>
      <c r="K1183" s="91" t="s">
        <v>19</v>
      </c>
    </row>
    <row r="1184" spans="2:11" ht="16.5" customHeight="1" thickBot="1" x14ac:dyDescent="0.45">
      <c r="B1184" s="90"/>
      <c r="C1184" s="90"/>
      <c r="D1184" s="48" t="s">
        <v>1166</v>
      </c>
      <c r="E1184" s="90"/>
      <c r="F1184" s="90"/>
      <c r="G1184" s="90"/>
      <c r="H1184" s="90"/>
      <c r="I1184" s="90"/>
      <c r="J1184" s="90"/>
      <c r="K1184" s="92"/>
    </row>
    <row r="1185" spans="2:11" ht="15.75" customHeight="1" x14ac:dyDescent="0.4">
      <c r="B1185" s="89">
        <v>590</v>
      </c>
      <c r="C1185" s="89">
        <v>1463</v>
      </c>
      <c r="D1185" s="20" t="s">
        <v>1167</v>
      </c>
      <c r="E1185" s="89">
        <v>86</v>
      </c>
      <c r="F1185" s="89" t="s">
        <v>13</v>
      </c>
      <c r="G1185" s="89" t="s">
        <v>32</v>
      </c>
      <c r="H1185" s="89"/>
      <c r="I1185" s="89"/>
      <c r="J1185" s="89">
        <v>2045</v>
      </c>
      <c r="K1185" s="91" t="s">
        <v>19</v>
      </c>
    </row>
    <row r="1186" spans="2:11" ht="16.5" customHeight="1" thickBot="1" x14ac:dyDescent="0.45">
      <c r="B1186" s="90"/>
      <c r="C1186" s="90"/>
      <c r="D1186" s="48" t="s">
        <v>1168</v>
      </c>
      <c r="E1186" s="90"/>
      <c r="F1186" s="90"/>
      <c r="G1186" s="90"/>
      <c r="H1186" s="90"/>
      <c r="I1186" s="90"/>
      <c r="J1186" s="90"/>
      <c r="K1186" s="92"/>
    </row>
    <row r="1187" spans="2:11" ht="15.75" customHeight="1" x14ac:dyDescent="0.4">
      <c r="B1187" s="89">
        <v>591</v>
      </c>
      <c r="C1187" s="89">
        <v>1464</v>
      </c>
      <c r="D1187" s="20" t="s">
        <v>1169</v>
      </c>
      <c r="E1187" s="89">
        <v>90</v>
      </c>
      <c r="F1187" s="89" t="s">
        <v>13</v>
      </c>
      <c r="G1187" s="89" t="s">
        <v>323</v>
      </c>
      <c r="H1187" s="89"/>
      <c r="I1187" s="89"/>
      <c r="J1187" s="89">
        <v>2046</v>
      </c>
      <c r="K1187" s="91" t="s">
        <v>19</v>
      </c>
    </row>
    <row r="1188" spans="2:11" ht="16.5" customHeight="1" thickBot="1" x14ac:dyDescent="0.45">
      <c r="B1188" s="90"/>
      <c r="C1188" s="90"/>
      <c r="D1188" s="48" t="s">
        <v>1170</v>
      </c>
      <c r="E1188" s="90"/>
      <c r="F1188" s="90"/>
      <c r="G1188" s="90"/>
      <c r="H1188" s="90"/>
      <c r="I1188" s="90"/>
      <c r="J1188" s="90"/>
      <c r="K1188" s="92"/>
    </row>
    <row r="1189" spans="2:11" ht="15.75" customHeight="1" x14ac:dyDescent="0.4">
      <c r="B1189" s="89">
        <v>592</v>
      </c>
      <c r="C1189" s="89">
        <v>1465</v>
      </c>
      <c r="D1189" s="20" t="s">
        <v>1171</v>
      </c>
      <c r="E1189" s="89">
        <v>42</v>
      </c>
      <c r="F1189" s="89" t="s">
        <v>57</v>
      </c>
      <c r="G1189" s="89" t="s">
        <v>29</v>
      </c>
      <c r="H1189" s="89">
        <v>9</v>
      </c>
      <c r="I1189" s="89">
        <v>-3</v>
      </c>
      <c r="J1189" s="89">
        <v>2119</v>
      </c>
      <c r="K1189" s="91" t="s">
        <v>15</v>
      </c>
    </row>
    <row r="1190" spans="2:11" ht="16.5" customHeight="1" thickBot="1" x14ac:dyDescent="0.45">
      <c r="B1190" s="90"/>
      <c r="C1190" s="90"/>
      <c r="D1190" s="48" t="s">
        <v>1172</v>
      </c>
      <c r="E1190" s="90"/>
      <c r="F1190" s="90"/>
      <c r="G1190" s="90"/>
      <c r="H1190" s="90"/>
      <c r="I1190" s="90"/>
      <c r="J1190" s="90"/>
      <c r="K1190" s="92"/>
    </row>
    <row r="1191" spans="2:11" ht="15.75" customHeight="1" x14ac:dyDescent="0.4">
      <c r="B1191" s="89">
        <v>593</v>
      </c>
      <c r="C1191" s="89">
        <v>1466</v>
      </c>
      <c r="D1191" s="20" t="s">
        <v>1173</v>
      </c>
      <c r="E1191" s="89">
        <v>95</v>
      </c>
      <c r="F1191" s="89" t="s">
        <v>13</v>
      </c>
      <c r="G1191" s="89" t="s">
        <v>1142</v>
      </c>
      <c r="H1191" s="89"/>
      <c r="I1191" s="89"/>
      <c r="J1191" s="89">
        <v>2073</v>
      </c>
      <c r="K1191" s="91" t="s">
        <v>19</v>
      </c>
    </row>
    <row r="1192" spans="2:11" ht="16.5" customHeight="1" thickBot="1" x14ac:dyDescent="0.45">
      <c r="B1192" s="90"/>
      <c r="C1192" s="90"/>
      <c r="D1192" s="48" t="s">
        <v>1174</v>
      </c>
      <c r="E1192" s="90"/>
      <c r="F1192" s="90"/>
      <c r="G1192" s="90"/>
      <c r="H1192" s="90"/>
      <c r="I1192" s="90"/>
      <c r="J1192" s="90"/>
      <c r="K1192" s="92"/>
    </row>
    <row r="1193" spans="2:11" ht="15.75" customHeight="1" x14ac:dyDescent="0.4">
      <c r="B1193" s="89">
        <v>594</v>
      </c>
      <c r="C1193" s="89">
        <v>3987</v>
      </c>
      <c r="D1193" s="20" t="s">
        <v>1175</v>
      </c>
      <c r="E1193" s="89" t="s">
        <v>13</v>
      </c>
      <c r="F1193" s="89" t="s">
        <v>13</v>
      </c>
      <c r="G1193" s="89" t="s">
        <v>1176</v>
      </c>
      <c r="H1193" s="89"/>
      <c r="I1193" s="89"/>
      <c r="J1193" s="89">
        <v>2095</v>
      </c>
      <c r="K1193" s="91" t="s">
        <v>15</v>
      </c>
    </row>
    <row r="1194" spans="2:11" ht="16.5" customHeight="1" thickBot="1" x14ac:dyDescent="0.45">
      <c r="B1194" s="90"/>
      <c r="C1194" s="90"/>
      <c r="D1194" s="48" t="s">
        <v>1177</v>
      </c>
      <c r="E1194" s="90"/>
      <c r="F1194" s="90"/>
      <c r="G1194" s="90"/>
      <c r="H1194" s="90"/>
      <c r="I1194" s="90"/>
      <c r="J1194" s="90"/>
      <c r="K1194" s="92"/>
    </row>
    <row r="1195" spans="2:11" ht="15.75" customHeight="1" x14ac:dyDescent="0.4">
      <c r="B1195" s="89">
        <v>595</v>
      </c>
      <c r="C1195" s="89">
        <v>4059</v>
      </c>
      <c r="D1195" s="20" t="s">
        <v>6322</v>
      </c>
      <c r="E1195" s="89" t="s">
        <v>158</v>
      </c>
      <c r="F1195" s="89" t="s">
        <v>13</v>
      </c>
      <c r="G1195" s="89" t="s">
        <v>29</v>
      </c>
      <c r="H1195" s="89"/>
      <c r="I1195" s="89"/>
      <c r="J1195" s="89">
        <v>2104</v>
      </c>
      <c r="K1195" s="91" t="s">
        <v>15</v>
      </c>
    </row>
    <row r="1196" spans="2:11" ht="16.5" customHeight="1" thickBot="1" x14ac:dyDescent="0.45">
      <c r="B1196" s="90"/>
      <c r="C1196" s="90"/>
      <c r="D1196" s="48" t="s">
        <v>6118</v>
      </c>
      <c r="E1196" s="90"/>
      <c r="F1196" s="90"/>
      <c r="G1196" s="90"/>
      <c r="H1196" s="90"/>
      <c r="I1196" s="90"/>
      <c r="J1196" s="90"/>
      <c r="K1196" s="92"/>
    </row>
    <row r="1197" spans="2:11" ht="15.75" customHeight="1" x14ac:dyDescent="0.4">
      <c r="B1197" s="89">
        <v>596</v>
      </c>
      <c r="C1197" s="89">
        <v>3845</v>
      </c>
      <c r="D1197" s="20" t="s">
        <v>1178</v>
      </c>
      <c r="E1197" s="89" t="s">
        <v>62</v>
      </c>
      <c r="F1197" s="89" t="s">
        <v>184</v>
      </c>
      <c r="G1197" s="89" t="s">
        <v>29</v>
      </c>
      <c r="H1197" s="89">
        <f>8+7+11+7+8</f>
        <v>41</v>
      </c>
      <c r="I1197" s="89">
        <f>8-6-7-7+27</f>
        <v>15</v>
      </c>
      <c r="J1197" s="89">
        <v>2351</v>
      </c>
      <c r="K1197" s="91" t="s">
        <v>15</v>
      </c>
    </row>
    <row r="1198" spans="2:11" ht="16.5" customHeight="1" thickBot="1" x14ac:dyDescent="0.45">
      <c r="B1198" s="90"/>
      <c r="C1198" s="90"/>
      <c r="D1198" s="48" t="s">
        <v>1179</v>
      </c>
      <c r="E1198" s="90"/>
      <c r="F1198" s="90"/>
      <c r="G1198" s="90"/>
      <c r="H1198" s="90"/>
      <c r="I1198" s="90"/>
      <c r="J1198" s="90"/>
      <c r="K1198" s="92"/>
    </row>
    <row r="1199" spans="2:11" ht="15.75" customHeight="1" x14ac:dyDescent="0.4">
      <c r="B1199" s="89">
        <v>597</v>
      </c>
      <c r="C1199" s="89">
        <v>1467</v>
      </c>
      <c r="D1199" s="20" t="s">
        <v>1180</v>
      </c>
      <c r="E1199" s="89" t="s">
        <v>13</v>
      </c>
      <c r="F1199" s="89" t="s">
        <v>13</v>
      </c>
      <c r="G1199" s="89" t="s">
        <v>1181</v>
      </c>
      <c r="H1199" s="89"/>
      <c r="I1199" s="89"/>
      <c r="J1199" s="89">
        <v>1947</v>
      </c>
      <c r="K1199" s="91" t="s">
        <v>19</v>
      </c>
    </row>
    <row r="1200" spans="2:11" ht="16.5" customHeight="1" thickBot="1" x14ac:dyDescent="0.45">
      <c r="B1200" s="90"/>
      <c r="C1200" s="90"/>
      <c r="D1200" s="48" t="s">
        <v>1182</v>
      </c>
      <c r="E1200" s="90"/>
      <c r="F1200" s="90"/>
      <c r="G1200" s="90"/>
      <c r="H1200" s="90"/>
      <c r="I1200" s="90"/>
      <c r="J1200" s="90"/>
      <c r="K1200" s="92"/>
    </row>
    <row r="1201" spans="2:11" ht="15.75" customHeight="1" x14ac:dyDescent="0.4">
      <c r="B1201" s="89">
        <v>598</v>
      </c>
      <c r="C1201" s="89">
        <v>1468</v>
      </c>
      <c r="D1201" s="20" t="s">
        <v>1183</v>
      </c>
      <c r="E1201" s="89">
        <v>49</v>
      </c>
      <c r="F1201" s="89" t="s">
        <v>13</v>
      </c>
      <c r="G1201" s="89" t="s">
        <v>32</v>
      </c>
      <c r="H1201" s="89"/>
      <c r="I1201" s="89"/>
      <c r="J1201" s="89">
        <v>1998</v>
      </c>
      <c r="K1201" s="91" t="s">
        <v>19</v>
      </c>
    </row>
    <row r="1202" spans="2:11" ht="16.5" customHeight="1" thickBot="1" x14ac:dyDescent="0.45">
      <c r="B1202" s="90"/>
      <c r="C1202" s="90"/>
      <c r="D1202" s="48" t="s">
        <v>1184</v>
      </c>
      <c r="E1202" s="90"/>
      <c r="F1202" s="90"/>
      <c r="G1202" s="90"/>
      <c r="H1202" s="90"/>
      <c r="I1202" s="90"/>
      <c r="J1202" s="90"/>
      <c r="K1202" s="92"/>
    </row>
    <row r="1203" spans="2:11" ht="15.75" customHeight="1" x14ac:dyDescent="0.4">
      <c r="B1203" s="89">
        <v>599</v>
      </c>
      <c r="C1203" s="89">
        <v>1469</v>
      </c>
      <c r="D1203" s="20" t="s">
        <v>1185</v>
      </c>
      <c r="E1203" s="89">
        <v>90</v>
      </c>
      <c r="F1203" s="89" t="s">
        <v>13</v>
      </c>
      <c r="G1203" s="89" t="s">
        <v>323</v>
      </c>
      <c r="H1203" s="89"/>
      <c r="I1203" s="89"/>
      <c r="J1203" s="89">
        <v>2026</v>
      </c>
      <c r="K1203" s="91" t="s">
        <v>19</v>
      </c>
    </row>
    <row r="1204" spans="2:11" ht="16.5" customHeight="1" thickBot="1" x14ac:dyDescent="0.45">
      <c r="B1204" s="90"/>
      <c r="C1204" s="90"/>
      <c r="D1204" s="48" t="s">
        <v>1186</v>
      </c>
      <c r="E1204" s="90"/>
      <c r="F1204" s="90"/>
      <c r="G1204" s="90"/>
      <c r="H1204" s="90"/>
      <c r="I1204" s="90"/>
      <c r="J1204" s="90"/>
      <c r="K1204" s="92"/>
    </row>
    <row r="1205" spans="2:11" ht="15.75" customHeight="1" x14ac:dyDescent="0.4">
      <c r="B1205" s="89">
        <v>600</v>
      </c>
      <c r="C1205" s="89">
        <v>1470</v>
      </c>
      <c r="D1205" s="20" t="s">
        <v>1187</v>
      </c>
      <c r="E1205" s="89" t="s">
        <v>13</v>
      </c>
      <c r="F1205" s="89" t="s">
        <v>13</v>
      </c>
      <c r="G1205" s="89" t="s">
        <v>32</v>
      </c>
      <c r="H1205" s="89"/>
      <c r="I1205" s="89"/>
      <c r="J1205" s="89">
        <v>2060</v>
      </c>
      <c r="K1205" s="91" t="s">
        <v>19</v>
      </c>
    </row>
    <row r="1206" spans="2:11" ht="16.5" customHeight="1" thickBot="1" x14ac:dyDescent="0.45">
      <c r="B1206" s="90"/>
      <c r="C1206" s="90"/>
      <c r="D1206" s="48" t="s">
        <v>1188</v>
      </c>
      <c r="E1206" s="90"/>
      <c r="F1206" s="90"/>
      <c r="G1206" s="90"/>
      <c r="H1206" s="90"/>
      <c r="I1206" s="90"/>
      <c r="J1206" s="90"/>
      <c r="K1206" s="92"/>
    </row>
    <row r="1207" spans="2:11" ht="15.75" customHeight="1" x14ac:dyDescent="0.4">
      <c r="B1207" s="89">
        <v>601</v>
      </c>
      <c r="C1207" s="89">
        <v>1471</v>
      </c>
      <c r="D1207" s="20" t="s">
        <v>1189</v>
      </c>
      <c r="E1207" s="89" t="s">
        <v>137</v>
      </c>
      <c r="F1207" s="89" t="s">
        <v>13</v>
      </c>
      <c r="G1207" s="89" t="s">
        <v>149</v>
      </c>
      <c r="H1207" s="89"/>
      <c r="I1207" s="89"/>
      <c r="J1207" s="89">
        <v>1936</v>
      </c>
      <c r="K1207" s="91" t="s">
        <v>19</v>
      </c>
    </row>
    <row r="1208" spans="2:11" ht="16.5" customHeight="1" thickBot="1" x14ac:dyDescent="0.45">
      <c r="B1208" s="90"/>
      <c r="C1208" s="90"/>
      <c r="D1208" s="48" t="s">
        <v>1190</v>
      </c>
      <c r="E1208" s="90"/>
      <c r="F1208" s="90"/>
      <c r="G1208" s="90"/>
      <c r="H1208" s="90"/>
      <c r="I1208" s="90"/>
      <c r="J1208" s="90"/>
      <c r="K1208" s="92"/>
    </row>
    <row r="1209" spans="2:11" ht="15.75" customHeight="1" x14ac:dyDescent="0.4">
      <c r="B1209" s="89">
        <v>602</v>
      </c>
      <c r="C1209" s="89">
        <v>3699</v>
      </c>
      <c r="D1209" s="20" t="s">
        <v>1191</v>
      </c>
      <c r="E1209" s="89" t="s">
        <v>13</v>
      </c>
      <c r="F1209" s="89" t="s">
        <v>13</v>
      </c>
      <c r="G1209" s="89" t="s">
        <v>85</v>
      </c>
      <c r="H1209" s="89"/>
      <c r="I1209" s="89"/>
      <c r="J1209" s="89">
        <v>2104</v>
      </c>
      <c r="K1209" s="91" t="s">
        <v>19</v>
      </c>
    </row>
    <row r="1210" spans="2:11" ht="16.5" customHeight="1" thickBot="1" x14ac:dyDescent="0.45">
      <c r="B1210" s="90"/>
      <c r="C1210" s="90"/>
      <c r="D1210" s="48" t="s">
        <v>1192</v>
      </c>
      <c r="E1210" s="90"/>
      <c r="F1210" s="90"/>
      <c r="G1210" s="90"/>
      <c r="H1210" s="90"/>
      <c r="I1210" s="90"/>
      <c r="J1210" s="90"/>
      <c r="K1210" s="92"/>
    </row>
    <row r="1211" spans="2:11" ht="15.75" customHeight="1" x14ac:dyDescent="0.4">
      <c r="B1211" s="89">
        <v>603</v>
      </c>
      <c r="C1211" s="89">
        <v>1472</v>
      </c>
      <c r="D1211" s="20" t="s">
        <v>1193</v>
      </c>
      <c r="E1211" s="89">
        <v>93</v>
      </c>
      <c r="F1211" s="89" t="s">
        <v>13</v>
      </c>
      <c r="G1211" s="89" t="s">
        <v>29</v>
      </c>
      <c r="H1211" s="89"/>
      <c r="I1211" s="89"/>
      <c r="J1211" s="89">
        <v>2045</v>
      </c>
      <c r="K1211" s="91" t="s">
        <v>19</v>
      </c>
    </row>
    <row r="1212" spans="2:11" ht="16.5" customHeight="1" thickBot="1" x14ac:dyDescent="0.45">
      <c r="B1212" s="90"/>
      <c r="C1212" s="90"/>
      <c r="D1212" s="48" t="s">
        <v>1194</v>
      </c>
      <c r="E1212" s="90"/>
      <c r="F1212" s="90"/>
      <c r="G1212" s="90"/>
      <c r="H1212" s="90"/>
      <c r="I1212" s="90"/>
      <c r="J1212" s="90"/>
      <c r="K1212" s="92"/>
    </row>
    <row r="1213" spans="2:11" ht="15.75" customHeight="1" x14ac:dyDescent="0.4">
      <c r="B1213" s="89">
        <v>604</v>
      </c>
      <c r="C1213" s="89">
        <v>1473</v>
      </c>
      <c r="D1213" s="20" t="s">
        <v>1195</v>
      </c>
      <c r="E1213" s="89" t="s">
        <v>13</v>
      </c>
      <c r="F1213" s="89" t="s">
        <v>13</v>
      </c>
      <c r="G1213" s="89" t="s">
        <v>85</v>
      </c>
      <c r="H1213" s="89"/>
      <c r="I1213" s="89"/>
      <c r="J1213" s="89">
        <v>2040</v>
      </c>
      <c r="K1213" s="91" t="s">
        <v>19</v>
      </c>
    </row>
    <row r="1214" spans="2:11" ht="16.5" customHeight="1" thickBot="1" x14ac:dyDescent="0.45">
      <c r="B1214" s="90"/>
      <c r="C1214" s="90"/>
      <c r="D1214" s="48" t="s">
        <v>1196</v>
      </c>
      <c r="E1214" s="90"/>
      <c r="F1214" s="90"/>
      <c r="G1214" s="90"/>
      <c r="H1214" s="90"/>
      <c r="I1214" s="90"/>
      <c r="J1214" s="90"/>
      <c r="K1214" s="92"/>
    </row>
    <row r="1215" spans="2:11" ht="15.75" customHeight="1" x14ac:dyDescent="0.4">
      <c r="B1215" s="89">
        <v>605</v>
      </c>
      <c r="C1215" s="89">
        <v>1474</v>
      </c>
      <c r="D1215" s="20" t="s">
        <v>1197</v>
      </c>
      <c r="E1215" s="89">
        <v>44</v>
      </c>
      <c r="F1215" s="89" t="s">
        <v>13</v>
      </c>
      <c r="G1215" s="89" t="s">
        <v>29</v>
      </c>
      <c r="H1215" s="89"/>
      <c r="I1215" s="89"/>
      <c r="J1215" s="89">
        <v>2119</v>
      </c>
      <c r="K1215" s="91" t="s">
        <v>19</v>
      </c>
    </row>
    <row r="1216" spans="2:11" ht="16.5" customHeight="1" thickBot="1" x14ac:dyDescent="0.45">
      <c r="B1216" s="90"/>
      <c r="C1216" s="90"/>
      <c r="D1216" s="48" t="s">
        <v>1198</v>
      </c>
      <c r="E1216" s="90"/>
      <c r="F1216" s="90"/>
      <c r="G1216" s="90"/>
      <c r="H1216" s="90"/>
      <c r="I1216" s="90"/>
      <c r="J1216" s="90"/>
      <c r="K1216" s="92"/>
    </row>
    <row r="1217" spans="2:11" ht="15.75" customHeight="1" x14ac:dyDescent="0.4">
      <c r="B1217" s="89">
        <v>606</v>
      </c>
      <c r="C1217" s="89">
        <v>1475</v>
      </c>
      <c r="D1217" s="20" t="s">
        <v>1199</v>
      </c>
      <c r="E1217" s="89" t="s">
        <v>13</v>
      </c>
      <c r="F1217" s="89" t="s">
        <v>13</v>
      </c>
      <c r="G1217" s="89" t="s">
        <v>79</v>
      </c>
      <c r="H1217" s="89"/>
      <c r="I1217" s="89"/>
      <c r="J1217" s="89">
        <v>2049</v>
      </c>
      <c r="K1217" s="91" t="s">
        <v>19</v>
      </c>
    </row>
    <row r="1218" spans="2:11" ht="16.5" customHeight="1" thickBot="1" x14ac:dyDescent="0.45">
      <c r="B1218" s="90"/>
      <c r="C1218" s="90"/>
      <c r="D1218" s="48" t="s">
        <v>1200</v>
      </c>
      <c r="E1218" s="90"/>
      <c r="F1218" s="90"/>
      <c r="G1218" s="90"/>
      <c r="H1218" s="90"/>
      <c r="I1218" s="90"/>
      <c r="J1218" s="90"/>
      <c r="K1218" s="92"/>
    </row>
    <row r="1219" spans="2:11" ht="15.75" customHeight="1" x14ac:dyDescent="0.4">
      <c r="B1219" s="89">
        <v>607</v>
      </c>
      <c r="C1219" s="89">
        <v>1476</v>
      </c>
      <c r="D1219" s="20" t="s">
        <v>1201</v>
      </c>
      <c r="E1219" s="89">
        <v>92</v>
      </c>
      <c r="F1219" s="89" t="s">
        <v>13</v>
      </c>
      <c r="G1219" s="89" t="s">
        <v>32</v>
      </c>
      <c r="H1219" s="89"/>
      <c r="I1219" s="89"/>
      <c r="J1219" s="89">
        <v>2045</v>
      </c>
      <c r="K1219" s="91" t="s">
        <v>19</v>
      </c>
    </row>
    <row r="1220" spans="2:11" ht="16.5" customHeight="1" thickBot="1" x14ac:dyDescent="0.45">
      <c r="B1220" s="90"/>
      <c r="C1220" s="90"/>
      <c r="D1220" s="48" t="s">
        <v>1202</v>
      </c>
      <c r="E1220" s="90"/>
      <c r="F1220" s="90"/>
      <c r="G1220" s="90"/>
      <c r="H1220" s="90"/>
      <c r="I1220" s="90"/>
      <c r="J1220" s="90"/>
      <c r="K1220" s="92"/>
    </row>
    <row r="1221" spans="2:11" ht="15.75" customHeight="1" x14ac:dyDescent="0.4">
      <c r="B1221" s="89">
        <v>608</v>
      </c>
      <c r="C1221" s="89">
        <v>1477</v>
      </c>
      <c r="D1221" s="20" t="s">
        <v>1203</v>
      </c>
      <c r="E1221" s="89">
        <v>94</v>
      </c>
      <c r="F1221" s="89" t="s">
        <v>13</v>
      </c>
      <c r="G1221" s="89" t="s">
        <v>32</v>
      </c>
      <c r="H1221" s="89"/>
      <c r="I1221" s="89"/>
      <c r="J1221" s="89">
        <v>2076</v>
      </c>
      <c r="K1221" s="91" t="s">
        <v>19</v>
      </c>
    </row>
    <row r="1222" spans="2:11" ht="16.5" customHeight="1" thickBot="1" x14ac:dyDescent="0.45">
      <c r="B1222" s="90"/>
      <c r="C1222" s="90"/>
      <c r="D1222" s="48" t="s">
        <v>1204</v>
      </c>
      <c r="E1222" s="90"/>
      <c r="F1222" s="90"/>
      <c r="G1222" s="90"/>
      <c r="H1222" s="90"/>
      <c r="I1222" s="90"/>
      <c r="J1222" s="90"/>
      <c r="K1222" s="92"/>
    </row>
    <row r="1223" spans="2:11" ht="15.75" customHeight="1" x14ac:dyDescent="0.4">
      <c r="B1223" s="89">
        <v>609</v>
      </c>
      <c r="C1223" s="89">
        <v>1478</v>
      </c>
      <c r="D1223" s="20" t="s">
        <v>1205</v>
      </c>
      <c r="E1223" s="89" t="s">
        <v>82</v>
      </c>
      <c r="F1223" s="89" t="s">
        <v>57</v>
      </c>
      <c r="G1223" s="89" t="s">
        <v>193</v>
      </c>
      <c r="H1223" s="89"/>
      <c r="I1223" s="89"/>
      <c r="J1223" s="89">
        <v>2140</v>
      </c>
      <c r="K1223" s="91" t="s">
        <v>19</v>
      </c>
    </row>
    <row r="1224" spans="2:11" ht="16.5" customHeight="1" thickBot="1" x14ac:dyDescent="0.45">
      <c r="B1224" s="90"/>
      <c r="C1224" s="90"/>
      <c r="D1224" s="48" t="s">
        <v>1206</v>
      </c>
      <c r="E1224" s="90"/>
      <c r="F1224" s="90"/>
      <c r="G1224" s="90"/>
      <c r="H1224" s="90"/>
      <c r="I1224" s="90"/>
      <c r="J1224" s="90"/>
      <c r="K1224" s="92"/>
    </row>
    <row r="1225" spans="2:11" ht="15.75" customHeight="1" x14ac:dyDescent="0.4">
      <c r="B1225" s="89">
        <v>610</v>
      </c>
      <c r="C1225" s="89">
        <v>1479</v>
      </c>
      <c r="D1225" s="20" t="s">
        <v>1207</v>
      </c>
      <c r="E1225" s="89" t="s">
        <v>13</v>
      </c>
      <c r="F1225" s="89" t="s">
        <v>13</v>
      </c>
      <c r="G1225" s="89" t="s">
        <v>193</v>
      </c>
      <c r="H1225" s="89"/>
      <c r="I1225" s="89"/>
      <c r="J1225" s="89">
        <v>2119</v>
      </c>
      <c r="K1225" s="91" t="s">
        <v>19</v>
      </c>
    </row>
    <row r="1226" spans="2:11" ht="16.5" customHeight="1" thickBot="1" x14ac:dyDescent="0.45">
      <c r="B1226" s="90"/>
      <c r="C1226" s="90"/>
      <c r="D1226" s="48" t="s">
        <v>1208</v>
      </c>
      <c r="E1226" s="90"/>
      <c r="F1226" s="90"/>
      <c r="G1226" s="90"/>
      <c r="H1226" s="90"/>
      <c r="I1226" s="90"/>
      <c r="J1226" s="90"/>
      <c r="K1226" s="92"/>
    </row>
    <row r="1227" spans="2:11" ht="15.75" customHeight="1" x14ac:dyDescent="0.4">
      <c r="B1227" s="89">
        <v>611</v>
      </c>
      <c r="C1227" s="89">
        <v>1480</v>
      </c>
      <c r="D1227" s="20" t="s">
        <v>1209</v>
      </c>
      <c r="E1227" s="89" t="s">
        <v>13</v>
      </c>
      <c r="F1227" s="89" t="s">
        <v>13</v>
      </c>
      <c r="G1227" s="89" t="s">
        <v>29</v>
      </c>
      <c r="H1227" s="89"/>
      <c r="I1227" s="89"/>
      <c r="J1227" s="89">
        <v>2020</v>
      </c>
      <c r="K1227" s="91" t="s">
        <v>19</v>
      </c>
    </row>
    <row r="1228" spans="2:11" ht="16.5" customHeight="1" thickBot="1" x14ac:dyDescent="0.45">
      <c r="B1228" s="90"/>
      <c r="C1228" s="90"/>
      <c r="D1228" s="48" t="s">
        <v>1210</v>
      </c>
      <c r="E1228" s="90"/>
      <c r="F1228" s="90"/>
      <c r="G1228" s="90"/>
      <c r="H1228" s="90"/>
      <c r="I1228" s="90"/>
      <c r="J1228" s="90"/>
      <c r="K1228" s="92"/>
    </row>
    <row r="1229" spans="2:11" ht="15.75" customHeight="1" x14ac:dyDescent="0.4">
      <c r="B1229" s="89">
        <v>612</v>
      </c>
      <c r="C1229" s="89">
        <v>1481</v>
      </c>
      <c r="D1229" s="20" t="s">
        <v>1211</v>
      </c>
      <c r="E1229" s="89" t="s">
        <v>82</v>
      </c>
      <c r="F1229" s="89" t="s">
        <v>57</v>
      </c>
      <c r="G1229" s="89" t="s">
        <v>85</v>
      </c>
      <c r="H1229" s="89"/>
      <c r="I1229" s="89"/>
      <c r="J1229" s="89">
        <v>2188</v>
      </c>
      <c r="K1229" s="91" t="s">
        <v>15</v>
      </c>
    </row>
    <row r="1230" spans="2:11" ht="16.5" customHeight="1" thickBot="1" x14ac:dyDescent="0.45">
      <c r="B1230" s="90"/>
      <c r="C1230" s="90"/>
      <c r="D1230" s="48" t="s">
        <v>1212</v>
      </c>
      <c r="E1230" s="90"/>
      <c r="F1230" s="90"/>
      <c r="G1230" s="90"/>
      <c r="H1230" s="90"/>
      <c r="I1230" s="90"/>
      <c r="J1230" s="90"/>
      <c r="K1230" s="92"/>
    </row>
    <row r="1231" spans="2:11" ht="15.75" customHeight="1" x14ac:dyDescent="0.4">
      <c r="B1231" s="89">
        <v>613</v>
      </c>
      <c r="C1231" s="89">
        <v>1482</v>
      </c>
      <c r="D1231" s="20" t="s">
        <v>1213</v>
      </c>
      <c r="E1231" s="89" t="s">
        <v>46</v>
      </c>
      <c r="F1231" s="89" t="s">
        <v>57</v>
      </c>
      <c r="G1231" s="89" t="s">
        <v>85</v>
      </c>
      <c r="H1231" s="89"/>
      <c r="I1231" s="89"/>
      <c r="J1231" s="89">
        <v>2110</v>
      </c>
      <c r="K1231" s="91" t="s">
        <v>19</v>
      </c>
    </row>
    <row r="1232" spans="2:11" ht="16.5" customHeight="1" thickBot="1" x14ac:dyDescent="0.45">
      <c r="B1232" s="90"/>
      <c r="C1232" s="90"/>
      <c r="D1232" s="48" t="s">
        <v>1214</v>
      </c>
      <c r="E1232" s="90"/>
      <c r="F1232" s="90"/>
      <c r="G1232" s="90"/>
      <c r="H1232" s="90"/>
      <c r="I1232" s="90"/>
      <c r="J1232" s="90"/>
      <c r="K1232" s="92"/>
    </row>
    <row r="1233" spans="2:11" ht="15.75" customHeight="1" x14ac:dyDescent="0.4">
      <c r="B1233" s="89">
        <v>614</v>
      </c>
      <c r="C1233" s="89">
        <v>1483</v>
      </c>
      <c r="D1233" s="20" t="s">
        <v>1215</v>
      </c>
      <c r="E1233" s="89">
        <v>78</v>
      </c>
      <c r="F1233" s="89" t="s">
        <v>134</v>
      </c>
      <c r="G1233" s="89" t="s">
        <v>85</v>
      </c>
      <c r="H1233" s="89"/>
      <c r="I1233" s="89"/>
      <c r="J1233" s="89">
        <v>2477</v>
      </c>
      <c r="K1233" s="91" t="s">
        <v>15</v>
      </c>
    </row>
    <row r="1234" spans="2:11" ht="16.5" customHeight="1" thickBot="1" x14ac:dyDescent="0.45">
      <c r="B1234" s="90"/>
      <c r="C1234" s="90"/>
      <c r="D1234" s="48" t="s">
        <v>1216</v>
      </c>
      <c r="E1234" s="90"/>
      <c r="F1234" s="90"/>
      <c r="G1234" s="90"/>
      <c r="H1234" s="90"/>
      <c r="I1234" s="90"/>
      <c r="J1234" s="90"/>
      <c r="K1234" s="92"/>
    </row>
    <row r="1235" spans="2:11" ht="15.75" customHeight="1" x14ac:dyDescent="0.4">
      <c r="B1235" s="89">
        <v>615</v>
      </c>
      <c r="C1235" s="89">
        <v>1484</v>
      </c>
      <c r="D1235" s="20" t="s">
        <v>1217</v>
      </c>
      <c r="E1235" s="89" t="s">
        <v>13</v>
      </c>
      <c r="F1235" s="89" t="s">
        <v>13</v>
      </c>
      <c r="G1235" s="89" t="s">
        <v>43</v>
      </c>
      <c r="H1235" s="89"/>
      <c r="I1235" s="89"/>
      <c r="J1235" s="89">
        <v>2095</v>
      </c>
      <c r="K1235" s="91" t="s">
        <v>19</v>
      </c>
    </row>
    <row r="1236" spans="2:11" ht="16.5" customHeight="1" thickBot="1" x14ac:dyDescent="0.45">
      <c r="B1236" s="90"/>
      <c r="C1236" s="90"/>
      <c r="D1236" s="48" t="s">
        <v>1218</v>
      </c>
      <c r="E1236" s="90"/>
      <c r="F1236" s="90"/>
      <c r="G1236" s="90"/>
      <c r="H1236" s="90"/>
      <c r="I1236" s="90"/>
      <c r="J1236" s="90"/>
      <c r="K1236" s="92"/>
    </row>
    <row r="1237" spans="2:11" ht="15.75" customHeight="1" x14ac:dyDescent="0.4">
      <c r="B1237" s="89">
        <v>616</v>
      </c>
      <c r="C1237" s="89">
        <v>1485</v>
      </c>
      <c r="D1237" s="20" t="s">
        <v>1219</v>
      </c>
      <c r="E1237" s="89" t="s">
        <v>13</v>
      </c>
      <c r="F1237" s="89" t="s">
        <v>13</v>
      </c>
      <c r="G1237" s="89" t="s">
        <v>435</v>
      </c>
      <c r="H1237" s="89"/>
      <c r="I1237" s="89"/>
      <c r="J1237" s="89">
        <v>2050</v>
      </c>
      <c r="K1237" s="91" t="s">
        <v>19</v>
      </c>
    </row>
    <row r="1238" spans="2:11" ht="16.5" customHeight="1" thickBot="1" x14ac:dyDescent="0.45">
      <c r="B1238" s="90"/>
      <c r="C1238" s="90"/>
      <c r="D1238" s="48" t="s">
        <v>1220</v>
      </c>
      <c r="E1238" s="90"/>
      <c r="F1238" s="90"/>
      <c r="G1238" s="90"/>
      <c r="H1238" s="90"/>
      <c r="I1238" s="90"/>
      <c r="J1238" s="90"/>
      <c r="K1238" s="92"/>
    </row>
    <row r="1239" spans="2:11" ht="15.75" customHeight="1" x14ac:dyDescent="0.4">
      <c r="B1239" s="89">
        <v>617</v>
      </c>
      <c r="C1239" s="89">
        <v>1486</v>
      </c>
      <c r="D1239" s="20" t="s">
        <v>1221</v>
      </c>
      <c r="E1239" s="89" t="s">
        <v>13</v>
      </c>
      <c r="F1239" s="89" t="s">
        <v>13</v>
      </c>
      <c r="G1239" s="89" t="s">
        <v>435</v>
      </c>
      <c r="H1239" s="89"/>
      <c r="I1239" s="89"/>
      <c r="J1239" s="89">
        <v>2047</v>
      </c>
      <c r="K1239" s="91" t="s">
        <v>19</v>
      </c>
    </row>
    <row r="1240" spans="2:11" ht="16.5" customHeight="1" thickBot="1" x14ac:dyDescent="0.45">
      <c r="B1240" s="90"/>
      <c r="C1240" s="90"/>
      <c r="D1240" s="48" t="s">
        <v>1222</v>
      </c>
      <c r="E1240" s="90"/>
      <c r="F1240" s="90"/>
      <c r="G1240" s="90"/>
      <c r="H1240" s="90"/>
      <c r="I1240" s="90"/>
      <c r="J1240" s="90"/>
      <c r="K1240" s="92"/>
    </row>
    <row r="1241" spans="2:11" ht="15.75" customHeight="1" x14ac:dyDescent="0.4">
      <c r="B1241" s="89">
        <v>618</v>
      </c>
      <c r="C1241" s="89">
        <v>4022</v>
      </c>
      <c r="D1241" s="20" t="s">
        <v>1223</v>
      </c>
      <c r="E1241" s="89" t="s">
        <v>203</v>
      </c>
      <c r="F1241" s="89" t="s">
        <v>13</v>
      </c>
      <c r="G1241" s="89" t="s">
        <v>29</v>
      </c>
      <c r="H1241" s="89"/>
      <c r="I1241" s="89"/>
      <c r="J1241" s="89">
        <v>2077</v>
      </c>
      <c r="K1241" s="91" t="s">
        <v>15</v>
      </c>
    </row>
    <row r="1242" spans="2:11" ht="16.5" customHeight="1" thickBot="1" x14ac:dyDescent="0.45">
      <c r="B1242" s="90"/>
      <c r="C1242" s="90"/>
      <c r="D1242" s="48" t="s">
        <v>1224</v>
      </c>
      <c r="E1242" s="90"/>
      <c r="F1242" s="90"/>
      <c r="G1242" s="90"/>
      <c r="H1242" s="90"/>
      <c r="I1242" s="90"/>
      <c r="J1242" s="90"/>
      <c r="K1242" s="92"/>
    </row>
    <row r="1243" spans="2:11" ht="15.75" customHeight="1" x14ac:dyDescent="0.4">
      <c r="B1243" s="89">
        <v>619</v>
      </c>
      <c r="C1243" s="89">
        <v>1487</v>
      </c>
      <c r="D1243" s="20" t="s">
        <v>1225</v>
      </c>
      <c r="E1243" s="89">
        <v>93</v>
      </c>
      <c r="F1243" s="89" t="s">
        <v>13</v>
      </c>
      <c r="G1243" s="89" t="s">
        <v>29</v>
      </c>
      <c r="H1243" s="89"/>
      <c r="I1243" s="89"/>
      <c r="J1243" s="89">
        <v>2070</v>
      </c>
      <c r="K1243" s="91" t="s">
        <v>19</v>
      </c>
    </row>
    <row r="1244" spans="2:11" ht="16.5" customHeight="1" thickBot="1" x14ac:dyDescent="0.45">
      <c r="B1244" s="90"/>
      <c r="C1244" s="90"/>
      <c r="D1244" s="48" t="s">
        <v>1226</v>
      </c>
      <c r="E1244" s="90"/>
      <c r="F1244" s="90"/>
      <c r="G1244" s="90"/>
      <c r="H1244" s="90"/>
      <c r="I1244" s="90"/>
      <c r="J1244" s="90"/>
      <c r="K1244" s="92"/>
    </row>
    <row r="1245" spans="2:11" ht="15.75" customHeight="1" x14ac:dyDescent="0.4">
      <c r="B1245" s="89">
        <v>620</v>
      </c>
      <c r="C1245" s="89">
        <v>4026</v>
      </c>
      <c r="D1245" s="20" t="s">
        <v>1227</v>
      </c>
      <c r="E1245" s="89" t="s">
        <v>510</v>
      </c>
      <c r="F1245" s="89" t="s">
        <v>13</v>
      </c>
      <c r="G1245" s="89" t="s">
        <v>29</v>
      </c>
      <c r="H1245" s="89"/>
      <c r="I1245" s="89"/>
      <c r="J1245" s="89">
        <v>2087</v>
      </c>
      <c r="K1245" s="91" t="s">
        <v>15</v>
      </c>
    </row>
    <row r="1246" spans="2:11" ht="16.5" customHeight="1" thickBot="1" x14ac:dyDescent="0.45">
      <c r="B1246" s="90"/>
      <c r="C1246" s="90"/>
      <c r="D1246" s="48" t="s">
        <v>1228</v>
      </c>
      <c r="E1246" s="90"/>
      <c r="F1246" s="90"/>
      <c r="G1246" s="90"/>
      <c r="H1246" s="90"/>
      <c r="I1246" s="90"/>
      <c r="J1246" s="90"/>
      <c r="K1246" s="92"/>
    </row>
    <row r="1247" spans="2:11" ht="15.75" customHeight="1" x14ac:dyDescent="0.4">
      <c r="B1247" s="89">
        <v>621</v>
      </c>
      <c r="C1247" s="89">
        <v>1488</v>
      </c>
      <c r="D1247" s="20" t="s">
        <v>1229</v>
      </c>
      <c r="E1247" s="89" t="s">
        <v>13</v>
      </c>
      <c r="F1247" s="89" t="s">
        <v>13</v>
      </c>
      <c r="G1247" s="89" t="s">
        <v>79</v>
      </c>
      <c r="H1247" s="89"/>
      <c r="I1247" s="89"/>
      <c r="J1247" s="89">
        <v>2089</v>
      </c>
      <c r="K1247" s="91" t="s">
        <v>19</v>
      </c>
    </row>
    <row r="1248" spans="2:11" ht="16.5" customHeight="1" thickBot="1" x14ac:dyDescent="0.45">
      <c r="B1248" s="90"/>
      <c r="C1248" s="90"/>
      <c r="D1248" s="48" t="s">
        <v>1230</v>
      </c>
      <c r="E1248" s="90"/>
      <c r="F1248" s="90"/>
      <c r="G1248" s="90"/>
      <c r="H1248" s="90"/>
      <c r="I1248" s="90"/>
      <c r="J1248" s="90"/>
      <c r="K1248" s="92"/>
    </row>
    <row r="1249" spans="2:11" ht="15.75" customHeight="1" x14ac:dyDescent="0.4">
      <c r="B1249" s="89">
        <v>622</v>
      </c>
      <c r="C1249" s="89">
        <v>1489</v>
      </c>
      <c r="D1249" s="20" t="s">
        <v>1231</v>
      </c>
      <c r="E1249" s="89">
        <v>97</v>
      </c>
      <c r="F1249" s="89" t="s">
        <v>13</v>
      </c>
      <c r="G1249" s="89" t="s">
        <v>32</v>
      </c>
      <c r="H1249" s="89"/>
      <c r="I1249" s="89"/>
      <c r="J1249" s="89">
        <v>2095</v>
      </c>
      <c r="K1249" s="91" t="s">
        <v>19</v>
      </c>
    </row>
    <row r="1250" spans="2:11" ht="16.5" customHeight="1" thickBot="1" x14ac:dyDescent="0.45">
      <c r="B1250" s="90"/>
      <c r="C1250" s="90"/>
      <c r="D1250" s="48" t="s">
        <v>1232</v>
      </c>
      <c r="E1250" s="90"/>
      <c r="F1250" s="90"/>
      <c r="G1250" s="90"/>
      <c r="H1250" s="90"/>
      <c r="I1250" s="90"/>
      <c r="J1250" s="90"/>
      <c r="K1250" s="92"/>
    </row>
    <row r="1251" spans="2:11" ht="15.75" customHeight="1" x14ac:dyDescent="0.4">
      <c r="B1251" s="89">
        <v>623</v>
      </c>
      <c r="C1251" s="89">
        <v>1490</v>
      </c>
      <c r="D1251" s="20" t="s">
        <v>1233</v>
      </c>
      <c r="E1251" s="89">
        <v>55</v>
      </c>
      <c r="F1251" s="89" t="s">
        <v>134</v>
      </c>
      <c r="G1251" s="89" t="s">
        <v>193</v>
      </c>
      <c r="H1251" s="89">
        <v>8</v>
      </c>
      <c r="I1251" s="89">
        <v>0</v>
      </c>
      <c r="J1251" s="89">
        <v>2499</v>
      </c>
      <c r="K1251" s="91" t="s">
        <v>15</v>
      </c>
    </row>
    <row r="1252" spans="2:11" ht="16.5" customHeight="1" thickBot="1" x14ac:dyDescent="0.45">
      <c r="B1252" s="90"/>
      <c r="C1252" s="90"/>
      <c r="D1252" s="48" t="s">
        <v>1234</v>
      </c>
      <c r="E1252" s="90"/>
      <c r="F1252" s="90"/>
      <c r="G1252" s="90"/>
      <c r="H1252" s="90"/>
      <c r="I1252" s="90"/>
      <c r="J1252" s="90"/>
      <c r="K1252" s="92"/>
    </row>
    <row r="1253" spans="2:11" ht="15.75" customHeight="1" x14ac:dyDescent="0.4">
      <c r="B1253" s="89">
        <v>624</v>
      </c>
      <c r="C1253" s="89">
        <v>1491</v>
      </c>
      <c r="D1253" s="20" t="s">
        <v>1235</v>
      </c>
      <c r="E1253" s="89" t="s">
        <v>189</v>
      </c>
      <c r="F1253" s="89" t="s">
        <v>13</v>
      </c>
      <c r="G1253" s="89" t="s">
        <v>277</v>
      </c>
      <c r="H1253" s="89"/>
      <c r="I1253" s="89"/>
      <c r="J1253" s="89">
        <v>2008</v>
      </c>
      <c r="K1253" s="91" t="s">
        <v>19</v>
      </c>
    </row>
    <row r="1254" spans="2:11" ht="16.5" customHeight="1" thickBot="1" x14ac:dyDescent="0.45">
      <c r="B1254" s="90"/>
      <c r="C1254" s="90"/>
      <c r="D1254" s="48" t="s">
        <v>1236</v>
      </c>
      <c r="E1254" s="90"/>
      <c r="F1254" s="90"/>
      <c r="G1254" s="90"/>
      <c r="H1254" s="90"/>
      <c r="I1254" s="90"/>
      <c r="J1254" s="90"/>
      <c r="K1254" s="92"/>
    </row>
    <row r="1255" spans="2:11" ht="15.75" customHeight="1" x14ac:dyDescent="0.4">
      <c r="B1255" s="89">
        <v>625</v>
      </c>
      <c r="C1255" s="89">
        <v>1492</v>
      </c>
      <c r="D1255" s="20" t="s">
        <v>1237</v>
      </c>
      <c r="E1255" s="89" t="s">
        <v>13</v>
      </c>
      <c r="F1255" s="89" t="s">
        <v>13</v>
      </c>
      <c r="G1255" s="89" t="s">
        <v>193</v>
      </c>
      <c r="H1255" s="89"/>
      <c r="I1255" s="89"/>
      <c r="J1255" s="89">
        <v>2046</v>
      </c>
      <c r="K1255" s="91" t="s">
        <v>19</v>
      </c>
    </row>
    <row r="1256" spans="2:11" ht="16.5" customHeight="1" thickBot="1" x14ac:dyDescent="0.45">
      <c r="B1256" s="90"/>
      <c r="C1256" s="90"/>
      <c r="D1256" s="48" t="s">
        <v>1238</v>
      </c>
      <c r="E1256" s="90"/>
      <c r="F1256" s="90"/>
      <c r="G1256" s="90"/>
      <c r="H1256" s="90"/>
      <c r="I1256" s="90"/>
      <c r="J1256" s="90"/>
      <c r="K1256" s="92"/>
    </row>
    <row r="1257" spans="2:11" ht="15.75" customHeight="1" x14ac:dyDescent="0.4">
      <c r="B1257" s="89">
        <v>626</v>
      </c>
      <c r="C1257" s="89">
        <v>1493</v>
      </c>
      <c r="D1257" s="20" t="s">
        <v>1239</v>
      </c>
      <c r="E1257" s="89">
        <v>86</v>
      </c>
      <c r="F1257" s="89" t="s">
        <v>13</v>
      </c>
      <c r="G1257" s="89" t="s">
        <v>193</v>
      </c>
      <c r="H1257" s="89"/>
      <c r="I1257" s="89"/>
      <c r="J1257" s="89">
        <v>2039</v>
      </c>
      <c r="K1257" s="91" t="s">
        <v>19</v>
      </c>
    </row>
    <row r="1258" spans="2:11" ht="16.5" customHeight="1" thickBot="1" x14ac:dyDescent="0.45">
      <c r="B1258" s="90"/>
      <c r="C1258" s="90"/>
      <c r="D1258" s="48" t="s">
        <v>1240</v>
      </c>
      <c r="E1258" s="90"/>
      <c r="F1258" s="90"/>
      <c r="G1258" s="90"/>
      <c r="H1258" s="90"/>
      <c r="I1258" s="90"/>
      <c r="J1258" s="90"/>
      <c r="K1258" s="92"/>
    </row>
    <row r="1259" spans="2:11" ht="15.75" customHeight="1" x14ac:dyDescent="0.4">
      <c r="B1259" s="89">
        <v>627</v>
      </c>
      <c r="C1259" s="89">
        <v>1494</v>
      </c>
      <c r="D1259" s="20" t="s">
        <v>1241</v>
      </c>
      <c r="E1259" s="89">
        <v>85</v>
      </c>
      <c r="F1259" s="89" t="s">
        <v>13</v>
      </c>
      <c r="G1259" s="89" t="s">
        <v>79</v>
      </c>
      <c r="H1259" s="89"/>
      <c r="I1259" s="89"/>
      <c r="J1259" s="89">
        <v>2045</v>
      </c>
      <c r="K1259" s="91" t="s">
        <v>19</v>
      </c>
    </row>
    <row r="1260" spans="2:11" ht="16.5" customHeight="1" thickBot="1" x14ac:dyDescent="0.45">
      <c r="B1260" s="90"/>
      <c r="C1260" s="90"/>
      <c r="D1260" s="48" t="s">
        <v>1242</v>
      </c>
      <c r="E1260" s="90"/>
      <c r="F1260" s="90"/>
      <c r="G1260" s="90"/>
      <c r="H1260" s="90"/>
      <c r="I1260" s="90"/>
      <c r="J1260" s="90"/>
      <c r="K1260" s="92"/>
    </row>
    <row r="1261" spans="2:11" ht="15.75" customHeight="1" x14ac:dyDescent="0.4">
      <c r="B1261" s="89">
        <v>628</v>
      </c>
      <c r="C1261" s="89">
        <v>1495</v>
      </c>
      <c r="D1261" s="20" t="s">
        <v>1243</v>
      </c>
      <c r="E1261" s="89">
        <v>65</v>
      </c>
      <c r="F1261" s="89" t="s">
        <v>13</v>
      </c>
      <c r="G1261" s="89" t="s">
        <v>29</v>
      </c>
      <c r="H1261" s="89"/>
      <c r="I1261" s="89"/>
      <c r="J1261" s="89">
        <v>2181</v>
      </c>
      <c r="K1261" s="91" t="s">
        <v>19</v>
      </c>
    </row>
    <row r="1262" spans="2:11" ht="16.5" customHeight="1" thickBot="1" x14ac:dyDescent="0.45">
      <c r="B1262" s="90"/>
      <c r="C1262" s="90"/>
      <c r="D1262" s="48" t="s">
        <v>1244</v>
      </c>
      <c r="E1262" s="90"/>
      <c r="F1262" s="90"/>
      <c r="G1262" s="90"/>
      <c r="H1262" s="90"/>
      <c r="I1262" s="90"/>
      <c r="J1262" s="90"/>
      <c r="K1262" s="92"/>
    </row>
    <row r="1263" spans="2:11" ht="15.75" customHeight="1" x14ac:dyDescent="0.4">
      <c r="B1263" s="89">
        <v>629</v>
      </c>
      <c r="C1263" s="89">
        <v>1496</v>
      </c>
      <c r="D1263" s="20" t="s">
        <v>1245</v>
      </c>
      <c r="E1263" s="89" t="s">
        <v>510</v>
      </c>
      <c r="F1263" s="89" t="s">
        <v>13</v>
      </c>
      <c r="G1263" s="89" t="s">
        <v>29</v>
      </c>
      <c r="H1263" s="89">
        <f>9+7</f>
        <v>16</v>
      </c>
      <c r="I1263" s="89">
        <f>21+9</f>
        <v>30</v>
      </c>
      <c r="J1263" s="89">
        <v>2171</v>
      </c>
      <c r="K1263" s="91" t="s">
        <v>15</v>
      </c>
    </row>
    <row r="1264" spans="2:11" ht="16.5" customHeight="1" thickBot="1" x14ac:dyDescent="0.45">
      <c r="B1264" s="90"/>
      <c r="C1264" s="90"/>
      <c r="D1264" s="48" t="s">
        <v>1246</v>
      </c>
      <c r="E1264" s="90"/>
      <c r="F1264" s="90"/>
      <c r="G1264" s="90"/>
      <c r="H1264" s="90"/>
      <c r="I1264" s="90"/>
      <c r="J1264" s="90"/>
      <c r="K1264" s="92"/>
    </row>
    <row r="1265" spans="2:11" ht="15.75" customHeight="1" x14ac:dyDescent="0.4">
      <c r="B1265" s="89">
        <v>630</v>
      </c>
      <c r="C1265" s="89">
        <v>1497</v>
      </c>
      <c r="D1265" s="20" t="s">
        <v>1247</v>
      </c>
      <c r="E1265" s="89">
        <v>49</v>
      </c>
      <c r="F1265" s="89" t="s">
        <v>13</v>
      </c>
      <c r="G1265" s="89" t="s">
        <v>79</v>
      </c>
      <c r="H1265" s="89"/>
      <c r="I1265" s="89"/>
      <c r="J1265" s="89">
        <v>2045</v>
      </c>
      <c r="K1265" s="91" t="s">
        <v>19</v>
      </c>
    </row>
    <row r="1266" spans="2:11" ht="16.5" customHeight="1" thickBot="1" x14ac:dyDescent="0.45">
      <c r="B1266" s="90"/>
      <c r="C1266" s="90"/>
      <c r="D1266" s="48" t="s">
        <v>1248</v>
      </c>
      <c r="E1266" s="90"/>
      <c r="F1266" s="90"/>
      <c r="G1266" s="90"/>
      <c r="H1266" s="90"/>
      <c r="I1266" s="90"/>
      <c r="J1266" s="90"/>
      <c r="K1266" s="92"/>
    </row>
    <row r="1267" spans="2:11" ht="15.75" customHeight="1" x14ac:dyDescent="0.4">
      <c r="B1267" s="89">
        <v>631</v>
      </c>
      <c r="C1267" s="89">
        <v>1498</v>
      </c>
      <c r="D1267" s="20" t="s">
        <v>1249</v>
      </c>
      <c r="E1267" s="89">
        <v>41</v>
      </c>
      <c r="F1267" s="89" t="s">
        <v>13</v>
      </c>
      <c r="G1267" s="89" t="s">
        <v>29</v>
      </c>
      <c r="H1267" s="89"/>
      <c r="I1267" s="89"/>
      <c r="J1267" s="89">
        <v>2000</v>
      </c>
      <c r="K1267" s="91" t="s">
        <v>19</v>
      </c>
    </row>
    <row r="1268" spans="2:11" ht="16.5" customHeight="1" thickBot="1" x14ac:dyDescent="0.45">
      <c r="B1268" s="90"/>
      <c r="C1268" s="90"/>
      <c r="D1268" s="48" t="s">
        <v>1250</v>
      </c>
      <c r="E1268" s="90"/>
      <c r="F1268" s="90"/>
      <c r="G1268" s="90"/>
      <c r="H1268" s="90"/>
      <c r="I1268" s="90"/>
      <c r="J1268" s="90"/>
      <c r="K1268" s="92"/>
    </row>
    <row r="1269" spans="2:11" ht="15.75" customHeight="1" x14ac:dyDescent="0.4">
      <c r="B1269" s="89">
        <v>632</v>
      </c>
      <c r="C1269" s="89">
        <v>1499</v>
      </c>
      <c r="D1269" s="20" t="s">
        <v>1251</v>
      </c>
      <c r="E1269" s="89" t="s">
        <v>13</v>
      </c>
      <c r="F1269" s="89" t="s">
        <v>13</v>
      </c>
      <c r="G1269" s="89" t="s">
        <v>551</v>
      </c>
      <c r="H1269" s="89"/>
      <c r="I1269" s="89"/>
      <c r="J1269" s="89">
        <v>1972</v>
      </c>
      <c r="K1269" s="91" t="s">
        <v>19</v>
      </c>
    </row>
    <row r="1270" spans="2:11" ht="16.5" customHeight="1" thickBot="1" x14ac:dyDescent="0.45">
      <c r="B1270" s="90"/>
      <c r="C1270" s="90"/>
      <c r="D1270" s="48" t="s">
        <v>1252</v>
      </c>
      <c r="E1270" s="90"/>
      <c r="F1270" s="90"/>
      <c r="G1270" s="90"/>
      <c r="H1270" s="90"/>
      <c r="I1270" s="90"/>
      <c r="J1270" s="90"/>
      <c r="K1270" s="92"/>
    </row>
    <row r="1271" spans="2:11" ht="15.75" customHeight="1" x14ac:dyDescent="0.4">
      <c r="B1271" s="89">
        <v>633</v>
      </c>
      <c r="C1271" s="89">
        <v>1500</v>
      </c>
      <c r="D1271" s="20" t="s">
        <v>1253</v>
      </c>
      <c r="E1271" s="89">
        <v>88</v>
      </c>
      <c r="F1271" s="89" t="s">
        <v>13</v>
      </c>
      <c r="G1271" s="89" t="s">
        <v>79</v>
      </c>
      <c r="H1271" s="89"/>
      <c r="I1271" s="89"/>
      <c r="J1271" s="89">
        <v>2051</v>
      </c>
      <c r="K1271" s="91" t="s">
        <v>19</v>
      </c>
    </row>
    <row r="1272" spans="2:11" ht="16.5" customHeight="1" thickBot="1" x14ac:dyDescent="0.45">
      <c r="B1272" s="90"/>
      <c r="C1272" s="90"/>
      <c r="D1272" s="48" t="s">
        <v>1254</v>
      </c>
      <c r="E1272" s="90"/>
      <c r="F1272" s="90"/>
      <c r="G1272" s="90"/>
      <c r="H1272" s="90"/>
      <c r="I1272" s="90"/>
      <c r="J1272" s="90"/>
      <c r="K1272" s="92"/>
    </row>
    <row r="1273" spans="2:11" ht="15.75" customHeight="1" x14ac:dyDescent="0.4">
      <c r="B1273" s="89">
        <v>634</v>
      </c>
      <c r="C1273" s="89">
        <v>1501</v>
      </c>
      <c r="D1273" s="20" t="s">
        <v>1255</v>
      </c>
      <c r="E1273" s="89">
        <v>90</v>
      </c>
      <c r="F1273" s="89" t="s">
        <v>13</v>
      </c>
      <c r="G1273" s="89" t="s">
        <v>79</v>
      </c>
      <c r="H1273" s="89"/>
      <c r="I1273" s="89"/>
      <c r="J1273" s="89">
        <v>2055</v>
      </c>
      <c r="K1273" s="91" t="s">
        <v>19</v>
      </c>
    </row>
    <row r="1274" spans="2:11" ht="16.5" customHeight="1" thickBot="1" x14ac:dyDescent="0.45">
      <c r="B1274" s="90"/>
      <c r="C1274" s="90"/>
      <c r="D1274" s="48" t="s">
        <v>1256</v>
      </c>
      <c r="E1274" s="90"/>
      <c r="F1274" s="90"/>
      <c r="G1274" s="90"/>
      <c r="H1274" s="90"/>
      <c r="I1274" s="90"/>
      <c r="J1274" s="90"/>
      <c r="K1274" s="92"/>
    </row>
    <row r="1275" spans="2:11" ht="15.75" customHeight="1" x14ac:dyDescent="0.4">
      <c r="B1275" s="89">
        <v>635</v>
      </c>
      <c r="C1275" s="89">
        <v>1502</v>
      </c>
      <c r="D1275" s="20" t="s">
        <v>1257</v>
      </c>
      <c r="E1275" s="89">
        <v>38</v>
      </c>
      <c r="F1275" s="89" t="s">
        <v>184</v>
      </c>
      <c r="G1275" s="89" t="s">
        <v>85</v>
      </c>
      <c r="H1275" s="89">
        <f>10+9+8</f>
        <v>27</v>
      </c>
      <c r="I1275" s="89">
        <f>-5-8-4</f>
        <v>-17</v>
      </c>
      <c r="J1275" s="89">
        <v>2059</v>
      </c>
      <c r="K1275" s="91" t="s">
        <v>15</v>
      </c>
    </row>
    <row r="1276" spans="2:11" ht="16.5" customHeight="1" thickBot="1" x14ac:dyDescent="0.45">
      <c r="B1276" s="90"/>
      <c r="C1276" s="90"/>
      <c r="D1276" s="48" t="s">
        <v>1258</v>
      </c>
      <c r="E1276" s="90"/>
      <c r="F1276" s="90"/>
      <c r="G1276" s="90"/>
      <c r="H1276" s="90"/>
      <c r="I1276" s="90"/>
      <c r="J1276" s="90"/>
      <c r="K1276" s="92"/>
    </row>
    <row r="1277" spans="2:11" ht="15.75" customHeight="1" x14ac:dyDescent="0.4">
      <c r="B1277" s="89">
        <v>636</v>
      </c>
      <c r="C1277" s="89">
        <v>1504</v>
      </c>
      <c r="D1277" s="20" t="s">
        <v>1259</v>
      </c>
      <c r="E1277" s="89">
        <v>99</v>
      </c>
      <c r="F1277" s="89" t="s">
        <v>13</v>
      </c>
      <c r="G1277" s="89" t="s">
        <v>936</v>
      </c>
      <c r="H1277" s="89"/>
      <c r="I1277" s="89"/>
      <c r="J1277" s="89">
        <v>2036</v>
      </c>
      <c r="K1277" s="91" t="s">
        <v>19</v>
      </c>
    </row>
    <row r="1278" spans="2:11" ht="16.5" customHeight="1" thickBot="1" x14ac:dyDescent="0.45">
      <c r="B1278" s="90"/>
      <c r="C1278" s="90"/>
      <c r="D1278" s="48" t="s">
        <v>1260</v>
      </c>
      <c r="E1278" s="90"/>
      <c r="F1278" s="90"/>
      <c r="G1278" s="90"/>
      <c r="H1278" s="90"/>
      <c r="I1278" s="90"/>
      <c r="J1278" s="90"/>
      <c r="K1278" s="92"/>
    </row>
    <row r="1279" spans="2:11" ht="15.75" customHeight="1" x14ac:dyDescent="0.4">
      <c r="B1279" s="89">
        <v>637</v>
      </c>
      <c r="C1279" s="89">
        <v>1505</v>
      </c>
      <c r="D1279" s="20" t="s">
        <v>1261</v>
      </c>
      <c r="E1279" s="89">
        <v>92</v>
      </c>
      <c r="F1279" s="89" t="s">
        <v>13</v>
      </c>
      <c r="G1279" s="89" t="s">
        <v>79</v>
      </c>
      <c r="H1279" s="89"/>
      <c r="I1279" s="89"/>
      <c r="J1279" s="89">
        <v>2066</v>
      </c>
      <c r="K1279" s="91" t="s">
        <v>19</v>
      </c>
    </row>
    <row r="1280" spans="2:11" ht="16.5" customHeight="1" thickBot="1" x14ac:dyDescent="0.45">
      <c r="B1280" s="90"/>
      <c r="C1280" s="90"/>
      <c r="D1280" s="48" t="s">
        <v>1262</v>
      </c>
      <c r="E1280" s="90"/>
      <c r="F1280" s="90"/>
      <c r="G1280" s="90"/>
      <c r="H1280" s="90"/>
      <c r="I1280" s="90"/>
      <c r="J1280" s="90"/>
      <c r="K1280" s="92"/>
    </row>
    <row r="1281" spans="2:11" ht="15.75" customHeight="1" x14ac:dyDescent="0.4">
      <c r="B1281" s="89">
        <v>638</v>
      </c>
      <c r="C1281" s="89">
        <v>1506</v>
      </c>
      <c r="D1281" s="20" t="s">
        <v>1263</v>
      </c>
      <c r="E1281" s="89" t="s">
        <v>46</v>
      </c>
      <c r="F1281" s="89" t="s">
        <v>184</v>
      </c>
      <c r="G1281" s="89" t="s">
        <v>29</v>
      </c>
      <c r="H1281" s="89"/>
      <c r="I1281" s="89"/>
      <c r="J1281" s="89">
        <v>2248</v>
      </c>
      <c r="K1281" s="91" t="s">
        <v>19</v>
      </c>
    </row>
    <row r="1282" spans="2:11" ht="16.5" customHeight="1" thickBot="1" x14ac:dyDescent="0.45">
      <c r="B1282" s="90"/>
      <c r="C1282" s="90"/>
      <c r="D1282" s="48" t="s">
        <v>1264</v>
      </c>
      <c r="E1282" s="90"/>
      <c r="F1282" s="90"/>
      <c r="G1282" s="90"/>
      <c r="H1282" s="90"/>
      <c r="I1282" s="90"/>
      <c r="J1282" s="90"/>
      <c r="K1282" s="92"/>
    </row>
    <row r="1283" spans="2:11" ht="15.75" customHeight="1" x14ac:dyDescent="0.4">
      <c r="B1283" s="89">
        <v>639</v>
      </c>
      <c r="C1283" s="89">
        <v>1507</v>
      </c>
      <c r="D1283" s="20" t="s">
        <v>1265</v>
      </c>
      <c r="E1283" s="89">
        <v>89</v>
      </c>
      <c r="F1283" s="89" t="s">
        <v>13</v>
      </c>
      <c r="G1283" s="89" t="s">
        <v>79</v>
      </c>
      <c r="H1283" s="89"/>
      <c r="I1283" s="89"/>
      <c r="J1283" s="89">
        <v>2036</v>
      </c>
      <c r="K1283" s="91" t="s">
        <v>19</v>
      </c>
    </row>
    <row r="1284" spans="2:11" ht="16.5" customHeight="1" thickBot="1" x14ac:dyDescent="0.45">
      <c r="B1284" s="90"/>
      <c r="C1284" s="90"/>
      <c r="D1284" s="48" t="s">
        <v>1266</v>
      </c>
      <c r="E1284" s="90"/>
      <c r="F1284" s="90"/>
      <c r="G1284" s="90"/>
      <c r="H1284" s="90"/>
      <c r="I1284" s="90"/>
      <c r="J1284" s="90"/>
      <c r="K1284" s="92"/>
    </row>
    <row r="1285" spans="2:11" ht="15.75" customHeight="1" x14ac:dyDescent="0.4">
      <c r="B1285" s="89">
        <v>640</v>
      </c>
      <c r="C1285" s="89">
        <v>1508</v>
      </c>
      <c r="D1285" s="20" t="s">
        <v>1267</v>
      </c>
      <c r="E1285" s="89" t="s">
        <v>13</v>
      </c>
      <c r="F1285" s="89" t="s">
        <v>13</v>
      </c>
      <c r="G1285" s="89" t="s">
        <v>1268</v>
      </c>
      <c r="H1285" s="89"/>
      <c r="I1285" s="89"/>
      <c r="J1285" s="89">
        <v>1985</v>
      </c>
      <c r="K1285" s="91" t="s">
        <v>19</v>
      </c>
    </row>
    <row r="1286" spans="2:11" ht="16.5" customHeight="1" thickBot="1" x14ac:dyDescent="0.45">
      <c r="B1286" s="90"/>
      <c r="C1286" s="90"/>
      <c r="D1286" s="48" t="s">
        <v>1269</v>
      </c>
      <c r="E1286" s="90"/>
      <c r="F1286" s="90"/>
      <c r="G1286" s="90"/>
      <c r="H1286" s="90"/>
      <c r="I1286" s="90"/>
      <c r="J1286" s="90"/>
      <c r="K1286" s="92"/>
    </row>
    <row r="1287" spans="2:11" ht="15.75" customHeight="1" x14ac:dyDescent="0.4">
      <c r="B1287" s="89">
        <v>641</v>
      </c>
      <c r="C1287" s="89">
        <v>1509</v>
      </c>
      <c r="D1287" s="20" t="s">
        <v>1270</v>
      </c>
      <c r="E1287" s="89">
        <v>93</v>
      </c>
      <c r="F1287" s="89" t="s">
        <v>13</v>
      </c>
      <c r="G1287" s="89" t="s">
        <v>32</v>
      </c>
      <c r="H1287" s="89"/>
      <c r="I1287" s="89"/>
      <c r="J1287" s="89">
        <v>2054</v>
      </c>
      <c r="K1287" s="91" t="s">
        <v>19</v>
      </c>
    </row>
    <row r="1288" spans="2:11" ht="16.5" customHeight="1" thickBot="1" x14ac:dyDescent="0.45">
      <c r="B1288" s="90"/>
      <c r="C1288" s="90"/>
      <c r="D1288" s="48" t="s">
        <v>1271</v>
      </c>
      <c r="E1288" s="90"/>
      <c r="F1288" s="90"/>
      <c r="G1288" s="90"/>
      <c r="H1288" s="90"/>
      <c r="I1288" s="90"/>
      <c r="J1288" s="90"/>
      <c r="K1288" s="92"/>
    </row>
    <row r="1289" spans="2:11" ht="15.75" customHeight="1" x14ac:dyDescent="0.4">
      <c r="B1289" s="89">
        <v>642</v>
      </c>
      <c r="C1289" s="89">
        <v>1510</v>
      </c>
      <c r="D1289" s="20" t="s">
        <v>1272</v>
      </c>
      <c r="E1289" s="89" t="s">
        <v>46</v>
      </c>
      <c r="F1289" s="89" t="s">
        <v>13</v>
      </c>
      <c r="G1289" s="89" t="s">
        <v>32</v>
      </c>
      <c r="H1289" s="89"/>
      <c r="I1289" s="89"/>
      <c r="J1289" s="89">
        <v>2059</v>
      </c>
      <c r="K1289" s="91" t="s">
        <v>19</v>
      </c>
    </row>
    <row r="1290" spans="2:11" ht="16.5" customHeight="1" thickBot="1" x14ac:dyDescent="0.45">
      <c r="B1290" s="90"/>
      <c r="C1290" s="90"/>
      <c r="D1290" s="48" t="s">
        <v>1273</v>
      </c>
      <c r="E1290" s="90"/>
      <c r="F1290" s="90"/>
      <c r="G1290" s="90"/>
      <c r="H1290" s="90"/>
      <c r="I1290" s="90"/>
      <c r="J1290" s="90"/>
      <c r="K1290" s="92"/>
    </row>
    <row r="1291" spans="2:11" ht="15.75" customHeight="1" x14ac:dyDescent="0.4">
      <c r="B1291" s="89">
        <v>643</v>
      </c>
      <c r="C1291" s="89">
        <v>1511</v>
      </c>
      <c r="D1291" s="20" t="s">
        <v>1274</v>
      </c>
      <c r="E1291" s="89">
        <v>30</v>
      </c>
      <c r="F1291" s="89" t="s">
        <v>13</v>
      </c>
      <c r="G1291" s="89" t="s">
        <v>29</v>
      </c>
      <c r="H1291" s="89"/>
      <c r="I1291" s="89"/>
      <c r="J1291" s="89">
        <v>2028</v>
      </c>
      <c r="K1291" s="91" t="s">
        <v>19</v>
      </c>
    </row>
    <row r="1292" spans="2:11" ht="16.5" customHeight="1" thickBot="1" x14ac:dyDescent="0.45">
      <c r="B1292" s="90"/>
      <c r="C1292" s="90"/>
      <c r="D1292" s="48" t="s">
        <v>1275</v>
      </c>
      <c r="E1292" s="90"/>
      <c r="F1292" s="90"/>
      <c r="G1292" s="90"/>
      <c r="H1292" s="90"/>
      <c r="I1292" s="90"/>
      <c r="J1292" s="90"/>
      <c r="K1292" s="92"/>
    </row>
    <row r="1293" spans="2:11" ht="15.75" customHeight="1" x14ac:dyDescent="0.4">
      <c r="B1293" s="89">
        <v>644</v>
      </c>
      <c r="C1293" s="89">
        <v>1512</v>
      </c>
      <c r="D1293" s="20" t="s">
        <v>1276</v>
      </c>
      <c r="E1293" s="89">
        <v>90</v>
      </c>
      <c r="F1293" s="89" t="s">
        <v>13</v>
      </c>
      <c r="G1293" s="89" t="s">
        <v>29</v>
      </c>
      <c r="H1293" s="89"/>
      <c r="I1293" s="89"/>
      <c r="J1293" s="89">
        <v>2056</v>
      </c>
      <c r="K1293" s="91" t="s">
        <v>19</v>
      </c>
    </row>
    <row r="1294" spans="2:11" ht="16.5" customHeight="1" thickBot="1" x14ac:dyDescent="0.45">
      <c r="B1294" s="90"/>
      <c r="C1294" s="90"/>
      <c r="D1294" s="48" t="s">
        <v>1277</v>
      </c>
      <c r="E1294" s="90"/>
      <c r="F1294" s="90"/>
      <c r="G1294" s="90"/>
      <c r="H1294" s="90"/>
      <c r="I1294" s="90"/>
      <c r="J1294" s="90"/>
      <c r="K1294" s="92"/>
    </row>
    <row r="1295" spans="2:11" ht="15.75" customHeight="1" x14ac:dyDescent="0.4">
      <c r="B1295" s="89">
        <v>645</v>
      </c>
      <c r="C1295" s="89">
        <v>1513</v>
      </c>
      <c r="D1295" s="20" t="s">
        <v>1278</v>
      </c>
      <c r="E1295" s="89">
        <v>55</v>
      </c>
      <c r="F1295" s="89" t="s">
        <v>13</v>
      </c>
      <c r="G1295" s="89" t="s">
        <v>32</v>
      </c>
      <c r="H1295" s="89"/>
      <c r="I1295" s="89"/>
      <c r="J1295" s="89">
        <v>2007</v>
      </c>
      <c r="K1295" s="91" t="s">
        <v>19</v>
      </c>
    </row>
    <row r="1296" spans="2:11" ht="16.5" customHeight="1" thickBot="1" x14ac:dyDescent="0.45">
      <c r="B1296" s="90"/>
      <c r="C1296" s="90"/>
      <c r="D1296" s="48" t="s">
        <v>1279</v>
      </c>
      <c r="E1296" s="90"/>
      <c r="F1296" s="90"/>
      <c r="G1296" s="90"/>
      <c r="H1296" s="90"/>
      <c r="I1296" s="90"/>
      <c r="J1296" s="90"/>
      <c r="K1296" s="92"/>
    </row>
    <row r="1297" spans="2:11" ht="15.75" customHeight="1" x14ac:dyDescent="0.4">
      <c r="B1297" s="89">
        <v>646</v>
      </c>
      <c r="C1297" s="89">
        <v>1514</v>
      </c>
      <c r="D1297" s="20" t="s">
        <v>1280</v>
      </c>
      <c r="E1297" s="89">
        <v>88</v>
      </c>
      <c r="F1297" s="89" t="s">
        <v>13</v>
      </c>
      <c r="G1297" s="89" t="s">
        <v>323</v>
      </c>
      <c r="H1297" s="89"/>
      <c r="I1297" s="89"/>
      <c r="J1297" s="89">
        <v>2086</v>
      </c>
      <c r="K1297" s="91" t="s">
        <v>19</v>
      </c>
    </row>
    <row r="1298" spans="2:11" ht="16.5" customHeight="1" thickBot="1" x14ac:dyDescent="0.45">
      <c r="B1298" s="90"/>
      <c r="C1298" s="90"/>
      <c r="D1298" s="48" t="s">
        <v>1281</v>
      </c>
      <c r="E1298" s="90"/>
      <c r="F1298" s="90"/>
      <c r="G1298" s="90"/>
      <c r="H1298" s="90"/>
      <c r="I1298" s="90"/>
      <c r="J1298" s="90"/>
      <c r="K1298" s="92"/>
    </row>
    <row r="1299" spans="2:11" ht="15.75" customHeight="1" x14ac:dyDescent="0.4">
      <c r="B1299" s="89">
        <v>647</v>
      </c>
      <c r="C1299" s="89">
        <v>1515</v>
      </c>
      <c r="D1299" s="20" t="s">
        <v>1282</v>
      </c>
      <c r="E1299" s="89">
        <v>94</v>
      </c>
      <c r="F1299" s="89" t="s">
        <v>13</v>
      </c>
      <c r="G1299" s="89" t="s">
        <v>32</v>
      </c>
      <c r="H1299" s="89"/>
      <c r="I1299" s="89"/>
      <c r="J1299" s="89">
        <v>2051</v>
      </c>
      <c r="K1299" s="91" t="s">
        <v>19</v>
      </c>
    </row>
    <row r="1300" spans="2:11" ht="16.5" customHeight="1" thickBot="1" x14ac:dyDescent="0.45">
      <c r="B1300" s="90"/>
      <c r="C1300" s="90"/>
      <c r="D1300" s="48" t="s">
        <v>1283</v>
      </c>
      <c r="E1300" s="90"/>
      <c r="F1300" s="90"/>
      <c r="G1300" s="90"/>
      <c r="H1300" s="90"/>
      <c r="I1300" s="90"/>
      <c r="J1300" s="90"/>
      <c r="K1300" s="92"/>
    </row>
    <row r="1301" spans="2:11" ht="15.75" customHeight="1" x14ac:dyDescent="0.4">
      <c r="B1301" s="89">
        <v>648</v>
      </c>
      <c r="C1301" s="89">
        <v>1516</v>
      </c>
      <c r="D1301" s="20" t="s">
        <v>1284</v>
      </c>
      <c r="E1301" s="89">
        <v>51</v>
      </c>
      <c r="F1301" s="89" t="s">
        <v>13</v>
      </c>
      <c r="G1301" s="89" t="s">
        <v>29</v>
      </c>
      <c r="H1301" s="89"/>
      <c r="I1301" s="89"/>
      <c r="J1301" s="89">
        <v>2114</v>
      </c>
      <c r="K1301" s="91" t="s">
        <v>19</v>
      </c>
    </row>
    <row r="1302" spans="2:11" ht="16.5" customHeight="1" thickBot="1" x14ac:dyDescent="0.45">
      <c r="B1302" s="90"/>
      <c r="C1302" s="90"/>
      <c r="D1302" s="48" t="s">
        <v>1285</v>
      </c>
      <c r="E1302" s="90"/>
      <c r="F1302" s="90"/>
      <c r="G1302" s="90"/>
      <c r="H1302" s="90"/>
      <c r="I1302" s="90"/>
      <c r="J1302" s="90"/>
      <c r="K1302" s="92"/>
    </row>
    <row r="1303" spans="2:11" ht="15.75" customHeight="1" x14ac:dyDescent="0.4">
      <c r="B1303" s="89">
        <v>649</v>
      </c>
      <c r="C1303" s="89">
        <v>1518</v>
      </c>
      <c r="D1303" s="20" t="s">
        <v>1286</v>
      </c>
      <c r="E1303" s="89">
        <v>90</v>
      </c>
      <c r="F1303" s="89" t="s">
        <v>184</v>
      </c>
      <c r="G1303" s="89" t="s">
        <v>193</v>
      </c>
      <c r="H1303" s="89">
        <f>7+11</f>
        <v>18</v>
      </c>
      <c r="I1303" s="89">
        <f>9+2</f>
        <v>11</v>
      </c>
      <c r="J1303" s="89">
        <v>2470</v>
      </c>
      <c r="K1303" s="91" t="s">
        <v>15</v>
      </c>
    </row>
    <row r="1304" spans="2:11" ht="16.5" customHeight="1" thickBot="1" x14ac:dyDescent="0.45">
      <c r="B1304" s="90"/>
      <c r="C1304" s="90"/>
      <c r="D1304" s="48" t="s">
        <v>1287</v>
      </c>
      <c r="E1304" s="90"/>
      <c r="F1304" s="90"/>
      <c r="G1304" s="90"/>
      <c r="H1304" s="90"/>
      <c r="I1304" s="90"/>
      <c r="J1304" s="90"/>
      <c r="K1304" s="92"/>
    </row>
    <row r="1305" spans="2:11" ht="15.75" customHeight="1" x14ac:dyDescent="0.4">
      <c r="B1305" s="89">
        <v>650</v>
      </c>
      <c r="C1305" s="89">
        <v>1519</v>
      </c>
      <c r="D1305" s="20" t="s">
        <v>1288</v>
      </c>
      <c r="E1305" s="89" t="s">
        <v>13</v>
      </c>
      <c r="F1305" s="89" t="s">
        <v>13</v>
      </c>
      <c r="G1305" s="89" t="s">
        <v>29</v>
      </c>
      <c r="H1305" s="89"/>
      <c r="I1305" s="89"/>
      <c r="J1305" s="89">
        <v>2033</v>
      </c>
      <c r="K1305" s="91" t="s">
        <v>19</v>
      </c>
    </row>
    <row r="1306" spans="2:11" ht="16.5" customHeight="1" thickBot="1" x14ac:dyDescent="0.45">
      <c r="B1306" s="90"/>
      <c r="C1306" s="90"/>
      <c r="D1306" s="48" t="s">
        <v>1289</v>
      </c>
      <c r="E1306" s="90"/>
      <c r="F1306" s="90"/>
      <c r="G1306" s="90"/>
      <c r="H1306" s="90"/>
      <c r="I1306" s="90"/>
      <c r="J1306" s="90"/>
      <c r="K1306" s="92"/>
    </row>
    <row r="1307" spans="2:11" ht="15.6" customHeight="1" x14ac:dyDescent="0.4">
      <c r="B1307" s="89">
        <v>651</v>
      </c>
      <c r="C1307" s="89">
        <v>3700</v>
      </c>
      <c r="D1307" s="20" t="s">
        <v>1290</v>
      </c>
      <c r="E1307" s="89" t="s">
        <v>13</v>
      </c>
      <c r="F1307" s="89" t="s">
        <v>13</v>
      </c>
      <c r="G1307" s="89" t="s">
        <v>85</v>
      </c>
      <c r="H1307" s="89"/>
      <c r="I1307" s="89"/>
      <c r="J1307" s="89">
        <v>2131</v>
      </c>
      <c r="K1307" s="91" t="s">
        <v>19</v>
      </c>
    </row>
    <row r="1308" spans="2:11" ht="16.5" customHeight="1" thickBot="1" x14ac:dyDescent="0.45">
      <c r="B1308" s="90"/>
      <c r="C1308" s="90"/>
      <c r="D1308" s="48" t="s">
        <v>1291</v>
      </c>
      <c r="E1308" s="90"/>
      <c r="F1308" s="90"/>
      <c r="G1308" s="90"/>
      <c r="H1308" s="90"/>
      <c r="I1308" s="90"/>
      <c r="J1308" s="90"/>
      <c r="K1308" s="92"/>
    </row>
    <row r="1309" spans="2:11" ht="15.75" customHeight="1" x14ac:dyDescent="0.4">
      <c r="B1309" s="89">
        <v>652</v>
      </c>
      <c r="C1309" s="89">
        <v>3701</v>
      </c>
      <c r="D1309" s="20" t="s">
        <v>1292</v>
      </c>
      <c r="E1309" s="89" t="s">
        <v>13</v>
      </c>
      <c r="F1309" s="89" t="s">
        <v>13</v>
      </c>
      <c r="G1309" s="89" t="s">
        <v>14</v>
      </c>
      <c r="H1309" s="89"/>
      <c r="I1309" s="89"/>
      <c r="J1309" s="89">
        <v>2070</v>
      </c>
      <c r="K1309" s="91" t="s">
        <v>19</v>
      </c>
    </row>
    <row r="1310" spans="2:11" ht="16.5" customHeight="1" thickBot="1" x14ac:dyDescent="0.45">
      <c r="B1310" s="90"/>
      <c r="C1310" s="90"/>
      <c r="D1310" s="48" t="s">
        <v>1293</v>
      </c>
      <c r="E1310" s="90"/>
      <c r="F1310" s="90"/>
      <c r="G1310" s="90"/>
      <c r="H1310" s="90"/>
      <c r="I1310" s="90"/>
      <c r="J1310" s="90"/>
      <c r="K1310" s="92"/>
    </row>
    <row r="1311" spans="2:11" ht="15.75" customHeight="1" x14ac:dyDescent="0.4">
      <c r="B1311" s="89">
        <v>653</v>
      </c>
      <c r="C1311" s="89">
        <v>1520</v>
      </c>
      <c r="D1311" s="20" t="s">
        <v>1294</v>
      </c>
      <c r="E1311" s="89">
        <v>68</v>
      </c>
      <c r="F1311" s="89" t="s">
        <v>13</v>
      </c>
      <c r="G1311" s="89" t="s">
        <v>32</v>
      </c>
      <c r="H1311" s="89"/>
      <c r="I1311" s="89"/>
      <c r="J1311" s="89">
        <v>2025</v>
      </c>
      <c r="K1311" s="91" t="s">
        <v>19</v>
      </c>
    </row>
    <row r="1312" spans="2:11" ht="16.5" customHeight="1" thickBot="1" x14ac:dyDescent="0.45">
      <c r="B1312" s="90"/>
      <c r="C1312" s="90"/>
      <c r="D1312" s="48" t="s">
        <v>1295</v>
      </c>
      <c r="E1312" s="90"/>
      <c r="F1312" s="90"/>
      <c r="G1312" s="90"/>
      <c r="H1312" s="90"/>
      <c r="I1312" s="90"/>
      <c r="J1312" s="90"/>
      <c r="K1312" s="92"/>
    </row>
    <row r="1313" spans="2:11" ht="15.75" customHeight="1" x14ac:dyDescent="0.4">
      <c r="B1313" s="89">
        <v>654</v>
      </c>
      <c r="C1313" s="89">
        <v>1521</v>
      </c>
      <c r="D1313" s="20" t="s">
        <v>1296</v>
      </c>
      <c r="E1313" s="89">
        <v>85</v>
      </c>
      <c r="F1313" s="89" t="s">
        <v>13</v>
      </c>
      <c r="G1313" s="89" t="s">
        <v>551</v>
      </c>
      <c r="H1313" s="89"/>
      <c r="I1313" s="89"/>
      <c r="J1313" s="89">
        <v>2209</v>
      </c>
      <c r="K1313" s="91" t="s">
        <v>19</v>
      </c>
    </row>
    <row r="1314" spans="2:11" ht="16.5" customHeight="1" thickBot="1" x14ac:dyDescent="0.45">
      <c r="B1314" s="90"/>
      <c r="C1314" s="90"/>
      <c r="D1314" s="48" t="s">
        <v>1297</v>
      </c>
      <c r="E1314" s="90"/>
      <c r="F1314" s="90"/>
      <c r="G1314" s="90"/>
      <c r="H1314" s="90"/>
      <c r="I1314" s="90"/>
      <c r="J1314" s="90"/>
      <c r="K1314" s="92"/>
    </row>
    <row r="1315" spans="2:11" ht="15.75" customHeight="1" x14ac:dyDescent="0.4">
      <c r="B1315" s="89">
        <v>655</v>
      </c>
      <c r="C1315" s="89">
        <v>1522</v>
      </c>
      <c r="D1315" s="20" t="s">
        <v>1298</v>
      </c>
      <c r="E1315" s="89" t="s">
        <v>13</v>
      </c>
      <c r="F1315" s="89" t="s">
        <v>13</v>
      </c>
      <c r="G1315" s="89" t="s">
        <v>39</v>
      </c>
      <c r="H1315" s="89"/>
      <c r="I1315" s="89"/>
      <c r="J1315" s="89">
        <v>2022</v>
      </c>
      <c r="K1315" s="91" t="s">
        <v>19</v>
      </c>
    </row>
    <row r="1316" spans="2:11" ht="16.5" customHeight="1" thickBot="1" x14ac:dyDescent="0.45">
      <c r="B1316" s="90"/>
      <c r="C1316" s="90"/>
      <c r="D1316" s="48" t="s">
        <v>1299</v>
      </c>
      <c r="E1316" s="90"/>
      <c r="F1316" s="90"/>
      <c r="G1316" s="90"/>
      <c r="H1316" s="90"/>
      <c r="I1316" s="90"/>
      <c r="J1316" s="90"/>
      <c r="K1316" s="92"/>
    </row>
    <row r="1317" spans="2:11" ht="15.75" customHeight="1" x14ac:dyDescent="0.4">
      <c r="B1317" s="89">
        <v>656</v>
      </c>
      <c r="C1317" s="89">
        <v>1523</v>
      </c>
      <c r="D1317" s="20" t="s">
        <v>1300</v>
      </c>
      <c r="E1317" s="89">
        <v>88</v>
      </c>
      <c r="F1317" s="89" t="s">
        <v>13</v>
      </c>
      <c r="G1317" s="89" t="s">
        <v>29</v>
      </c>
      <c r="H1317" s="89"/>
      <c r="I1317" s="89"/>
      <c r="J1317" s="89">
        <v>2010</v>
      </c>
      <c r="K1317" s="91" t="s">
        <v>19</v>
      </c>
    </row>
    <row r="1318" spans="2:11" ht="16.5" customHeight="1" thickBot="1" x14ac:dyDescent="0.45">
      <c r="B1318" s="90"/>
      <c r="C1318" s="90"/>
      <c r="D1318" s="48" t="s">
        <v>1301</v>
      </c>
      <c r="E1318" s="90"/>
      <c r="F1318" s="90"/>
      <c r="G1318" s="90"/>
      <c r="H1318" s="90"/>
      <c r="I1318" s="90"/>
      <c r="J1318" s="90"/>
      <c r="K1318" s="92"/>
    </row>
    <row r="1319" spans="2:11" ht="15.75" customHeight="1" x14ac:dyDescent="0.4">
      <c r="B1319" s="89">
        <v>657</v>
      </c>
      <c r="C1319" s="89">
        <v>1524</v>
      </c>
      <c r="D1319" s="20" t="s">
        <v>1302</v>
      </c>
      <c r="E1319" s="89" t="s">
        <v>13</v>
      </c>
      <c r="F1319" s="89" t="s">
        <v>13</v>
      </c>
      <c r="G1319" s="89" t="s">
        <v>29</v>
      </c>
      <c r="H1319" s="89"/>
      <c r="I1319" s="89"/>
      <c r="J1319" s="89">
        <v>2027</v>
      </c>
      <c r="K1319" s="91" t="s">
        <v>19</v>
      </c>
    </row>
    <row r="1320" spans="2:11" ht="16.5" customHeight="1" thickBot="1" x14ac:dyDescent="0.45">
      <c r="B1320" s="90"/>
      <c r="C1320" s="90"/>
      <c r="D1320" s="48" t="s">
        <v>1303</v>
      </c>
      <c r="E1320" s="90"/>
      <c r="F1320" s="90"/>
      <c r="G1320" s="90"/>
      <c r="H1320" s="90"/>
      <c r="I1320" s="90"/>
      <c r="J1320" s="90"/>
      <c r="K1320" s="92"/>
    </row>
    <row r="1321" spans="2:11" ht="15.75" customHeight="1" x14ac:dyDescent="0.4">
      <c r="B1321" s="89">
        <v>658</v>
      </c>
      <c r="C1321" s="89">
        <v>1525</v>
      </c>
      <c r="D1321" s="20" t="s">
        <v>1304</v>
      </c>
      <c r="E1321" s="89" t="s">
        <v>13</v>
      </c>
      <c r="F1321" s="89" t="s">
        <v>13</v>
      </c>
      <c r="G1321" s="89" t="s">
        <v>79</v>
      </c>
      <c r="H1321" s="89"/>
      <c r="I1321" s="89"/>
      <c r="J1321" s="89">
        <v>2066</v>
      </c>
      <c r="K1321" s="91" t="s">
        <v>19</v>
      </c>
    </row>
    <row r="1322" spans="2:11" ht="16.5" customHeight="1" thickBot="1" x14ac:dyDescent="0.45">
      <c r="B1322" s="90"/>
      <c r="C1322" s="90"/>
      <c r="D1322" s="48" t="s">
        <v>1305</v>
      </c>
      <c r="E1322" s="90"/>
      <c r="F1322" s="90"/>
      <c r="G1322" s="90"/>
      <c r="H1322" s="90"/>
      <c r="I1322" s="90"/>
      <c r="J1322" s="90"/>
      <c r="K1322" s="92"/>
    </row>
    <row r="1323" spans="2:11" ht="15.75" customHeight="1" x14ac:dyDescent="0.4">
      <c r="B1323" s="89">
        <v>659</v>
      </c>
      <c r="C1323" s="89">
        <v>1526</v>
      </c>
      <c r="D1323" s="20" t="s">
        <v>1306</v>
      </c>
      <c r="E1323" s="89">
        <v>81</v>
      </c>
      <c r="F1323" s="89" t="s">
        <v>13</v>
      </c>
      <c r="G1323" s="89" t="s">
        <v>29</v>
      </c>
      <c r="H1323" s="89"/>
      <c r="I1323" s="89"/>
      <c r="J1323" s="89">
        <v>1891</v>
      </c>
      <c r="K1323" s="91" t="s">
        <v>19</v>
      </c>
    </row>
    <row r="1324" spans="2:11" ht="16.5" customHeight="1" thickBot="1" x14ac:dyDescent="0.45">
      <c r="B1324" s="90"/>
      <c r="C1324" s="90"/>
      <c r="D1324" s="48" t="s">
        <v>1307</v>
      </c>
      <c r="E1324" s="90"/>
      <c r="F1324" s="90"/>
      <c r="G1324" s="90"/>
      <c r="H1324" s="90"/>
      <c r="I1324" s="90"/>
      <c r="J1324" s="90"/>
      <c r="K1324" s="92"/>
    </row>
    <row r="1325" spans="2:11" ht="15.75" customHeight="1" x14ac:dyDescent="0.4">
      <c r="B1325" s="89">
        <v>660</v>
      </c>
      <c r="C1325" s="89">
        <v>3702</v>
      </c>
      <c r="D1325" s="20" t="s">
        <v>1308</v>
      </c>
      <c r="E1325" s="89" t="s">
        <v>13</v>
      </c>
      <c r="F1325" s="89" t="s">
        <v>13</v>
      </c>
      <c r="G1325" s="89" t="s">
        <v>39</v>
      </c>
      <c r="H1325" s="89"/>
      <c r="I1325" s="89"/>
      <c r="J1325" s="89">
        <v>2102</v>
      </c>
      <c r="K1325" s="91" t="s">
        <v>19</v>
      </c>
    </row>
    <row r="1326" spans="2:11" ht="16.5" customHeight="1" thickBot="1" x14ac:dyDescent="0.45">
      <c r="B1326" s="90"/>
      <c r="C1326" s="90"/>
      <c r="D1326" s="48" t="s">
        <v>1309</v>
      </c>
      <c r="E1326" s="90"/>
      <c r="F1326" s="90"/>
      <c r="G1326" s="90"/>
      <c r="H1326" s="90"/>
      <c r="I1326" s="90"/>
      <c r="J1326" s="90"/>
      <c r="K1326" s="92"/>
    </row>
    <row r="1327" spans="2:11" ht="15.75" customHeight="1" x14ac:dyDescent="0.4">
      <c r="B1327" s="89">
        <v>661</v>
      </c>
      <c r="C1327" s="89">
        <v>1527</v>
      </c>
      <c r="D1327" s="20" t="s">
        <v>1310</v>
      </c>
      <c r="E1327" s="89" t="s">
        <v>13</v>
      </c>
      <c r="F1327" s="89" t="s">
        <v>13</v>
      </c>
      <c r="G1327" s="89" t="s">
        <v>88</v>
      </c>
      <c r="H1327" s="89"/>
      <c r="I1327" s="89"/>
      <c r="J1327" s="89">
        <v>2035</v>
      </c>
      <c r="K1327" s="91" t="s">
        <v>19</v>
      </c>
    </row>
    <row r="1328" spans="2:11" ht="16.5" customHeight="1" thickBot="1" x14ac:dyDescent="0.45">
      <c r="B1328" s="90"/>
      <c r="C1328" s="90"/>
      <c r="D1328" s="48" t="s">
        <v>1311</v>
      </c>
      <c r="E1328" s="90"/>
      <c r="F1328" s="90"/>
      <c r="G1328" s="90"/>
      <c r="H1328" s="90"/>
      <c r="I1328" s="90"/>
      <c r="J1328" s="90"/>
      <c r="K1328" s="92"/>
    </row>
    <row r="1329" spans="2:11" ht="15.75" customHeight="1" x14ac:dyDescent="0.4">
      <c r="B1329" s="89">
        <v>662</v>
      </c>
      <c r="C1329" s="89">
        <v>1528</v>
      </c>
      <c r="D1329" s="20" t="s">
        <v>1312</v>
      </c>
      <c r="E1329" s="89">
        <v>42</v>
      </c>
      <c r="F1329" s="89" t="s">
        <v>13</v>
      </c>
      <c r="G1329" s="89" t="s">
        <v>116</v>
      </c>
      <c r="H1329" s="89"/>
      <c r="I1329" s="89"/>
      <c r="J1329" s="89">
        <v>2077</v>
      </c>
      <c r="K1329" s="91" t="s">
        <v>19</v>
      </c>
    </row>
    <row r="1330" spans="2:11" ht="16.5" customHeight="1" thickBot="1" x14ac:dyDescent="0.45">
      <c r="B1330" s="90"/>
      <c r="C1330" s="90"/>
      <c r="D1330" s="48" t="s">
        <v>1313</v>
      </c>
      <c r="E1330" s="90"/>
      <c r="F1330" s="90"/>
      <c r="G1330" s="90"/>
      <c r="H1330" s="90"/>
      <c r="I1330" s="90"/>
      <c r="J1330" s="90"/>
      <c r="K1330" s="92"/>
    </row>
    <row r="1331" spans="2:11" ht="15.75" customHeight="1" x14ac:dyDescent="0.4">
      <c r="B1331" s="89">
        <v>663</v>
      </c>
      <c r="C1331" s="89">
        <v>1529</v>
      </c>
      <c r="D1331" s="20" t="s">
        <v>1314</v>
      </c>
      <c r="E1331" s="89">
        <v>97</v>
      </c>
      <c r="F1331" s="89" t="s">
        <v>13</v>
      </c>
      <c r="G1331" s="89" t="s">
        <v>79</v>
      </c>
      <c r="H1331" s="89"/>
      <c r="I1331" s="89"/>
      <c r="J1331" s="89">
        <v>2056</v>
      </c>
      <c r="K1331" s="91" t="s">
        <v>19</v>
      </c>
    </row>
    <row r="1332" spans="2:11" ht="16.5" customHeight="1" thickBot="1" x14ac:dyDescent="0.45">
      <c r="B1332" s="90"/>
      <c r="C1332" s="90"/>
      <c r="D1332" s="48" t="s">
        <v>1315</v>
      </c>
      <c r="E1332" s="90"/>
      <c r="F1332" s="90"/>
      <c r="G1332" s="90"/>
      <c r="H1332" s="90"/>
      <c r="I1332" s="90"/>
      <c r="J1332" s="90"/>
      <c r="K1332" s="92"/>
    </row>
    <row r="1333" spans="2:11" ht="15.75" customHeight="1" x14ac:dyDescent="0.4">
      <c r="B1333" s="89">
        <v>664</v>
      </c>
      <c r="C1333" s="89">
        <v>1530</v>
      </c>
      <c r="D1333" s="20" t="s">
        <v>1316</v>
      </c>
      <c r="E1333" s="89" t="s">
        <v>13</v>
      </c>
      <c r="F1333" s="89" t="s">
        <v>13</v>
      </c>
      <c r="G1333" s="89" t="s">
        <v>29</v>
      </c>
      <c r="H1333" s="89"/>
      <c r="I1333" s="89"/>
      <c r="J1333" s="89">
        <v>2060</v>
      </c>
      <c r="K1333" s="91" t="s">
        <v>19</v>
      </c>
    </row>
    <row r="1334" spans="2:11" ht="16.5" customHeight="1" thickBot="1" x14ac:dyDescent="0.45">
      <c r="B1334" s="90"/>
      <c r="C1334" s="90"/>
      <c r="D1334" s="48" t="s">
        <v>1317</v>
      </c>
      <c r="E1334" s="90"/>
      <c r="F1334" s="90"/>
      <c r="G1334" s="90"/>
      <c r="H1334" s="90"/>
      <c r="I1334" s="90"/>
      <c r="J1334" s="90"/>
      <c r="K1334" s="92"/>
    </row>
    <row r="1335" spans="2:11" ht="15.75" customHeight="1" x14ac:dyDescent="0.4">
      <c r="B1335" s="89">
        <v>665</v>
      </c>
      <c r="C1335" s="89">
        <v>4103</v>
      </c>
      <c r="D1335" s="20" t="s">
        <v>6221</v>
      </c>
      <c r="E1335" s="89" t="s">
        <v>3648</v>
      </c>
      <c r="F1335" s="89" t="s">
        <v>13</v>
      </c>
      <c r="G1335" s="89" t="s">
        <v>29</v>
      </c>
      <c r="H1335" s="89"/>
      <c r="I1335" s="89"/>
      <c r="J1335" s="89">
        <v>2063</v>
      </c>
      <c r="K1335" s="91" t="s">
        <v>15</v>
      </c>
    </row>
    <row r="1336" spans="2:11" ht="16.5" customHeight="1" thickBot="1" x14ac:dyDescent="0.45">
      <c r="B1336" s="90"/>
      <c r="C1336" s="90"/>
      <c r="D1336" s="48" t="s">
        <v>6337</v>
      </c>
      <c r="E1336" s="90"/>
      <c r="F1336" s="90"/>
      <c r="G1336" s="90"/>
      <c r="H1336" s="90"/>
      <c r="I1336" s="90"/>
      <c r="J1336" s="90"/>
      <c r="K1336" s="92"/>
    </row>
    <row r="1337" spans="2:11" ht="15.75" customHeight="1" x14ac:dyDescent="0.4">
      <c r="B1337" s="89">
        <v>666</v>
      </c>
      <c r="C1337" s="89">
        <v>1531</v>
      </c>
      <c r="D1337" s="20" t="s">
        <v>1318</v>
      </c>
      <c r="E1337" s="89" t="s">
        <v>137</v>
      </c>
      <c r="F1337" s="89" t="s">
        <v>13</v>
      </c>
      <c r="G1337" s="89" t="s">
        <v>29</v>
      </c>
      <c r="H1337" s="89"/>
      <c r="I1337" s="89"/>
      <c r="J1337" s="89">
        <v>2061</v>
      </c>
      <c r="K1337" s="91" t="s">
        <v>19</v>
      </c>
    </row>
    <row r="1338" spans="2:11" ht="16.5" customHeight="1" thickBot="1" x14ac:dyDescent="0.45">
      <c r="B1338" s="90"/>
      <c r="C1338" s="90"/>
      <c r="D1338" s="48" t="s">
        <v>1319</v>
      </c>
      <c r="E1338" s="90"/>
      <c r="F1338" s="90"/>
      <c r="G1338" s="90"/>
      <c r="H1338" s="90"/>
      <c r="I1338" s="90"/>
      <c r="J1338" s="90"/>
      <c r="K1338" s="92"/>
    </row>
    <row r="1339" spans="2:11" ht="15.75" customHeight="1" x14ac:dyDescent="0.4">
      <c r="B1339" s="89">
        <v>667</v>
      </c>
      <c r="C1339" s="89">
        <v>1532</v>
      </c>
      <c r="D1339" s="20" t="s">
        <v>1320</v>
      </c>
      <c r="E1339" s="89" t="s">
        <v>137</v>
      </c>
      <c r="F1339" s="89" t="s">
        <v>13</v>
      </c>
      <c r="G1339" s="89" t="s">
        <v>29</v>
      </c>
      <c r="H1339" s="89"/>
      <c r="I1339" s="89"/>
      <c r="J1339" s="89">
        <v>2091</v>
      </c>
      <c r="K1339" s="91" t="s">
        <v>19</v>
      </c>
    </row>
    <row r="1340" spans="2:11" ht="16.5" customHeight="1" thickBot="1" x14ac:dyDescent="0.45">
      <c r="B1340" s="90"/>
      <c r="C1340" s="90"/>
      <c r="D1340" s="48" t="s">
        <v>1321</v>
      </c>
      <c r="E1340" s="90"/>
      <c r="F1340" s="90"/>
      <c r="G1340" s="90"/>
      <c r="H1340" s="90"/>
      <c r="I1340" s="90"/>
      <c r="J1340" s="90"/>
      <c r="K1340" s="92"/>
    </row>
    <row r="1341" spans="2:11" ht="15.75" customHeight="1" x14ac:dyDescent="0.4">
      <c r="B1341" s="89">
        <v>668</v>
      </c>
      <c r="C1341" s="89">
        <v>4060</v>
      </c>
      <c r="D1341" s="20" t="s">
        <v>6338</v>
      </c>
      <c r="E1341" s="89" t="s">
        <v>510</v>
      </c>
      <c r="F1341" s="89" t="s">
        <v>13</v>
      </c>
      <c r="G1341" s="89" t="s">
        <v>29</v>
      </c>
      <c r="H1341" s="89">
        <v>8</v>
      </c>
      <c r="I1341" s="89">
        <v>-14</v>
      </c>
      <c r="J1341" s="89">
        <v>2068</v>
      </c>
      <c r="K1341" s="91" t="s">
        <v>15</v>
      </c>
    </row>
    <row r="1342" spans="2:11" ht="16.5" customHeight="1" thickBot="1" x14ac:dyDescent="0.45">
      <c r="B1342" s="90"/>
      <c r="C1342" s="90"/>
      <c r="D1342" s="48" t="s">
        <v>6119</v>
      </c>
      <c r="E1342" s="90"/>
      <c r="F1342" s="90"/>
      <c r="G1342" s="90"/>
      <c r="H1342" s="90"/>
      <c r="I1342" s="90"/>
      <c r="J1342" s="90"/>
      <c r="K1342" s="92"/>
    </row>
    <row r="1343" spans="2:11" ht="15.75" customHeight="1" x14ac:dyDescent="0.4">
      <c r="B1343" s="89">
        <v>669</v>
      </c>
      <c r="C1343" s="89">
        <v>1533</v>
      </c>
      <c r="D1343" s="20" t="s">
        <v>6136</v>
      </c>
      <c r="E1343" s="89">
        <v>98</v>
      </c>
      <c r="F1343" s="89" t="s">
        <v>184</v>
      </c>
      <c r="G1343" s="89" t="s">
        <v>29</v>
      </c>
      <c r="H1343" s="89">
        <f>11+9+11</f>
        <v>31</v>
      </c>
      <c r="I1343" s="89">
        <f>23-16+16</f>
        <v>23</v>
      </c>
      <c r="J1343" s="89">
        <v>2414</v>
      </c>
      <c r="K1343" s="91" t="s">
        <v>15</v>
      </c>
    </row>
    <row r="1344" spans="2:11" ht="16.5" customHeight="1" thickBot="1" x14ac:dyDescent="0.45">
      <c r="B1344" s="90"/>
      <c r="C1344" s="90"/>
      <c r="D1344" s="48" t="s">
        <v>1322</v>
      </c>
      <c r="E1344" s="90"/>
      <c r="F1344" s="90"/>
      <c r="G1344" s="90"/>
      <c r="H1344" s="90"/>
      <c r="I1344" s="90"/>
      <c r="J1344" s="90"/>
      <c r="K1344" s="92"/>
    </row>
    <row r="1345" spans="2:11" ht="15.75" customHeight="1" x14ac:dyDescent="0.4">
      <c r="B1345" s="89">
        <v>670</v>
      </c>
      <c r="C1345" s="89">
        <v>1534</v>
      </c>
      <c r="D1345" s="20" t="s">
        <v>6186</v>
      </c>
      <c r="E1345" s="89" t="s">
        <v>28</v>
      </c>
      <c r="F1345" s="89" t="s">
        <v>184</v>
      </c>
      <c r="G1345" s="89" t="s">
        <v>29</v>
      </c>
      <c r="H1345" s="89">
        <f>8+9+10+7+11+7</f>
        <v>52</v>
      </c>
      <c r="I1345" s="89">
        <f>12+12+42+10+15+5</f>
        <v>96</v>
      </c>
      <c r="J1345" s="89">
        <v>2372</v>
      </c>
      <c r="K1345" s="91" t="s">
        <v>15</v>
      </c>
    </row>
    <row r="1346" spans="2:11" ht="16.5" customHeight="1" thickBot="1" x14ac:dyDescent="0.45">
      <c r="B1346" s="90"/>
      <c r="C1346" s="90"/>
      <c r="D1346" s="48" t="s">
        <v>1323</v>
      </c>
      <c r="E1346" s="90"/>
      <c r="F1346" s="90"/>
      <c r="G1346" s="90"/>
      <c r="H1346" s="90"/>
      <c r="I1346" s="90"/>
      <c r="J1346" s="90"/>
      <c r="K1346" s="92"/>
    </row>
    <row r="1347" spans="2:11" ht="15.75" customHeight="1" x14ac:dyDescent="0.4">
      <c r="B1347" s="89">
        <v>671</v>
      </c>
      <c r="C1347" s="89">
        <v>1535</v>
      </c>
      <c r="D1347" s="20" t="s">
        <v>1324</v>
      </c>
      <c r="E1347" s="89">
        <v>39</v>
      </c>
      <c r="F1347" s="89" t="s">
        <v>13</v>
      </c>
      <c r="G1347" s="89" t="s">
        <v>29</v>
      </c>
      <c r="H1347" s="89"/>
      <c r="I1347" s="89"/>
      <c r="J1347" s="89">
        <v>2061</v>
      </c>
      <c r="K1347" s="91" t="s">
        <v>19</v>
      </c>
    </row>
    <row r="1348" spans="2:11" ht="16.5" customHeight="1" thickBot="1" x14ac:dyDescent="0.45">
      <c r="B1348" s="90"/>
      <c r="C1348" s="90"/>
      <c r="D1348" s="48" t="s">
        <v>1325</v>
      </c>
      <c r="E1348" s="90"/>
      <c r="F1348" s="90"/>
      <c r="G1348" s="90"/>
      <c r="H1348" s="90"/>
      <c r="I1348" s="90"/>
      <c r="J1348" s="90"/>
      <c r="K1348" s="92"/>
    </row>
    <row r="1349" spans="2:11" ht="15.75" customHeight="1" x14ac:dyDescent="0.4">
      <c r="B1349" s="89">
        <v>672</v>
      </c>
      <c r="C1349" s="89">
        <v>1536</v>
      </c>
      <c r="D1349" s="20" t="s">
        <v>1326</v>
      </c>
      <c r="E1349" s="89" t="s">
        <v>13</v>
      </c>
      <c r="F1349" s="89" t="s">
        <v>13</v>
      </c>
      <c r="G1349" s="89" t="s">
        <v>29</v>
      </c>
      <c r="H1349" s="89"/>
      <c r="I1349" s="89"/>
      <c r="J1349" s="89">
        <v>1970</v>
      </c>
      <c r="K1349" s="91" t="s">
        <v>19</v>
      </c>
    </row>
    <row r="1350" spans="2:11" ht="16.5" customHeight="1" thickBot="1" x14ac:dyDescent="0.45">
      <c r="B1350" s="90"/>
      <c r="C1350" s="90"/>
      <c r="D1350" s="48" t="s">
        <v>1327</v>
      </c>
      <c r="E1350" s="90"/>
      <c r="F1350" s="90"/>
      <c r="G1350" s="90"/>
      <c r="H1350" s="90"/>
      <c r="I1350" s="90"/>
      <c r="J1350" s="90"/>
      <c r="K1350" s="92"/>
    </row>
    <row r="1351" spans="2:11" ht="15.75" customHeight="1" x14ac:dyDescent="0.4">
      <c r="B1351" s="89">
        <v>673</v>
      </c>
      <c r="C1351" s="89">
        <v>1537</v>
      </c>
      <c r="D1351" s="20" t="s">
        <v>1328</v>
      </c>
      <c r="E1351" s="89" t="s">
        <v>13</v>
      </c>
      <c r="F1351" s="89" t="s">
        <v>13</v>
      </c>
      <c r="G1351" s="89" t="s">
        <v>29</v>
      </c>
      <c r="H1351" s="89"/>
      <c r="I1351" s="89"/>
      <c r="J1351" s="89">
        <v>2067</v>
      </c>
      <c r="K1351" s="91" t="s">
        <v>19</v>
      </c>
    </row>
    <row r="1352" spans="2:11" ht="16.5" customHeight="1" thickBot="1" x14ac:dyDescent="0.45">
      <c r="B1352" s="90"/>
      <c r="C1352" s="90"/>
      <c r="D1352" s="48" t="s">
        <v>1329</v>
      </c>
      <c r="E1352" s="90"/>
      <c r="F1352" s="90"/>
      <c r="G1352" s="90"/>
      <c r="H1352" s="90"/>
      <c r="I1352" s="90"/>
      <c r="J1352" s="90"/>
      <c r="K1352" s="92"/>
    </row>
    <row r="1353" spans="2:11" ht="15.75" customHeight="1" x14ac:dyDescent="0.4">
      <c r="B1353" s="89">
        <v>674</v>
      </c>
      <c r="C1353" s="89">
        <v>1538</v>
      </c>
      <c r="D1353" s="20" t="s">
        <v>1330</v>
      </c>
      <c r="E1353" s="89">
        <v>90</v>
      </c>
      <c r="F1353" s="89" t="s">
        <v>184</v>
      </c>
      <c r="G1353" s="89" t="s">
        <v>29</v>
      </c>
      <c r="H1353" s="89"/>
      <c r="I1353" s="89"/>
      <c r="J1353" s="89">
        <v>2248</v>
      </c>
      <c r="K1353" s="91" t="s">
        <v>19</v>
      </c>
    </row>
    <row r="1354" spans="2:11" ht="16.5" customHeight="1" thickBot="1" x14ac:dyDescent="0.45">
      <c r="B1354" s="90"/>
      <c r="C1354" s="90"/>
      <c r="D1354" s="48" t="s">
        <v>1331</v>
      </c>
      <c r="E1354" s="90"/>
      <c r="F1354" s="90"/>
      <c r="G1354" s="90"/>
      <c r="H1354" s="90"/>
      <c r="I1354" s="90"/>
      <c r="J1354" s="90"/>
      <c r="K1354" s="92"/>
    </row>
    <row r="1355" spans="2:11" ht="15.75" customHeight="1" x14ac:dyDescent="0.4">
      <c r="B1355" s="89">
        <v>675</v>
      </c>
      <c r="C1355" s="89">
        <v>1539</v>
      </c>
      <c r="D1355" s="20" t="s">
        <v>1332</v>
      </c>
      <c r="E1355" s="89">
        <v>84</v>
      </c>
      <c r="F1355" s="89" t="s">
        <v>13</v>
      </c>
      <c r="G1355" s="89" t="s">
        <v>29</v>
      </c>
      <c r="H1355" s="89"/>
      <c r="I1355" s="89"/>
      <c r="J1355" s="89">
        <v>2003</v>
      </c>
      <c r="K1355" s="91" t="s">
        <v>19</v>
      </c>
    </row>
    <row r="1356" spans="2:11" ht="16.5" customHeight="1" thickBot="1" x14ac:dyDescent="0.45">
      <c r="B1356" s="90"/>
      <c r="C1356" s="90"/>
      <c r="D1356" s="48" t="s">
        <v>1333</v>
      </c>
      <c r="E1356" s="90"/>
      <c r="F1356" s="90"/>
      <c r="G1356" s="90"/>
      <c r="H1356" s="90"/>
      <c r="I1356" s="90"/>
      <c r="J1356" s="90"/>
      <c r="K1356" s="92"/>
    </row>
    <row r="1357" spans="2:11" ht="15.75" customHeight="1" x14ac:dyDescent="0.4">
      <c r="B1357" s="89">
        <v>676</v>
      </c>
      <c r="C1357" s="89">
        <v>1540</v>
      </c>
      <c r="D1357" s="20" t="s">
        <v>6145</v>
      </c>
      <c r="E1357" s="89">
        <v>94</v>
      </c>
      <c r="F1357" s="89" t="s">
        <v>57</v>
      </c>
      <c r="G1357" s="89" t="s">
        <v>29</v>
      </c>
      <c r="H1357" s="89"/>
      <c r="I1357" s="89"/>
      <c r="J1357" s="89">
        <v>2122</v>
      </c>
      <c r="K1357" s="91" t="s">
        <v>15</v>
      </c>
    </row>
    <row r="1358" spans="2:11" ht="16.5" customHeight="1" thickBot="1" x14ac:dyDescent="0.45">
      <c r="B1358" s="90"/>
      <c r="C1358" s="90"/>
      <c r="D1358" s="48" t="s">
        <v>1333</v>
      </c>
      <c r="E1358" s="90"/>
      <c r="F1358" s="90"/>
      <c r="G1358" s="90"/>
      <c r="H1358" s="90"/>
      <c r="I1358" s="90"/>
      <c r="J1358" s="90"/>
      <c r="K1358" s="92"/>
    </row>
    <row r="1359" spans="2:11" ht="15.75" customHeight="1" x14ac:dyDescent="0.4">
      <c r="B1359" s="89">
        <v>677</v>
      </c>
      <c r="C1359" s="89">
        <v>1541</v>
      </c>
      <c r="D1359" s="20" t="s">
        <v>1334</v>
      </c>
      <c r="E1359" s="89">
        <v>89</v>
      </c>
      <c r="F1359" s="89" t="s">
        <v>134</v>
      </c>
      <c r="G1359" s="89" t="s">
        <v>29</v>
      </c>
      <c r="H1359" s="89"/>
      <c r="I1359" s="89"/>
      <c r="J1359" s="89">
        <v>2461</v>
      </c>
      <c r="K1359" s="91" t="s">
        <v>19</v>
      </c>
    </row>
    <row r="1360" spans="2:11" ht="16.5" customHeight="1" thickBot="1" x14ac:dyDescent="0.45">
      <c r="B1360" s="90"/>
      <c r="C1360" s="90"/>
      <c r="D1360" s="48" t="s">
        <v>1335</v>
      </c>
      <c r="E1360" s="90"/>
      <c r="F1360" s="90"/>
      <c r="G1360" s="90"/>
      <c r="H1360" s="90"/>
      <c r="I1360" s="90"/>
      <c r="J1360" s="90"/>
      <c r="K1360" s="92"/>
    </row>
    <row r="1361" spans="2:11" ht="15.6" customHeight="1" x14ac:dyDescent="0.4">
      <c r="B1361" s="89">
        <v>678</v>
      </c>
      <c r="C1361" s="89">
        <v>1542</v>
      </c>
      <c r="D1361" s="20" t="s">
        <v>1336</v>
      </c>
      <c r="E1361" s="89">
        <v>73</v>
      </c>
      <c r="F1361" s="89" t="s">
        <v>57</v>
      </c>
      <c r="G1361" s="89" t="s">
        <v>29</v>
      </c>
      <c r="H1361" s="89"/>
      <c r="I1361" s="89"/>
      <c r="J1361" s="89">
        <v>2193</v>
      </c>
      <c r="K1361" s="91" t="s">
        <v>19</v>
      </c>
    </row>
    <row r="1362" spans="2:11" ht="16.350000000000001" customHeight="1" thickBot="1" x14ac:dyDescent="0.45">
      <c r="B1362" s="90"/>
      <c r="C1362" s="90"/>
      <c r="D1362" s="48" t="s">
        <v>1337</v>
      </c>
      <c r="E1362" s="90"/>
      <c r="F1362" s="90"/>
      <c r="G1362" s="90"/>
      <c r="H1362" s="90"/>
      <c r="I1362" s="90"/>
      <c r="J1362" s="90"/>
      <c r="K1362" s="92"/>
    </row>
    <row r="1363" spans="2:11" ht="16.350000000000001" customHeight="1" x14ac:dyDescent="0.4">
      <c r="B1363" s="89">
        <v>679</v>
      </c>
      <c r="C1363" s="89">
        <v>1543</v>
      </c>
      <c r="D1363" s="20" t="s">
        <v>1338</v>
      </c>
      <c r="E1363" s="89">
        <v>50</v>
      </c>
      <c r="F1363" s="89" t="s">
        <v>13</v>
      </c>
      <c r="G1363" s="89" t="s">
        <v>29</v>
      </c>
      <c r="H1363" s="89"/>
      <c r="I1363" s="89"/>
      <c r="J1363" s="89">
        <v>2040</v>
      </c>
      <c r="K1363" s="91" t="s">
        <v>19</v>
      </c>
    </row>
    <row r="1364" spans="2:11" ht="16.350000000000001" customHeight="1" thickBot="1" x14ac:dyDescent="0.45">
      <c r="B1364" s="90"/>
      <c r="C1364" s="90"/>
      <c r="D1364" s="48" t="s">
        <v>1339</v>
      </c>
      <c r="E1364" s="90"/>
      <c r="F1364" s="90"/>
      <c r="G1364" s="90"/>
      <c r="H1364" s="90"/>
      <c r="I1364" s="90"/>
      <c r="J1364" s="90"/>
      <c r="K1364" s="92"/>
    </row>
    <row r="1365" spans="2:11" ht="16.350000000000001" customHeight="1" x14ac:dyDescent="0.4">
      <c r="B1365" s="89">
        <v>680</v>
      </c>
      <c r="C1365" s="89">
        <v>1544</v>
      </c>
      <c r="D1365" s="20" t="s">
        <v>1340</v>
      </c>
      <c r="E1365" s="89">
        <v>32</v>
      </c>
      <c r="F1365" s="89" t="s">
        <v>13</v>
      </c>
      <c r="G1365" s="89" t="s">
        <v>169</v>
      </c>
      <c r="H1365" s="89"/>
      <c r="I1365" s="89"/>
      <c r="J1365" s="89">
        <v>2011</v>
      </c>
      <c r="K1365" s="91" t="s">
        <v>19</v>
      </c>
    </row>
    <row r="1366" spans="2:11" ht="16.350000000000001" customHeight="1" thickBot="1" x14ac:dyDescent="0.45">
      <c r="B1366" s="90"/>
      <c r="C1366" s="90"/>
      <c r="D1366" s="48" t="s">
        <v>1341</v>
      </c>
      <c r="E1366" s="90"/>
      <c r="F1366" s="90"/>
      <c r="G1366" s="90"/>
      <c r="H1366" s="90"/>
      <c r="I1366" s="90"/>
      <c r="J1366" s="90"/>
      <c r="K1366" s="92"/>
    </row>
    <row r="1367" spans="2:11" ht="16.350000000000001" customHeight="1" x14ac:dyDescent="0.4">
      <c r="B1367" s="89">
        <v>681</v>
      </c>
      <c r="C1367" s="89">
        <v>3886</v>
      </c>
      <c r="D1367" s="20" t="s">
        <v>1342</v>
      </c>
      <c r="E1367" s="89" t="s">
        <v>82</v>
      </c>
      <c r="F1367" s="89" t="s">
        <v>13</v>
      </c>
      <c r="G1367" s="89" t="s">
        <v>29</v>
      </c>
      <c r="H1367" s="89">
        <v>8</v>
      </c>
      <c r="I1367" s="89">
        <v>8</v>
      </c>
      <c r="J1367" s="89">
        <v>2152</v>
      </c>
      <c r="K1367" s="91" t="s">
        <v>15</v>
      </c>
    </row>
    <row r="1368" spans="2:11" ht="16.350000000000001" customHeight="1" thickBot="1" x14ac:dyDescent="0.45">
      <c r="B1368" s="90"/>
      <c r="C1368" s="90"/>
      <c r="D1368" s="48" t="s">
        <v>1343</v>
      </c>
      <c r="E1368" s="90"/>
      <c r="F1368" s="90"/>
      <c r="G1368" s="90"/>
      <c r="H1368" s="90"/>
      <c r="I1368" s="90"/>
      <c r="J1368" s="90"/>
      <c r="K1368" s="92"/>
    </row>
    <row r="1369" spans="2:11" ht="16.350000000000001" customHeight="1" x14ac:dyDescent="0.4">
      <c r="B1369" s="89">
        <v>682</v>
      </c>
      <c r="C1369" s="89">
        <v>1545</v>
      </c>
      <c r="D1369" s="20" t="s">
        <v>1344</v>
      </c>
      <c r="E1369" s="89">
        <v>61</v>
      </c>
      <c r="F1369" s="89" t="s">
        <v>13</v>
      </c>
      <c r="G1369" s="89" t="s">
        <v>469</v>
      </c>
      <c r="H1369" s="89"/>
      <c r="I1369" s="89"/>
      <c r="J1369" s="89">
        <v>2174</v>
      </c>
      <c r="K1369" s="91" t="s">
        <v>19</v>
      </c>
    </row>
    <row r="1370" spans="2:11" ht="16.350000000000001" customHeight="1" thickBot="1" x14ac:dyDescent="0.45">
      <c r="B1370" s="90"/>
      <c r="C1370" s="90"/>
      <c r="D1370" s="48" t="s">
        <v>1345</v>
      </c>
      <c r="E1370" s="90"/>
      <c r="F1370" s="90"/>
      <c r="G1370" s="90"/>
      <c r="H1370" s="90"/>
      <c r="I1370" s="90"/>
      <c r="J1370" s="90"/>
      <c r="K1370" s="92"/>
    </row>
    <row r="1371" spans="2:11" ht="16.350000000000001" customHeight="1" x14ac:dyDescent="0.4">
      <c r="B1371" s="89">
        <v>683</v>
      </c>
      <c r="C1371" s="89">
        <v>1546</v>
      </c>
      <c r="D1371" s="20" t="s">
        <v>1346</v>
      </c>
      <c r="E1371" s="89">
        <v>76</v>
      </c>
      <c r="F1371" s="89" t="s">
        <v>13</v>
      </c>
      <c r="G1371" s="89" t="s">
        <v>469</v>
      </c>
      <c r="H1371" s="89"/>
      <c r="I1371" s="89"/>
      <c r="J1371" s="89">
        <v>2033</v>
      </c>
      <c r="K1371" s="91" t="s">
        <v>19</v>
      </c>
    </row>
    <row r="1372" spans="2:11" ht="16.350000000000001" customHeight="1" thickBot="1" x14ac:dyDescent="0.45">
      <c r="B1372" s="90"/>
      <c r="C1372" s="90"/>
      <c r="D1372" s="48" t="s">
        <v>1347</v>
      </c>
      <c r="E1372" s="90"/>
      <c r="F1372" s="90"/>
      <c r="G1372" s="90"/>
      <c r="H1372" s="90"/>
      <c r="I1372" s="90"/>
      <c r="J1372" s="90"/>
      <c r="K1372" s="92"/>
    </row>
    <row r="1373" spans="2:11" ht="16.350000000000001" customHeight="1" x14ac:dyDescent="0.4">
      <c r="B1373" s="89">
        <v>684</v>
      </c>
      <c r="C1373" s="89">
        <v>1547</v>
      </c>
      <c r="D1373" s="20" t="s">
        <v>1348</v>
      </c>
      <c r="E1373" s="89">
        <v>86</v>
      </c>
      <c r="F1373" s="89" t="s">
        <v>13</v>
      </c>
      <c r="G1373" s="89" t="s">
        <v>32</v>
      </c>
      <c r="H1373" s="89"/>
      <c r="I1373" s="89"/>
      <c r="J1373" s="89">
        <v>2108</v>
      </c>
      <c r="K1373" s="91" t="s">
        <v>19</v>
      </c>
    </row>
    <row r="1374" spans="2:11" ht="16.350000000000001" customHeight="1" thickBot="1" x14ac:dyDescent="0.45">
      <c r="B1374" s="90"/>
      <c r="C1374" s="90"/>
      <c r="D1374" s="48" t="s">
        <v>1349</v>
      </c>
      <c r="E1374" s="90"/>
      <c r="F1374" s="90"/>
      <c r="G1374" s="90"/>
      <c r="H1374" s="90"/>
      <c r="I1374" s="90"/>
      <c r="J1374" s="90"/>
      <c r="K1374" s="92"/>
    </row>
    <row r="1375" spans="2:11" ht="16.350000000000001" customHeight="1" x14ac:dyDescent="0.4">
      <c r="B1375" s="89">
        <v>685</v>
      </c>
      <c r="C1375" s="89">
        <v>1548</v>
      </c>
      <c r="D1375" s="20" t="s">
        <v>1350</v>
      </c>
      <c r="E1375" s="89">
        <v>55</v>
      </c>
      <c r="F1375" s="89" t="s">
        <v>13</v>
      </c>
      <c r="G1375" s="89" t="s">
        <v>169</v>
      </c>
      <c r="H1375" s="89"/>
      <c r="I1375" s="89"/>
      <c r="J1375" s="89">
        <v>2056</v>
      </c>
      <c r="K1375" s="91" t="s">
        <v>19</v>
      </c>
    </row>
    <row r="1376" spans="2:11" ht="16.350000000000001" customHeight="1" thickBot="1" x14ac:dyDescent="0.45">
      <c r="B1376" s="90"/>
      <c r="C1376" s="90"/>
      <c r="D1376" s="48" t="s">
        <v>1351</v>
      </c>
      <c r="E1376" s="90"/>
      <c r="F1376" s="90"/>
      <c r="G1376" s="90"/>
      <c r="H1376" s="90"/>
      <c r="I1376" s="90"/>
      <c r="J1376" s="90"/>
      <c r="K1376" s="92"/>
    </row>
    <row r="1377" spans="2:11" ht="16.350000000000001" customHeight="1" x14ac:dyDescent="0.4">
      <c r="B1377" s="89">
        <v>686</v>
      </c>
      <c r="C1377" s="89">
        <v>1549</v>
      </c>
      <c r="D1377" s="20" t="s">
        <v>1352</v>
      </c>
      <c r="E1377" s="89" t="s">
        <v>13</v>
      </c>
      <c r="F1377" s="89" t="s">
        <v>13</v>
      </c>
      <c r="G1377" s="89" t="s">
        <v>435</v>
      </c>
      <c r="H1377" s="89"/>
      <c r="I1377" s="89"/>
      <c r="J1377" s="89">
        <v>2078</v>
      </c>
      <c r="K1377" s="91" t="s">
        <v>19</v>
      </c>
    </row>
    <row r="1378" spans="2:11" ht="16.350000000000001" customHeight="1" thickBot="1" x14ac:dyDescent="0.45">
      <c r="B1378" s="90"/>
      <c r="C1378" s="90"/>
      <c r="D1378" s="48" t="s">
        <v>1353</v>
      </c>
      <c r="E1378" s="90"/>
      <c r="F1378" s="90"/>
      <c r="G1378" s="90"/>
      <c r="H1378" s="90"/>
      <c r="I1378" s="90"/>
      <c r="J1378" s="90"/>
      <c r="K1378" s="92"/>
    </row>
    <row r="1379" spans="2:11" ht="16.350000000000001" customHeight="1" x14ac:dyDescent="0.4">
      <c r="B1379" s="89">
        <v>687</v>
      </c>
      <c r="C1379" s="89">
        <v>1550</v>
      </c>
      <c r="D1379" s="20" t="s">
        <v>1354</v>
      </c>
      <c r="E1379" s="89" t="s">
        <v>13</v>
      </c>
      <c r="F1379" s="89" t="s">
        <v>13</v>
      </c>
      <c r="G1379" s="89" t="s">
        <v>169</v>
      </c>
      <c r="H1379" s="89"/>
      <c r="I1379" s="89"/>
      <c r="J1379" s="89">
        <v>2043</v>
      </c>
      <c r="K1379" s="91" t="s">
        <v>19</v>
      </c>
    </row>
    <row r="1380" spans="2:11" ht="16.350000000000001" customHeight="1" thickBot="1" x14ac:dyDescent="0.45">
      <c r="B1380" s="90"/>
      <c r="C1380" s="90"/>
      <c r="D1380" s="48" t="s">
        <v>1355</v>
      </c>
      <c r="E1380" s="90"/>
      <c r="F1380" s="90"/>
      <c r="G1380" s="90"/>
      <c r="H1380" s="90"/>
      <c r="I1380" s="90"/>
      <c r="J1380" s="90"/>
      <c r="K1380" s="92"/>
    </row>
    <row r="1381" spans="2:11" ht="16.350000000000001" customHeight="1" x14ac:dyDescent="0.4">
      <c r="B1381" s="89">
        <v>688</v>
      </c>
      <c r="C1381" s="89">
        <v>1551</v>
      </c>
      <c r="D1381" s="20" t="s">
        <v>1356</v>
      </c>
      <c r="E1381" s="89" t="s">
        <v>13</v>
      </c>
      <c r="F1381" s="89" t="s">
        <v>13</v>
      </c>
      <c r="G1381" s="89" t="s">
        <v>79</v>
      </c>
      <c r="H1381" s="89"/>
      <c r="I1381" s="89"/>
      <c r="J1381" s="89">
        <v>2024</v>
      </c>
      <c r="K1381" s="91" t="s">
        <v>19</v>
      </c>
    </row>
    <row r="1382" spans="2:11" ht="16.350000000000001" customHeight="1" thickBot="1" x14ac:dyDescent="0.45">
      <c r="B1382" s="90"/>
      <c r="C1382" s="90"/>
      <c r="D1382" s="48" t="s">
        <v>1357</v>
      </c>
      <c r="E1382" s="90"/>
      <c r="F1382" s="90"/>
      <c r="G1382" s="90"/>
      <c r="H1382" s="90"/>
      <c r="I1382" s="90"/>
      <c r="J1382" s="90"/>
      <c r="K1382" s="92"/>
    </row>
    <row r="1383" spans="2:11" ht="16.350000000000001" customHeight="1" x14ac:dyDescent="0.4">
      <c r="B1383" s="89">
        <v>689</v>
      </c>
      <c r="C1383" s="89">
        <v>1552</v>
      </c>
      <c r="D1383" s="20" t="s">
        <v>1358</v>
      </c>
      <c r="E1383" s="89" t="s">
        <v>13</v>
      </c>
      <c r="F1383" s="89" t="s">
        <v>13</v>
      </c>
      <c r="G1383" s="89" t="s">
        <v>103</v>
      </c>
      <c r="H1383" s="89"/>
      <c r="I1383" s="89"/>
      <c r="J1383" s="89">
        <v>2073</v>
      </c>
      <c r="K1383" s="91" t="s">
        <v>19</v>
      </c>
    </row>
    <row r="1384" spans="2:11" ht="16.350000000000001" customHeight="1" thickBot="1" x14ac:dyDescent="0.45">
      <c r="B1384" s="90"/>
      <c r="C1384" s="90"/>
      <c r="D1384" s="48" t="s">
        <v>1359</v>
      </c>
      <c r="E1384" s="90"/>
      <c r="F1384" s="90"/>
      <c r="G1384" s="90"/>
      <c r="H1384" s="90"/>
      <c r="I1384" s="90"/>
      <c r="J1384" s="90"/>
      <c r="K1384" s="92"/>
    </row>
    <row r="1385" spans="2:11" ht="16.350000000000001" customHeight="1" x14ac:dyDescent="0.4">
      <c r="B1385" s="89">
        <v>690</v>
      </c>
      <c r="C1385" s="89">
        <v>1553</v>
      </c>
      <c r="D1385" s="20" t="s">
        <v>1360</v>
      </c>
      <c r="E1385" s="89" t="s">
        <v>13</v>
      </c>
      <c r="F1385" s="89" t="s">
        <v>13</v>
      </c>
      <c r="G1385" s="89" t="s">
        <v>43</v>
      </c>
      <c r="H1385" s="89"/>
      <c r="I1385" s="89"/>
      <c r="J1385" s="89">
        <v>2033</v>
      </c>
      <c r="K1385" s="91" t="s">
        <v>19</v>
      </c>
    </row>
    <row r="1386" spans="2:11" ht="16.350000000000001" customHeight="1" thickBot="1" x14ac:dyDescent="0.45">
      <c r="B1386" s="90"/>
      <c r="C1386" s="90"/>
      <c r="D1386" s="48" t="s">
        <v>1361</v>
      </c>
      <c r="E1386" s="90"/>
      <c r="F1386" s="90"/>
      <c r="G1386" s="90"/>
      <c r="H1386" s="90"/>
      <c r="I1386" s="90"/>
      <c r="J1386" s="90"/>
      <c r="K1386" s="92"/>
    </row>
    <row r="1387" spans="2:11" ht="16.350000000000001" customHeight="1" x14ac:dyDescent="0.4">
      <c r="B1387" s="89">
        <v>691</v>
      </c>
      <c r="C1387" s="89">
        <v>1554</v>
      </c>
      <c r="D1387" s="20" t="s">
        <v>1362</v>
      </c>
      <c r="E1387" s="89">
        <v>66</v>
      </c>
      <c r="F1387" s="89" t="s">
        <v>13</v>
      </c>
      <c r="G1387" s="89" t="s">
        <v>39</v>
      </c>
      <c r="H1387" s="89"/>
      <c r="I1387" s="89"/>
      <c r="J1387" s="89">
        <v>2053</v>
      </c>
      <c r="K1387" s="91" t="s">
        <v>19</v>
      </c>
    </row>
    <row r="1388" spans="2:11" ht="16.350000000000001" customHeight="1" thickBot="1" x14ac:dyDescent="0.45">
      <c r="B1388" s="90"/>
      <c r="C1388" s="90"/>
      <c r="D1388" s="48" t="s">
        <v>1363</v>
      </c>
      <c r="E1388" s="90"/>
      <c r="F1388" s="90"/>
      <c r="G1388" s="90"/>
      <c r="H1388" s="90"/>
      <c r="I1388" s="90"/>
      <c r="J1388" s="90"/>
      <c r="K1388" s="92"/>
    </row>
    <row r="1389" spans="2:11" ht="16.350000000000001" customHeight="1" x14ac:dyDescent="0.4">
      <c r="B1389" s="89">
        <v>692</v>
      </c>
      <c r="C1389" s="89">
        <v>1555</v>
      </c>
      <c r="D1389" s="20" t="s">
        <v>1364</v>
      </c>
      <c r="E1389" s="89">
        <v>85</v>
      </c>
      <c r="F1389" s="89" t="s">
        <v>13</v>
      </c>
      <c r="G1389" s="89" t="s">
        <v>29</v>
      </c>
      <c r="H1389" s="89"/>
      <c r="I1389" s="89"/>
      <c r="J1389" s="89">
        <v>2139</v>
      </c>
      <c r="K1389" s="91" t="s">
        <v>19</v>
      </c>
    </row>
    <row r="1390" spans="2:11" ht="16.350000000000001" customHeight="1" thickBot="1" x14ac:dyDescent="0.45">
      <c r="B1390" s="90"/>
      <c r="C1390" s="90"/>
      <c r="D1390" s="48" t="s">
        <v>1365</v>
      </c>
      <c r="E1390" s="90"/>
      <c r="F1390" s="90"/>
      <c r="G1390" s="90"/>
      <c r="H1390" s="90"/>
      <c r="I1390" s="90"/>
      <c r="J1390" s="90"/>
      <c r="K1390" s="92"/>
    </row>
    <row r="1391" spans="2:11" ht="16.350000000000001" customHeight="1" x14ac:dyDescent="0.4">
      <c r="B1391" s="89">
        <v>693</v>
      </c>
      <c r="C1391" s="89">
        <v>1556</v>
      </c>
      <c r="D1391" s="20" t="s">
        <v>1366</v>
      </c>
      <c r="E1391" s="89">
        <v>96</v>
      </c>
      <c r="F1391" s="89" t="s">
        <v>13</v>
      </c>
      <c r="G1391" s="89" t="s">
        <v>79</v>
      </c>
      <c r="H1391" s="89"/>
      <c r="I1391" s="89"/>
      <c r="J1391" s="89">
        <v>2047</v>
      </c>
      <c r="K1391" s="91" t="s">
        <v>19</v>
      </c>
    </row>
    <row r="1392" spans="2:11" ht="16.350000000000001" customHeight="1" thickBot="1" x14ac:dyDescent="0.45">
      <c r="B1392" s="90"/>
      <c r="C1392" s="90"/>
      <c r="D1392" s="48" t="s">
        <v>1367</v>
      </c>
      <c r="E1392" s="90"/>
      <c r="F1392" s="90"/>
      <c r="G1392" s="90"/>
      <c r="H1392" s="90"/>
      <c r="I1392" s="90"/>
      <c r="J1392" s="90"/>
      <c r="K1392" s="92"/>
    </row>
    <row r="1393" spans="2:11" ht="16.350000000000001" customHeight="1" x14ac:dyDescent="0.4">
      <c r="B1393" s="89">
        <v>694</v>
      </c>
      <c r="C1393" s="89">
        <v>1557</v>
      </c>
      <c r="D1393" s="20" t="s">
        <v>1368</v>
      </c>
      <c r="E1393" s="89" t="s">
        <v>13</v>
      </c>
      <c r="F1393" s="89" t="s">
        <v>13</v>
      </c>
      <c r="G1393" s="89" t="s">
        <v>39</v>
      </c>
      <c r="H1393" s="89"/>
      <c r="I1393" s="89"/>
      <c r="J1393" s="89">
        <v>2037</v>
      </c>
      <c r="K1393" s="91" t="s">
        <v>19</v>
      </c>
    </row>
    <row r="1394" spans="2:11" ht="16.350000000000001" customHeight="1" thickBot="1" x14ac:dyDescent="0.45">
      <c r="B1394" s="90"/>
      <c r="C1394" s="90"/>
      <c r="D1394" s="48" t="s">
        <v>1369</v>
      </c>
      <c r="E1394" s="90"/>
      <c r="F1394" s="90"/>
      <c r="G1394" s="90"/>
      <c r="H1394" s="90"/>
      <c r="I1394" s="90"/>
      <c r="J1394" s="90"/>
      <c r="K1394" s="92"/>
    </row>
    <row r="1395" spans="2:11" ht="16.350000000000001" customHeight="1" x14ac:dyDescent="0.4">
      <c r="B1395" s="89">
        <v>695</v>
      </c>
      <c r="C1395" s="89">
        <v>4186</v>
      </c>
      <c r="D1395" s="20" t="s">
        <v>6455</v>
      </c>
      <c r="E1395" s="89" t="s">
        <v>42</v>
      </c>
      <c r="F1395" s="89" t="s">
        <v>13</v>
      </c>
      <c r="G1395" s="89" t="s">
        <v>29</v>
      </c>
      <c r="H1395" s="89">
        <v>11</v>
      </c>
      <c r="I1395" s="89">
        <v>38</v>
      </c>
      <c r="J1395" s="89">
        <v>2138</v>
      </c>
      <c r="K1395" s="91" t="s">
        <v>15</v>
      </c>
    </row>
    <row r="1396" spans="2:11" ht="16.350000000000001" customHeight="1" thickBot="1" x14ac:dyDescent="0.45">
      <c r="B1396" s="90"/>
      <c r="C1396" s="90"/>
      <c r="D1396" s="48" t="s">
        <v>6477</v>
      </c>
      <c r="E1396" s="90"/>
      <c r="F1396" s="90"/>
      <c r="G1396" s="90"/>
      <c r="H1396" s="90"/>
      <c r="I1396" s="90"/>
      <c r="J1396" s="90"/>
      <c r="K1396" s="92"/>
    </row>
    <row r="1397" spans="2:11" ht="16.350000000000001" customHeight="1" x14ac:dyDescent="0.4">
      <c r="B1397" s="89">
        <v>696</v>
      </c>
      <c r="C1397" s="89">
        <v>1558</v>
      </c>
      <c r="D1397" s="20" t="s">
        <v>1370</v>
      </c>
      <c r="E1397" s="89" t="s">
        <v>13</v>
      </c>
      <c r="F1397" s="89" t="s">
        <v>13</v>
      </c>
      <c r="G1397" s="89" t="s">
        <v>29</v>
      </c>
      <c r="H1397" s="89"/>
      <c r="I1397" s="89"/>
      <c r="J1397" s="89">
        <v>2032</v>
      </c>
      <c r="K1397" s="91" t="s">
        <v>19</v>
      </c>
    </row>
    <row r="1398" spans="2:11" ht="16.350000000000001" customHeight="1" thickBot="1" x14ac:dyDescent="0.45">
      <c r="B1398" s="90"/>
      <c r="C1398" s="90"/>
      <c r="D1398" s="48" t="s">
        <v>1371</v>
      </c>
      <c r="E1398" s="90"/>
      <c r="F1398" s="90"/>
      <c r="G1398" s="90"/>
      <c r="H1398" s="90"/>
      <c r="I1398" s="90"/>
      <c r="J1398" s="90"/>
      <c r="K1398" s="92"/>
    </row>
    <row r="1399" spans="2:11" ht="16.350000000000001" customHeight="1" x14ac:dyDescent="0.4">
      <c r="B1399" s="89">
        <v>697</v>
      </c>
      <c r="C1399" s="89">
        <v>1559</v>
      </c>
      <c r="D1399" s="20" t="s">
        <v>1372</v>
      </c>
      <c r="E1399" s="89" t="s">
        <v>13</v>
      </c>
      <c r="F1399" s="89" t="s">
        <v>13</v>
      </c>
      <c r="G1399" s="89" t="s">
        <v>29</v>
      </c>
      <c r="H1399" s="89"/>
      <c r="I1399" s="89"/>
      <c r="J1399" s="89">
        <v>2003</v>
      </c>
      <c r="K1399" s="91" t="s">
        <v>19</v>
      </c>
    </row>
    <row r="1400" spans="2:11" ht="16.350000000000001" customHeight="1" thickBot="1" x14ac:dyDescent="0.45">
      <c r="B1400" s="90"/>
      <c r="C1400" s="90"/>
      <c r="D1400" s="48" t="s">
        <v>1373</v>
      </c>
      <c r="E1400" s="90"/>
      <c r="F1400" s="90"/>
      <c r="G1400" s="90"/>
      <c r="H1400" s="90"/>
      <c r="I1400" s="90"/>
      <c r="J1400" s="90"/>
      <c r="K1400" s="92"/>
    </row>
    <row r="1401" spans="2:11" ht="16.350000000000001" customHeight="1" x14ac:dyDescent="0.4">
      <c r="B1401" s="89">
        <v>698</v>
      </c>
      <c r="C1401" s="89">
        <v>1560</v>
      </c>
      <c r="D1401" s="20" t="s">
        <v>1374</v>
      </c>
      <c r="E1401" s="89">
        <v>89</v>
      </c>
      <c r="F1401" s="89" t="s">
        <v>13</v>
      </c>
      <c r="G1401" s="89" t="s">
        <v>29</v>
      </c>
      <c r="H1401" s="89"/>
      <c r="I1401" s="89"/>
      <c r="J1401" s="89">
        <v>2038</v>
      </c>
      <c r="K1401" s="91" t="s">
        <v>19</v>
      </c>
    </row>
    <row r="1402" spans="2:11" ht="16.350000000000001" customHeight="1" thickBot="1" x14ac:dyDescent="0.45">
      <c r="B1402" s="90"/>
      <c r="C1402" s="90"/>
      <c r="D1402" s="48" t="s">
        <v>1375</v>
      </c>
      <c r="E1402" s="90"/>
      <c r="F1402" s="90"/>
      <c r="G1402" s="90"/>
      <c r="H1402" s="90"/>
      <c r="I1402" s="90"/>
      <c r="J1402" s="90"/>
      <c r="K1402" s="92"/>
    </row>
    <row r="1403" spans="2:11" ht="16.350000000000001" customHeight="1" x14ac:dyDescent="0.4">
      <c r="B1403" s="89">
        <v>699</v>
      </c>
      <c r="C1403" s="89">
        <v>3704</v>
      </c>
      <c r="D1403" s="20" t="s">
        <v>1377</v>
      </c>
      <c r="E1403" s="89" t="s">
        <v>13</v>
      </c>
      <c r="F1403" s="89" t="s">
        <v>13</v>
      </c>
      <c r="G1403" s="89" t="s">
        <v>39</v>
      </c>
      <c r="H1403" s="89"/>
      <c r="I1403" s="89"/>
      <c r="J1403" s="89">
        <v>2115</v>
      </c>
      <c r="K1403" s="91" t="s">
        <v>19</v>
      </c>
    </row>
    <row r="1404" spans="2:11" ht="16.350000000000001" customHeight="1" thickBot="1" x14ac:dyDescent="0.45">
      <c r="B1404" s="90"/>
      <c r="C1404" s="90"/>
      <c r="D1404" s="48" t="s">
        <v>1378</v>
      </c>
      <c r="E1404" s="90"/>
      <c r="F1404" s="90"/>
      <c r="G1404" s="90"/>
      <c r="H1404" s="90"/>
      <c r="I1404" s="90"/>
      <c r="J1404" s="90"/>
      <c r="K1404" s="92"/>
    </row>
    <row r="1405" spans="2:11" ht="16.350000000000001" customHeight="1" x14ac:dyDescent="0.4">
      <c r="B1405" s="89">
        <v>700</v>
      </c>
      <c r="C1405" s="89">
        <v>3815</v>
      </c>
      <c r="D1405" s="20" t="s">
        <v>1379</v>
      </c>
      <c r="E1405" s="89" t="s">
        <v>203</v>
      </c>
      <c r="F1405" s="89" t="s">
        <v>13</v>
      </c>
      <c r="G1405" s="89" t="s">
        <v>43</v>
      </c>
      <c r="H1405" s="89"/>
      <c r="I1405" s="89"/>
      <c r="J1405" s="89">
        <v>2080</v>
      </c>
      <c r="K1405" s="91" t="s">
        <v>19</v>
      </c>
    </row>
    <row r="1406" spans="2:11" ht="16.350000000000001" customHeight="1" thickBot="1" x14ac:dyDescent="0.45">
      <c r="B1406" s="90"/>
      <c r="C1406" s="90"/>
      <c r="D1406" s="48" t="s">
        <v>1380</v>
      </c>
      <c r="E1406" s="90"/>
      <c r="F1406" s="90"/>
      <c r="G1406" s="90"/>
      <c r="H1406" s="90"/>
      <c r="I1406" s="90"/>
      <c r="J1406" s="90"/>
      <c r="K1406" s="92"/>
    </row>
    <row r="1407" spans="2:11" ht="16.350000000000001" customHeight="1" x14ac:dyDescent="0.4">
      <c r="B1407" s="89">
        <v>701</v>
      </c>
      <c r="C1407" s="89">
        <v>4079</v>
      </c>
      <c r="D1407" s="20" t="s">
        <v>6155</v>
      </c>
      <c r="E1407" s="89" t="s">
        <v>189</v>
      </c>
      <c r="F1407" s="89" t="s">
        <v>13</v>
      </c>
      <c r="G1407" s="89" t="s">
        <v>43</v>
      </c>
      <c r="H1407" s="89"/>
      <c r="I1407" s="89"/>
      <c r="J1407" s="89">
        <v>2071</v>
      </c>
      <c r="K1407" s="91" t="s">
        <v>15</v>
      </c>
    </row>
    <row r="1408" spans="2:11" ht="16.350000000000001" customHeight="1" thickBot="1" x14ac:dyDescent="0.45">
      <c r="B1408" s="90"/>
      <c r="C1408" s="90"/>
      <c r="D1408" s="48" t="s">
        <v>6203</v>
      </c>
      <c r="E1408" s="90"/>
      <c r="F1408" s="90"/>
      <c r="G1408" s="90"/>
      <c r="H1408" s="90"/>
      <c r="I1408" s="90"/>
      <c r="J1408" s="90"/>
      <c r="K1408" s="92"/>
    </row>
    <row r="1409" spans="2:11" ht="16.350000000000001" customHeight="1" x14ac:dyDescent="0.4">
      <c r="B1409" s="89">
        <v>702</v>
      </c>
      <c r="C1409" s="89">
        <v>1561</v>
      </c>
      <c r="D1409" s="20" t="s">
        <v>1381</v>
      </c>
      <c r="E1409" s="89">
        <v>53</v>
      </c>
      <c r="F1409" s="89" t="s">
        <v>13</v>
      </c>
      <c r="G1409" s="89" t="s">
        <v>169</v>
      </c>
      <c r="H1409" s="89"/>
      <c r="I1409" s="89"/>
      <c r="J1409" s="89">
        <v>1960</v>
      </c>
      <c r="K1409" s="91" t="s">
        <v>19</v>
      </c>
    </row>
    <row r="1410" spans="2:11" ht="16.350000000000001" customHeight="1" thickBot="1" x14ac:dyDescent="0.45">
      <c r="B1410" s="90"/>
      <c r="C1410" s="90"/>
      <c r="D1410" s="48" t="s">
        <v>1382</v>
      </c>
      <c r="E1410" s="90"/>
      <c r="F1410" s="90"/>
      <c r="G1410" s="90"/>
      <c r="H1410" s="90"/>
      <c r="I1410" s="90"/>
      <c r="J1410" s="90"/>
      <c r="K1410" s="92"/>
    </row>
    <row r="1411" spans="2:11" ht="16.350000000000001" customHeight="1" x14ac:dyDescent="0.4">
      <c r="B1411" s="89">
        <v>703</v>
      </c>
      <c r="C1411" s="89">
        <v>1562</v>
      </c>
      <c r="D1411" s="20" t="s">
        <v>1383</v>
      </c>
      <c r="E1411" s="89" t="s">
        <v>13</v>
      </c>
      <c r="F1411" s="89" t="s">
        <v>13</v>
      </c>
      <c r="G1411" s="89" t="s">
        <v>29</v>
      </c>
      <c r="H1411" s="89"/>
      <c r="I1411" s="89"/>
      <c r="J1411" s="89">
        <v>2045</v>
      </c>
      <c r="K1411" s="91" t="s">
        <v>19</v>
      </c>
    </row>
    <row r="1412" spans="2:11" ht="16.350000000000001" customHeight="1" thickBot="1" x14ac:dyDescent="0.45">
      <c r="B1412" s="90"/>
      <c r="C1412" s="90"/>
      <c r="D1412" s="48" t="s">
        <v>1384</v>
      </c>
      <c r="E1412" s="90"/>
      <c r="F1412" s="90"/>
      <c r="G1412" s="90"/>
      <c r="H1412" s="90"/>
      <c r="I1412" s="90"/>
      <c r="J1412" s="90"/>
      <c r="K1412" s="92"/>
    </row>
    <row r="1413" spans="2:11" ht="16.350000000000001" customHeight="1" x14ac:dyDescent="0.4">
      <c r="B1413" s="89">
        <v>704</v>
      </c>
      <c r="C1413" s="89">
        <v>1563</v>
      </c>
      <c r="D1413" s="20" t="s">
        <v>1385</v>
      </c>
      <c r="E1413" s="89">
        <v>90</v>
      </c>
      <c r="F1413" s="89" t="s">
        <v>13</v>
      </c>
      <c r="G1413" s="89" t="s">
        <v>29</v>
      </c>
      <c r="H1413" s="89"/>
      <c r="I1413" s="89"/>
      <c r="J1413" s="89">
        <v>2038</v>
      </c>
      <c r="K1413" s="91" t="s">
        <v>19</v>
      </c>
    </row>
    <row r="1414" spans="2:11" ht="16.350000000000001" customHeight="1" thickBot="1" x14ac:dyDescent="0.45">
      <c r="B1414" s="90"/>
      <c r="C1414" s="90"/>
      <c r="D1414" s="48" t="s">
        <v>1386</v>
      </c>
      <c r="E1414" s="90"/>
      <c r="F1414" s="90"/>
      <c r="G1414" s="90"/>
      <c r="H1414" s="90"/>
      <c r="I1414" s="90"/>
      <c r="J1414" s="90"/>
      <c r="K1414" s="92"/>
    </row>
    <row r="1415" spans="2:11" ht="16.350000000000001" customHeight="1" x14ac:dyDescent="0.4">
      <c r="B1415" s="89">
        <v>705</v>
      </c>
      <c r="C1415" s="89">
        <v>1564</v>
      </c>
      <c r="D1415" s="20" t="s">
        <v>1387</v>
      </c>
      <c r="E1415" s="89">
        <v>67</v>
      </c>
      <c r="F1415" s="89" t="s">
        <v>13</v>
      </c>
      <c r="G1415" s="89" t="s">
        <v>29</v>
      </c>
      <c r="H1415" s="89"/>
      <c r="I1415" s="89"/>
      <c r="J1415" s="89">
        <v>2108</v>
      </c>
      <c r="K1415" s="91" t="s">
        <v>19</v>
      </c>
    </row>
    <row r="1416" spans="2:11" ht="16.350000000000001" customHeight="1" thickBot="1" x14ac:dyDescent="0.45">
      <c r="B1416" s="90"/>
      <c r="C1416" s="90"/>
      <c r="D1416" s="48" t="s">
        <v>1388</v>
      </c>
      <c r="E1416" s="90"/>
      <c r="F1416" s="90"/>
      <c r="G1416" s="90"/>
      <c r="H1416" s="90"/>
      <c r="I1416" s="90"/>
      <c r="J1416" s="90"/>
      <c r="K1416" s="92"/>
    </row>
    <row r="1417" spans="2:11" ht="16.350000000000001" customHeight="1" x14ac:dyDescent="0.4">
      <c r="B1417" s="89">
        <v>706</v>
      </c>
      <c r="C1417" s="89">
        <v>1565</v>
      </c>
      <c r="D1417" s="20" t="s">
        <v>1389</v>
      </c>
      <c r="E1417" s="89">
        <v>58</v>
      </c>
      <c r="F1417" s="89" t="s">
        <v>13</v>
      </c>
      <c r="G1417" s="89" t="s">
        <v>32</v>
      </c>
      <c r="H1417" s="89"/>
      <c r="I1417" s="89"/>
      <c r="J1417" s="89">
        <v>2082</v>
      </c>
      <c r="K1417" s="91" t="s">
        <v>19</v>
      </c>
    </row>
    <row r="1418" spans="2:11" ht="16.350000000000001" customHeight="1" thickBot="1" x14ac:dyDescent="0.45">
      <c r="B1418" s="90"/>
      <c r="C1418" s="90"/>
      <c r="D1418" s="48" t="s">
        <v>1390</v>
      </c>
      <c r="E1418" s="90"/>
      <c r="F1418" s="90"/>
      <c r="G1418" s="90"/>
      <c r="H1418" s="90"/>
      <c r="I1418" s="90"/>
      <c r="J1418" s="90"/>
      <c r="K1418" s="92"/>
    </row>
    <row r="1419" spans="2:11" ht="16.350000000000001" customHeight="1" x14ac:dyDescent="0.4">
      <c r="B1419" s="89">
        <v>707</v>
      </c>
      <c r="C1419" s="89">
        <v>4199</v>
      </c>
      <c r="D1419" s="20" t="s">
        <v>6468</v>
      </c>
      <c r="E1419" s="89" t="s">
        <v>6259</v>
      </c>
      <c r="F1419" s="89" t="s">
        <v>13</v>
      </c>
      <c r="G1419" s="89" t="s">
        <v>29</v>
      </c>
      <c r="H1419" s="89">
        <v>11</v>
      </c>
      <c r="I1419" s="89">
        <v>-49</v>
      </c>
      <c r="J1419" s="89">
        <v>2051</v>
      </c>
      <c r="K1419" s="91" t="s">
        <v>15</v>
      </c>
    </row>
    <row r="1420" spans="2:11" ht="16.350000000000001" customHeight="1" thickBot="1" x14ac:dyDescent="0.45">
      <c r="B1420" s="90"/>
      <c r="C1420" s="90"/>
      <c r="D1420" s="48" t="s">
        <v>6450</v>
      </c>
      <c r="E1420" s="90"/>
      <c r="F1420" s="90"/>
      <c r="G1420" s="90"/>
      <c r="H1420" s="90"/>
      <c r="I1420" s="90"/>
      <c r="J1420" s="90"/>
      <c r="K1420" s="92"/>
    </row>
    <row r="1421" spans="2:11" ht="16.350000000000001" customHeight="1" x14ac:dyDescent="0.4">
      <c r="B1421" s="89">
        <v>708</v>
      </c>
      <c r="C1421" s="89">
        <v>1566</v>
      </c>
      <c r="D1421" s="20" t="s">
        <v>1391</v>
      </c>
      <c r="E1421" s="89">
        <v>69</v>
      </c>
      <c r="F1421" s="89" t="s">
        <v>13</v>
      </c>
      <c r="G1421" s="89" t="s">
        <v>1142</v>
      </c>
      <c r="H1421" s="89"/>
      <c r="I1421" s="89"/>
      <c r="J1421" s="89">
        <v>2047</v>
      </c>
      <c r="K1421" s="91" t="s">
        <v>19</v>
      </c>
    </row>
    <row r="1422" spans="2:11" ht="16.350000000000001" customHeight="1" thickBot="1" x14ac:dyDescent="0.45">
      <c r="B1422" s="90"/>
      <c r="C1422" s="90"/>
      <c r="D1422" s="48" t="s">
        <v>1392</v>
      </c>
      <c r="E1422" s="90"/>
      <c r="F1422" s="90"/>
      <c r="G1422" s="90"/>
      <c r="H1422" s="90"/>
      <c r="I1422" s="90"/>
      <c r="J1422" s="90"/>
      <c r="K1422" s="92"/>
    </row>
    <row r="1423" spans="2:11" ht="16.350000000000001" customHeight="1" x14ac:dyDescent="0.4">
      <c r="B1423" s="89">
        <v>709</v>
      </c>
      <c r="C1423" s="89">
        <v>1567</v>
      </c>
      <c r="D1423" s="20" t="s">
        <v>1393</v>
      </c>
      <c r="E1423" s="89">
        <v>87</v>
      </c>
      <c r="F1423" s="89" t="s">
        <v>13</v>
      </c>
      <c r="G1423" s="89" t="s">
        <v>29</v>
      </c>
      <c r="H1423" s="89"/>
      <c r="I1423" s="89"/>
      <c r="J1423" s="89">
        <v>2057</v>
      </c>
      <c r="K1423" s="91" t="s">
        <v>19</v>
      </c>
    </row>
    <row r="1424" spans="2:11" ht="16.350000000000001" customHeight="1" thickBot="1" x14ac:dyDescent="0.45">
      <c r="B1424" s="90"/>
      <c r="C1424" s="90"/>
      <c r="D1424" s="48" t="s">
        <v>1394</v>
      </c>
      <c r="E1424" s="90"/>
      <c r="F1424" s="90"/>
      <c r="G1424" s="90"/>
      <c r="H1424" s="90"/>
      <c r="I1424" s="90"/>
      <c r="J1424" s="90"/>
      <c r="K1424" s="92"/>
    </row>
    <row r="1425" spans="2:11" ht="16.350000000000001" customHeight="1" x14ac:dyDescent="0.4">
      <c r="B1425" s="89">
        <v>710</v>
      </c>
      <c r="C1425" s="89">
        <v>1568</v>
      </c>
      <c r="D1425" s="20" t="s">
        <v>1395</v>
      </c>
      <c r="E1425" s="89">
        <v>57</v>
      </c>
      <c r="F1425" s="89" t="s">
        <v>13</v>
      </c>
      <c r="G1425" s="89" t="s">
        <v>32</v>
      </c>
      <c r="H1425" s="89"/>
      <c r="I1425" s="89"/>
      <c r="J1425" s="89">
        <v>2074</v>
      </c>
      <c r="K1425" s="91" t="s">
        <v>19</v>
      </c>
    </row>
    <row r="1426" spans="2:11" ht="16.350000000000001" customHeight="1" thickBot="1" x14ac:dyDescent="0.45">
      <c r="B1426" s="90"/>
      <c r="C1426" s="90"/>
      <c r="D1426" s="48" t="s">
        <v>1396</v>
      </c>
      <c r="E1426" s="90"/>
      <c r="F1426" s="90"/>
      <c r="G1426" s="90"/>
      <c r="H1426" s="90"/>
      <c r="I1426" s="90"/>
      <c r="J1426" s="90"/>
      <c r="K1426" s="92"/>
    </row>
    <row r="1427" spans="2:11" ht="16.350000000000001" customHeight="1" x14ac:dyDescent="0.4">
      <c r="B1427" s="89">
        <v>711</v>
      </c>
      <c r="C1427" s="89">
        <v>1569</v>
      </c>
      <c r="D1427" s="20" t="s">
        <v>1397</v>
      </c>
      <c r="E1427" s="89">
        <v>53</v>
      </c>
      <c r="F1427" s="89" t="s">
        <v>13</v>
      </c>
      <c r="G1427" s="89" t="s">
        <v>29</v>
      </c>
      <c r="H1427" s="89"/>
      <c r="I1427" s="89"/>
      <c r="J1427" s="89">
        <v>1991</v>
      </c>
      <c r="K1427" s="91" t="s">
        <v>19</v>
      </c>
    </row>
    <row r="1428" spans="2:11" ht="16.350000000000001" customHeight="1" thickBot="1" x14ac:dyDescent="0.45">
      <c r="B1428" s="90"/>
      <c r="C1428" s="90"/>
      <c r="D1428" s="48" t="s">
        <v>1398</v>
      </c>
      <c r="E1428" s="90"/>
      <c r="F1428" s="90"/>
      <c r="G1428" s="90"/>
      <c r="H1428" s="90"/>
      <c r="I1428" s="90"/>
      <c r="J1428" s="90"/>
      <c r="K1428" s="92"/>
    </row>
    <row r="1429" spans="2:11" ht="16.350000000000001" customHeight="1" x14ac:dyDescent="0.4">
      <c r="B1429" s="89">
        <v>712</v>
      </c>
      <c r="C1429" s="89">
        <v>1570</v>
      </c>
      <c r="D1429" s="20" t="s">
        <v>1399</v>
      </c>
      <c r="E1429" s="89">
        <v>89</v>
      </c>
      <c r="F1429" s="89" t="s">
        <v>13</v>
      </c>
      <c r="G1429" s="89" t="s">
        <v>79</v>
      </c>
      <c r="H1429" s="89"/>
      <c r="I1429" s="89"/>
      <c r="J1429" s="89">
        <v>2076</v>
      </c>
      <c r="K1429" s="91" t="s">
        <v>19</v>
      </c>
    </row>
    <row r="1430" spans="2:11" ht="16.350000000000001" customHeight="1" thickBot="1" x14ac:dyDescent="0.45">
      <c r="B1430" s="90"/>
      <c r="C1430" s="90"/>
      <c r="D1430" s="48" t="s">
        <v>1400</v>
      </c>
      <c r="E1430" s="90"/>
      <c r="F1430" s="90"/>
      <c r="G1430" s="90"/>
      <c r="H1430" s="90"/>
      <c r="I1430" s="90"/>
      <c r="J1430" s="90"/>
      <c r="K1430" s="92"/>
    </row>
    <row r="1431" spans="2:11" ht="16.350000000000001" customHeight="1" x14ac:dyDescent="0.4">
      <c r="B1431" s="89">
        <v>713</v>
      </c>
      <c r="C1431" s="89">
        <v>1571</v>
      </c>
      <c r="D1431" s="20" t="s">
        <v>1401</v>
      </c>
      <c r="E1431" s="89" t="s">
        <v>13</v>
      </c>
      <c r="F1431" s="89" t="s">
        <v>13</v>
      </c>
      <c r="G1431" s="89" t="s">
        <v>39</v>
      </c>
      <c r="H1431" s="89"/>
      <c r="I1431" s="89"/>
      <c r="J1431" s="89">
        <v>1983</v>
      </c>
      <c r="K1431" s="91" t="s">
        <v>19</v>
      </c>
    </row>
    <row r="1432" spans="2:11" ht="16.350000000000001" customHeight="1" thickBot="1" x14ac:dyDescent="0.45">
      <c r="B1432" s="90"/>
      <c r="C1432" s="90"/>
      <c r="D1432" s="48" t="s">
        <v>1402</v>
      </c>
      <c r="E1432" s="90"/>
      <c r="F1432" s="90"/>
      <c r="G1432" s="90"/>
      <c r="H1432" s="90"/>
      <c r="I1432" s="90"/>
      <c r="J1432" s="90"/>
      <c r="K1432" s="92"/>
    </row>
    <row r="1433" spans="2:11" ht="16.350000000000001" customHeight="1" x14ac:dyDescent="0.4">
      <c r="B1433" s="89">
        <v>714</v>
      </c>
      <c r="C1433" s="89">
        <v>1572</v>
      </c>
      <c r="D1433" s="20" t="s">
        <v>1403</v>
      </c>
      <c r="E1433" s="89">
        <v>89</v>
      </c>
      <c r="F1433" s="89" t="s">
        <v>13</v>
      </c>
      <c r="G1433" s="89" t="s">
        <v>79</v>
      </c>
      <c r="H1433" s="89"/>
      <c r="I1433" s="89"/>
      <c r="J1433" s="89">
        <v>2166</v>
      </c>
      <c r="K1433" s="91" t="s">
        <v>19</v>
      </c>
    </row>
    <row r="1434" spans="2:11" ht="16.350000000000001" customHeight="1" thickBot="1" x14ac:dyDescent="0.45">
      <c r="B1434" s="90"/>
      <c r="C1434" s="90"/>
      <c r="D1434" s="48" t="s">
        <v>1404</v>
      </c>
      <c r="E1434" s="90"/>
      <c r="F1434" s="90"/>
      <c r="G1434" s="90"/>
      <c r="H1434" s="90"/>
      <c r="I1434" s="90"/>
      <c r="J1434" s="90"/>
      <c r="K1434" s="92"/>
    </row>
    <row r="1435" spans="2:11" ht="16.350000000000001" customHeight="1" x14ac:dyDescent="0.4">
      <c r="B1435" s="89">
        <v>715</v>
      </c>
      <c r="C1435" s="89">
        <v>1573</v>
      </c>
      <c r="D1435" s="20" t="s">
        <v>1405</v>
      </c>
      <c r="E1435" s="89">
        <v>52</v>
      </c>
      <c r="F1435" s="89" t="s">
        <v>13</v>
      </c>
      <c r="G1435" s="89" t="s">
        <v>29</v>
      </c>
      <c r="H1435" s="89"/>
      <c r="I1435" s="89"/>
      <c r="J1435" s="89">
        <v>2018</v>
      </c>
      <c r="K1435" s="91" t="s">
        <v>19</v>
      </c>
    </row>
    <row r="1436" spans="2:11" ht="16.350000000000001" customHeight="1" thickBot="1" x14ac:dyDescent="0.45">
      <c r="B1436" s="90"/>
      <c r="C1436" s="90"/>
      <c r="D1436" s="48" t="s">
        <v>1406</v>
      </c>
      <c r="E1436" s="90"/>
      <c r="F1436" s="90"/>
      <c r="G1436" s="90"/>
      <c r="H1436" s="90"/>
      <c r="I1436" s="90"/>
      <c r="J1436" s="90"/>
      <c r="K1436" s="92"/>
    </row>
    <row r="1437" spans="2:11" ht="16.350000000000001" customHeight="1" x14ac:dyDescent="0.4">
      <c r="B1437" s="89">
        <v>716</v>
      </c>
      <c r="C1437" s="89">
        <v>1574</v>
      </c>
      <c r="D1437" s="20" t="s">
        <v>1407</v>
      </c>
      <c r="E1437" s="89" t="s">
        <v>137</v>
      </c>
      <c r="F1437" s="89" t="s">
        <v>13</v>
      </c>
      <c r="G1437" s="89" t="s">
        <v>1408</v>
      </c>
      <c r="H1437" s="89"/>
      <c r="I1437" s="89"/>
      <c r="J1437" s="89">
        <v>1926</v>
      </c>
      <c r="K1437" s="91" t="s">
        <v>19</v>
      </c>
    </row>
    <row r="1438" spans="2:11" ht="16.350000000000001" customHeight="1" thickBot="1" x14ac:dyDescent="0.45">
      <c r="B1438" s="90"/>
      <c r="C1438" s="90"/>
      <c r="D1438" s="48" t="s">
        <v>1409</v>
      </c>
      <c r="E1438" s="90"/>
      <c r="F1438" s="90"/>
      <c r="G1438" s="90"/>
      <c r="H1438" s="90"/>
      <c r="I1438" s="90"/>
      <c r="J1438" s="90"/>
      <c r="K1438" s="92"/>
    </row>
    <row r="1439" spans="2:11" ht="16.350000000000001" customHeight="1" x14ac:dyDescent="0.4">
      <c r="B1439" s="89">
        <v>717</v>
      </c>
      <c r="C1439" s="89">
        <v>1575</v>
      </c>
      <c r="D1439" s="20" t="s">
        <v>1410</v>
      </c>
      <c r="E1439" s="89">
        <v>93</v>
      </c>
      <c r="F1439" s="89" t="s">
        <v>13</v>
      </c>
      <c r="G1439" s="89" t="s">
        <v>29</v>
      </c>
      <c r="H1439" s="89"/>
      <c r="I1439" s="89"/>
      <c r="J1439" s="89">
        <v>2066</v>
      </c>
      <c r="K1439" s="91" t="s">
        <v>19</v>
      </c>
    </row>
    <row r="1440" spans="2:11" ht="16.350000000000001" customHeight="1" thickBot="1" x14ac:dyDescent="0.45">
      <c r="B1440" s="90"/>
      <c r="C1440" s="90"/>
      <c r="D1440" s="48" t="s">
        <v>1411</v>
      </c>
      <c r="E1440" s="90"/>
      <c r="F1440" s="90"/>
      <c r="G1440" s="90"/>
      <c r="H1440" s="90"/>
      <c r="I1440" s="90"/>
      <c r="J1440" s="90"/>
      <c r="K1440" s="92"/>
    </row>
    <row r="1441" spans="2:11" ht="16.350000000000001" customHeight="1" x14ac:dyDescent="0.4">
      <c r="B1441" s="89">
        <v>718</v>
      </c>
      <c r="C1441" s="89">
        <v>1576</v>
      </c>
      <c r="D1441" s="20" t="s">
        <v>1412</v>
      </c>
      <c r="E1441" s="89">
        <v>83</v>
      </c>
      <c r="F1441" s="89" t="s">
        <v>57</v>
      </c>
      <c r="G1441" s="89" t="s">
        <v>277</v>
      </c>
      <c r="H1441" s="89"/>
      <c r="I1441" s="89"/>
      <c r="J1441" s="89">
        <v>2145</v>
      </c>
      <c r="K1441" s="91" t="s">
        <v>19</v>
      </c>
    </row>
    <row r="1442" spans="2:11" ht="16.350000000000001" customHeight="1" thickBot="1" x14ac:dyDescent="0.45">
      <c r="B1442" s="90"/>
      <c r="C1442" s="90"/>
      <c r="D1442" s="48" t="s">
        <v>1413</v>
      </c>
      <c r="E1442" s="90"/>
      <c r="F1442" s="90"/>
      <c r="G1442" s="90"/>
      <c r="H1442" s="90"/>
      <c r="I1442" s="90"/>
      <c r="J1442" s="90"/>
      <c r="K1442" s="92"/>
    </row>
    <row r="1443" spans="2:11" ht="16.350000000000001" customHeight="1" x14ac:dyDescent="0.4">
      <c r="B1443" s="89">
        <v>719</v>
      </c>
      <c r="C1443" s="89">
        <v>1577</v>
      </c>
      <c r="D1443" s="20" t="s">
        <v>1414</v>
      </c>
      <c r="E1443" s="89" t="s">
        <v>13</v>
      </c>
      <c r="F1443" s="89" t="s">
        <v>13</v>
      </c>
      <c r="G1443" s="89" t="s">
        <v>29</v>
      </c>
      <c r="H1443" s="89"/>
      <c r="I1443" s="89"/>
      <c r="J1443" s="89">
        <v>2054</v>
      </c>
      <c r="K1443" s="91" t="s">
        <v>19</v>
      </c>
    </row>
    <row r="1444" spans="2:11" ht="16.350000000000001" customHeight="1" thickBot="1" x14ac:dyDescent="0.45">
      <c r="B1444" s="90"/>
      <c r="C1444" s="90"/>
      <c r="D1444" s="48" t="s">
        <v>1415</v>
      </c>
      <c r="E1444" s="90"/>
      <c r="F1444" s="90"/>
      <c r="G1444" s="90"/>
      <c r="H1444" s="90"/>
      <c r="I1444" s="90"/>
      <c r="J1444" s="90"/>
      <c r="K1444" s="92"/>
    </row>
    <row r="1445" spans="2:11" ht="16.350000000000001" customHeight="1" x14ac:dyDescent="0.4">
      <c r="B1445" s="89">
        <v>720</v>
      </c>
      <c r="C1445" s="89">
        <v>1578</v>
      </c>
      <c r="D1445" s="20" t="s">
        <v>1416</v>
      </c>
      <c r="E1445" s="89">
        <v>57</v>
      </c>
      <c r="F1445" s="89" t="s">
        <v>13</v>
      </c>
      <c r="G1445" s="89" t="s">
        <v>29</v>
      </c>
      <c r="H1445" s="89"/>
      <c r="I1445" s="89"/>
      <c r="J1445" s="89">
        <v>2000</v>
      </c>
      <c r="K1445" s="91" t="s">
        <v>19</v>
      </c>
    </row>
    <row r="1446" spans="2:11" ht="16.350000000000001" customHeight="1" thickBot="1" x14ac:dyDescent="0.45">
      <c r="B1446" s="90"/>
      <c r="C1446" s="90"/>
      <c r="D1446" s="48" t="s">
        <v>1417</v>
      </c>
      <c r="E1446" s="90"/>
      <c r="F1446" s="90"/>
      <c r="G1446" s="90"/>
      <c r="H1446" s="90"/>
      <c r="I1446" s="90"/>
      <c r="J1446" s="90"/>
      <c r="K1446" s="92"/>
    </row>
    <row r="1447" spans="2:11" ht="16.350000000000001" customHeight="1" x14ac:dyDescent="0.4">
      <c r="B1447" s="89">
        <v>721</v>
      </c>
      <c r="C1447" s="89">
        <v>1579</v>
      </c>
      <c r="D1447" s="20" t="s">
        <v>1418</v>
      </c>
      <c r="E1447" s="89">
        <v>61</v>
      </c>
      <c r="F1447" s="89" t="s">
        <v>13</v>
      </c>
      <c r="G1447" s="89" t="s">
        <v>551</v>
      </c>
      <c r="H1447" s="89"/>
      <c r="I1447" s="89"/>
      <c r="J1447" s="89">
        <v>2149</v>
      </c>
      <c r="K1447" s="91" t="s">
        <v>19</v>
      </c>
    </row>
    <row r="1448" spans="2:11" ht="16.350000000000001" customHeight="1" thickBot="1" x14ac:dyDescent="0.45">
      <c r="B1448" s="90"/>
      <c r="C1448" s="90"/>
      <c r="D1448" s="48" t="s">
        <v>1419</v>
      </c>
      <c r="E1448" s="90"/>
      <c r="F1448" s="90"/>
      <c r="G1448" s="90"/>
      <c r="H1448" s="90"/>
      <c r="I1448" s="90"/>
      <c r="J1448" s="90"/>
      <c r="K1448" s="92"/>
    </row>
    <row r="1449" spans="2:11" ht="15.6" customHeight="1" x14ac:dyDescent="0.4">
      <c r="B1449" s="89">
        <v>722</v>
      </c>
      <c r="C1449" s="89">
        <v>1580</v>
      </c>
      <c r="D1449" s="20" t="s">
        <v>1420</v>
      </c>
      <c r="E1449" s="89">
        <v>91</v>
      </c>
      <c r="F1449" s="89" t="s">
        <v>13</v>
      </c>
      <c r="G1449" s="89" t="s">
        <v>29</v>
      </c>
      <c r="H1449" s="89"/>
      <c r="I1449" s="89"/>
      <c r="J1449" s="89">
        <v>2046</v>
      </c>
      <c r="K1449" s="91" t="s">
        <v>19</v>
      </c>
    </row>
    <row r="1450" spans="2:11" ht="16.350000000000001" customHeight="1" thickBot="1" x14ac:dyDescent="0.45">
      <c r="B1450" s="90"/>
      <c r="C1450" s="90"/>
      <c r="D1450" s="48" t="s">
        <v>1421</v>
      </c>
      <c r="E1450" s="90"/>
      <c r="F1450" s="90"/>
      <c r="G1450" s="90"/>
      <c r="H1450" s="90"/>
      <c r="I1450" s="90"/>
      <c r="J1450" s="90"/>
      <c r="K1450" s="92"/>
    </row>
    <row r="1451" spans="2:11" ht="15.6" customHeight="1" x14ac:dyDescent="0.4">
      <c r="B1451" s="89">
        <v>723</v>
      </c>
      <c r="C1451" s="89">
        <v>1581</v>
      </c>
      <c r="D1451" s="20" t="s">
        <v>1422</v>
      </c>
      <c r="E1451" s="89">
        <v>55</v>
      </c>
      <c r="F1451" s="89" t="s">
        <v>184</v>
      </c>
      <c r="G1451" s="89" t="s">
        <v>29</v>
      </c>
      <c r="H1451" s="89"/>
      <c r="I1451" s="89"/>
      <c r="J1451" s="89">
        <v>2187</v>
      </c>
      <c r="K1451" s="91" t="s">
        <v>19</v>
      </c>
    </row>
    <row r="1452" spans="2:11" ht="16.350000000000001" customHeight="1" thickBot="1" x14ac:dyDescent="0.45">
      <c r="B1452" s="90"/>
      <c r="C1452" s="90"/>
      <c r="D1452" s="48" t="s">
        <v>1423</v>
      </c>
      <c r="E1452" s="90"/>
      <c r="F1452" s="90"/>
      <c r="G1452" s="90"/>
      <c r="H1452" s="90"/>
      <c r="I1452" s="90"/>
      <c r="J1452" s="90"/>
      <c r="K1452" s="92"/>
    </row>
    <row r="1453" spans="2:11" ht="15.6" customHeight="1" x14ac:dyDescent="0.4">
      <c r="B1453" s="89">
        <v>724</v>
      </c>
      <c r="C1453" s="89">
        <v>1582</v>
      </c>
      <c r="D1453" s="20" t="s">
        <v>1424</v>
      </c>
      <c r="E1453" s="89">
        <v>54</v>
      </c>
      <c r="F1453" s="89" t="s">
        <v>134</v>
      </c>
      <c r="G1453" s="89" t="s">
        <v>169</v>
      </c>
      <c r="H1453" s="89"/>
      <c r="I1453" s="89"/>
      <c r="J1453" s="89">
        <v>2369</v>
      </c>
      <c r="K1453" s="91" t="s">
        <v>19</v>
      </c>
    </row>
    <row r="1454" spans="2:11" ht="16.350000000000001" customHeight="1" thickBot="1" x14ac:dyDescent="0.45">
      <c r="B1454" s="90"/>
      <c r="C1454" s="90"/>
      <c r="D1454" s="48" t="s">
        <v>1425</v>
      </c>
      <c r="E1454" s="90"/>
      <c r="F1454" s="90"/>
      <c r="G1454" s="90"/>
      <c r="H1454" s="90"/>
      <c r="I1454" s="90"/>
      <c r="J1454" s="90"/>
      <c r="K1454" s="92"/>
    </row>
    <row r="1455" spans="2:11" ht="15.6" customHeight="1" x14ac:dyDescent="0.4">
      <c r="B1455" s="89">
        <v>725</v>
      </c>
      <c r="C1455" s="89">
        <v>1583</v>
      </c>
      <c r="D1455" s="20" t="s">
        <v>1426</v>
      </c>
      <c r="E1455" s="89" t="s">
        <v>13</v>
      </c>
      <c r="F1455" s="89" t="s">
        <v>13</v>
      </c>
      <c r="G1455" s="89" t="s">
        <v>29</v>
      </c>
      <c r="H1455" s="89"/>
      <c r="I1455" s="89"/>
      <c r="J1455" s="89">
        <v>1929</v>
      </c>
      <c r="K1455" s="91" t="s">
        <v>19</v>
      </c>
    </row>
    <row r="1456" spans="2:11" ht="16.350000000000001" customHeight="1" thickBot="1" x14ac:dyDescent="0.45">
      <c r="B1456" s="90"/>
      <c r="C1456" s="90"/>
      <c r="D1456" s="48" t="s">
        <v>1427</v>
      </c>
      <c r="E1456" s="90"/>
      <c r="F1456" s="90"/>
      <c r="G1456" s="90"/>
      <c r="H1456" s="90"/>
      <c r="I1456" s="90"/>
      <c r="J1456" s="90"/>
      <c r="K1456" s="92"/>
    </row>
    <row r="1457" spans="2:11" ht="15.6" customHeight="1" x14ac:dyDescent="0.4">
      <c r="B1457" s="89">
        <v>726</v>
      </c>
      <c r="C1457" s="89">
        <v>4154</v>
      </c>
      <c r="D1457" s="20" t="s">
        <v>6295</v>
      </c>
      <c r="E1457" s="89" t="s">
        <v>13</v>
      </c>
      <c r="F1457" s="89" t="s">
        <v>13</v>
      </c>
      <c r="G1457" s="89" t="s">
        <v>469</v>
      </c>
      <c r="H1457" s="89"/>
      <c r="I1457" s="89"/>
      <c r="J1457" s="89">
        <v>2037</v>
      </c>
      <c r="K1457" s="91" t="s">
        <v>15</v>
      </c>
    </row>
    <row r="1458" spans="2:11" ht="16.350000000000001" customHeight="1" thickBot="1" x14ac:dyDescent="0.45">
      <c r="B1458" s="90"/>
      <c r="C1458" s="90"/>
      <c r="D1458" s="48" t="s">
        <v>6381</v>
      </c>
      <c r="E1458" s="90"/>
      <c r="F1458" s="90"/>
      <c r="G1458" s="90"/>
      <c r="H1458" s="90"/>
      <c r="I1458" s="90"/>
      <c r="J1458" s="90"/>
      <c r="K1458" s="92"/>
    </row>
    <row r="1459" spans="2:11" ht="15.6" customHeight="1" x14ac:dyDescent="0.4">
      <c r="B1459" s="89">
        <v>727</v>
      </c>
      <c r="C1459" s="89">
        <v>3912</v>
      </c>
      <c r="D1459" s="20" t="s">
        <v>6146</v>
      </c>
      <c r="E1459" s="89" t="s">
        <v>510</v>
      </c>
      <c r="F1459" s="89" t="s">
        <v>13</v>
      </c>
      <c r="G1459" s="89" t="s">
        <v>29</v>
      </c>
      <c r="H1459" s="89"/>
      <c r="I1459" s="89"/>
      <c r="J1459" s="89">
        <v>2086</v>
      </c>
      <c r="K1459" s="91" t="s">
        <v>15</v>
      </c>
    </row>
    <row r="1460" spans="2:11" ht="16.350000000000001" customHeight="1" thickBot="1" x14ac:dyDescent="0.45">
      <c r="B1460" s="90"/>
      <c r="C1460" s="90"/>
      <c r="D1460" s="48" t="s">
        <v>1503</v>
      </c>
      <c r="E1460" s="90"/>
      <c r="F1460" s="90"/>
      <c r="G1460" s="90"/>
      <c r="H1460" s="90"/>
      <c r="I1460" s="90"/>
      <c r="J1460" s="90"/>
      <c r="K1460" s="92"/>
    </row>
    <row r="1461" spans="2:11" ht="15.6" customHeight="1" x14ac:dyDescent="0.4">
      <c r="B1461" s="89">
        <v>728</v>
      </c>
      <c r="C1461" s="89">
        <v>1584</v>
      </c>
      <c r="D1461" s="20" t="s">
        <v>1428</v>
      </c>
      <c r="E1461" s="89">
        <v>60</v>
      </c>
      <c r="F1461" s="89" t="s">
        <v>57</v>
      </c>
      <c r="G1461" s="89" t="s">
        <v>29</v>
      </c>
      <c r="H1461" s="89">
        <v>7</v>
      </c>
      <c r="I1461" s="89">
        <v>-5</v>
      </c>
      <c r="J1461" s="89">
        <v>2143</v>
      </c>
      <c r="K1461" s="91" t="s">
        <v>15</v>
      </c>
    </row>
    <row r="1462" spans="2:11" ht="16.350000000000001" customHeight="1" thickBot="1" x14ac:dyDescent="0.45">
      <c r="B1462" s="90"/>
      <c r="C1462" s="90"/>
      <c r="D1462" s="48" t="s">
        <v>1429</v>
      </c>
      <c r="E1462" s="90"/>
      <c r="F1462" s="90"/>
      <c r="G1462" s="90"/>
      <c r="H1462" s="90"/>
      <c r="I1462" s="90"/>
      <c r="J1462" s="90"/>
      <c r="K1462" s="92"/>
    </row>
    <row r="1463" spans="2:11" ht="15.6" customHeight="1" x14ac:dyDescent="0.4">
      <c r="B1463" s="89">
        <v>729</v>
      </c>
      <c r="C1463" s="89">
        <v>1585</v>
      </c>
      <c r="D1463" s="20" t="s">
        <v>1430</v>
      </c>
      <c r="E1463" s="89">
        <v>90</v>
      </c>
      <c r="F1463" s="89" t="s">
        <v>184</v>
      </c>
      <c r="G1463" s="89" t="s">
        <v>29</v>
      </c>
      <c r="H1463" s="89">
        <v>8</v>
      </c>
      <c r="I1463" s="89">
        <v>7</v>
      </c>
      <c r="J1463" s="89">
        <v>2438</v>
      </c>
      <c r="K1463" s="91" t="s">
        <v>15</v>
      </c>
    </row>
    <row r="1464" spans="2:11" ht="16.350000000000001" customHeight="1" thickBot="1" x14ac:dyDescent="0.45">
      <c r="B1464" s="90"/>
      <c r="C1464" s="90"/>
      <c r="D1464" s="48" t="s">
        <v>1431</v>
      </c>
      <c r="E1464" s="90"/>
      <c r="F1464" s="90"/>
      <c r="G1464" s="90"/>
      <c r="H1464" s="90"/>
      <c r="I1464" s="90"/>
      <c r="J1464" s="90"/>
      <c r="K1464" s="92"/>
    </row>
    <row r="1465" spans="2:11" ht="15.6" customHeight="1" x14ac:dyDescent="0.4">
      <c r="B1465" s="89">
        <v>730</v>
      </c>
      <c r="C1465" s="89">
        <v>1586</v>
      </c>
      <c r="D1465" s="20" t="s">
        <v>1432</v>
      </c>
      <c r="E1465" s="89" t="s">
        <v>13</v>
      </c>
      <c r="F1465" s="89" t="s">
        <v>13</v>
      </c>
      <c r="G1465" s="89" t="s">
        <v>79</v>
      </c>
      <c r="H1465" s="89"/>
      <c r="I1465" s="89"/>
      <c r="J1465" s="89">
        <v>2063</v>
      </c>
      <c r="K1465" s="91" t="s">
        <v>19</v>
      </c>
    </row>
    <row r="1466" spans="2:11" ht="16.350000000000001" customHeight="1" thickBot="1" x14ac:dyDescent="0.45">
      <c r="B1466" s="90"/>
      <c r="C1466" s="90"/>
      <c r="D1466" s="48" t="s">
        <v>1433</v>
      </c>
      <c r="E1466" s="90"/>
      <c r="F1466" s="90"/>
      <c r="G1466" s="90"/>
      <c r="H1466" s="90"/>
      <c r="I1466" s="90"/>
      <c r="J1466" s="90"/>
      <c r="K1466" s="92"/>
    </row>
    <row r="1467" spans="2:11" ht="15.6" customHeight="1" x14ac:dyDescent="0.4">
      <c r="B1467" s="89">
        <v>731</v>
      </c>
      <c r="C1467" s="89">
        <v>1587</v>
      </c>
      <c r="D1467" s="20" t="s">
        <v>1434</v>
      </c>
      <c r="E1467" s="89">
        <v>90</v>
      </c>
      <c r="F1467" s="89" t="s">
        <v>13</v>
      </c>
      <c r="G1467" s="89" t="s">
        <v>29</v>
      </c>
      <c r="H1467" s="89"/>
      <c r="I1467" s="89"/>
      <c r="J1467" s="89">
        <v>2035</v>
      </c>
      <c r="K1467" s="91" t="s">
        <v>19</v>
      </c>
    </row>
    <row r="1468" spans="2:11" ht="16.350000000000001" customHeight="1" thickBot="1" x14ac:dyDescent="0.45">
      <c r="B1468" s="90"/>
      <c r="C1468" s="90"/>
      <c r="D1468" s="48" t="s">
        <v>1435</v>
      </c>
      <c r="E1468" s="90"/>
      <c r="F1468" s="90"/>
      <c r="G1468" s="90"/>
      <c r="H1468" s="90"/>
      <c r="I1468" s="90"/>
      <c r="J1468" s="90"/>
      <c r="K1468" s="92"/>
    </row>
    <row r="1469" spans="2:11" ht="15.6" customHeight="1" x14ac:dyDescent="0.4">
      <c r="B1469" s="89">
        <v>732</v>
      </c>
      <c r="C1469" s="89">
        <v>1588</v>
      </c>
      <c r="D1469" s="20" t="s">
        <v>1436</v>
      </c>
      <c r="E1469" s="89">
        <v>94</v>
      </c>
      <c r="F1469" s="89" t="s">
        <v>13</v>
      </c>
      <c r="G1469" s="89" t="s">
        <v>79</v>
      </c>
      <c r="H1469" s="89"/>
      <c r="I1469" s="89"/>
      <c r="J1469" s="89">
        <v>2061</v>
      </c>
      <c r="K1469" s="91" t="s">
        <v>19</v>
      </c>
    </row>
    <row r="1470" spans="2:11" ht="16.350000000000001" customHeight="1" thickBot="1" x14ac:dyDescent="0.45">
      <c r="B1470" s="90"/>
      <c r="C1470" s="90"/>
      <c r="D1470" s="48" t="s">
        <v>1437</v>
      </c>
      <c r="E1470" s="90"/>
      <c r="F1470" s="90"/>
      <c r="G1470" s="90"/>
      <c r="H1470" s="90"/>
      <c r="I1470" s="90"/>
      <c r="J1470" s="90"/>
      <c r="K1470" s="92"/>
    </row>
    <row r="1471" spans="2:11" ht="15.6" customHeight="1" x14ac:dyDescent="0.4">
      <c r="B1471" s="89">
        <v>733</v>
      </c>
      <c r="C1471" s="89">
        <v>3900</v>
      </c>
      <c r="D1471" s="20" t="s">
        <v>1438</v>
      </c>
      <c r="E1471" s="89" t="s">
        <v>1439</v>
      </c>
      <c r="F1471" s="89" t="s">
        <v>13</v>
      </c>
      <c r="G1471" s="89" t="s">
        <v>29</v>
      </c>
      <c r="H1471" s="89"/>
      <c r="I1471" s="89"/>
      <c r="J1471" s="89">
        <v>2101</v>
      </c>
      <c r="K1471" s="91" t="s">
        <v>19</v>
      </c>
    </row>
    <row r="1472" spans="2:11" ht="16.350000000000001" customHeight="1" thickBot="1" x14ac:dyDescent="0.45">
      <c r="B1472" s="90"/>
      <c r="C1472" s="90"/>
      <c r="D1472" s="48" t="s">
        <v>1440</v>
      </c>
      <c r="E1472" s="90"/>
      <c r="F1472" s="90"/>
      <c r="G1472" s="90"/>
      <c r="H1472" s="90"/>
      <c r="I1472" s="90"/>
      <c r="J1472" s="90"/>
      <c r="K1472" s="92"/>
    </row>
    <row r="1473" spans="2:11" ht="15.6" customHeight="1" x14ac:dyDescent="0.4">
      <c r="B1473" s="89">
        <v>734</v>
      </c>
      <c r="C1473" s="89">
        <v>1589</v>
      </c>
      <c r="D1473" s="20" t="s">
        <v>1441</v>
      </c>
      <c r="E1473" s="89">
        <v>85</v>
      </c>
      <c r="F1473" s="89" t="s">
        <v>13</v>
      </c>
      <c r="G1473" s="89" t="s">
        <v>79</v>
      </c>
      <c r="H1473" s="89"/>
      <c r="I1473" s="89"/>
      <c r="J1473" s="89">
        <v>2065</v>
      </c>
      <c r="K1473" s="91" t="s">
        <v>19</v>
      </c>
    </row>
    <row r="1474" spans="2:11" ht="16.350000000000001" customHeight="1" thickBot="1" x14ac:dyDescent="0.45">
      <c r="B1474" s="90"/>
      <c r="C1474" s="90"/>
      <c r="D1474" s="48" t="s">
        <v>1442</v>
      </c>
      <c r="E1474" s="90"/>
      <c r="F1474" s="90"/>
      <c r="G1474" s="90"/>
      <c r="H1474" s="90"/>
      <c r="I1474" s="90"/>
      <c r="J1474" s="90"/>
      <c r="K1474" s="92"/>
    </row>
    <row r="1475" spans="2:11" ht="15.6" customHeight="1" x14ac:dyDescent="0.4">
      <c r="B1475" s="89">
        <v>735</v>
      </c>
      <c r="C1475" s="89">
        <v>1590</v>
      </c>
      <c r="D1475" s="20" t="s">
        <v>1443</v>
      </c>
      <c r="E1475" s="89" t="s">
        <v>13</v>
      </c>
      <c r="F1475" s="89" t="s">
        <v>13</v>
      </c>
      <c r="G1475" s="89" t="s">
        <v>323</v>
      </c>
      <c r="H1475" s="89"/>
      <c r="I1475" s="89"/>
      <c r="J1475" s="89">
        <v>2085</v>
      </c>
      <c r="K1475" s="91" t="s">
        <v>19</v>
      </c>
    </row>
    <row r="1476" spans="2:11" ht="16.350000000000001" customHeight="1" thickBot="1" x14ac:dyDescent="0.45">
      <c r="B1476" s="90"/>
      <c r="C1476" s="90"/>
      <c r="D1476" s="48" t="s">
        <v>1444</v>
      </c>
      <c r="E1476" s="90"/>
      <c r="F1476" s="90"/>
      <c r="G1476" s="90"/>
      <c r="H1476" s="90"/>
      <c r="I1476" s="90"/>
      <c r="J1476" s="90"/>
      <c r="K1476" s="92"/>
    </row>
    <row r="1477" spans="2:11" ht="15.6" customHeight="1" x14ac:dyDescent="0.4">
      <c r="B1477" s="89">
        <v>736</v>
      </c>
      <c r="C1477" s="89">
        <v>1591</v>
      </c>
      <c r="D1477" s="20" t="s">
        <v>1445</v>
      </c>
      <c r="E1477" s="89">
        <v>71</v>
      </c>
      <c r="F1477" s="89" t="s">
        <v>13</v>
      </c>
      <c r="G1477" s="89" t="s">
        <v>239</v>
      </c>
      <c r="H1477" s="89"/>
      <c r="I1477" s="89"/>
      <c r="J1477" s="89">
        <v>2034</v>
      </c>
      <c r="K1477" s="91" t="s">
        <v>19</v>
      </c>
    </row>
    <row r="1478" spans="2:11" ht="16.350000000000001" customHeight="1" thickBot="1" x14ac:dyDescent="0.45">
      <c r="B1478" s="90"/>
      <c r="C1478" s="90"/>
      <c r="D1478" s="48" t="s">
        <v>1446</v>
      </c>
      <c r="E1478" s="90"/>
      <c r="F1478" s="90"/>
      <c r="G1478" s="90"/>
      <c r="H1478" s="90"/>
      <c r="I1478" s="90"/>
      <c r="J1478" s="90"/>
      <c r="K1478" s="92"/>
    </row>
    <row r="1479" spans="2:11" ht="15.6" customHeight="1" x14ac:dyDescent="0.4">
      <c r="B1479" s="89">
        <v>737</v>
      </c>
      <c r="C1479" s="89">
        <v>1592</v>
      </c>
      <c r="D1479" s="20" t="s">
        <v>1447</v>
      </c>
      <c r="E1479" s="89" t="s">
        <v>137</v>
      </c>
      <c r="F1479" s="89" t="s">
        <v>13</v>
      </c>
      <c r="G1479" s="89" t="s">
        <v>29</v>
      </c>
      <c r="H1479" s="89"/>
      <c r="I1479" s="89"/>
      <c r="J1479" s="89">
        <v>2058</v>
      </c>
      <c r="K1479" s="91" t="s">
        <v>19</v>
      </c>
    </row>
    <row r="1480" spans="2:11" ht="16.350000000000001" customHeight="1" thickBot="1" x14ac:dyDescent="0.45">
      <c r="B1480" s="90"/>
      <c r="C1480" s="90"/>
      <c r="D1480" s="48" t="s">
        <v>1448</v>
      </c>
      <c r="E1480" s="90"/>
      <c r="F1480" s="90"/>
      <c r="G1480" s="90"/>
      <c r="H1480" s="90"/>
      <c r="I1480" s="90"/>
      <c r="J1480" s="90"/>
      <c r="K1480" s="92"/>
    </row>
    <row r="1481" spans="2:11" ht="15.6" customHeight="1" x14ac:dyDescent="0.4">
      <c r="B1481" s="89">
        <v>738</v>
      </c>
      <c r="C1481" s="89">
        <v>1593</v>
      </c>
      <c r="D1481" s="20" t="s">
        <v>1449</v>
      </c>
      <c r="E1481" s="89">
        <v>77</v>
      </c>
      <c r="F1481" s="89" t="s">
        <v>13</v>
      </c>
      <c r="G1481" s="89" t="s">
        <v>32</v>
      </c>
      <c r="H1481" s="89"/>
      <c r="I1481" s="89"/>
      <c r="J1481" s="89">
        <v>2062</v>
      </c>
      <c r="K1481" s="91" t="s">
        <v>19</v>
      </c>
    </row>
    <row r="1482" spans="2:11" ht="16.350000000000001" customHeight="1" thickBot="1" x14ac:dyDescent="0.45">
      <c r="B1482" s="90"/>
      <c r="C1482" s="90"/>
      <c r="D1482" s="48" t="s">
        <v>1450</v>
      </c>
      <c r="E1482" s="90"/>
      <c r="F1482" s="90"/>
      <c r="G1482" s="90"/>
      <c r="H1482" s="90"/>
      <c r="I1482" s="90"/>
      <c r="J1482" s="90"/>
      <c r="K1482" s="92"/>
    </row>
    <row r="1483" spans="2:11" ht="15.6" customHeight="1" x14ac:dyDescent="0.4">
      <c r="B1483" s="89">
        <v>739</v>
      </c>
      <c r="C1483" s="89">
        <v>1594</v>
      </c>
      <c r="D1483" s="20" t="s">
        <v>1451</v>
      </c>
      <c r="E1483" s="89">
        <v>95</v>
      </c>
      <c r="F1483" s="89" t="s">
        <v>13</v>
      </c>
      <c r="G1483" s="89" t="s">
        <v>32</v>
      </c>
      <c r="H1483" s="89"/>
      <c r="I1483" s="89"/>
      <c r="J1483" s="89">
        <v>2054</v>
      </c>
      <c r="K1483" s="91" t="s">
        <v>19</v>
      </c>
    </row>
    <row r="1484" spans="2:11" ht="16.350000000000001" customHeight="1" thickBot="1" x14ac:dyDescent="0.45">
      <c r="B1484" s="90"/>
      <c r="C1484" s="90"/>
      <c r="D1484" s="48" t="s">
        <v>1452</v>
      </c>
      <c r="E1484" s="90"/>
      <c r="F1484" s="90"/>
      <c r="G1484" s="90"/>
      <c r="H1484" s="90"/>
      <c r="I1484" s="90"/>
      <c r="J1484" s="90"/>
      <c r="K1484" s="92"/>
    </row>
    <row r="1485" spans="2:11" ht="15.6" customHeight="1" x14ac:dyDescent="0.4">
      <c r="B1485" s="89">
        <v>740</v>
      </c>
      <c r="C1485" s="89">
        <v>1595</v>
      </c>
      <c r="D1485" s="20" t="s">
        <v>1453</v>
      </c>
      <c r="E1485" s="89" t="s">
        <v>189</v>
      </c>
      <c r="F1485" s="89" t="s">
        <v>57</v>
      </c>
      <c r="G1485" s="89" t="s">
        <v>29</v>
      </c>
      <c r="H1485" s="89">
        <f>8+7+11+9+7+8</f>
        <v>50</v>
      </c>
      <c r="I1485" s="89">
        <f>-1+13+20-2-3+23</f>
        <v>50</v>
      </c>
      <c r="J1485" s="89">
        <v>2250</v>
      </c>
      <c r="K1485" s="91" t="s">
        <v>15</v>
      </c>
    </row>
    <row r="1486" spans="2:11" ht="16.350000000000001" customHeight="1" thickBot="1" x14ac:dyDescent="0.45">
      <c r="B1486" s="90"/>
      <c r="C1486" s="90"/>
      <c r="D1486" s="48" t="s">
        <v>1454</v>
      </c>
      <c r="E1486" s="90"/>
      <c r="F1486" s="90"/>
      <c r="G1486" s="90"/>
      <c r="H1486" s="90"/>
      <c r="I1486" s="90"/>
      <c r="J1486" s="90"/>
      <c r="K1486" s="92"/>
    </row>
    <row r="1487" spans="2:11" ht="15.6" customHeight="1" x14ac:dyDescent="0.4">
      <c r="B1487" s="89">
        <v>741</v>
      </c>
      <c r="C1487" s="89">
        <v>1597</v>
      </c>
      <c r="D1487" s="20" t="s">
        <v>1455</v>
      </c>
      <c r="E1487" s="89">
        <v>90</v>
      </c>
      <c r="F1487" s="89" t="s">
        <v>13</v>
      </c>
      <c r="G1487" s="89" t="s">
        <v>79</v>
      </c>
      <c r="H1487" s="89"/>
      <c r="I1487" s="89"/>
      <c r="J1487" s="89">
        <v>2060</v>
      </c>
      <c r="K1487" s="91" t="s">
        <v>19</v>
      </c>
    </row>
    <row r="1488" spans="2:11" ht="16.350000000000001" customHeight="1" thickBot="1" x14ac:dyDescent="0.45">
      <c r="B1488" s="90"/>
      <c r="C1488" s="90"/>
      <c r="D1488" s="48" t="s">
        <v>1456</v>
      </c>
      <c r="E1488" s="90"/>
      <c r="F1488" s="90"/>
      <c r="G1488" s="90"/>
      <c r="H1488" s="90"/>
      <c r="I1488" s="90"/>
      <c r="J1488" s="90"/>
      <c r="K1488" s="92"/>
    </row>
    <row r="1489" spans="2:11" ht="15.6" customHeight="1" x14ac:dyDescent="0.4">
      <c r="B1489" s="89">
        <v>742</v>
      </c>
      <c r="C1489" s="89">
        <v>3705</v>
      </c>
      <c r="D1489" s="20" t="s">
        <v>1457</v>
      </c>
      <c r="E1489" s="89" t="s">
        <v>13</v>
      </c>
      <c r="F1489" s="89" t="s">
        <v>13</v>
      </c>
      <c r="G1489" s="89" t="s">
        <v>1458</v>
      </c>
      <c r="H1489" s="89"/>
      <c r="I1489" s="89"/>
      <c r="J1489" s="89">
        <v>2042</v>
      </c>
      <c r="K1489" s="91" t="s">
        <v>19</v>
      </c>
    </row>
    <row r="1490" spans="2:11" ht="16.350000000000001" customHeight="1" thickBot="1" x14ac:dyDescent="0.45">
      <c r="B1490" s="90"/>
      <c r="C1490" s="90"/>
      <c r="D1490" s="48" t="s">
        <v>1459</v>
      </c>
      <c r="E1490" s="90"/>
      <c r="F1490" s="90"/>
      <c r="G1490" s="90"/>
      <c r="H1490" s="90"/>
      <c r="I1490" s="90"/>
      <c r="J1490" s="90"/>
      <c r="K1490" s="92"/>
    </row>
    <row r="1491" spans="2:11" ht="15.6" customHeight="1" x14ac:dyDescent="0.4">
      <c r="B1491" s="89">
        <v>743</v>
      </c>
      <c r="C1491" s="89">
        <v>1598</v>
      </c>
      <c r="D1491" s="20" t="s">
        <v>1460</v>
      </c>
      <c r="E1491" s="89">
        <v>80</v>
      </c>
      <c r="F1491" s="89" t="s">
        <v>13</v>
      </c>
      <c r="G1491" s="89" t="s">
        <v>32</v>
      </c>
      <c r="H1491" s="89"/>
      <c r="I1491" s="89"/>
      <c r="J1491" s="89">
        <v>2066</v>
      </c>
      <c r="K1491" s="91" t="s">
        <v>19</v>
      </c>
    </row>
    <row r="1492" spans="2:11" ht="16.350000000000001" customHeight="1" thickBot="1" x14ac:dyDescent="0.45">
      <c r="B1492" s="90"/>
      <c r="C1492" s="90"/>
      <c r="D1492" s="48" t="s">
        <v>1461</v>
      </c>
      <c r="E1492" s="90"/>
      <c r="F1492" s="90"/>
      <c r="G1492" s="90"/>
      <c r="H1492" s="90"/>
      <c r="I1492" s="90"/>
      <c r="J1492" s="90"/>
      <c r="K1492" s="92"/>
    </row>
    <row r="1493" spans="2:11" ht="15.6" customHeight="1" x14ac:dyDescent="0.4">
      <c r="B1493" s="89">
        <v>744</v>
      </c>
      <c r="C1493" s="89">
        <v>4016</v>
      </c>
      <c r="D1493" s="20" t="s">
        <v>6189</v>
      </c>
      <c r="E1493" s="89">
        <v>83</v>
      </c>
      <c r="F1493" s="89" t="s">
        <v>13</v>
      </c>
      <c r="G1493" s="89" t="s">
        <v>29</v>
      </c>
      <c r="H1493" s="89"/>
      <c r="I1493" s="89"/>
      <c r="J1493" s="89">
        <v>2098</v>
      </c>
      <c r="K1493" s="91" t="s">
        <v>15</v>
      </c>
    </row>
    <row r="1494" spans="2:11" ht="16.350000000000001" customHeight="1" thickBot="1" x14ac:dyDescent="0.45">
      <c r="B1494" s="90"/>
      <c r="C1494" s="90"/>
      <c r="D1494" s="48" t="s">
        <v>1462</v>
      </c>
      <c r="E1494" s="90"/>
      <c r="F1494" s="90"/>
      <c r="G1494" s="90"/>
      <c r="H1494" s="90"/>
      <c r="I1494" s="90"/>
      <c r="J1494" s="90"/>
      <c r="K1494" s="92"/>
    </row>
    <row r="1495" spans="2:11" ht="15.6" customHeight="1" x14ac:dyDescent="0.4">
      <c r="B1495" s="89">
        <v>745</v>
      </c>
      <c r="C1495" s="89">
        <v>1599</v>
      </c>
      <c r="D1495" s="20" t="s">
        <v>1463</v>
      </c>
      <c r="E1495" s="89">
        <v>93</v>
      </c>
      <c r="F1495" s="89" t="s">
        <v>13</v>
      </c>
      <c r="G1495" s="89" t="s">
        <v>29</v>
      </c>
      <c r="H1495" s="89"/>
      <c r="I1495" s="89"/>
      <c r="J1495" s="89">
        <v>2051</v>
      </c>
      <c r="K1495" s="91" t="s">
        <v>19</v>
      </c>
    </row>
    <row r="1496" spans="2:11" ht="16.350000000000001" customHeight="1" thickBot="1" x14ac:dyDescent="0.45">
      <c r="B1496" s="90"/>
      <c r="C1496" s="90"/>
      <c r="D1496" s="48" t="s">
        <v>1464</v>
      </c>
      <c r="E1496" s="90"/>
      <c r="F1496" s="90"/>
      <c r="G1496" s="90"/>
      <c r="H1496" s="90"/>
      <c r="I1496" s="90"/>
      <c r="J1496" s="90"/>
      <c r="K1496" s="92"/>
    </row>
    <row r="1497" spans="2:11" ht="15.6" customHeight="1" x14ac:dyDescent="0.4">
      <c r="B1497" s="89">
        <v>746</v>
      </c>
      <c r="C1497" s="89">
        <v>4138</v>
      </c>
      <c r="D1497" s="20" t="s">
        <v>6365</v>
      </c>
      <c r="E1497" s="89" t="s">
        <v>203</v>
      </c>
      <c r="F1497" s="89" t="s">
        <v>13</v>
      </c>
      <c r="G1497" s="89" t="s">
        <v>29</v>
      </c>
      <c r="H1497" s="89"/>
      <c r="I1497" s="89"/>
      <c r="J1497" s="89">
        <v>2080</v>
      </c>
      <c r="K1497" s="91" t="s">
        <v>15</v>
      </c>
    </row>
    <row r="1498" spans="2:11" ht="16.350000000000001" customHeight="1" thickBot="1" x14ac:dyDescent="0.45">
      <c r="B1498" s="90"/>
      <c r="C1498" s="90"/>
      <c r="D1498" s="48" t="s">
        <v>6267</v>
      </c>
      <c r="E1498" s="90"/>
      <c r="F1498" s="90"/>
      <c r="G1498" s="90"/>
      <c r="H1498" s="90"/>
      <c r="I1498" s="90"/>
      <c r="J1498" s="90"/>
      <c r="K1498" s="92"/>
    </row>
    <row r="1499" spans="2:11" ht="15.6" customHeight="1" x14ac:dyDescent="0.4">
      <c r="B1499" s="89">
        <v>747</v>
      </c>
      <c r="C1499" s="89">
        <v>1600</v>
      </c>
      <c r="D1499" s="20" t="s">
        <v>1465</v>
      </c>
      <c r="E1499" s="89" t="s">
        <v>13</v>
      </c>
      <c r="F1499" s="89" t="s">
        <v>13</v>
      </c>
      <c r="G1499" s="89" t="s">
        <v>277</v>
      </c>
      <c r="H1499" s="89"/>
      <c r="I1499" s="89"/>
      <c r="J1499" s="89">
        <v>2019</v>
      </c>
      <c r="K1499" s="91" t="s">
        <v>19</v>
      </c>
    </row>
    <row r="1500" spans="2:11" ht="16.350000000000001" customHeight="1" thickBot="1" x14ac:dyDescent="0.45">
      <c r="B1500" s="90"/>
      <c r="C1500" s="90"/>
      <c r="D1500" s="48" t="s">
        <v>1466</v>
      </c>
      <c r="E1500" s="90"/>
      <c r="F1500" s="90"/>
      <c r="G1500" s="90"/>
      <c r="H1500" s="90"/>
      <c r="I1500" s="90"/>
      <c r="J1500" s="90"/>
      <c r="K1500" s="92"/>
    </row>
    <row r="1501" spans="2:11" ht="15.6" customHeight="1" x14ac:dyDescent="0.4">
      <c r="B1501" s="89">
        <v>748</v>
      </c>
      <c r="C1501" s="89">
        <v>1601</v>
      </c>
      <c r="D1501" s="20" t="s">
        <v>1467</v>
      </c>
      <c r="E1501" s="89">
        <v>98</v>
      </c>
      <c r="F1501" s="89" t="s">
        <v>13</v>
      </c>
      <c r="G1501" s="89" t="s">
        <v>85</v>
      </c>
      <c r="H1501" s="89"/>
      <c r="I1501" s="89"/>
      <c r="J1501" s="89">
        <v>1983</v>
      </c>
      <c r="K1501" s="91" t="s">
        <v>19</v>
      </c>
    </row>
    <row r="1502" spans="2:11" ht="16.350000000000001" customHeight="1" thickBot="1" x14ac:dyDescent="0.45">
      <c r="B1502" s="90"/>
      <c r="C1502" s="90"/>
      <c r="D1502" s="48" t="s">
        <v>1468</v>
      </c>
      <c r="E1502" s="90"/>
      <c r="F1502" s="90"/>
      <c r="G1502" s="90"/>
      <c r="H1502" s="90"/>
      <c r="I1502" s="90"/>
      <c r="J1502" s="90"/>
      <c r="K1502" s="92"/>
    </row>
    <row r="1503" spans="2:11" ht="15.6" customHeight="1" x14ac:dyDescent="0.4">
      <c r="B1503" s="89">
        <v>749</v>
      </c>
      <c r="C1503" s="89">
        <v>1602</v>
      </c>
      <c r="D1503" s="20" t="s">
        <v>1469</v>
      </c>
      <c r="E1503" s="89">
        <v>88</v>
      </c>
      <c r="F1503" s="89" t="s">
        <v>13</v>
      </c>
      <c r="G1503" s="89" t="s">
        <v>29</v>
      </c>
      <c r="H1503" s="89"/>
      <c r="I1503" s="89"/>
      <c r="J1503" s="89">
        <v>2083</v>
      </c>
      <c r="K1503" s="91" t="s">
        <v>19</v>
      </c>
    </row>
    <row r="1504" spans="2:11" ht="16.350000000000001" customHeight="1" thickBot="1" x14ac:dyDescent="0.45">
      <c r="B1504" s="90"/>
      <c r="C1504" s="90"/>
      <c r="D1504" s="48" t="s">
        <v>1470</v>
      </c>
      <c r="E1504" s="90"/>
      <c r="F1504" s="90"/>
      <c r="G1504" s="90"/>
      <c r="H1504" s="90"/>
      <c r="I1504" s="90"/>
      <c r="J1504" s="90"/>
      <c r="K1504" s="92"/>
    </row>
    <row r="1505" spans="2:11" ht="15.6" customHeight="1" x14ac:dyDescent="0.4">
      <c r="B1505" s="89">
        <v>750</v>
      </c>
      <c r="C1505" s="89">
        <v>1603</v>
      </c>
      <c r="D1505" s="20" t="s">
        <v>1471</v>
      </c>
      <c r="E1505" s="89">
        <v>52</v>
      </c>
      <c r="F1505" s="89" t="s">
        <v>13</v>
      </c>
      <c r="G1505" s="89" t="s">
        <v>79</v>
      </c>
      <c r="H1505" s="89"/>
      <c r="I1505" s="89"/>
      <c r="J1505" s="89">
        <v>2066</v>
      </c>
      <c r="K1505" s="91" t="s">
        <v>19</v>
      </c>
    </row>
    <row r="1506" spans="2:11" ht="16.350000000000001" customHeight="1" thickBot="1" x14ac:dyDescent="0.45">
      <c r="B1506" s="90"/>
      <c r="C1506" s="90"/>
      <c r="D1506" s="48" t="s">
        <v>1472</v>
      </c>
      <c r="E1506" s="90"/>
      <c r="F1506" s="90"/>
      <c r="G1506" s="90"/>
      <c r="H1506" s="90"/>
      <c r="I1506" s="90"/>
      <c r="J1506" s="90"/>
      <c r="K1506" s="92"/>
    </row>
    <row r="1507" spans="2:11" ht="15.6" customHeight="1" x14ac:dyDescent="0.4">
      <c r="B1507" s="89">
        <v>751</v>
      </c>
      <c r="C1507" s="89">
        <v>1604</v>
      </c>
      <c r="D1507" s="20" t="s">
        <v>1473</v>
      </c>
      <c r="E1507" s="89" t="s">
        <v>13</v>
      </c>
      <c r="F1507" s="89" t="s">
        <v>13</v>
      </c>
      <c r="G1507" s="89" t="s">
        <v>29</v>
      </c>
      <c r="H1507" s="89"/>
      <c r="I1507" s="89"/>
      <c r="J1507" s="89">
        <v>2053</v>
      </c>
      <c r="K1507" s="91" t="s">
        <v>19</v>
      </c>
    </row>
    <row r="1508" spans="2:11" ht="16.350000000000001" customHeight="1" thickBot="1" x14ac:dyDescent="0.45">
      <c r="B1508" s="90"/>
      <c r="C1508" s="90"/>
      <c r="D1508" s="48" t="s">
        <v>1474</v>
      </c>
      <c r="E1508" s="90"/>
      <c r="F1508" s="90"/>
      <c r="G1508" s="90"/>
      <c r="H1508" s="90"/>
      <c r="I1508" s="90"/>
      <c r="J1508" s="90"/>
      <c r="K1508" s="92"/>
    </row>
    <row r="1509" spans="2:11" ht="15.6" customHeight="1" x14ac:dyDescent="0.4">
      <c r="B1509" s="89">
        <v>752</v>
      </c>
      <c r="C1509" s="89">
        <v>1605</v>
      </c>
      <c r="D1509" s="20" t="s">
        <v>1475</v>
      </c>
      <c r="E1509" s="89" t="s">
        <v>13</v>
      </c>
      <c r="F1509" s="89" t="s">
        <v>13</v>
      </c>
      <c r="G1509" s="89" t="s">
        <v>29</v>
      </c>
      <c r="H1509" s="89"/>
      <c r="I1509" s="89"/>
      <c r="J1509" s="89">
        <v>1985</v>
      </c>
      <c r="K1509" s="91" t="s">
        <v>19</v>
      </c>
    </row>
    <row r="1510" spans="2:11" ht="16.350000000000001" customHeight="1" thickBot="1" x14ac:dyDescent="0.45">
      <c r="B1510" s="90"/>
      <c r="C1510" s="90"/>
      <c r="D1510" s="48" t="s">
        <v>1476</v>
      </c>
      <c r="E1510" s="90"/>
      <c r="F1510" s="90"/>
      <c r="G1510" s="90"/>
      <c r="H1510" s="90"/>
      <c r="I1510" s="90"/>
      <c r="J1510" s="90"/>
      <c r="K1510" s="92"/>
    </row>
    <row r="1511" spans="2:11" ht="15.6" customHeight="1" x14ac:dyDescent="0.4">
      <c r="B1511" s="89">
        <v>753</v>
      </c>
      <c r="C1511" s="89">
        <v>1606</v>
      </c>
      <c r="D1511" s="20" t="s">
        <v>1477</v>
      </c>
      <c r="E1511" s="89" t="s">
        <v>13</v>
      </c>
      <c r="F1511" s="89" t="s">
        <v>13</v>
      </c>
      <c r="G1511" s="89" t="s">
        <v>85</v>
      </c>
      <c r="H1511" s="89"/>
      <c r="I1511" s="89"/>
      <c r="J1511" s="89">
        <v>2050</v>
      </c>
      <c r="K1511" s="91" t="s">
        <v>19</v>
      </c>
    </row>
    <row r="1512" spans="2:11" ht="16.350000000000001" customHeight="1" thickBot="1" x14ac:dyDescent="0.45">
      <c r="B1512" s="90"/>
      <c r="C1512" s="90"/>
      <c r="D1512" s="48" t="s">
        <v>1478</v>
      </c>
      <c r="E1512" s="90"/>
      <c r="F1512" s="90"/>
      <c r="G1512" s="90"/>
      <c r="H1512" s="90"/>
      <c r="I1512" s="90"/>
      <c r="J1512" s="90"/>
      <c r="K1512" s="92"/>
    </row>
    <row r="1513" spans="2:11" ht="15.6" customHeight="1" x14ac:dyDescent="0.4">
      <c r="B1513" s="89">
        <v>754</v>
      </c>
      <c r="C1513" s="89">
        <v>1607</v>
      </c>
      <c r="D1513" s="20" t="s">
        <v>1479</v>
      </c>
      <c r="E1513" s="89" t="s">
        <v>13</v>
      </c>
      <c r="F1513" s="89" t="s">
        <v>13</v>
      </c>
      <c r="G1513" s="89" t="s">
        <v>228</v>
      </c>
      <c r="H1513" s="89"/>
      <c r="I1513" s="89"/>
      <c r="J1513" s="89">
        <v>2068</v>
      </c>
      <c r="K1513" s="91" t="s">
        <v>19</v>
      </c>
    </row>
    <row r="1514" spans="2:11" ht="16.350000000000001" customHeight="1" thickBot="1" x14ac:dyDescent="0.45">
      <c r="B1514" s="90"/>
      <c r="C1514" s="90"/>
      <c r="D1514" s="48" t="s">
        <v>1480</v>
      </c>
      <c r="E1514" s="90"/>
      <c r="F1514" s="90"/>
      <c r="G1514" s="90"/>
      <c r="H1514" s="90"/>
      <c r="I1514" s="90"/>
      <c r="J1514" s="90"/>
      <c r="K1514" s="92"/>
    </row>
    <row r="1515" spans="2:11" ht="15.6" customHeight="1" x14ac:dyDescent="0.4">
      <c r="B1515" s="89">
        <v>755</v>
      </c>
      <c r="C1515" s="89">
        <v>1608</v>
      </c>
      <c r="D1515" s="20" t="s">
        <v>1481</v>
      </c>
      <c r="E1515" s="89" t="s">
        <v>13</v>
      </c>
      <c r="F1515" s="89" t="s">
        <v>13</v>
      </c>
      <c r="G1515" s="89" t="s">
        <v>1482</v>
      </c>
      <c r="H1515" s="89"/>
      <c r="I1515" s="89"/>
      <c r="J1515" s="89">
        <v>2030</v>
      </c>
      <c r="K1515" s="91" t="s">
        <v>19</v>
      </c>
    </row>
    <row r="1516" spans="2:11" ht="16.350000000000001" customHeight="1" thickBot="1" x14ac:dyDescent="0.45">
      <c r="B1516" s="90"/>
      <c r="C1516" s="90"/>
      <c r="D1516" s="48" t="s">
        <v>1483</v>
      </c>
      <c r="E1516" s="90"/>
      <c r="F1516" s="90"/>
      <c r="G1516" s="90"/>
      <c r="H1516" s="90"/>
      <c r="I1516" s="90"/>
      <c r="J1516" s="90"/>
      <c r="K1516" s="92"/>
    </row>
    <row r="1517" spans="2:11" ht="15.6" customHeight="1" x14ac:dyDescent="0.4">
      <c r="B1517" s="89">
        <v>756</v>
      </c>
      <c r="C1517" s="89">
        <v>3873</v>
      </c>
      <c r="D1517" s="20" t="s">
        <v>1484</v>
      </c>
      <c r="E1517" s="89" t="s">
        <v>13</v>
      </c>
      <c r="F1517" s="89" t="s">
        <v>13</v>
      </c>
      <c r="G1517" s="89" t="s">
        <v>323</v>
      </c>
      <c r="H1517" s="89"/>
      <c r="I1517" s="89"/>
      <c r="J1517" s="89">
        <v>2073</v>
      </c>
      <c r="K1517" s="91" t="s">
        <v>19</v>
      </c>
    </row>
    <row r="1518" spans="2:11" ht="16.350000000000001" customHeight="1" thickBot="1" x14ac:dyDescent="0.45">
      <c r="B1518" s="90"/>
      <c r="C1518" s="90"/>
      <c r="D1518" s="48" t="s">
        <v>1485</v>
      </c>
      <c r="E1518" s="90"/>
      <c r="F1518" s="90"/>
      <c r="G1518" s="90"/>
      <c r="H1518" s="90"/>
      <c r="I1518" s="90"/>
      <c r="J1518" s="90"/>
      <c r="K1518" s="92"/>
    </row>
    <row r="1519" spans="2:11" ht="15.6" customHeight="1" x14ac:dyDescent="0.4">
      <c r="B1519" s="89">
        <v>757</v>
      </c>
      <c r="C1519" s="89">
        <v>1609</v>
      </c>
      <c r="D1519" s="20" t="s">
        <v>1486</v>
      </c>
      <c r="E1519" s="89">
        <v>98</v>
      </c>
      <c r="F1519" s="89" t="s">
        <v>13</v>
      </c>
      <c r="G1519" s="89" t="s">
        <v>79</v>
      </c>
      <c r="H1519" s="89"/>
      <c r="I1519" s="89"/>
      <c r="J1519" s="89">
        <v>2036</v>
      </c>
      <c r="K1519" s="91" t="s">
        <v>19</v>
      </c>
    </row>
    <row r="1520" spans="2:11" ht="16.350000000000001" customHeight="1" thickBot="1" x14ac:dyDescent="0.45">
      <c r="B1520" s="90"/>
      <c r="C1520" s="90"/>
      <c r="D1520" s="48" t="s">
        <v>1487</v>
      </c>
      <c r="E1520" s="90"/>
      <c r="F1520" s="90"/>
      <c r="G1520" s="90"/>
      <c r="H1520" s="90"/>
      <c r="I1520" s="90"/>
      <c r="J1520" s="90"/>
      <c r="K1520" s="92"/>
    </row>
    <row r="1521" spans="2:11" ht="15.6" customHeight="1" x14ac:dyDescent="0.4">
      <c r="B1521" s="89">
        <v>758</v>
      </c>
      <c r="C1521" s="89">
        <v>1610</v>
      </c>
      <c r="D1521" s="20" t="s">
        <v>1488</v>
      </c>
      <c r="E1521" s="89">
        <v>52</v>
      </c>
      <c r="F1521" s="89" t="s">
        <v>184</v>
      </c>
      <c r="G1521" s="89" t="s">
        <v>1489</v>
      </c>
      <c r="H1521" s="89"/>
      <c r="I1521" s="89"/>
      <c r="J1521" s="89">
        <v>2098</v>
      </c>
      <c r="K1521" s="91" t="s">
        <v>19</v>
      </c>
    </row>
    <row r="1522" spans="2:11" ht="16.350000000000001" customHeight="1" thickBot="1" x14ac:dyDescent="0.45">
      <c r="B1522" s="90"/>
      <c r="C1522" s="90"/>
      <c r="D1522" s="48" t="s">
        <v>1490</v>
      </c>
      <c r="E1522" s="90"/>
      <c r="F1522" s="90"/>
      <c r="G1522" s="90"/>
      <c r="H1522" s="90"/>
      <c r="I1522" s="90"/>
      <c r="J1522" s="90"/>
      <c r="K1522" s="92"/>
    </row>
    <row r="1523" spans="2:11" ht="15.6" customHeight="1" x14ac:dyDescent="0.4">
      <c r="B1523" s="89">
        <v>759</v>
      </c>
      <c r="C1523" s="89">
        <v>1611</v>
      </c>
      <c r="D1523" s="20" t="s">
        <v>1491</v>
      </c>
      <c r="E1523" s="89" t="s">
        <v>13</v>
      </c>
      <c r="F1523" s="89" t="s">
        <v>13</v>
      </c>
      <c r="G1523" s="89" t="s">
        <v>469</v>
      </c>
      <c r="H1523" s="89"/>
      <c r="I1523" s="89"/>
      <c r="J1523" s="89">
        <v>2085</v>
      </c>
      <c r="K1523" s="91" t="s">
        <v>19</v>
      </c>
    </row>
    <row r="1524" spans="2:11" ht="16.350000000000001" customHeight="1" thickBot="1" x14ac:dyDescent="0.45">
      <c r="B1524" s="90"/>
      <c r="C1524" s="90"/>
      <c r="D1524" s="48" t="s">
        <v>1492</v>
      </c>
      <c r="E1524" s="90"/>
      <c r="F1524" s="90"/>
      <c r="G1524" s="90"/>
      <c r="H1524" s="90"/>
      <c r="I1524" s="90"/>
      <c r="J1524" s="90"/>
      <c r="K1524" s="92"/>
    </row>
    <row r="1525" spans="2:11" ht="15.6" customHeight="1" x14ac:dyDescent="0.4">
      <c r="B1525" s="89">
        <v>760</v>
      </c>
      <c r="C1525" s="89">
        <v>1612</v>
      </c>
      <c r="D1525" s="20" t="s">
        <v>1493</v>
      </c>
      <c r="E1525" s="89">
        <v>57</v>
      </c>
      <c r="F1525" s="89" t="s">
        <v>57</v>
      </c>
      <c r="G1525" s="89" t="s">
        <v>469</v>
      </c>
      <c r="H1525" s="89">
        <f>10+8</f>
        <v>18</v>
      </c>
      <c r="I1525" s="89">
        <f>40-8</f>
        <v>32</v>
      </c>
      <c r="J1525" s="89">
        <v>2239</v>
      </c>
      <c r="K1525" s="91" t="s">
        <v>15</v>
      </c>
    </row>
    <row r="1526" spans="2:11" ht="16.350000000000001" customHeight="1" thickBot="1" x14ac:dyDescent="0.45">
      <c r="B1526" s="90"/>
      <c r="C1526" s="90"/>
      <c r="D1526" s="48" t="s">
        <v>1494</v>
      </c>
      <c r="E1526" s="90"/>
      <c r="F1526" s="90"/>
      <c r="G1526" s="90"/>
      <c r="H1526" s="90"/>
      <c r="I1526" s="90"/>
      <c r="J1526" s="90"/>
      <c r="K1526" s="92"/>
    </row>
    <row r="1527" spans="2:11" ht="15.6" customHeight="1" x14ac:dyDescent="0.4">
      <c r="B1527" s="89">
        <v>761</v>
      </c>
      <c r="C1527" s="89">
        <v>1613</v>
      </c>
      <c r="D1527" s="20" t="s">
        <v>1495</v>
      </c>
      <c r="E1527" s="89">
        <v>88</v>
      </c>
      <c r="F1527" s="89" t="s">
        <v>13</v>
      </c>
      <c r="G1527" s="89" t="s">
        <v>29</v>
      </c>
      <c r="H1527" s="89"/>
      <c r="I1527" s="89"/>
      <c r="J1527" s="89">
        <v>2062</v>
      </c>
      <c r="K1527" s="91" t="s">
        <v>19</v>
      </c>
    </row>
    <row r="1528" spans="2:11" ht="16.350000000000001" customHeight="1" thickBot="1" x14ac:dyDescent="0.45">
      <c r="B1528" s="90"/>
      <c r="C1528" s="90"/>
      <c r="D1528" s="48" t="s">
        <v>1496</v>
      </c>
      <c r="E1528" s="90"/>
      <c r="F1528" s="90"/>
      <c r="G1528" s="90"/>
      <c r="H1528" s="90"/>
      <c r="I1528" s="90"/>
      <c r="J1528" s="90"/>
      <c r="K1528" s="92"/>
    </row>
    <row r="1529" spans="2:11" ht="15.6" customHeight="1" x14ac:dyDescent="0.4">
      <c r="B1529" s="89">
        <v>762</v>
      </c>
      <c r="C1529" s="89">
        <v>1614</v>
      </c>
      <c r="D1529" s="20" t="s">
        <v>1497</v>
      </c>
      <c r="E1529" s="89" t="s">
        <v>13</v>
      </c>
      <c r="F1529" s="89" t="s">
        <v>13</v>
      </c>
      <c r="G1529" s="89" t="s">
        <v>193</v>
      </c>
      <c r="H1529" s="89"/>
      <c r="I1529" s="89"/>
      <c r="J1529" s="89">
        <v>2040</v>
      </c>
      <c r="K1529" s="91" t="s">
        <v>19</v>
      </c>
    </row>
    <row r="1530" spans="2:11" ht="16.350000000000001" customHeight="1" thickBot="1" x14ac:dyDescent="0.45">
      <c r="B1530" s="90"/>
      <c r="C1530" s="90"/>
      <c r="D1530" s="48" t="s">
        <v>1498</v>
      </c>
      <c r="E1530" s="90"/>
      <c r="F1530" s="90"/>
      <c r="G1530" s="90"/>
      <c r="H1530" s="90"/>
      <c r="I1530" s="90"/>
      <c r="J1530" s="90"/>
      <c r="K1530" s="92"/>
    </row>
    <row r="1531" spans="2:11" ht="15.6" customHeight="1" x14ac:dyDescent="0.4">
      <c r="B1531" s="89">
        <v>763</v>
      </c>
      <c r="C1531" s="89">
        <v>1615</v>
      </c>
      <c r="D1531" s="20" t="s">
        <v>1499</v>
      </c>
      <c r="E1531" s="89">
        <v>69</v>
      </c>
      <c r="F1531" s="89" t="s">
        <v>13</v>
      </c>
      <c r="G1531" s="89" t="s">
        <v>29</v>
      </c>
      <c r="H1531" s="89"/>
      <c r="I1531" s="89"/>
      <c r="J1531" s="89">
        <v>2119</v>
      </c>
      <c r="K1531" s="91" t="s">
        <v>19</v>
      </c>
    </row>
    <row r="1532" spans="2:11" ht="16.350000000000001" customHeight="1" thickBot="1" x14ac:dyDescent="0.45">
      <c r="B1532" s="90"/>
      <c r="C1532" s="90"/>
      <c r="D1532" s="48" t="s">
        <v>1500</v>
      </c>
      <c r="E1532" s="90"/>
      <c r="F1532" s="90"/>
      <c r="G1532" s="90"/>
      <c r="H1532" s="90"/>
      <c r="I1532" s="90"/>
      <c r="J1532" s="90"/>
      <c r="K1532" s="92"/>
    </row>
    <row r="1533" spans="2:11" ht="15.6" customHeight="1" x14ac:dyDescent="0.4">
      <c r="B1533" s="89">
        <v>764</v>
      </c>
      <c r="C1533" s="89">
        <v>1616</v>
      </c>
      <c r="D1533" s="20" t="s">
        <v>1501</v>
      </c>
      <c r="E1533" s="89">
        <v>64</v>
      </c>
      <c r="F1533" s="89" t="s">
        <v>134</v>
      </c>
      <c r="G1533" s="89" t="s">
        <v>29</v>
      </c>
      <c r="H1533" s="89"/>
      <c r="I1533" s="89"/>
      <c r="J1533" s="89">
        <v>2375</v>
      </c>
      <c r="K1533" s="91" t="s">
        <v>19</v>
      </c>
    </row>
    <row r="1534" spans="2:11" ht="16.350000000000001" customHeight="1" thickBot="1" x14ac:dyDescent="0.45">
      <c r="B1534" s="90"/>
      <c r="C1534" s="90"/>
      <c r="D1534" s="48" t="s">
        <v>1502</v>
      </c>
      <c r="E1534" s="90"/>
      <c r="F1534" s="90"/>
      <c r="G1534" s="90"/>
      <c r="H1534" s="90"/>
      <c r="I1534" s="90"/>
      <c r="J1534" s="90"/>
      <c r="K1534" s="92"/>
    </row>
    <row r="1535" spans="2:11" ht="15.6" customHeight="1" x14ac:dyDescent="0.4">
      <c r="B1535" s="89">
        <v>765</v>
      </c>
      <c r="C1535" s="89">
        <v>1617</v>
      </c>
      <c r="D1535" s="20" t="s">
        <v>1504</v>
      </c>
      <c r="E1535" s="89">
        <v>66</v>
      </c>
      <c r="F1535" s="89" t="s">
        <v>13</v>
      </c>
      <c r="G1535" s="89" t="s">
        <v>29</v>
      </c>
      <c r="H1535" s="89"/>
      <c r="I1535" s="89"/>
      <c r="J1535" s="89">
        <v>2030</v>
      </c>
      <c r="K1535" s="91" t="s">
        <v>19</v>
      </c>
    </row>
    <row r="1536" spans="2:11" ht="16.350000000000001" customHeight="1" thickBot="1" x14ac:dyDescent="0.45">
      <c r="B1536" s="90"/>
      <c r="C1536" s="90"/>
      <c r="D1536" s="48" t="s">
        <v>1505</v>
      </c>
      <c r="E1536" s="90"/>
      <c r="F1536" s="90"/>
      <c r="G1536" s="90"/>
      <c r="H1536" s="90"/>
      <c r="I1536" s="90"/>
      <c r="J1536" s="90"/>
      <c r="K1536" s="92"/>
    </row>
    <row r="1537" spans="2:11" ht="15.6" customHeight="1" x14ac:dyDescent="0.4">
      <c r="B1537" s="89">
        <v>766</v>
      </c>
      <c r="C1537" s="89">
        <v>1618</v>
      </c>
      <c r="D1537" s="20" t="s">
        <v>1506</v>
      </c>
      <c r="E1537" s="89">
        <v>86</v>
      </c>
      <c r="F1537" s="89" t="s">
        <v>13</v>
      </c>
      <c r="G1537" s="89" t="s">
        <v>29</v>
      </c>
      <c r="H1537" s="89"/>
      <c r="I1537" s="89"/>
      <c r="J1537" s="89">
        <v>2022</v>
      </c>
      <c r="K1537" s="91" t="s">
        <v>19</v>
      </c>
    </row>
    <row r="1538" spans="2:11" ht="16.350000000000001" customHeight="1" thickBot="1" x14ac:dyDescent="0.45">
      <c r="B1538" s="90"/>
      <c r="C1538" s="90"/>
      <c r="D1538" s="48" t="s">
        <v>1507</v>
      </c>
      <c r="E1538" s="90"/>
      <c r="F1538" s="90"/>
      <c r="G1538" s="90"/>
      <c r="H1538" s="90"/>
      <c r="I1538" s="90"/>
      <c r="J1538" s="90"/>
      <c r="K1538" s="92"/>
    </row>
    <row r="1539" spans="2:11" ht="15.6" customHeight="1" x14ac:dyDescent="0.4">
      <c r="B1539" s="89">
        <v>767</v>
      </c>
      <c r="C1539" s="89">
        <v>1619</v>
      </c>
      <c r="D1539" s="20" t="s">
        <v>1508</v>
      </c>
      <c r="E1539" s="89" t="s">
        <v>13</v>
      </c>
      <c r="F1539" s="89" t="s">
        <v>13</v>
      </c>
      <c r="G1539" s="89" t="s">
        <v>91</v>
      </c>
      <c r="H1539" s="89"/>
      <c r="I1539" s="89"/>
      <c r="J1539" s="89">
        <v>2047</v>
      </c>
      <c r="K1539" s="91" t="s">
        <v>19</v>
      </c>
    </row>
    <row r="1540" spans="2:11" ht="16.350000000000001" customHeight="1" thickBot="1" x14ac:dyDescent="0.45">
      <c r="B1540" s="90"/>
      <c r="C1540" s="90"/>
      <c r="D1540" s="48" t="s">
        <v>1509</v>
      </c>
      <c r="E1540" s="90"/>
      <c r="F1540" s="90"/>
      <c r="G1540" s="90"/>
      <c r="H1540" s="90"/>
      <c r="I1540" s="90"/>
      <c r="J1540" s="90"/>
      <c r="K1540" s="92"/>
    </row>
    <row r="1541" spans="2:11" ht="15.6" customHeight="1" x14ac:dyDescent="0.4">
      <c r="B1541" s="89">
        <v>768</v>
      </c>
      <c r="C1541" s="89">
        <v>4078</v>
      </c>
      <c r="D1541" s="20" t="s">
        <v>6154</v>
      </c>
      <c r="E1541" s="89" t="s">
        <v>2331</v>
      </c>
      <c r="F1541" s="89" t="s">
        <v>13</v>
      </c>
      <c r="G1541" s="89" t="s">
        <v>39</v>
      </c>
      <c r="H1541" s="89">
        <v>11</v>
      </c>
      <c r="I1541" s="89">
        <v>17</v>
      </c>
      <c r="J1541" s="89">
        <v>2108</v>
      </c>
      <c r="K1541" s="91" t="s">
        <v>15</v>
      </c>
    </row>
    <row r="1542" spans="2:11" ht="16.350000000000001" customHeight="1" thickBot="1" x14ac:dyDescent="0.45">
      <c r="B1542" s="90"/>
      <c r="C1542" s="90"/>
      <c r="D1542" s="48" t="s">
        <v>6202</v>
      </c>
      <c r="E1542" s="90"/>
      <c r="F1542" s="90"/>
      <c r="G1542" s="90"/>
      <c r="H1542" s="90"/>
      <c r="I1542" s="90"/>
      <c r="J1542" s="90"/>
      <c r="K1542" s="92"/>
    </row>
    <row r="1543" spans="2:11" ht="15.6" customHeight="1" x14ac:dyDescent="0.4">
      <c r="B1543" s="89">
        <v>769</v>
      </c>
      <c r="C1543" s="89">
        <v>4190</v>
      </c>
      <c r="D1543" s="20" t="s">
        <v>6459</v>
      </c>
      <c r="E1543" s="89" t="s">
        <v>3053</v>
      </c>
      <c r="F1543" s="89" t="s">
        <v>13</v>
      </c>
      <c r="G1543" s="89" t="s">
        <v>39</v>
      </c>
      <c r="H1543" s="89">
        <v>11</v>
      </c>
      <c r="I1543" s="89">
        <v>-4</v>
      </c>
      <c r="J1543" s="89">
        <v>2096</v>
      </c>
      <c r="K1543" s="91" t="s">
        <v>15</v>
      </c>
    </row>
    <row r="1544" spans="2:11" ht="16.350000000000001" customHeight="1" thickBot="1" x14ac:dyDescent="0.45">
      <c r="B1544" s="90"/>
      <c r="C1544" s="90"/>
      <c r="D1544" s="48" t="s">
        <v>6481</v>
      </c>
      <c r="E1544" s="90"/>
      <c r="F1544" s="90"/>
      <c r="G1544" s="90"/>
      <c r="H1544" s="90"/>
      <c r="I1544" s="90"/>
      <c r="J1544" s="90"/>
      <c r="K1544" s="92"/>
    </row>
    <row r="1545" spans="2:11" ht="15.6" customHeight="1" x14ac:dyDescent="0.4">
      <c r="B1545" s="89">
        <v>770</v>
      </c>
      <c r="C1545" s="89">
        <v>1620</v>
      </c>
      <c r="D1545" s="20" t="s">
        <v>1510</v>
      </c>
      <c r="E1545" s="89" t="s">
        <v>13</v>
      </c>
      <c r="F1545" s="89" t="s">
        <v>13</v>
      </c>
      <c r="G1545" s="89" t="s">
        <v>103</v>
      </c>
      <c r="H1545" s="89"/>
      <c r="I1545" s="89"/>
      <c r="J1545" s="89">
        <v>2035</v>
      </c>
      <c r="K1545" s="91" t="s">
        <v>19</v>
      </c>
    </row>
    <row r="1546" spans="2:11" ht="16.350000000000001" customHeight="1" thickBot="1" x14ac:dyDescent="0.45">
      <c r="B1546" s="90"/>
      <c r="C1546" s="90"/>
      <c r="D1546" s="48" t="s">
        <v>1511</v>
      </c>
      <c r="E1546" s="90"/>
      <c r="F1546" s="90"/>
      <c r="G1546" s="90"/>
      <c r="H1546" s="90"/>
      <c r="I1546" s="90"/>
      <c r="J1546" s="90"/>
      <c r="K1546" s="92"/>
    </row>
    <row r="1547" spans="2:11" ht="15.6" customHeight="1" x14ac:dyDescent="0.4">
      <c r="B1547" s="89">
        <v>771</v>
      </c>
      <c r="C1547" s="89">
        <v>1622</v>
      </c>
      <c r="D1547" s="20" t="s">
        <v>1512</v>
      </c>
      <c r="E1547" s="89">
        <v>88</v>
      </c>
      <c r="F1547" s="89" t="s">
        <v>13</v>
      </c>
      <c r="G1547" s="89" t="s">
        <v>29</v>
      </c>
      <c r="H1547" s="89"/>
      <c r="I1547" s="89"/>
      <c r="J1547" s="89">
        <v>2052</v>
      </c>
      <c r="K1547" s="91" t="s">
        <v>19</v>
      </c>
    </row>
    <row r="1548" spans="2:11" ht="16.350000000000001" customHeight="1" thickBot="1" x14ac:dyDescent="0.45">
      <c r="B1548" s="90"/>
      <c r="C1548" s="90"/>
      <c r="D1548" s="48" t="s">
        <v>1513</v>
      </c>
      <c r="E1548" s="90"/>
      <c r="F1548" s="90"/>
      <c r="G1548" s="90"/>
      <c r="H1548" s="90"/>
      <c r="I1548" s="90"/>
      <c r="J1548" s="90"/>
      <c r="K1548" s="92"/>
    </row>
    <row r="1549" spans="2:11" ht="15.6" customHeight="1" x14ac:dyDescent="0.4">
      <c r="B1549" s="89">
        <v>772</v>
      </c>
      <c r="C1549" s="89">
        <v>3706</v>
      </c>
      <c r="D1549" s="20" t="s">
        <v>1514</v>
      </c>
      <c r="E1549" s="89" t="s">
        <v>13</v>
      </c>
      <c r="F1549" s="89" t="s">
        <v>13</v>
      </c>
      <c r="G1549" s="89" t="s">
        <v>85</v>
      </c>
      <c r="H1549" s="89"/>
      <c r="I1549" s="89"/>
      <c r="J1549" s="89">
        <v>2082</v>
      </c>
      <c r="K1549" s="91" t="s">
        <v>19</v>
      </c>
    </row>
    <row r="1550" spans="2:11" ht="16.350000000000001" customHeight="1" thickBot="1" x14ac:dyDescent="0.45">
      <c r="B1550" s="90"/>
      <c r="C1550" s="90"/>
      <c r="D1550" s="48" t="s">
        <v>1515</v>
      </c>
      <c r="E1550" s="90"/>
      <c r="F1550" s="90"/>
      <c r="G1550" s="90"/>
      <c r="H1550" s="90"/>
      <c r="I1550" s="90"/>
      <c r="J1550" s="90"/>
      <c r="K1550" s="92"/>
    </row>
    <row r="1551" spans="2:11" ht="15.6" customHeight="1" x14ac:dyDescent="0.4">
      <c r="B1551" s="89">
        <v>773</v>
      </c>
      <c r="C1551" s="89">
        <v>1623</v>
      </c>
      <c r="D1551" s="20" t="s">
        <v>1516</v>
      </c>
      <c r="E1551" s="89" t="s">
        <v>13</v>
      </c>
      <c r="F1551" s="89" t="s">
        <v>13</v>
      </c>
      <c r="G1551" s="89" t="s">
        <v>54</v>
      </c>
      <c r="H1551" s="89"/>
      <c r="I1551" s="89"/>
      <c r="J1551" s="89">
        <v>2034</v>
      </c>
      <c r="K1551" s="91" t="s">
        <v>19</v>
      </c>
    </row>
    <row r="1552" spans="2:11" ht="16.350000000000001" customHeight="1" thickBot="1" x14ac:dyDescent="0.45">
      <c r="B1552" s="90"/>
      <c r="C1552" s="90"/>
      <c r="D1552" s="48" t="s">
        <v>1517</v>
      </c>
      <c r="E1552" s="90"/>
      <c r="F1552" s="90"/>
      <c r="G1552" s="90"/>
      <c r="H1552" s="90"/>
      <c r="I1552" s="90"/>
      <c r="J1552" s="90"/>
      <c r="K1552" s="92"/>
    </row>
    <row r="1553" spans="2:11" ht="15.6" customHeight="1" x14ac:dyDescent="0.4">
      <c r="B1553" s="89">
        <v>774</v>
      </c>
      <c r="C1553" s="89">
        <v>1624</v>
      </c>
      <c r="D1553" s="20" t="s">
        <v>1518</v>
      </c>
      <c r="E1553" s="89">
        <v>90</v>
      </c>
      <c r="F1553" s="89" t="s">
        <v>13</v>
      </c>
      <c r="G1553" s="89" t="s">
        <v>29</v>
      </c>
      <c r="H1553" s="89"/>
      <c r="I1553" s="89"/>
      <c r="J1553" s="89">
        <v>2049</v>
      </c>
      <c r="K1553" s="91" t="s">
        <v>19</v>
      </c>
    </row>
    <row r="1554" spans="2:11" ht="16.350000000000001" customHeight="1" thickBot="1" x14ac:dyDescent="0.45">
      <c r="B1554" s="90"/>
      <c r="C1554" s="90"/>
      <c r="D1554" s="48" t="s">
        <v>1519</v>
      </c>
      <c r="E1554" s="90"/>
      <c r="F1554" s="90"/>
      <c r="G1554" s="90"/>
      <c r="H1554" s="90"/>
      <c r="I1554" s="90"/>
      <c r="J1554" s="90"/>
      <c r="K1554" s="92"/>
    </row>
    <row r="1555" spans="2:11" ht="15.6" customHeight="1" x14ac:dyDescent="0.4">
      <c r="B1555" s="89">
        <v>775</v>
      </c>
      <c r="C1555" s="89">
        <v>1625</v>
      </c>
      <c r="D1555" s="20" t="s">
        <v>1520</v>
      </c>
      <c r="E1555" s="89" t="s">
        <v>189</v>
      </c>
      <c r="F1555" s="89" t="s">
        <v>13</v>
      </c>
      <c r="G1555" s="89" t="s">
        <v>193</v>
      </c>
      <c r="H1555" s="89">
        <v>6</v>
      </c>
      <c r="I1555" s="89">
        <v>-4</v>
      </c>
      <c r="J1555" s="89">
        <v>2001</v>
      </c>
      <c r="K1555" s="91" t="s">
        <v>15</v>
      </c>
    </row>
    <row r="1556" spans="2:11" ht="16.350000000000001" customHeight="1" thickBot="1" x14ac:dyDescent="0.45">
      <c r="B1556" s="90"/>
      <c r="C1556" s="90"/>
      <c r="D1556" s="48" t="s">
        <v>1521</v>
      </c>
      <c r="E1556" s="90"/>
      <c r="F1556" s="90"/>
      <c r="G1556" s="90"/>
      <c r="H1556" s="90"/>
      <c r="I1556" s="90"/>
      <c r="J1556" s="90"/>
      <c r="K1556" s="92"/>
    </row>
    <row r="1557" spans="2:11" ht="15.6" customHeight="1" x14ac:dyDescent="0.4">
      <c r="B1557" s="89">
        <v>776</v>
      </c>
      <c r="C1557" s="89">
        <v>3708</v>
      </c>
      <c r="D1557" s="20" t="s">
        <v>6134</v>
      </c>
      <c r="E1557" s="89" t="s">
        <v>137</v>
      </c>
      <c r="F1557" s="89" t="s">
        <v>13</v>
      </c>
      <c r="G1557" s="89" t="s">
        <v>39</v>
      </c>
      <c r="H1557" s="89"/>
      <c r="I1557" s="89"/>
      <c r="J1557" s="89">
        <v>2138</v>
      </c>
      <c r="K1557" s="91" t="s">
        <v>15</v>
      </c>
    </row>
    <row r="1558" spans="2:11" ht="16.350000000000001" customHeight="1" thickBot="1" x14ac:dyDescent="0.45">
      <c r="B1558" s="90"/>
      <c r="C1558" s="90"/>
      <c r="D1558" s="48" t="s">
        <v>1584</v>
      </c>
      <c r="E1558" s="90"/>
      <c r="F1558" s="90"/>
      <c r="G1558" s="90"/>
      <c r="H1558" s="90"/>
      <c r="I1558" s="90"/>
      <c r="J1558" s="90"/>
      <c r="K1558" s="92"/>
    </row>
    <row r="1559" spans="2:11" ht="15.6" customHeight="1" x14ac:dyDescent="0.4">
      <c r="B1559" s="89">
        <v>777</v>
      </c>
      <c r="C1559" s="89">
        <v>1626</v>
      </c>
      <c r="D1559" s="20" t="s">
        <v>1522</v>
      </c>
      <c r="E1559" s="89">
        <v>91</v>
      </c>
      <c r="F1559" s="89" t="s">
        <v>13</v>
      </c>
      <c r="G1559" s="89" t="s">
        <v>277</v>
      </c>
      <c r="H1559" s="89"/>
      <c r="I1559" s="89"/>
      <c r="J1559" s="89">
        <v>2057</v>
      </c>
      <c r="K1559" s="91" t="s">
        <v>19</v>
      </c>
    </row>
    <row r="1560" spans="2:11" ht="16.350000000000001" customHeight="1" thickBot="1" x14ac:dyDescent="0.45">
      <c r="B1560" s="90"/>
      <c r="C1560" s="90"/>
      <c r="D1560" s="48" t="s">
        <v>1523</v>
      </c>
      <c r="E1560" s="90"/>
      <c r="F1560" s="90"/>
      <c r="G1560" s="90"/>
      <c r="H1560" s="90"/>
      <c r="I1560" s="90"/>
      <c r="J1560" s="90"/>
      <c r="K1560" s="92"/>
    </row>
    <row r="1561" spans="2:11" ht="15.6" customHeight="1" x14ac:dyDescent="0.4">
      <c r="B1561" s="89">
        <v>778</v>
      </c>
      <c r="C1561" s="89">
        <v>1627</v>
      </c>
      <c r="D1561" s="20" t="s">
        <v>1524</v>
      </c>
      <c r="E1561" s="89">
        <v>57</v>
      </c>
      <c r="F1561" s="89" t="s">
        <v>13</v>
      </c>
      <c r="G1561" s="89" t="s">
        <v>29</v>
      </c>
      <c r="H1561" s="89">
        <v>11</v>
      </c>
      <c r="I1561" s="89">
        <v>-14</v>
      </c>
      <c r="J1561" s="89">
        <v>2161</v>
      </c>
      <c r="K1561" s="91" t="s">
        <v>15</v>
      </c>
    </row>
    <row r="1562" spans="2:11" ht="16.350000000000001" customHeight="1" thickBot="1" x14ac:dyDescent="0.45">
      <c r="B1562" s="90"/>
      <c r="C1562" s="90"/>
      <c r="D1562" s="48" t="s">
        <v>1525</v>
      </c>
      <c r="E1562" s="90"/>
      <c r="F1562" s="90"/>
      <c r="G1562" s="90"/>
      <c r="H1562" s="90"/>
      <c r="I1562" s="90"/>
      <c r="J1562" s="90"/>
      <c r="K1562" s="92"/>
    </row>
    <row r="1563" spans="2:11" ht="15.6" customHeight="1" x14ac:dyDescent="0.4">
      <c r="B1563" s="89">
        <v>779</v>
      </c>
      <c r="C1563" s="89">
        <v>1628</v>
      </c>
      <c r="D1563" s="20" t="s">
        <v>1526</v>
      </c>
      <c r="E1563" s="89">
        <v>87</v>
      </c>
      <c r="F1563" s="89" t="s">
        <v>13</v>
      </c>
      <c r="G1563" s="89" t="s">
        <v>32</v>
      </c>
      <c r="H1563" s="89"/>
      <c r="I1563" s="89"/>
      <c r="J1563" s="89">
        <v>2056</v>
      </c>
      <c r="K1563" s="91" t="s">
        <v>19</v>
      </c>
    </row>
    <row r="1564" spans="2:11" ht="16.350000000000001" customHeight="1" thickBot="1" x14ac:dyDescent="0.45">
      <c r="B1564" s="90"/>
      <c r="C1564" s="90"/>
      <c r="D1564" s="48" t="s">
        <v>1527</v>
      </c>
      <c r="E1564" s="90"/>
      <c r="F1564" s="90"/>
      <c r="G1564" s="90"/>
      <c r="H1564" s="90"/>
      <c r="I1564" s="90"/>
      <c r="J1564" s="90"/>
      <c r="K1564" s="92"/>
    </row>
    <row r="1565" spans="2:11" ht="15.6" customHeight="1" x14ac:dyDescent="0.4">
      <c r="B1565" s="89">
        <v>780</v>
      </c>
      <c r="C1565" s="89">
        <v>1629</v>
      </c>
      <c r="D1565" s="20" t="s">
        <v>1528</v>
      </c>
      <c r="E1565" s="89" t="s">
        <v>13</v>
      </c>
      <c r="F1565" s="89" t="s">
        <v>13</v>
      </c>
      <c r="G1565" s="89" t="s">
        <v>29</v>
      </c>
      <c r="H1565" s="89"/>
      <c r="I1565" s="89"/>
      <c r="J1565" s="89">
        <v>2127</v>
      </c>
      <c r="K1565" s="91" t="s">
        <v>19</v>
      </c>
    </row>
    <row r="1566" spans="2:11" ht="16.350000000000001" customHeight="1" thickBot="1" x14ac:dyDescent="0.45">
      <c r="B1566" s="90"/>
      <c r="C1566" s="90"/>
      <c r="D1566" s="48" t="s">
        <v>1529</v>
      </c>
      <c r="E1566" s="90"/>
      <c r="F1566" s="90"/>
      <c r="G1566" s="90"/>
      <c r="H1566" s="90"/>
      <c r="I1566" s="90"/>
      <c r="J1566" s="90"/>
      <c r="K1566" s="92"/>
    </row>
    <row r="1567" spans="2:11" ht="15.6" customHeight="1" x14ac:dyDescent="0.4">
      <c r="B1567" s="89">
        <v>781</v>
      </c>
      <c r="C1567" s="89">
        <v>1630</v>
      </c>
      <c r="D1567" s="20" t="s">
        <v>1530</v>
      </c>
      <c r="E1567" s="89">
        <v>41</v>
      </c>
      <c r="F1567" s="89" t="s">
        <v>13</v>
      </c>
      <c r="G1567" s="89" t="s">
        <v>29</v>
      </c>
      <c r="H1567" s="89"/>
      <c r="I1567" s="89"/>
      <c r="J1567" s="89">
        <v>2001</v>
      </c>
      <c r="K1567" s="91" t="s">
        <v>19</v>
      </c>
    </row>
    <row r="1568" spans="2:11" ht="16.350000000000001" customHeight="1" thickBot="1" x14ac:dyDescent="0.45">
      <c r="B1568" s="90"/>
      <c r="C1568" s="90"/>
      <c r="D1568" s="48" t="s">
        <v>1531</v>
      </c>
      <c r="E1568" s="90"/>
      <c r="F1568" s="90"/>
      <c r="G1568" s="90"/>
      <c r="H1568" s="90"/>
      <c r="I1568" s="90"/>
      <c r="J1568" s="90"/>
      <c r="K1568" s="92"/>
    </row>
    <row r="1569" spans="2:11" ht="15.6" customHeight="1" x14ac:dyDescent="0.4">
      <c r="B1569" s="89">
        <v>782</v>
      </c>
      <c r="C1569" s="89">
        <v>1631</v>
      </c>
      <c r="D1569" s="20" t="s">
        <v>1532</v>
      </c>
      <c r="E1569" s="89" t="s">
        <v>13</v>
      </c>
      <c r="F1569" s="89" t="s">
        <v>13</v>
      </c>
      <c r="G1569" s="89" t="s">
        <v>85</v>
      </c>
      <c r="H1569" s="89"/>
      <c r="I1569" s="89"/>
      <c r="J1569" s="89">
        <v>2055</v>
      </c>
      <c r="K1569" s="91" t="s">
        <v>19</v>
      </c>
    </row>
    <row r="1570" spans="2:11" ht="16.350000000000001" customHeight="1" thickBot="1" x14ac:dyDescent="0.45">
      <c r="B1570" s="90"/>
      <c r="C1570" s="90"/>
      <c r="D1570" s="48" t="s">
        <v>1533</v>
      </c>
      <c r="E1570" s="90"/>
      <c r="F1570" s="90"/>
      <c r="G1570" s="90"/>
      <c r="H1570" s="90"/>
      <c r="I1570" s="90"/>
      <c r="J1570" s="90"/>
      <c r="K1570" s="92"/>
    </row>
    <row r="1571" spans="2:11" ht="15.6" customHeight="1" x14ac:dyDescent="0.4">
      <c r="B1571" s="89">
        <v>783</v>
      </c>
      <c r="C1571" s="89">
        <v>1632</v>
      </c>
      <c r="D1571" s="20" t="s">
        <v>1534</v>
      </c>
      <c r="E1571" s="89">
        <v>53</v>
      </c>
      <c r="F1571" s="89" t="s">
        <v>13</v>
      </c>
      <c r="G1571" s="89" t="s">
        <v>29</v>
      </c>
      <c r="H1571" s="89"/>
      <c r="I1571" s="89"/>
      <c r="J1571" s="89">
        <v>2002</v>
      </c>
      <c r="K1571" s="91" t="s">
        <v>19</v>
      </c>
    </row>
    <row r="1572" spans="2:11" ht="16.350000000000001" customHeight="1" thickBot="1" x14ac:dyDescent="0.45">
      <c r="B1572" s="90"/>
      <c r="C1572" s="90"/>
      <c r="D1572" s="48" t="s">
        <v>1535</v>
      </c>
      <c r="E1572" s="90"/>
      <c r="F1572" s="90"/>
      <c r="G1572" s="90"/>
      <c r="H1572" s="90"/>
      <c r="I1572" s="90"/>
      <c r="J1572" s="90"/>
      <c r="K1572" s="92"/>
    </row>
    <row r="1573" spans="2:11" ht="15.6" customHeight="1" x14ac:dyDescent="0.4">
      <c r="B1573" s="89">
        <v>784</v>
      </c>
      <c r="C1573" s="89">
        <v>1633</v>
      </c>
      <c r="D1573" s="20" t="s">
        <v>1536</v>
      </c>
      <c r="E1573" s="89">
        <v>85</v>
      </c>
      <c r="F1573" s="89" t="s">
        <v>57</v>
      </c>
      <c r="G1573" s="89" t="s">
        <v>79</v>
      </c>
      <c r="H1573" s="89"/>
      <c r="I1573" s="89"/>
      <c r="J1573" s="89">
        <v>2136</v>
      </c>
      <c r="K1573" s="91" t="s">
        <v>19</v>
      </c>
    </row>
    <row r="1574" spans="2:11" ht="16.350000000000001" customHeight="1" thickBot="1" x14ac:dyDescent="0.45">
      <c r="B1574" s="90"/>
      <c r="C1574" s="90"/>
      <c r="D1574" s="48" t="s">
        <v>1537</v>
      </c>
      <c r="E1574" s="90"/>
      <c r="F1574" s="90"/>
      <c r="G1574" s="90"/>
      <c r="H1574" s="90"/>
      <c r="I1574" s="90"/>
      <c r="J1574" s="90"/>
      <c r="K1574" s="92"/>
    </row>
    <row r="1575" spans="2:11" ht="15.6" customHeight="1" x14ac:dyDescent="0.4">
      <c r="B1575" s="89">
        <v>785</v>
      </c>
      <c r="C1575" s="89">
        <v>1634</v>
      </c>
      <c r="D1575" s="20" t="s">
        <v>1538</v>
      </c>
      <c r="E1575" s="89" t="s">
        <v>13</v>
      </c>
      <c r="F1575" s="89" t="s">
        <v>13</v>
      </c>
      <c r="G1575" s="89" t="s">
        <v>54</v>
      </c>
      <c r="H1575" s="89"/>
      <c r="I1575" s="89"/>
      <c r="J1575" s="89">
        <v>2018</v>
      </c>
      <c r="K1575" s="91" t="s">
        <v>19</v>
      </c>
    </row>
    <row r="1576" spans="2:11" ht="16.350000000000001" customHeight="1" thickBot="1" x14ac:dyDescent="0.45">
      <c r="B1576" s="90"/>
      <c r="C1576" s="90"/>
      <c r="D1576" s="48" t="s">
        <v>1539</v>
      </c>
      <c r="E1576" s="90"/>
      <c r="F1576" s="90"/>
      <c r="G1576" s="90"/>
      <c r="H1576" s="90"/>
      <c r="I1576" s="90"/>
      <c r="J1576" s="90"/>
      <c r="K1576" s="92"/>
    </row>
    <row r="1577" spans="2:11" ht="15.6" customHeight="1" x14ac:dyDescent="0.4">
      <c r="B1577" s="89">
        <v>786</v>
      </c>
      <c r="C1577" s="89">
        <v>1635</v>
      </c>
      <c r="D1577" s="20" t="s">
        <v>1540</v>
      </c>
      <c r="E1577" s="89">
        <v>80</v>
      </c>
      <c r="F1577" s="89" t="s">
        <v>13</v>
      </c>
      <c r="G1577" s="89" t="s">
        <v>435</v>
      </c>
      <c r="H1577" s="89"/>
      <c r="I1577" s="89"/>
      <c r="J1577" s="89">
        <v>2106</v>
      </c>
      <c r="K1577" s="91" t="s">
        <v>15</v>
      </c>
    </row>
    <row r="1578" spans="2:11" ht="16.350000000000001" customHeight="1" thickBot="1" x14ac:dyDescent="0.45">
      <c r="B1578" s="90"/>
      <c r="C1578" s="90"/>
      <c r="D1578" s="48" t="s">
        <v>1541</v>
      </c>
      <c r="E1578" s="90"/>
      <c r="F1578" s="90"/>
      <c r="G1578" s="90"/>
      <c r="H1578" s="90"/>
      <c r="I1578" s="90"/>
      <c r="J1578" s="90"/>
      <c r="K1578" s="92"/>
    </row>
    <row r="1579" spans="2:11" ht="15.6" customHeight="1" x14ac:dyDescent="0.4">
      <c r="B1579" s="89">
        <v>787</v>
      </c>
      <c r="C1579" s="89">
        <v>1636</v>
      </c>
      <c r="D1579" s="20" t="s">
        <v>1542</v>
      </c>
      <c r="E1579" s="89" t="s">
        <v>13</v>
      </c>
      <c r="F1579" s="89" t="s">
        <v>13</v>
      </c>
      <c r="G1579" s="89" t="s">
        <v>435</v>
      </c>
      <c r="H1579" s="89"/>
      <c r="I1579" s="89"/>
      <c r="J1579" s="89">
        <v>2060</v>
      </c>
      <c r="K1579" s="91" t="s">
        <v>19</v>
      </c>
    </row>
    <row r="1580" spans="2:11" ht="16.350000000000001" customHeight="1" thickBot="1" x14ac:dyDescent="0.45">
      <c r="B1580" s="90"/>
      <c r="C1580" s="90"/>
      <c r="D1580" s="48" t="s">
        <v>1543</v>
      </c>
      <c r="E1580" s="90"/>
      <c r="F1580" s="90"/>
      <c r="G1580" s="90"/>
      <c r="H1580" s="90"/>
      <c r="I1580" s="90"/>
      <c r="J1580" s="90"/>
      <c r="K1580" s="92"/>
    </row>
    <row r="1581" spans="2:11" ht="15.6" customHeight="1" x14ac:dyDescent="0.4">
      <c r="B1581" s="89">
        <v>788</v>
      </c>
      <c r="C1581" s="89">
        <v>1637</v>
      </c>
      <c r="D1581" s="20" t="s">
        <v>1544</v>
      </c>
      <c r="E1581" s="89" t="s">
        <v>13</v>
      </c>
      <c r="F1581" s="89" t="s">
        <v>13</v>
      </c>
      <c r="G1581" s="89" t="s">
        <v>936</v>
      </c>
      <c r="H1581" s="89"/>
      <c r="I1581" s="89"/>
      <c r="J1581" s="89">
        <v>2048</v>
      </c>
      <c r="K1581" s="91" t="s">
        <v>19</v>
      </c>
    </row>
    <row r="1582" spans="2:11" ht="16.350000000000001" customHeight="1" thickBot="1" x14ac:dyDescent="0.45">
      <c r="B1582" s="90"/>
      <c r="C1582" s="90"/>
      <c r="D1582" s="48" t="s">
        <v>1545</v>
      </c>
      <c r="E1582" s="90"/>
      <c r="F1582" s="90"/>
      <c r="G1582" s="90"/>
      <c r="H1582" s="90"/>
      <c r="I1582" s="90"/>
      <c r="J1582" s="90"/>
      <c r="K1582" s="92"/>
    </row>
    <row r="1583" spans="2:11" ht="15.6" customHeight="1" x14ac:dyDescent="0.4">
      <c r="B1583" s="89">
        <v>789</v>
      </c>
      <c r="C1583" s="89">
        <v>1638</v>
      </c>
      <c r="D1583" s="20" t="s">
        <v>1546</v>
      </c>
      <c r="E1583" s="89" t="s">
        <v>46</v>
      </c>
      <c r="F1583" s="89" t="s">
        <v>13</v>
      </c>
      <c r="G1583" s="89" t="s">
        <v>54</v>
      </c>
      <c r="H1583" s="89">
        <v>7</v>
      </c>
      <c r="I1583" s="89">
        <v>0</v>
      </c>
      <c r="J1583" s="89">
        <v>2086</v>
      </c>
      <c r="K1583" s="91" t="s">
        <v>15</v>
      </c>
    </row>
    <row r="1584" spans="2:11" ht="16.350000000000001" customHeight="1" thickBot="1" x14ac:dyDescent="0.45">
      <c r="B1584" s="90"/>
      <c r="C1584" s="90"/>
      <c r="D1584" s="48" t="s">
        <v>1547</v>
      </c>
      <c r="E1584" s="90"/>
      <c r="F1584" s="90"/>
      <c r="G1584" s="90"/>
      <c r="H1584" s="90"/>
      <c r="I1584" s="90"/>
      <c r="J1584" s="90"/>
      <c r="K1584" s="92"/>
    </row>
    <row r="1585" spans="2:11" ht="15.6" customHeight="1" x14ac:dyDescent="0.4">
      <c r="B1585" s="89">
        <v>790</v>
      </c>
      <c r="C1585" s="89">
        <v>1639</v>
      </c>
      <c r="D1585" s="20" t="s">
        <v>1548</v>
      </c>
      <c r="E1585" s="89" t="s">
        <v>13</v>
      </c>
      <c r="F1585" s="89" t="s">
        <v>13</v>
      </c>
      <c r="G1585" s="89" t="s">
        <v>43</v>
      </c>
      <c r="H1585" s="89"/>
      <c r="I1585" s="89"/>
      <c r="J1585" s="89">
        <v>2039</v>
      </c>
      <c r="K1585" s="91" t="s">
        <v>19</v>
      </c>
    </row>
    <row r="1586" spans="2:11" ht="16.350000000000001" customHeight="1" thickBot="1" x14ac:dyDescent="0.45">
      <c r="B1586" s="90"/>
      <c r="C1586" s="90"/>
      <c r="D1586" s="48" t="s">
        <v>1549</v>
      </c>
      <c r="E1586" s="90"/>
      <c r="F1586" s="90"/>
      <c r="G1586" s="90"/>
      <c r="H1586" s="90"/>
      <c r="I1586" s="90"/>
      <c r="J1586" s="90"/>
      <c r="K1586" s="92"/>
    </row>
    <row r="1587" spans="2:11" ht="15.6" customHeight="1" x14ac:dyDescent="0.4">
      <c r="B1587" s="89">
        <v>791</v>
      </c>
      <c r="C1587" s="89">
        <v>1640</v>
      </c>
      <c r="D1587" s="20" t="s">
        <v>1550</v>
      </c>
      <c r="E1587" s="89">
        <v>65</v>
      </c>
      <c r="F1587" s="89" t="s">
        <v>184</v>
      </c>
      <c r="G1587" s="89" t="s">
        <v>169</v>
      </c>
      <c r="H1587" s="89"/>
      <c r="I1587" s="89"/>
      <c r="J1587" s="89">
        <v>2299</v>
      </c>
      <c r="K1587" s="91" t="s">
        <v>19</v>
      </c>
    </row>
    <row r="1588" spans="2:11" ht="16.350000000000001" customHeight="1" thickBot="1" x14ac:dyDescent="0.45">
      <c r="B1588" s="90"/>
      <c r="C1588" s="90"/>
      <c r="D1588" s="48" t="s">
        <v>1551</v>
      </c>
      <c r="E1588" s="90"/>
      <c r="F1588" s="90"/>
      <c r="G1588" s="90"/>
      <c r="H1588" s="90"/>
      <c r="I1588" s="90"/>
      <c r="J1588" s="90"/>
      <c r="K1588" s="92"/>
    </row>
    <row r="1589" spans="2:11" ht="15.6" customHeight="1" x14ac:dyDescent="0.4">
      <c r="B1589" s="89">
        <v>792</v>
      </c>
      <c r="C1589" s="89">
        <v>1641</v>
      </c>
      <c r="D1589" s="20" t="s">
        <v>1552</v>
      </c>
      <c r="E1589" s="89">
        <v>70</v>
      </c>
      <c r="F1589" s="89" t="s">
        <v>13</v>
      </c>
      <c r="G1589" s="89" t="s">
        <v>169</v>
      </c>
      <c r="H1589" s="89"/>
      <c r="I1589" s="89"/>
      <c r="J1589" s="89">
        <v>2185</v>
      </c>
      <c r="K1589" s="91" t="s">
        <v>19</v>
      </c>
    </row>
    <row r="1590" spans="2:11" ht="16.350000000000001" customHeight="1" thickBot="1" x14ac:dyDescent="0.45">
      <c r="B1590" s="90"/>
      <c r="C1590" s="90"/>
      <c r="D1590" s="48" t="s">
        <v>1553</v>
      </c>
      <c r="E1590" s="90"/>
      <c r="F1590" s="90"/>
      <c r="G1590" s="90"/>
      <c r="H1590" s="90"/>
      <c r="I1590" s="90"/>
      <c r="J1590" s="90"/>
      <c r="K1590" s="92"/>
    </row>
    <row r="1591" spans="2:11" ht="15.6" customHeight="1" x14ac:dyDescent="0.4">
      <c r="B1591" s="89">
        <v>793</v>
      </c>
      <c r="C1591" s="89">
        <v>1642</v>
      </c>
      <c r="D1591" s="20" t="s">
        <v>1554</v>
      </c>
      <c r="E1591" s="89">
        <v>67</v>
      </c>
      <c r="F1591" s="89" t="s">
        <v>13</v>
      </c>
      <c r="G1591" s="89" t="s">
        <v>32</v>
      </c>
      <c r="H1591" s="89"/>
      <c r="I1591" s="89"/>
      <c r="J1591" s="89">
        <v>2057</v>
      </c>
      <c r="K1591" s="91" t="s">
        <v>19</v>
      </c>
    </row>
    <row r="1592" spans="2:11" ht="16.350000000000001" customHeight="1" thickBot="1" x14ac:dyDescent="0.45">
      <c r="B1592" s="90"/>
      <c r="C1592" s="90"/>
      <c r="D1592" s="48" t="s">
        <v>1555</v>
      </c>
      <c r="E1592" s="90"/>
      <c r="F1592" s="90"/>
      <c r="G1592" s="90"/>
      <c r="H1592" s="90"/>
      <c r="I1592" s="90"/>
      <c r="J1592" s="90"/>
      <c r="K1592" s="92"/>
    </row>
    <row r="1593" spans="2:11" ht="15.6" customHeight="1" x14ac:dyDescent="0.4">
      <c r="B1593" s="89">
        <v>794</v>
      </c>
      <c r="C1593" s="89">
        <v>1643</v>
      </c>
      <c r="D1593" s="20" t="s">
        <v>1556</v>
      </c>
      <c r="E1593" s="89">
        <v>94</v>
      </c>
      <c r="F1593" s="89" t="s">
        <v>57</v>
      </c>
      <c r="G1593" s="89" t="s">
        <v>29</v>
      </c>
      <c r="H1593" s="89"/>
      <c r="I1593" s="89"/>
      <c r="J1593" s="89">
        <v>2198</v>
      </c>
      <c r="K1593" s="91" t="s">
        <v>19</v>
      </c>
    </row>
    <row r="1594" spans="2:11" ht="16.350000000000001" customHeight="1" thickBot="1" x14ac:dyDescent="0.45">
      <c r="B1594" s="90"/>
      <c r="C1594" s="90"/>
      <c r="D1594" s="48" t="s">
        <v>1557</v>
      </c>
      <c r="E1594" s="90"/>
      <c r="F1594" s="90"/>
      <c r="G1594" s="90"/>
      <c r="H1594" s="90"/>
      <c r="I1594" s="90"/>
      <c r="J1594" s="90"/>
      <c r="K1594" s="92"/>
    </row>
    <row r="1595" spans="2:11" ht="15.6" customHeight="1" x14ac:dyDescent="0.4">
      <c r="B1595" s="89">
        <v>795</v>
      </c>
      <c r="C1595" s="89">
        <v>4017</v>
      </c>
      <c r="D1595" s="20" t="s">
        <v>1558</v>
      </c>
      <c r="E1595" s="89">
        <v>91</v>
      </c>
      <c r="F1595" s="89" t="s">
        <v>13</v>
      </c>
      <c r="G1595" s="89" t="s">
        <v>29</v>
      </c>
      <c r="H1595" s="89">
        <v>11</v>
      </c>
      <c r="I1595" s="89">
        <v>-1</v>
      </c>
      <c r="J1595" s="89">
        <v>2091</v>
      </c>
      <c r="K1595" s="91" t="s">
        <v>15</v>
      </c>
    </row>
    <row r="1596" spans="2:11" ht="16.350000000000001" customHeight="1" thickBot="1" x14ac:dyDescent="0.45">
      <c r="B1596" s="90"/>
      <c r="C1596" s="90"/>
      <c r="D1596" s="48" t="s">
        <v>1559</v>
      </c>
      <c r="E1596" s="90"/>
      <c r="F1596" s="90"/>
      <c r="G1596" s="90"/>
      <c r="H1596" s="90"/>
      <c r="I1596" s="90"/>
      <c r="J1596" s="90"/>
      <c r="K1596" s="92"/>
    </row>
    <row r="1597" spans="2:11" ht="15.6" customHeight="1" x14ac:dyDescent="0.4">
      <c r="B1597" s="89">
        <v>796</v>
      </c>
      <c r="C1597" s="89">
        <v>1644</v>
      </c>
      <c r="D1597" s="20" t="s">
        <v>1560</v>
      </c>
      <c r="E1597" s="89" t="s">
        <v>13</v>
      </c>
      <c r="F1597" s="89" t="s">
        <v>13</v>
      </c>
      <c r="G1597" s="89" t="s">
        <v>29</v>
      </c>
      <c r="H1597" s="89"/>
      <c r="I1597" s="89"/>
      <c r="J1597" s="89">
        <v>1976</v>
      </c>
      <c r="K1597" s="91" t="s">
        <v>19</v>
      </c>
    </row>
    <row r="1598" spans="2:11" ht="16.350000000000001" customHeight="1" thickBot="1" x14ac:dyDescent="0.45">
      <c r="B1598" s="90"/>
      <c r="C1598" s="90"/>
      <c r="D1598" s="48" t="s">
        <v>1561</v>
      </c>
      <c r="E1598" s="90"/>
      <c r="F1598" s="90"/>
      <c r="G1598" s="90"/>
      <c r="H1598" s="90"/>
      <c r="I1598" s="90"/>
      <c r="J1598" s="90"/>
      <c r="K1598" s="92"/>
    </row>
    <row r="1599" spans="2:11" ht="15.6" customHeight="1" x14ac:dyDescent="0.4">
      <c r="B1599" s="89">
        <v>797</v>
      </c>
      <c r="C1599" s="89">
        <v>1645</v>
      </c>
      <c r="D1599" s="20" t="s">
        <v>1562</v>
      </c>
      <c r="E1599" s="89" t="s">
        <v>13</v>
      </c>
      <c r="F1599" s="89" t="s">
        <v>13</v>
      </c>
      <c r="G1599" s="89" t="s">
        <v>79</v>
      </c>
      <c r="H1599" s="89"/>
      <c r="I1599" s="89"/>
      <c r="J1599" s="89">
        <v>2046</v>
      </c>
      <c r="K1599" s="91" t="s">
        <v>19</v>
      </c>
    </row>
    <row r="1600" spans="2:11" ht="16.350000000000001" customHeight="1" thickBot="1" x14ac:dyDescent="0.45">
      <c r="B1600" s="90"/>
      <c r="C1600" s="90"/>
      <c r="D1600" s="48" t="s">
        <v>1563</v>
      </c>
      <c r="E1600" s="90"/>
      <c r="F1600" s="90"/>
      <c r="G1600" s="90"/>
      <c r="H1600" s="90"/>
      <c r="I1600" s="90"/>
      <c r="J1600" s="90"/>
      <c r="K1600" s="92"/>
    </row>
    <row r="1601" spans="2:11" ht="15.6" customHeight="1" x14ac:dyDescent="0.4">
      <c r="B1601" s="89">
        <v>798</v>
      </c>
      <c r="C1601" s="89">
        <v>1646</v>
      </c>
      <c r="D1601" s="20" t="s">
        <v>1564</v>
      </c>
      <c r="E1601" s="89" t="s">
        <v>13</v>
      </c>
      <c r="F1601" s="89" t="s">
        <v>13</v>
      </c>
      <c r="G1601" s="89" t="s">
        <v>29</v>
      </c>
      <c r="H1601" s="89"/>
      <c r="I1601" s="89"/>
      <c r="J1601" s="89">
        <v>2026</v>
      </c>
      <c r="K1601" s="91" t="s">
        <v>19</v>
      </c>
    </row>
    <row r="1602" spans="2:11" ht="16.350000000000001" customHeight="1" thickBot="1" x14ac:dyDescent="0.45">
      <c r="B1602" s="90"/>
      <c r="C1602" s="90"/>
      <c r="D1602" s="48" t="s">
        <v>1565</v>
      </c>
      <c r="E1602" s="90"/>
      <c r="F1602" s="90"/>
      <c r="G1602" s="90"/>
      <c r="H1602" s="90"/>
      <c r="I1602" s="90"/>
      <c r="J1602" s="90"/>
      <c r="K1602" s="92"/>
    </row>
    <row r="1603" spans="2:11" ht="15.6" customHeight="1" x14ac:dyDescent="0.4">
      <c r="B1603" s="89">
        <v>799</v>
      </c>
      <c r="C1603" s="89">
        <v>1647</v>
      </c>
      <c r="D1603" s="20" t="s">
        <v>1566</v>
      </c>
      <c r="E1603" s="89" t="s">
        <v>13</v>
      </c>
      <c r="F1603" s="89" t="s">
        <v>13</v>
      </c>
      <c r="G1603" s="89" t="s">
        <v>54</v>
      </c>
      <c r="H1603" s="89"/>
      <c r="I1603" s="89"/>
      <c r="J1603" s="89">
        <v>2068</v>
      </c>
      <c r="K1603" s="91" t="s">
        <v>19</v>
      </c>
    </row>
    <row r="1604" spans="2:11" ht="16.350000000000001" customHeight="1" thickBot="1" x14ac:dyDescent="0.45">
      <c r="B1604" s="90"/>
      <c r="C1604" s="90"/>
      <c r="D1604" s="48" t="s">
        <v>1567</v>
      </c>
      <c r="E1604" s="90"/>
      <c r="F1604" s="90"/>
      <c r="G1604" s="90"/>
      <c r="H1604" s="90"/>
      <c r="I1604" s="90"/>
      <c r="J1604" s="90"/>
      <c r="K1604" s="92"/>
    </row>
    <row r="1605" spans="2:11" ht="15.6" customHeight="1" x14ac:dyDescent="0.4">
      <c r="B1605" s="89">
        <v>800</v>
      </c>
      <c r="C1605" s="89">
        <v>1648</v>
      </c>
      <c r="D1605" s="20" t="s">
        <v>1568</v>
      </c>
      <c r="E1605" s="89">
        <v>85</v>
      </c>
      <c r="F1605" s="89" t="s">
        <v>13</v>
      </c>
      <c r="G1605" s="89" t="s">
        <v>29</v>
      </c>
      <c r="H1605" s="89"/>
      <c r="I1605" s="89"/>
      <c r="J1605" s="89">
        <v>2039</v>
      </c>
      <c r="K1605" s="91" t="s">
        <v>19</v>
      </c>
    </row>
    <row r="1606" spans="2:11" ht="16.350000000000001" customHeight="1" thickBot="1" x14ac:dyDescent="0.45">
      <c r="B1606" s="90"/>
      <c r="C1606" s="90"/>
      <c r="D1606" s="48" t="s">
        <v>1569</v>
      </c>
      <c r="E1606" s="90"/>
      <c r="F1606" s="90"/>
      <c r="G1606" s="90"/>
      <c r="H1606" s="90"/>
      <c r="I1606" s="90"/>
      <c r="J1606" s="90"/>
      <c r="K1606" s="92"/>
    </row>
    <row r="1607" spans="2:11" ht="15.6" customHeight="1" x14ac:dyDescent="0.4">
      <c r="B1607" s="89">
        <v>801</v>
      </c>
      <c r="C1607" s="89">
        <v>1649</v>
      </c>
      <c r="D1607" s="20" t="s">
        <v>1570</v>
      </c>
      <c r="E1607" s="89">
        <v>52</v>
      </c>
      <c r="F1607" s="89" t="s">
        <v>13</v>
      </c>
      <c r="G1607" s="89" t="s">
        <v>32</v>
      </c>
      <c r="H1607" s="89"/>
      <c r="I1607" s="89"/>
      <c r="J1607" s="89">
        <v>2110</v>
      </c>
      <c r="K1607" s="91" t="s">
        <v>19</v>
      </c>
    </row>
    <row r="1608" spans="2:11" ht="16.350000000000001" customHeight="1" thickBot="1" x14ac:dyDescent="0.45">
      <c r="B1608" s="90"/>
      <c r="C1608" s="90"/>
      <c r="D1608" s="48" t="s">
        <v>1571</v>
      </c>
      <c r="E1608" s="90"/>
      <c r="F1608" s="90"/>
      <c r="G1608" s="90"/>
      <c r="H1608" s="90"/>
      <c r="I1608" s="90"/>
      <c r="J1608" s="90"/>
      <c r="K1608" s="92"/>
    </row>
    <row r="1609" spans="2:11" ht="15.6" customHeight="1" x14ac:dyDescent="0.4">
      <c r="B1609" s="89">
        <v>802</v>
      </c>
      <c r="C1609" s="89">
        <v>1650</v>
      </c>
      <c r="D1609" s="20" t="s">
        <v>6150</v>
      </c>
      <c r="E1609" s="89" t="s">
        <v>46</v>
      </c>
      <c r="F1609" s="89" t="s">
        <v>13</v>
      </c>
      <c r="G1609" s="89" t="s">
        <v>29</v>
      </c>
      <c r="H1609" s="89"/>
      <c r="I1609" s="89"/>
      <c r="J1609" s="89">
        <v>2014</v>
      </c>
      <c r="K1609" s="91" t="s">
        <v>15</v>
      </c>
    </row>
    <row r="1610" spans="2:11" ht="16.350000000000001" customHeight="1" thickBot="1" x14ac:dyDescent="0.45">
      <c r="B1610" s="90"/>
      <c r="C1610" s="90"/>
      <c r="D1610" s="48" t="s">
        <v>1572</v>
      </c>
      <c r="E1610" s="90"/>
      <c r="F1610" s="90"/>
      <c r="G1610" s="90"/>
      <c r="H1610" s="90"/>
      <c r="I1610" s="90"/>
      <c r="J1610" s="90"/>
      <c r="K1610" s="92"/>
    </row>
    <row r="1611" spans="2:11" ht="15.6" customHeight="1" x14ac:dyDescent="0.4">
      <c r="B1611" s="89">
        <v>803</v>
      </c>
      <c r="C1611" s="89">
        <v>3707</v>
      </c>
      <c r="D1611" s="20" t="s">
        <v>1573</v>
      </c>
      <c r="E1611" s="89" t="s">
        <v>1439</v>
      </c>
      <c r="F1611" s="89" t="s">
        <v>13</v>
      </c>
      <c r="G1611" s="89" t="s">
        <v>29</v>
      </c>
      <c r="H1611" s="89"/>
      <c r="I1611" s="89"/>
      <c r="J1611" s="89">
        <v>2099</v>
      </c>
      <c r="K1611" s="91" t="s">
        <v>15</v>
      </c>
    </row>
    <row r="1612" spans="2:11" ht="16.350000000000001" customHeight="1" thickBot="1" x14ac:dyDescent="0.45">
      <c r="B1612" s="90"/>
      <c r="C1612" s="90"/>
      <c r="D1612" s="48" t="s">
        <v>1574</v>
      </c>
      <c r="E1612" s="90"/>
      <c r="F1612" s="90"/>
      <c r="G1612" s="90"/>
      <c r="H1612" s="90"/>
      <c r="I1612" s="90"/>
      <c r="J1612" s="90"/>
      <c r="K1612" s="92"/>
    </row>
    <row r="1613" spans="2:11" ht="15.6" customHeight="1" x14ac:dyDescent="0.4">
      <c r="B1613" s="89">
        <v>804</v>
      </c>
      <c r="C1613" s="89">
        <v>1651</v>
      </c>
      <c r="D1613" s="20" t="s">
        <v>1575</v>
      </c>
      <c r="E1613" s="89" t="s">
        <v>82</v>
      </c>
      <c r="F1613" s="89" t="s">
        <v>13</v>
      </c>
      <c r="G1613" s="89" t="s">
        <v>29</v>
      </c>
      <c r="H1613" s="89"/>
      <c r="I1613" s="89"/>
      <c r="J1613" s="89">
        <v>2089</v>
      </c>
      <c r="K1613" s="91" t="s">
        <v>19</v>
      </c>
    </row>
    <row r="1614" spans="2:11" ht="16.350000000000001" customHeight="1" thickBot="1" x14ac:dyDescent="0.45">
      <c r="B1614" s="90"/>
      <c r="C1614" s="90"/>
      <c r="D1614" s="48" t="s">
        <v>1576</v>
      </c>
      <c r="E1614" s="90"/>
      <c r="F1614" s="90"/>
      <c r="G1614" s="90"/>
      <c r="H1614" s="90"/>
      <c r="I1614" s="90"/>
      <c r="J1614" s="90"/>
      <c r="K1614" s="92"/>
    </row>
    <row r="1615" spans="2:11" ht="15.6" customHeight="1" x14ac:dyDescent="0.4">
      <c r="B1615" s="89">
        <v>805</v>
      </c>
      <c r="C1615" s="89">
        <v>1652</v>
      </c>
      <c r="D1615" s="20" t="s">
        <v>1577</v>
      </c>
      <c r="E1615" s="89" t="s">
        <v>13</v>
      </c>
      <c r="F1615" s="89" t="s">
        <v>13</v>
      </c>
      <c r="G1615" s="89" t="s">
        <v>85</v>
      </c>
      <c r="H1615" s="89"/>
      <c r="I1615" s="89"/>
      <c r="J1615" s="89">
        <v>2226</v>
      </c>
      <c r="K1615" s="91" t="s">
        <v>19</v>
      </c>
    </row>
    <row r="1616" spans="2:11" ht="16.350000000000001" customHeight="1" thickBot="1" x14ac:dyDescent="0.45">
      <c r="B1616" s="90"/>
      <c r="C1616" s="90"/>
      <c r="D1616" s="48" t="s">
        <v>1578</v>
      </c>
      <c r="E1616" s="90"/>
      <c r="F1616" s="90"/>
      <c r="G1616" s="90"/>
      <c r="H1616" s="90"/>
      <c r="I1616" s="90"/>
      <c r="J1616" s="90"/>
      <c r="K1616" s="92"/>
    </row>
    <row r="1617" spans="2:11" ht="15.6" customHeight="1" x14ac:dyDescent="0.4">
      <c r="B1617" s="89">
        <v>806</v>
      </c>
      <c r="C1617" s="89">
        <v>1653</v>
      </c>
      <c r="D1617" s="20" t="s">
        <v>1579</v>
      </c>
      <c r="E1617" s="89">
        <v>98</v>
      </c>
      <c r="F1617" s="89" t="s">
        <v>184</v>
      </c>
      <c r="G1617" s="89" t="s">
        <v>29</v>
      </c>
      <c r="H1617" s="89"/>
      <c r="I1617" s="89"/>
      <c r="J1617" s="89">
        <v>2279</v>
      </c>
      <c r="K1617" s="91" t="s">
        <v>19</v>
      </c>
    </row>
    <row r="1618" spans="2:11" ht="16.350000000000001" customHeight="1" thickBot="1" x14ac:dyDescent="0.45">
      <c r="B1618" s="90"/>
      <c r="C1618" s="90"/>
      <c r="D1618" s="48" t="s">
        <v>1580</v>
      </c>
      <c r="E1618" s="90"/>
      <c r="F1618" s="90"/>
      <c r="G1618" s="90"/>
      <c r="H1618" s="90"/>
      <c r="I1618" s="90"/>
      <c r="J1618" s="90"/>
      <c r="K1618" s="92"/>
    </row>
    <row r="1619" spans="2:11" ht="15.6" customHeight="1" x14ac:dyDescent="0.4">
      <c r="B1619" s="89">
        <v>807</v>
      </c>
      <c r="C1619" s="89">
        <v>1654</v>
      </c>
      <c r="D1619" s="20" t="s">
        <v>1581</v>
      </c>
      <c r="E1619" s="89" t="s">
        <v>13</v>
      </c>
      <c r="F1619" s="89" t="s">
        <v>13</v>
      </c>
      <c r="G1619" s="89" t="s">
        <v>79</v>
      </c>
      <c r="H1619" s="89"/>
      <c r="I1619" s="89"/>
      <c r="J1619" s="89">
        <v>2082</v>
      </c>
      <c r="K1619" s="91" t="s">
        <v>19</v>
      </c>
    </row>
    <row r="1620" spans="2:11" ht="16.350000000000001" customHeight="1" thickBot="1" x14ac:dyDescent="0.45">
      <c r="B1620" s="90"/>
      <c r="C1620" s="90"/>
      <c r="D1620" s="48" t="s">
        <v>1582</v>
      </c>
      <c r="E1620" s="90"/>
      <c r="F1620" s="90"/>
      <c r="G1620" s="90"/>
      <c r="H1620" s="90"/>
      <c r="I1620" s="90"/>
      <c r="J1620" s="90"/>
      <c r="K1620" s="92"/>
    </row>
    <row r="1621" spans="2:11" ht="15.6" customHeight="1" x14ac:dyDescent="0.4">
      <c r="B1621" s="89">
        <v>808</v>
      </c>
      <c r="C1621" s="89">
        <v>1655</v>
      </c>
      <c r="D1621" s="20" t="s">
        <v>6404</v>
      </c>
      <c r="E1621" s="89">
        <v>85</v>
      </c>
      <c r="F1621" s="89" t="s">
        <v>184</v>
      </c>
      <c r="G1621" s="89" t="s">
        <v>29</v>
      </c>
      <c r="H1621" s="89"/>
      <c r="I1621" s="89"/>
      <c r="J1621" s="89">
        <v>2225</v>
      </c>
      <c r="K1621" s="91" t="s">
        <v>19</v>
      </c>
    </row>
    <row r="1622" spans="2:11" ht="16.350000000000001" customHeight="1" thickBot="1" x14ac:dyDescent="0.45">
      <c r="B1622" s="90"/>
      <c r="C1622" s="90"/>
      <c r="D1622" s="48" t="s">
        <v>1583</v>
      </c>
      <c r="E1622" s="90"/>
      <c r="F1622" s="90"/>
      <c r="G1622" s="90"/>
      <c r="H1622" s="90"/>
      <c r="I1622" s="90"/>
      <c r="J1622" s="90"/>
      <c r="K1622" s="92"/>
    </row>
    <row r="1623" spans="2:11" ht="15.6" customHeight="1" x14ac:dyDescent="0.4">
      <c r="B1623" s="89">
        <v>809</v>
      </c>
      <c r="C1623" s="89">
        <v>1656</v>
      </c>
      <c r="D1623" s="20" t="s">
        <v>1585</v>
      </c>
      <c r="E1623" s="89">
        <v>47</v>
      </c>
      <c r="F1623" s="89" t="s">
        <v>13</v>
      </c>
      <c r="G1623" s="89" t="s">
        <v>32</v>
      </c>
      <c r="H1623" s="89"/>
      <c r="I1623" s="89"/>
      <c r="J1623" s="89">
        <v>2057</v>
      </c>
      <c r="K1623" s="91" t="s">
        <v>19</v>
      </c>
    </row>
    <row r="1624" spans="2:11" ht="16.350000000000001" customHeight="1" thickBot="1" x14ac:dyDescent="0.45">
      <c r="B1624" s="90"/>
      <c r="C1624" s="90"/>
      <c r="D1624" s="48" t="s">
        <v>1586</v>
      </c>
      <c r="E1624" s="90"/>
      <c r="F1624" s="90"/>
      <c r="G1624" s="90"/>
      <c r="H1624" s="90"/>
      <c r="I1624" s="90"/>
      <c r="J1624" s="90"/>
      <c r="K1624" s="92"/>
    </row>
    <row r="1625" spans="2:11" ht="15.6" customHeight="1" x14ac:dyDescent="0.4">
      <c r="B1625" s="89">
        <v>810</v>
      </c>
      <c r="C1625" s="89">
        <v>1657</v>
      </c>
      <c r="D1625" s="20" t="s">
        <v>6399</v>
      </c>
      <c r="E1625" s="89">
        <v>75</v>
      </c>
      <c r="F1625" s="89" t="s">
        <v>184</v>
      </c>
      <c r="G1625" s="89" t="s">
        <v>29</v>
      </c>
      <c r="H1625" s="89">
        <f>11+11</f>
        <v>22</v>
      </c>
      <c r="I1625" s="89">
        <f>28+0</f>
        <v>28</v>
      </c>
      <c r="J1625" s="89">
        <v>2429</v>
      </c>
      <c r="K1625" s="91" t="s">
        <v>15</v>
      </c>
    </row>
    <row r="1626" spans="2:11" ht="16.350000000000001" customHeight="1" thickBot="1" x14ac:dyDescent="0.45">
      <c r="B1626" s="90"/>
      <c r="C1626" s="90"/>
      <c r="D1626" s="48" t="s">
        <v>1587</v>
      </c>
      <c r="E1626" s="90"/>
      <c r="F1626" s="90"/>
      <c r="G1626" s="90"/>
      <c r="H1626" s="90"/>
      <c r="I1626" s="90"/>
      <c r="J1626" s="90"/>
      <c r="K1626" s="92"/>
    </row>
    <row r="1627" spans="2:11" ht="15.6" customHeight="1" x14ac:dyDescent="0.4">
      <c r="B1627" s="89">
        <v>811</v>
      </c>
      <c r="C1627" s="89">
        <v>1658</v>
      </c>
      <c r="D1627" s="20" t="s">
        <v>1588</v>
      </c>
      <c r="E1627" s="89" t="s">
        <v>13</v>
      </c>
      <c r="F1627" s="89" t="s">
        <v>13</v>
      </c>
      <c r="G1627" s="89" t="s">
        <v>29</v>
      </c>
      <c r="H1627" s="89"/>
      <c r="I1627" s="89"/>
      <c r="J1627" s="89">
        <v>2054</v>
      </c>
      <c r="K1627" s="91" t="s">
        <v>19</v>
      </c>
    </row>
    <row r="1628" spans="2:11" ht="16.350000000000001" customHeight="1" thickBot="1" x14ac:dyDescent="0.45">
      <c r="B1628" s="90"/>
      <c r="C1628" s="90"/>
      <c r="D1628" s="48" t="s">
        <v>1589</v>
      </c>
      <c r="E1628" s="90"/>
      <c r="F1628" s="90"/>
      <c r="G1628" s="90"/>
      <c r="H1628" s="90"/>
      <c r="I1628" s="90"/>
      <c r="J1628" s="90"/>
      <c r="K1628" s="92"/>
    </row>
    <row r="1629" spans="2:11" ht="15.6" customHeight="1" x14ac:dyDescent="0.4">
      <c r="B1629" s="89">
        <v>812</v>
      </c>
      <c r="C1629" s="89">
        <v>1659</v>
      </c>
      <c r="D1629" s="20" t="s">
        <v>1590</v>
      </c>
      <c r="E1629" s="89" t="s">
        <v>49</v>
      </c>
      <c r="F1629" s="89" t="s">
        <v>13</v>
      </c>
      <c r="G1629" s="89" t="s">
        <v>292</v>
      </c>
      <c r="H1629" s="89"/>
      <c r="I1629" s="89"/>
      <c r="J1629" s="89">
        <v>2066</v>
      </c>
      <c r="K1629" s="91" t="s">
        <v>19</v>
      </c>
    </row>
    <row r="1630" spans="2:11" ht="16.350000000000001" customHeight="1" thickBot="1" x14ac:dyDescent="0.45">
      <c r="B1630" s="90"/>
      <c r="C1630" s="90"/>
      <c r="D1630" s="48" t="s">
        <v>1591</v>
      </c>
      <c r="E1630" s="90"/>
      <c r="F1630" s="90"/>
      <c r="G1630" s="90"/>
      <c r="H1630" s="90"/>
      <c r="I1630" s="90"/>
      <c r="J1630" s="90"/>
      <c r="K1630" s="92"/>
    </row>
    <row r="1631" spans="2:11" ht="15.6" customHeight="1" x14ac:dyDescent="0.4">
      <c r="B1631" s="89">
        <v>813</v>
      </c>
      <c r="C1631" s="89">
        <v>1660</v>
      </c>
      <c r="D1631" s="20" t="s">
        <v>1592</v>
      </c>
      <c r="E1631" s="89">
        <v>97</v>
      </c>
      <c r="F1631" s="89" t="s">
        <v>13</v>
      </c>
      <c r="G1631" s="89" t="s">
        <v>29</v>
      </c>
      <c r="H1631" s="89"/>
      <c r="I1631" s="89"/>
      <c r="J1631" s="89">
        <v>2048</v>
      </c>
      <c r="K1631" s="91" t="s">
        <v>19</v>
      </c>
    </row>
    <row r="1632" spans="2:11" ht="16.350000000000001" customHeight="1" thickBot="1" x14ac:dyDescent="0.45">
      <c r="B1632" s="90"/>
      <c r="C1632" s="90"/>
      <c r="D1632" s="48" t="s">
        <v>1593</v>
      </c>
      <c r="E1632" s="90"/>
      <c r="F1632" s="90"/>
      <c r="G1632" s="90"/>
      <c r="H1632" s="90"/>
      <c r="I1632" s="90"/>
      <c r="J1632" s="90"/>
      <c r="K1632" s="92"/>
    </row>
    <row r="1633" spans="2:11" ht="15.6" customHeight="1" x14ac:dyDescent="0.4">
      <c r="B1633" s="89">
        <v>814</v>
      </c>
      <c r="C1633" s="89">
        <v>1661</v>
      </c>
      <c r="D1633" s="20" t="s">
        <v>1594</v>
      </c>
      <c r="E1633" s="89">
        <v>87</v>
      </c>
      <c r="F1633" s="89" t="s">
        <v>13</v>
      </c>
      <c r="G1633" s="89" t="s">
        <v>79</v>
      </c>
      <c r="H1633" s="89"/>
      <c r="I1633" s="89"/>
      <c r="J1633" s="89">
        <v>2055</v>
      </c>
      <c r="K1633" s="91" t="s">
        <v>19</v>
      </c>
    </row>
    <row r="1634" spans="2:11" ht="16.350000000000001" customHeight="1" thickBot="1" x14ac:dyDescent="0.45">
      <c r="B1634" s="90"/>
      <c r="C1634" s="90"/>
      <c r="D1634" s="48" t="s">
        <v>1595</v>
      </c>
      <c r="E1634" s="90"/>
      <c r="F1634" s="90"/>
      <c r="G1634" s="90"/>
      <c r="H1634" s="90"/>
      <c r="I1634" s="90"/>
      <c r="J1634" s="90"/>
      <c r="K1634" s="92"/>
    </row>
    <row r="1635" spans="2:11" ht="15.6" customHeight="1" x14ac:dyDescent="0.4">
      <c r="B1635" s="89">
        <v>815</v>
      </c>
      <c r="C1635" s="89">
        <v>3709</v>
      </c>
      <c r="D1635" s="20" t="s">
        <v>1596</v>
      </c>
      <c r="E1635" s="89" t="s">
        <v>13</v>
      </c>
      <c r="F1635" s="89" t="s">
        <v>13</v>
      </c>
      <c r="G1635" s="89" t="s">
        <v>14</v>
      </c>
      <c r="H1635" s="89"/>
      <c r="I1635" s="89"/>
      <c r="J1635" s="89">
        <v>2110</v>
      </c>
      <c r="K1635" s="91" t="s">
        <v>19</v>
      </c>
    </row>
    <row r="1636" spans="2:11" ht="16.350000000000001" customHeight="1" thickBot="1" x14ac:dyDescent="0.45">
      <c r="B1636" s="90"/>
      <c r="C1636" s="90"/>
      <c r="D1636" s="48" t="s">
        <v>1597</v>
      </c>
      <c r="E1636" s="90"/>
      <c r="F1636" s="90"/>
      <c r="G1636" s="90"/>
      <c r="H1636" s="90"/>
      <c r="I1636" s="90"/>
      <c r="J1636" s="90"/>
      <c r="K1636" s="92"/>
    </row>
    <row r="1637" spans="2:11" ht="15.6" customHeight="1" x14ac:dyDescent="0.4">
      <c r="B1637" s="89">
        <v>816</v>
      </c>
      <c r="C1637" s="89">
        <v>1662</v>
      </c>
      <c r="D1637" s="20" t="s">
        <v>6140</v>
      </c>
      <c r="E1637" s="89">
        <v>90</v>
      </c>
      <c r="F1637" s="89" t="s">
        <v>134</v>
      </c>
      <c r="G1637" s="89" t="s">
        <v>29</v>
      </c>
      <c r="H1637" s="89"/>
      <c r="I1637" s="89"/>
      <c r="J1637" s="89">
        <v>2403</v>
      </c>
      <c r="K1637" s="91" t="s">
        <v>15</v>
      </c>
    </row>
    <row r="1638" spans="2:11" ht="16.350000000000001" customHeight="1" thickBot="1" x14ac:dyDescent="0.45">
      <c r="B1638" s="90"/>
      <c r="C1638" s="90"/>
      <c r="D1638" s="48" t="s">
        <v>1598</v>
      </c>
      <c r="E1638" s="90"/>
      <c r="F1638" s="90"/>
      <c r="G1638" s="90"/>
      <c r="H1638" s="90"/>
      <c r="I1638" s="90"/>
      <c r="J1638" s="90"/>
      <c r="K1638" s="92"/>
    </row>
    <row r="1639" spans="2:11" ht="15.6" customHeight="1" x14ac:dyDescent="0.4">
      <c r="B1639" s="89">
        <v>817</v>
      </c>
      <c r="C1639" s="89">
        <v>1663</v>
      </c>
      <c r="D1639" s="20" t="s">
        <v>1599</v>
      </c>
      <c r="E1639" s="89" t="s">
        <v>13</v>
      </c>
      <c r="F1639" s="89" t="s">
        <v>13</v>
      </c>
      <c r="G1639" s="89" t="s">
        <v>242</v>
      </c>
      <c r="H1639" s="89"/>
      <c r="I1639" s="89"/>
      <c r="J1639" s="89">
        <v>2063</v>
      </c>
      <c r="K1639" s="91" t="s">
        <v>19</v>
      </c>
    </row>
    <row r="1640" spans="2:11" ht="16.350000000000001" customHeight="1" thickBot="1" x14ac:dyDescent="0.45">
      <c r="B1640" s="90"/>
      <c r="C1640" s="90"/>
      <c r="D1640" s="48" t="s">
        <v>1600</v>
      </c>
      <c r="E1640" s="90"/>
      <c r="F1640" s="90"/>
      <c r="G1640" s="90"/>
      <c r="H1640" s="90"/>
      <c r="I1640" s="90"/>
      <c r="J1640" s="90"/>
      <c r="K1640" s="92"/>
    </row>
    <row r="1641" spans="2:11" ht="15.6" customHeight="1" x14ac:dyDescent="0.4">
      <c r="B1641" s="89">
        <v>818</v>
      </c>
      <c r="C1641" s="89">
        <v>1664</v>
      </c>
      <c r="D1641" s="20" t="s">
        <v>1601</v>
      </c>
      <c r="E1641" s="89">
        <v>39</v>
      </c>
      <c r="F1641" s="89" t="s">
        <v>13</v>
      </c>
      <c r="G1641" s="89" t="s">
        <v>29</v>
      </c>
      <c r="H1641" s="89"/>
      <c r="I1641" s="89"/>
      <c r="J1641" s="89">
        <v>2138</v>
      </c>
      <c r="K1641" s="91" t="s">
        <v>19</v>
      </c>
    </row>
    <row r="1642" spans="2:11" ht="16.350000000000001" customHeight="1" thickBot="1" x14ac:dyDescent="0.45">
      <c r="B1642" s="90"/>
      <c r="C1642" s="90"/>
      <c r="D1642" s="48" t="s">
        <v>1602</v>
      </c>
      <c r="E1642" s="90"/>
      <c r="F1642" s="90"/>
      <c r="G1642" s="90"/>
      <c r="H1642" s="90"/>
      <c r="I1642" s="90"/>
      <c r="J1642" s="90"/>
      <c r="K1642" s="92"/>
    </row>
    <row r="1643" spans="2:11" ht="15.6" customHeight="1" x14ac:dyDescent="0.4">
      <c r="B1643" s="89">
        <v>819</v>
      </c>
      <c r="C1643" s="89">
        <v>1665</v>
      </c>
      <c r="D1643" s="20" t="s">
        <v>1603</v>
      </c>
      <c r="E1643" s="89" t="s">
        <v>46</v>
      </c>
      <c r="F1643" s="89" t="s">
        <v>13</v>
      </c>
      <c r="G1643" s="89" t="s">
        <v>32</v>
      </c>
      <c r="H1643" s="89"/>
      <c r="I1643" s="89"/>
      <c r="J1643" s="89">
        <v>2035</v>
      </c>
      <c r="K1643" s="91" t="s">
        <v>19</v>
      </c>
    </row>
    <row r="1644" spans="2:11" ht="16.350000000000001" customHeight="1" thickBot="1" x14ac:dyDescent="0.45">
      <c r="B1644" s="90"/>
      <c r="C1644" s="90"/>
      <c r="D1644" s="48" t="s">
        <v>1604</v>
      </c>
      <c r="E1644" s="90"/>
      <c r="F1644" s="90"/>
      <c r="G1644" s="90"/>
      <c r="H1644" s="90"/>
      <c r="I1644" s="90"/>
      <c r="J1644" s="90"/>
      <c r="K1644" s="92"/>
    </row>
    <row r="1645" spans="2:11" ht="15.6" customHeight="1" x14ac:dyDescent="0.4">
      <c r="B1645" s="89">
        <v>820</v>
      </c>
      <c r="C1645" s="89">
        <v>1666</v>
      </c>
      <c r="D1645" s="20" t="s">
        <v>1605</v>
      </c>
      <c r="E1645" s="89" t="s">
        <v>13</v>
      </c>
      <c r="F1645" s="89" t="s">
        <v>13</v>
      </c>
      <c r="G1645" s="89" t="s">
        <v>323</v>
      </c>
      <c r="H1645" s="89"/>
      <c r="I1645" s="89"/>
      <c r="J1645" s="89">
        <v>2060</v>
      </c>
      <c r="K1645" s="91" t="s">
        <v>19</v>
      </c>
    </row>
    <row r="1646" spans="2:11" ht="16.350000000000001" customHeight="1" thickBot="1" x14ac:dyDescent="0.45">
      <c r="B1646" s="90"/>
      <c r="C1646" s="90"/>
      <c r="D1646" s="48" t="s">
        <v>1606</v>
      </c>
      <c r="E1646" s="90"/>
      <c r="F1646" s="90"/>
      <c r="G1646" s="90"/>
      <c r="H1646" s="90"/>
      <c r="I1646" s="90"/>
      <c r="J1646" s="90"/>
      <c r="K1646" s="92"/>
    </row>
    <row r="1647" spans="2:11" ht="15.6" customHeight="1" x14ac:dyDescent="0.4">
      <c r="B1647" s="89">
        <v>821</v>
      </c>
      <c r="C1647" s="89">
        <v>1667</v>
      </c>
      <c r="D1647" s="20" t="s">
        <v>1607</v>
      </c>
      <c r="E1647" s="89">
        <v>91</v>
      </c>
      <c r="F1647" s="89" t="s">
        <v>13</v>
      </c>
      <c r="G1647" s="89" t="s">
        <v>29</v>
      </c>
      <c r="H1647" s="89"/>
      <c r="I1647" s="89"/>
      <c r="J1647" s="89">
        <v>2041</v>
      </c>
      <c r="K1647" s="91" t="s">
        <v>19</v>
      </c>
    </row>
    <row r="1648" spans="2:11" ht="16.350000000000001" customHeight="1" thickBot="1" x14ac:dyDescent="0.45">
      <c r="B1648" s="90"/>
      <c r="C1648" s="90"/>
      <c r="D1648" s="48" t="s">
        <v>1608</v>
      </c>
      <c r="E1648" s="90"/>
      <c r="F1648" s="90"/>
      <c r="G1648" s="90"/>
      <c r="H1648" s="90"/>
      <c r="I1648" s="90"/>
      <c r="J1648" s="90"/>
      <c r="K1648" s="92"/>
    </row>
    <row r="1649" spans="2:11" ht="15.6" customHeight="1" x14ac:dyDescent="0.4">
      <c r="B1649" s="89">
        <v>822</v>
      </c>
      <c r="C1649" s="89">
        <v>1668</v>
      </c>
      <c r="D1649" s="20" t="s">
        <v>6391</v>
      </c>
      <c r="E1649" s="89">
        <v>77</v>
      </c>
      <c r="F1649" s="89" t="s">
        <v>134</v>
      </c>
      <c r="G1649" s="89" t="s">
        <v>29</v>
      </c>
      <c r="H1649" s="89">
        <f>10+11+11+8</f>
        <v>40</v>
      </c>
      <c r="I1649" s="89">
        <f>-11-4-13-13</f>
        <v>-41</v>
      </c>
      <c r="J1649" s="89">
        <v>2391</v>
      </c>
      <c r="K1649" s="91" t="s">
        <v>15</v>
      </c>
    </row>
    <row r="1650" spans="2:11" ht="16.350000000000001" customHeight="1" thickBot="1" x14ac:dyDescent="0.45">
      <c r="B1650" s="90"/>
      <c r="C1650" s="90"/>
      <c r="D1650" s="48" t="s">
        <v>1609</v>
      </c>
      <c r="E1650" s="90"/>
      <c r="F1650" s="90"/>
      <c r="G1650" s="90"/>
      <c r="H1650" s="90"/>
      <c r="I1650" s="90"/>
      <c r="J1650" s="90"/>
      <c r="K1650" s="92"/>
    </row>
    <row r="1651" spans="2:11" ht="15.6" customHeight="1" x14ac:dyDescent="0.4">
      <c r="B1651" s="89">
        <v>823</v>
      </c>
      <c r="C1651" s="89">
        <v>3996</v>
      </c>
      <c r="D1651" s="20" t="s">
        <v>6400</v>
      </c>
      <c r="E1651" s="89" t="s">
        <v>510</v>
      </c>
      <c r="F1651" s="89" t="s">
        <v>13</v>
      </c>
      <c r="G1651" s="89" t="s">
        <v>29</v>
      </c>
      <c r="H1651" s="89"/>
      <c r="I1651" s="89"/>
      <c r="J1651" s="89">
        <v>2121</v>
      </c>
      <c r="K1651" s="91" t="s">
        <v>15</v>
      </c>
    </row>
    <row r="1652" spans="2:11" ht="16.350000000000001" customHeight="1" thickBot="1" x14ac:dyDescent="0.45">
      <c r="B1652" s="90"/>
      <c r="C1652" s="90"/>
      <c r="D1652" s="48" t="s">
        <v>1610</v>
      </c>
      <c r="E1652" s="90"/>
      <c r="F1652" s="90"/>
      <c r="G1652" s="90"/>
      <c r="H1652" s="90"/>
      <c r="I1652" s="90"/>
      <c r="J1652" s="90"/>
      <c r="K1652" s="92"/>
    </row>
    <row r="1653" spans="2:11" ht="15.6" customHeight="1" x14ac:dyDescent="0.4">
      <c r="B1653" s="89">
        <v>824</v>
      </c>
      <c r="C1653" s="89">
        <v>1669</v>
      </c>
      <c r="D1653" s="20" t="s">
        <v>6393</v>
      </c>
      <c r="E1653" s="89">
        <v>91</v>
      </c>
      <c r="F1653" s="89" t="s">
        <v>184</v>
      </c>
      <c r="G1653" s="89" t="s">
        <v>29</v>
      </c>
      <c r="H1653" s="89"/>
      <c r="I1653" s="89"/>
      <c r="J1653" s="89">
        <v>2374</v>
      </c>
      <c r="K1653" s="91" t="s">
        <v>15</v>
      </c>
    </row>
    <row r="1654" spans="2:11" ht="16.350000000000001" customHeight="1" thickBot="1" x14ac:dyDescent="0.45">
      <c r="B1654" s="90"/>
      <c r="C1654" s="90"/>
      <c r="D1654" s="48" t="s">
        <v>1611</v>
      </c>
      <c r="E1654" s="90"/>
      <c r="F1654" s="90"/>
      <c r="G1654" s="90"/>
      <c r="H1654" s="90"/>
      <c r="I1654" s="90"/>
      <c r="J1654" s="90"/>
      <c r="K1654" s="92"/>
    </row>
    <row r="1655" spans="2:11" ht="15.6" customHeight="1" x14ac:dyDescent="0.4">
      <c r="B1655" s="89">
        <v>825</v>
      </c>
      <c r="C1655" s="89">
        <v>1670</v>
      </c>
      <c r="D1655" s="20" t="s">
        <v>1612</v>
      </c>
      <c r="E1655" s="89" t="s">
        <v>13</v>
      </c>
      <c r="F1655" s="89" t="s">
        <v>13</v>
      </c>
      <c r="G1655" s="89" t="s">
        <v>103</v>
      </c>
      <c r="H1655" s="89"/>
      <c r="I1655" s="89"/>
      <c r="J1655" s="89">
        <v>2022</v>
      </c>
      <c r="K1655" s="91" t="s">
        <v>19</v>
      </c>
    </row>
    <row r="1656" spans="2:11" ht="16.350000000000001" customHeight="1" thickBot="1" x14ac:dyDescent="0.45">
      <c r="B1656" s="90"/>
      <c r="C1656" s="90"/>
      <c r="D1656" s="48" t="s">
        <v>1613</v>
      </c>
      <c r="E1656" s="90"/>
      <c r="F1656" s="90"/>
      <c r="G1656" s="90"/>
      <c r="H1656" s="90"/>
      <c r="I1656" s="90"/>
      <c r="J1656" s="90"/>
      <c r="K1656" s="92"/>
    </row>
    <row r="1657" spans="2:11" ht="15.6" customHeight="1" x14ac:dyDescent="0.4">
      <c r="B1657" s="89">
        <v>826</v>
      </c>
      <c r="C1657" s="89">
        <v>1671</v>
      </c>
      <c r="D1657" s="20" t="s">
        <v>1614</v>
      </c>
      <c r="E1657" s="89" t="s">
        <v>13</v>
      </c>
      <c r="F1657" s="89" t="s">
        <v>13</v>
      </c>
      <c r="G1657" s="89" t="s">
        <v>193</v>
      </c>
      <c r="H1657" s="89"/>
      <c r="I1657" s="89"/>
      <c r="J1657" s="89">
        <v>2010</v>
      </c>
      <c r="K1657" s="91" t="s">
        <v>19</v>
      </c>
    </row>
    <row r="1658" spans="2:11" ht="16.350000000000001" customHeight="1" thickBot="1" x14ac:dyDescent="0.45">
      <c r="B1658" s="90"/>
      <c r="C1658" s="90"/>
      <c r="D1658" s="48" t="s">
        <v>1615</v>
      </c>
      <c r="E1658" s="90"/>
      <c r="F1658" s="90"/>
      <c r="G1658" s="90"/>
      <c r="H1658" s="90"/>
      <c r="I1658" s="90"/>
      <c r="J1658" s="90"/>
      <c r="K1658" s="92"/>
    </row>
    <row r="1659" spans="2:11" ht="15.6" customHeight="1" x14ac:dyDescent="0.4">
      <c r="B1659" s="89">
        <v>827</v>
      </c>
      <c r="C1659" s="89">
        <v>1672</v>
      </c>
      <c r="D1659" s="20" t="s">
        <v>1616</v>
      </c>
      <c r="E1659" s="89">
        <v>50</v>
      </c>
      <c r="F1659" s="89" t="s">
        <v>13</v>
      </c>
      <c r="G1659" s="89" t="s">
        <v>29</v>
      </c>
      <c r="H1659" s="89"/>
      <c r="I1659" s="89"/>
      <c r="J1659" s="89">
        <v>2110</v>
      </c>
      <c r="K1659" s="91" t="s">
        <v>19</v>
      </c>
    </row>
    <row r="1660" spans="2:11" ht="16.350000000000001" customHeight="1" thickBot="1" x14ac:dyDescent="0.45">
      <c r="B1660" s="90"/>
      <c r="C1660" s="90"/>
      <c r="D1660" s="48" t="s">
        <v>1617</v>
      </c>
      <c r="E1660" s="90"/>
      <c r="F1660" s="90"/>
      <c r="G1660" s="90"/>
      <c r="H1660" s="90"/>
      <c r="I1660" s="90"/>
      <c r="J1660" s="90"/>
      <c r="K1660" s="92"/>
    </row>
    <row r="1661" spans="2:11" ht="15.6" customHeight="1" x14ac:dyDescent="0.4">
      <c r="B1661" s="89">
        <v>828</v>
      </c>
      <c r="C1661" s="89">
        <v>1673</v>
      </c>
      <c r="D1661" s="20" t="s">
        <v>1618</v>
      </c>
      <c r="E1661" s="89" t="s">
        <v>13</v>
      </c>
      <c r="F1661" s="89" t="s">
        <v>13</v>
      </c>
      <c r="G1661" s="89" t="s">
        <v>228</v>
      </c>
      <c r="H1661" s="89"/>
      <c r="I1661" s="89"/>
      <c r="J1661" s="89">
        <v>2017</v>
      </c>
      <c r="K1661" s="91" t="s">
        <v>19</v>
      </c>
    </row>
    <row r="1662" spans="2:11" ht="16.350000000000001" customHeight="1" thickBot="1" x14ac:dyDescent="0.45">
      <c r="B1662" s="90"/>
      <c r="C1662" s="90"/>
      <c r="D1662" s="48" t="s">
        <v>1619</v>
      </c>
      <c r="E1662" s="90"/>
      <c r="F1662" s="90"/>
      <c r="G1662" s="90"/>
      <c r="H1662" s="90"/>
      <c r="I1662" s="90"/>
      <c r="J1662" s="90"/>
      <c r="K1662" s="92"/>
    </row>
    <row r="1663" spans="2:11" ht="15.6" customHeight="1" x14ac:dyDescent="0.4">
      <c r="B1663" s="89">
        <v>829</v>
      </c>
      <c r="C1663" s="89">
        <v>1674</v>
      </c>
      <c r="D1663" s="20" t="s">
        <v>1620</v>
      </c>
      <c r="E1663" s="89">
        <v>82</v>
      </c>
      <c r="F1663" s="89" t="s">
        <v>13</v>
      </c>
      <c r="G1663" s="89" t="s">
        <v>29</v>
      </c>
      <c r="H1663" s="89"/>
      <c r="I1663" s="89"/>
      <c r="J1663" s="89">
        <v>1993</v>
      </c>
      <c r="K1663" s="91" t="s">
        <v>19</v>
      </c>
    </row>
    <row r="1664" spans="2:11" ht="16.350000000000001" customHeight="1" thickBot="1" x14ac:dyDescent="0.45">
      <c r="B1664" s="90"/>
      <c r="C1664" s="90"/>
      <c r="D1664" s="48" t="s">
        <v>1621</v>
      </c>
      <c r="E1664" s="90"/>
      <c r="F1664" s="90"/>
      <c r="G1664" s="90"/>
      <c r="H1664" s="90"/>
      <c r="I1664" s="90"/>
      <c r="J1664" s="90"/>
      <c r="K1664" s="92"/>
    </row>
    <row r="1665" spans="2:11" ht="15.6" customHeight="1" x14ac:dyDescent="0.4">
      <c r="B1665" s="89">
        <v>830</v>
      </c>
      <c r="C1665" s="89">
        <v>1675</v>
      </c>
      <c r="D1665" s="20" t="s">
        <v>1622</v>
      </c>
      <c r="E1665" s="89">
        <v>94</v>
      </c>
      <c r="F1665" s="89" t="s">
        <v>13</v>
      </c>
      <c r="G1665" s="89" t="s">
        <v>29</v>
      </c>
      <c r="H1665" s="89"/>
      <c r="I1665" s="89"/>
      <c r="J1665" s="89">
        <v>2050</v>
      </c>
      <c r="K1665" s="91" t="s">
        <v>19</v>
      </c>
    </row>
    <row r="1666" spans="2:11" ht="16.350000000000001" customHeight="1" thickBot="1" x14ac:dyDescent="0.45">
      <c r="B1666" s="90"/>
      <c r="C1666" s="90"/>
      <c r="D1666" s="48" t="s">
        <v>1623</v>
      </c>
      <c r="E1666" s="90"/>
      <c r="F1666" s="90"/>
      <c r="G1666" s="90"/>
      <c r="H1666" s="90"/>
      <c r="I1666" s="90"/>
      <c r="J1666" s="90"/>
      <c r="K1666" s="92"/>
    </row>
    <row r="1667" spans="2:11" ht="15.6" customHeight="1" x14ac:dyDescent="0.4">
      <c r="B1667" s="89">
        <v>831</v>
      </c>
      <c r="C1667" s="89">
        <v>1676</v>
      </c>
      <c r="D1667" s="20" t="s">
        <v>1624</v>
      </c>
      <c r="E1667" s="89">
        <v>64</v>
      </c>
      <c r="F1667" s="89" t="s">
        <v>13</v>
      </c>
      <c r="G1667" s="89" t="s">
        <v>29</v>
      </c>
      <c r="H1667" s="89"/>
      <c r="I1667" s="89"/>
      <c r="J1667" s="89">
        <v>2096</v>
      </c>
      <c r="K1667" s="91" t="s">
        <v>19</v>
      </c>
    </row>
    <row r="1668" spans="2:11" ht="16.350000000000001" customHeight="1" thickBot="1" x14ac:dyDescent="0.45">
      <c r="B1668" s="90"/>
      <c r="C1668" s="90"/>
      <c r="D1668" s="48" t="s">
        <v>1625</v>
      </c>
      <c r="E1668" s="90"/>
      <c r="F1668" s="90"/>
      <c r="G1668" s="90"/>
      <c r="H1668" s="90"/>
      <c r="I1668" s="90"/>
      <c r="J1668" s="90"/>
      <c r="K1668" s="92"/>
    </row>
    <row r="1669" spans="2:11" ht="15.6" customHeight="1" x14ac:dyDescent="0.4">
      <c r="B1669" s="89">
        <v>832</v>
      </c>
      <c r="C1669" s="89">
        <v>1677</v>
      </c>
      <c r="D1669" s="20" t="s">
        <v>1626</v>
      </c>
      <c r="E1669" s="89">
        <v>85</v>
      </c>
      <c r="F1669" s="89" t="s">
        <v>13</v>
      </c>
      <c r="G1669" s="89" t="s">
        <v>29</v>
      </c>
      <c r="H1669" s="89"/>
      <c r="I1669" s="89"/>
      <c r="J1669" s="89">
        <v>2061</v>
      </c>
      <c r="K1669" s="91" t="s">
        <v>19</v>
      </c>
    </row>
    <row r="1670" spans="2:11" ht="16.350000000000001" customHeight="1" thickBot="1" x14ac:dyDescent="0.45">
      <c r="B1670" s="90"/>
      <c r="C1670" s="90"/>
      <c r="D1670" s="48" t="s">
        <v>1627</v>
      </c>
      <c r="E1670" s="90"/>
      <c r="F1670" s="90"/>
      <c r="G1670" s="90"/>
      <c r="H1670" s="90"/>
      <c r="I1670" s="90"/>
      <c r="J1670" s="90"/>
      <c r="K1670" s="92"/>
    </row>
    <row r="1671" spans="2:11" ht="15.6" customHeight="1" x14ac:dyDescent="0.4">
      <c r="B1671" s="89">
        <v>833</v>
      </c>
      <c r="C1671" s="89">
        <v>1678</v>
      </c>
      <c r="D1671" s="20" t="s">
        <v>1628</v>
      </c>
      <c r="E1671" s="89" t="s">
        <v>13</v>
      </c>
      <c r="F1671" s="89" t="s">
        <v>13</v>
      </c>
      <c r="G1671" s="89" t="s">
        <v>29</v>
      </c>
      <c r="H1671" s="89"/>
      <c r="I1671" s="89"/>
      <c r="J1671" s="89">
        <v>2017</v>
      </c>
      <c r="K1671" s="91" t="s">
        <v>19</v>
      </c>
    </row>
    <row r="1672" spans="2:11" ht="16.350000000000001" customHeight="1" thickBot="1" x14ac:dyDescent="0.45">
      <c r="B1672" s="90"/>
      <c r="C1672" s="90"/>
      <c r="D1672" s="48" t="s">
        <v>1629</v>
      </c>
      <c r="E1672" s="90"/>
      <c r="F1672" s="90"/>
      <c r="G1672" s="90"/>
      <c r="H1672" s="90"/>
      <c r="I1672" s="90"/>
      <c r="J1672" s="90"/>
      <c r="K1672" s="92"/>
    </row>
    <row r="1673" spans="2:11" ht="15.6" customHeight="1" x14ac:dyDescent="0.4">
      <c r="B1673" s="89">
        <v>834</v>
      </c>
      <c r="C1673" s="89">
        <v>4202</v>
      </c>
      <c r="D1673" s="20" t="s">
        <v>6471</v>
      </c>
      <c r="E1673" s="89" t="s">
        <v>6261</v>
      </c>
      <c r="F1673" s="89" t="s">
        <v>13</v>
      </c>
      <c r="G1673" s="89" t="s">
        <v>39</v>
      </c>
      <c r="H1673" s="89">
        <v>11</v>
      </c>
      <c r="I1673" s="89">
        <v>-60</v>
      </c>
      <c r="J1673" s="89">
        <v>2040</v>
      </c>
      <c r="K1673" s="91" t="s">
        <v>15</v>
      </c>
    </row>
    <row r="1674" spans="2:11" ht="16.350000000000001" customHeight="1" thickBot="1" x14ac:dyDescent="0.45">
      <c r="B1674" s="90"/>
      <c r="C1674" s="90"/>
      <c r="D1674" s="48" t="s">
        <v>6491</v>
      </c>
      <c r="E1674" s="90"/>
      <c r="F1674" s="90"/>
      <c r="G1674" s="90"/>
      <c r="H1674" s="90"/>
      <c r="I1674" s="90"/>
      <c r="J1674" s="90"/>
      <c r="K1674" s="92"/>
    </row>
    <row r="1675" spans="2:11" ht="15.6" customHeight="1" x14ac:dyDescent="0.4">
      <c r="B1675" s="89">
        <v>835</v>
      </c>
      <c r="C1675" s="89">
        <v>1679</v>
      </c>
      <c r="D1675" s="20" t="s">
        <v>1630</v>
      </c>
      <c r="E1675" s="89" t="s">
        <v>13</v>
      </c>
      <c r="F1675" s="89" t="s">
        <v>13</v>
      </c>
      <c r="G1675" s="89" t="s">
        <v>79</v>
      </c>
      <c r="H1675" s="89"/>
      <c r="I1675" s="89"/>
      <c r="J1675" s="89">
        <v>2127</v>
      </c>
      <c r="K1675" s="91" t="s">
        <v>19</v>
      </c>
    </row>
    <row r="1676" spans="2:11" ht="16.350000000000001" customHeight="1" thickBot="1" x14ac:dyDescent="0.45">
      <c r="B1676" s="90"/>
      <c r="C1676" s="90"/>
      <c r="D1676" s="48" t="s">
        <v>1631</v>
      </c>
      <c r="E1676" s="90"/>
      <c r="F1676" s="90"/>
      <c r="G1676" s="90"/>
      <c r="H1676" s="90"/>
      <c r="I1676" s="90"/>
      <c r="J1676" s="90"/>
      <c r="K1676" s="92"/>
    </row>
    <row r="1677" spans="2:11" ht="15.6" customHeight="1" x14ac:dyDescent="0.4">
      <c r="B1677" s="89">
        <v>836</v>
      </c>
      <c r="C1677" s="89">
        <v>1680</v>
      </c>
      <c r="D1677" s="20" t="s">
        <v>1632</v>
      </c>
      <c r="E1677" s="89">
        <v>96</v>
      </c>
      <c r="F1677" s="89" t="s">
        <v>13</v>
      </c>
      <c r="G1677" s="89" t="s">
        <v>323</v>
      </c>
      <c r="H1677" s="89"/>
      <c r="I1677" s="89"/>
      <c r="J1677" s="89">
        <v>2024</v>
      </c>
      <c r="K1677" s="91" t="s">
        <v>19</v>
      </c>
    </row>
    <row r="1678" spans="2:11" ht="16.350000000000001" customHeight="1" thickBot="1" x14ac:dyDescent="0.45">
      <c r="B1678" s="90"/>
      <c r="C1678" s="90"/>
      <c r="D1678" s="48" t="s">
        <v>1633</v>
      </c>
      <c r="E1678" s="90"/>
      <c r="F1678" s="90"/>
      <c r="G1678" s="90"/>
      <c r="H1678" s="90"/>
      <c r="I1678" s="90"/>
      <c r="J1678" s="90"/>
      <c r="K1678" s="92"/>
    </row>
    <row r="1679" spans="2:11" ht="15.6" customHeight="1" x14ac:dyDescent="0.4">
      <c r="B1679" s="89">
        <v>837</v>
      </c>
      <c r="C1679" s="89">
        <v>1681</v>
      </c>
      <c r="D1679" s="20" t="s">
        <v>1634</v>
      </c>
      <c r="E1679" s="89">
        <v>75</v>
      </c>
      <c r="F1679" s="89" t="s">
        <v>13</v>
      </c>
      <c r="G1679" s="89" t="s">
        <v>29</v>
      </c>
      <c r="H1679" s="89"/>
      <c r="I1679" s="89"/>
      <c r="J1679" s="89">
        <v>2173</v>
      </c>
      <c r="K1679" s="91" t="s">
        <v>19</v>
      </c>
    </row>
    <row r="1680" spans="2:11" ht="16.350000000000001" customHeight="1" thickBot="1" x14ac:dyDescent="0.45">
      <c r="B1680" s="90"/>
      <c r="C1680" s="90"/>
      <c r="D1680" s="48" t="s">
        <v>1635</v>
      </c>
      <c r="E1680" s="90"/>
      <c r="F1680" s="90"/>
      <c r="G1680" s="90"/>
      <c r="H1680" s="90"/>
      <c r="I1680" s="90"/>
      <c r="J1680" s="90"/>
      <c r="K1680" s="92"/>
    </row>
    <row r="1681" spans="2:11" ht="15.6" customHeight="1" x14ac:dyDescent="0.4">
      <c r="B1681" s="89">
        <v>838</v>
      </c>
      <c r="C1681" s="89">
        <v>1682</v>
      </c>
      <c r="D1681" s="20" t="s">
        <v>1636</v>
      </c>
      <c r="E1681" s="89" t="s">
        <v>13</v>
      </c>
      <c r="F1681" s="89" t="s">
        <v>13</v>
      </c>
      <c r="G1681" s="89" t="s">
        <v>29</v>
      </c>
      <c r="H1681" s="89"/>
      <c r="I1681" s="89"/>
      <c r="J1681" s="89">
        <v>1973</v>
      </c>
      <c r="K1681" s="91" t="s">
        <v>19</v>
      </c>
    </row>
    <row r="1682" spans="2:11" ht="16.350000000000001" customHeight="1" thickBot="1" x14ac:dyDescent="0.45">
      <c r="B1682" s="90"/>
      <c r="C1682" s="90"/>
      <c r="D1682" s="48" t="s">
        <v>1637</v>
      </c>
      <c r="E1682" s="90"/>
      <c r="F1682" s="90"/>
      <c r="G1682" s="90"/>
      <c r="H1682" s="90"/>
      <c r="I1682" s="90"/>
      <c r="J1682" s="90"/>
      <c r="K1682" s="92"/>
    </row>
    <row r="1683" spans="2:11" ht="15.6" customHeight="1" x14ac:dyDescent="0.4">
      <c r="B1683" s="89">
        <v>839</v>
      </c>
      <c r="C1683" s="89">
        <v>1683</v>
      </c>
      <c r="D1683" s="20" t="s">
        <v>1638</v>
      </c>
      <c r="E1683" s="89" t="s">
        <v>189</v>
      </c>
      <c r="F1683" s="89" t="s">
        <v>13</v>
      </c>
      <c r="G1683" s="89" t="s">
        <v>79</v>
      </c>
      <c r="H1683" s="89"/>
      <c r="I1683" s="89"/>
      <c r="J1683" s="89">
        <v>2047</v>
      </c>
      <c r="K1683" s="91" t="s">
        <v>19</v>
      </c>
    </row>
    <row r="1684" spans="2:11" ht="16.350000000000001" customHeight="1" thickBot="1" x14ac:dyDescent="0.45">
      <c r="B1684" s="90"/>
      <c r="C1684" s="90"/>
      <c r="D1684" s="48" t="s">
        <v>1639</v>
      </c>
      <c r="E1684" s="90"/>
      <c r="F1684" s="90"/>
      <c r="G1684" s="90"/>
      <c r="H1684" s="90"/>
      <c r="I1684" s="90"/>
      <c r="J1684" s="90"/>
      <c r="K1684" s="92"/>
    </row>
    <row r="1685" spans="2:11" ht="15.6" customHeight="1" x14ac:dyDescent="0.4">
      <c r="B1685" s="89">
        <v>840</v>
      </c>
      <c r="C1685" s="89">
        <v>4051</v>
      </c>
      <c r="D1685" s="20" t="s">
        <v>6314</v>
      </c>
      <c r="E1685" s="89" t="s">
        <v>46</v>
      </c>
      <c r="F1685" s="89" t="s">
        <v>13</v>
      </c>
      <c r="G1685" s="89" t="s">
        <v>29</v>
      </c>
      <c r="H1685" s="89">
        <v>8</v>
      </c>
      <c r="I1685" s="89">
        <v>11</v>
      </c>
      <c r="J1685" s="89">
        <v>2133</v>
      </c>
      <c r="K1685" s="91" t="s">
        <v>15</v>
      </c>
    </row>
    <row r="1686" spans="2:11" ht="16.350000000000001" customHeight="1" thickBot="1" x14ac:dyDescent="0.45">
      <c r="B1686" s="90"/>
      <c r="C1686" s="90"/>
      <c r="D1686" s="48" t="s">
        <v>6110</v>
      </c>
      <c r="E1686" s="90"/>
      <c r="F1686" s="90"/>
      <c r="G1686" s="90"/>
      <c r="H1686" s="90"/>
      <c r="I1686" s="90"/>
      <c r="J1686" s="90"/>
      <c r="K1686" s="92"/>
    </row>
    <row r="1687" spans="2:11" ht="15.6" customHeight="1" x14ac:dyDescent="0.4">
      <c r="B1687" s="89">
        <v>841</v>
      </c>
      <c r="C1687" s="89">
        <v>1684</v>
      </c>
      <c r="D1687" s="20" t="s">
        <v>1640</v>
      </c>
      <c r="E1687" s="89" t="s">
        <v>13</v>
      </c>
      <c r="F1687" s="89" t="s">
        <v>13</v>
      </c>
      <c r="G1687" s="89" t="s">
        <v>29</v>
      </c>
      <c r="H1687" s="89"/>
      <c r="I1687" s="89"/>
      <c r="J1687" s="89">
        <v>1987</v>
      </c>
      <c r="K1687" s="91" t="s">
        <v>19</v>
      </c>
    </row>
    <row r="1688" spans="2:11" ht="16.350000000000001" customHeight="1" thickBot="1" x14ac:dyDescent="0.45">
      <c r="B1688" s="90"/>
      <c r="C1688" s="90"/>
      <c r="D1688" s="48" t="s">
        <v>1641</v>
      </c>
      <c r="E1688" s="90"/>
      <c r="F1688" s="90"/>
      <c r="G1688" s="90"/>
      <c r="H1688" s="90"/>
      <c r="I1688" s="90"/>
      <c r="J1688" s="90"/>
      <c r="K1688" s="92"/>
    </row>
    <row r="1689" spans="2:11" ht="15.6" customHeight="1" x14ac:dyDescent="0.4">
      <c r="B1689" s="89">
        <v>842</v>
      </c>
      <c r="C1689" s="89">
        <v>1685</v>
      </c>
      <c r="D1689" s="20" t="s">
        <v>1642</v>
      </c>
      <c r="E1689" s="89">
        <v>88</v>
      </c>
      <c r="F1689" s="89" t="s">
        <v>134</v>
      </c>
      <c r="G1689" s="89" t="s">
        <v>29</v>
      </c>
      <c r="H1689" s="89"/>
      <c r="I1689" s="89"/>
      <c r="J1689" s="89">
        <v>2359</v>
      </c>
      <c r="K1689" s="91" t="s">
        <v>19</v>
      </c>
    </row>
    <row r="1690" spans="2:11" ht="16.350000000000001" customHeight="1" thickBot="1" x14ac:dyDescent="0.45">
      <c r="B1690" s="90"/>
      <c r="C1690" s="90"/>
      <c r="D1690" s="48" t="s">
        <v>1643</v>
      </c>
      <c r="E1690" s="90"/>
      <c r="F1690" s="90"/>
      <c r="G1690" s="90"/>
      <c r="H1690" s="90"/>
      <c r="I1690" s="90"/>
      <c r="J1690" s="90"/>
      <c r="K1690" s="92"/>
    </row>
    <row r="1691" spans="2:11" ht="15.6" customHeight="1" x14ac:dyDescent="0.4">
      <c r="B1691" s="89">
        <v>843</v>
      </c>
      <c r="C1691" s="89">
        <v>1686</v>
      </c>
      <c r="D1691" s="20" t="s">
        <v>1644</v>
      </c>
      <c r="E1691" s="89">
        <v>93</v>
      </c>
      <c r="F1691" s="89" t="s">
        <v>13</v>
      </c>
      <c r="G1691" s="89" t="s">
        <v>79</v>
      </c>
      <c r="H1691" s="89"/>
      <c r="I1691" s="89"/>
      <c r="J1691" s="89">
        <v>2045</v>
      </c>
      <c r="K1691" s="91" t="s">
        <v>19</v>
      </c>
    </row>
    <row r="1692" spans="2:11" ht="16.350000000000001" customHeight="1" thickBot="1" x14ac:dyDescent="0.45">
      <c r="B1692" s="90"/>
      <c r="C1692" s="90"/>
      <c r="D1692" s="48" t="s">
        <v>1645</v>
      </c>
      <c r="E1692" s="90"/>
      <c r="F1692" s="90"/>
      <c r="G1692" s="90"/>
      <c r="H1692" s="90"/>
      <c r="I1692" s="90"/>
      <c r="J1692" s="90"/>
      <c r="K1692" s="92"/>
    </row>
    <row r="1693" spans="2:11" ht="15.6" customHeight="1" x14ac:dyDescent="0.4">
      <c r="B1693" s="89">
        <v>844</v>
      </c>
      <c r="C1693" s="89">
        <v>1687</v>
      </c>
      <c r="D1693" s="20" t="s">
        <v>1646</v>
      </c>
      <c r="E1693" s="89">
        <v>79</v>
      </c>
      <c r="F1693" s="89" t="s">
        <v>13</v>
      </c>
      <c r="G1693" s="89" t="s">
        <v>32</v>
      </c>
      <c r="H1693" s="89"/>
      <c r="I1693" s="89"/>
      <c r="J1693" s="89">
        <v>2078</v>
      </c>
      <c r="K1693" s="91" t="s">
        <v>19</v>
      </c>
    </row>
    <row r="1694" spans="2:11" ht="16.350000000000001" customHeight="1" thickBot="1" x14ac:dyDescent="0.45">
      <c r="B1694" s="90"/>
      <c r="C1694" s="90"/>
      <c r="D1694" s="48" t="s">
        <v>1647</v>
      </c>
      <c r="E1694" s="90"/>
      <c r="F1694" s="90"/>
      <c r="G1694" s="90"/>
      <c r="H1694" s="90"/>
      <c r="I1694" s="90"/>
      <c r="J1694" s="90"/>
      <c r="K1694" s="92"/>
    </row>
    <row r="1695" spans="2:11" ht="15.6" customHeight="1" x14ac:dyDescent="0.4">
      <c r="B1695" s="89">
        <v>845</v>
      </c>
      <c r="C1695" s="89">
        <v>1688</v>
      </c>
      <c r="D1695" s="20" t="s">
        <v>1648</v>
      </c>
      <c r="E1695" s="89" t="s">
        <v>189</v>
      </c>
      <c r="F1695" s="89" t="s">
        <v>13</v>
      </c>
      <c r="G1695" s="89" t="s">
        <v>29</v>
      </c>
      <c r="H1695" s="89"/>
      <c r="I1695" s="89"/>
      <c r="J1695" s="89">
        <v>2003</v>
      </c>
      <c r="K1695" s="91" t="s">
        <v>19</v>
      </c>
    </row>
    <row r="1696" spans="2:11" ht="16.350000000000001" customHeight="1" thickBot="1" x14ac:dyDescent="0.45">
      <c r="B1696" s="90"/>
      <c r="C1696" s="90"/>
      <c r="D1696" s="48" t="s">
        <v>1649</v>
      </c>
      <c r="E1696" s="90"/>
      <c r="F1696" s="90"/>
      <c r="G1696" s="90"/>
      <c r="H1696" s="90"/>
      <c r="I1696" s="90"/>
      <c r="J1696" s="90"/>
      <c r="K1696" s="92"/>
    </row>
    <row r="1697" spans="2:11" ht="15.6" customHeight="1" x14ac:dyDescent="0.4">
      <c r="B1697" s="89">
        <v>846</v>
      </c>
      <c r="C1697" s="89">
        <v>1689</v>
      </c>
      <c r="D1697" s="20" t="s">
        <v>1650</v>
      </c>
      <c r="E1697" s="89" t="s">
        <v>13</v>
      </c>
      <c r="F1697" s="89" t="s">
        <v>13</v>
      </c>
      <c r="G1697" s="89" t="s">
        <v>1651</v>
      </c>
      <c r="H1697" s="89"/>
      <c r="I1697" s="89"/>
      <c r="J1697" s="89">
        <v>1993</v>
      </c>
      <c r="K1697" s="91" t="s">
        <v>19</v>
      </c>
    </row>
    <row r="1698" spans="2:11" ht="16.350000000000001" customHeight="1" thickBot="1" x14ac:dyDescent="0.45">
      <c r="B1698" s="90"/>
      <c r="C1698" s="90"/>
      <c r="D1698" s="48" t="s">
        <v>1652</v>
      </c>
      <c r="E1698" s="90"/>
      <c r="F1698" s="90"/>
      <c r="G1698" s="90"/>
      <c r="H1698" s="90"/>
      <c r="I1698" s="90"/>
      <c r="J1698" s="90"/>
      <c r="K1698" s="92"/>
    </row>
    <row r="1699" spans="2:11" ht="15.6" customHeight="1" x14ac:dyDescent="0.4">
      <c r="B1699" s="89">
        <v>847</v>
      </c>
      <c r="C1699" s="89">
        <v>3913</v>
      </c>
      <c r="D1699" s="20" t="s">
        <v>1653</v>
      </c>
      <c r="E1699" s="89" t="s">
        <v>13</v>
      </c>
      <c r="F1699" s="89" t="s">
        <v>13</v>
      </c>
      <c r="G1699" s="89" t="s">
        <v>29</v>
      </c>
      <c r="H1699" s="89"/>
      <c r="I1699" s="89"/>
      <c r="J1699" s="89">
        <v>2044</v>
      </c>
      <c r="K1699" s="91" t="s">
        <v>19</v>
      </c>
    </row>
    <row r="1700" spans="2:11" ht="16.350000000000001" customHeight="1" thickBot="1" x14ac:dyDescent="0.45">
      <c r="B1700" s="90"/>
      <c r="C1700" s="90"/>
      <c r="D1700" s="48" t="s">
        <v>1654</v>
      </c>
      <c r="E1700" s="90"/>
      <c r="F1700" s="90"/>
      <c r="G1700" s="90"/>
      <c r="H1700" s="90"/>
      <c r="I1700" s="90"/>
      <c r="J1700" s="90"/>
      <c r="K1700" s="92"/>
    </row>
    <row r="1701" spans="2:11" ht="15.6" customHeight="1" x14ac:dyDescent="0.4">
      <c r="B1701" s="89">
        <v>848</v>
      </c>
      <c r="C1701" s="89">
        <v>1690</v>
      </c>
      <c r="D1701" s="20" t="s">
        <v>1655</v>
      </c>
      <c r="E1701" s="89" t="s">
        <v>13</v>
      </c>
      <c r="F1701" s="89" t="s">
        <v>13</v>
      </c>
      <c r="G1701" s="89" t="s">
        <v>323</v>
      </c>
      <c r="H1701" s="89"/>
      <c r="I1701" s="89"/>
      <c r="J1701" s="89">
        <v>2070</v>
      </c>
      <c r="K1701" s="91" t="s">
        <v>19</v>
      </c>
    </row>
    <row r="1702" spans="2:11" ht="16.350000000000001" customHeight="1" thickBot="1" x14ac:dyDescent="0.45">
      <c r="B1702" s="90"/>
      <c r="C1702" s="90"/>
      <c r="D1702" s="48" t="s">
        <v>1656</v>
      </c>
      <c r="E1702" s="90"/>
      <c r="F1702" s="90"/>
      <c r="G1702" s="90"/>
      <c r="H1702" s="90"/>
      <c r="I1702" s="90"/>
      <c r="J1702" s="90"/>
      <c r="K1702" s="92"/>
    </row>
    <row r="1703" spans="2:11" ht="15.6" customHeight="1" x14ac:dyDescent="0.4">
      <c r="B1703" s="89">
        <v>849</v>
      </c>
      <c r="C1703" s="89">
        <v>1691</v>
      </c>
      <c r="D1703" s="20" t="s">
        <v>1657</v>
      </c>
      <c r="E1703" s="89" t="s">
        <v>62</v>
      </c>
      <c r="F1703" s="89" t="s">
        <v>13</v>
      </c>
      <c r="G1703" s="89" t="s">
        <v>169</v>
      </c>
      <c r="H1703" s="89"/>
      <c r="I1703" s="89"/>
      <c r="J1703" s="89">
        <v>1985</v>
      </c>
      <c r="K1703" s="91" t="s">
        <v>19</v>
      </c>
    </row>
    <row r="1704" spans="2:11" ht="16.350000000000001" customHeight="1" thickBot="1" x14ac:dyDescent="0.45">
      <c r="B1704" s="90"/>
      <c r="C1704" s="90"/>
      <c r="D1704" s="48" t="s">
        <v>1658</v>
      </c>
      <c r="E1704" s="90"/>
      <c r="F1704" s="90"/>
      <c r="G1704" s="90"/>
      <c r="H1704" s="90"/>
      <c r="I1704" s="90"/>
      <c r="J1704" s="90"/>
      <c r="K1704" s="92"/>
    </row>
    <row r="1705" spans="2:11" ht="15.6" customHeight="1" x14ac:dyDescent="0.4">
      <c r="B1705" s="89">
        <v>850</v>
      </c>
      <c r="C1705" s="89">
        <v>1692</v>
      </c>
      <c r="D1705" s="20" t="s">
        <v>1659</v>
      </c>
      <c r="E1705" s="89">
        <v>65</v>
      </c>
      <c r="F1705" s="89" t="s">
        <v>13</v>
      </c>
      <c r="G1705" s="89" t="s">
        <v>169</v>
      </c>
      <c r="H1705" s="89"/>
      <c r="I1705" s="89"/>
      <c r="J1705" s="89">
        <v>2007</v>
      </c>
      <c r="K1705" s="91" t="s">
        <v>19</v>
      </c>
    </row>
    <row r="1706" spans="2:11" ht="16.350000000000001" customHeight="1" thickBot="1" x14ac:dyDescent="0.45">
      <c r="B1706" s="90"/>
      <c r="C1706" s="90"/>
      <c r="D1706" s="48" t="s">
        <v>1660</v>
      </c>
      <c r="E1706" s="90"/>
      <c r="F1706" s="90"/>
      <c r="G1706" s="90"/>
      <c r="H1706" s="90"/>
      <c r="I1706" s="90"/>
      <c r="J1706" s="90"/>
      <c r="K1706" s="92"/>
    </row>
    <row r="1707" spans="2:11" ht="15.6" customHeight="1" x14ac:dyDescent="0.4">
      <c r="B1707" s="89">
        <v>851</v>
      </c>
      <c r="C1707" s="89">
        <v>1693</v>
      </c>
      <c r="D1707" s="20" t="s">
        <v>1661</v>
      </c>
      <c r="E1707" s="89">
        <v>89</v>
      </c>
      <c r="F1707" s="89" t="s">
        <v>13</v>
      </c>
      <c r="G1707" s="89" t="s">
        <v>29</v>
      </c>
      <c r="H1707" s="89"/>
      <c r="I1707" s="89"/>
      <c r="J1707" s="89">
        <v>2050</v>
      </c>
      <c r="K1707" s="91" t="s">
        <v>19</v>
      </c>
    </row>
    <row r="1708" spans="2:11" ht="16.350000000000001" customHeight="1" thickBot="1" x14ac:dyDescent="0.45">
      <c r="B1708" s="90"/>
      <c r="C1708" s="90"/>
      <c r="D1708" s="48" t="s">
        <v>1662</v>
      </c>
      <c r="E1708" s="90"/>
      <c r="F1708" s="90"/>
      <c r="G1708" s="90"/>
      <c r="H1708" s="90"/>
      <c r="I1708" s="90"/>
      <c r="J1708" s="90"/>
      <c r="K1708" s="92"/>
    </row>
    <row r="1709" spans="2:11" ht="15.6" customHeight="1" x14ac:dyDescent="0.4">
      <c r="B1709" s="89">
        <v>852</v>
      </c>
      <c r="C1709" s="89">
        <v>1694</v>
      </c>
      <c r="D1709" s="20" t="s">
        <v>1663</v>
      </c>
      <c r="E1709" s="89">
        <v>48</v>
      </c>
      <c r="F1709" s="89" t="s">
        <v>13</v>
      </c>
      <c r="G1709" s="89" t="s">
        <v>29</v>
      </c>
      <c r="H1709" s="89"/>
      <c r="I1709" s="89"/>
      <c r="J1709" s="89">
        <v>2033</v>
      </c>
      <c r="K1709" s="91" t="s">
        <v>19</v>
      </c>
    </row>
    <row r="1710" spans="2:11" ht="16.350000000000001" customHeight="1" thickBot="1" x14ac:dyDescent="0.45">
      <c r="B1710" s="90"/>
      <c r="C1710" s="90"/>
      <c r="D1710" s="48" t="s">
        <v>1664</v>
      </c>
      <c r="E1710" s="90"/>
      <c r="F1710" s="90"/>
      <c r="G1710" s="90"/>
      <c r="H1710" s="90"/>
      <c r="I1710" s="90"/>
      <c r="J1710" s="90"/>
      <c r="K1710" s="92"/>
    </row>
    <row r="1711" spans="2:11" ht="15.6" customHeight="1" x14ac:dyDescent="0.4">
      <c r="B1711" s="89">
        <v>853</v>
      </c>
      <c r="C1711" s="89">
        <v>1695</v>
      </c>
      <c r="D1711" s="20" t="s">
        <v>1665</v>
      </c>
      <c r="E1711" s="89">
        <v>85</v>
      </c>
      <c r="F1711" s="89" t="s">
        <v>13</v>
      </c>
      <c r="G1711" s="89" t="s">
        <v>79</v>
      </c>
      <c r="H1711" s="89"/>
      <c r="I1711" s="89"/>
      <c r="J1711" s="89">
        <v>2025</v>
      </c>
      <c r="K1711" s="91" t="s">
        <v>19</v>
      </c>
    </row>
    <row r="1712" spans="2:11" ht="16.350000000000001" customHeight="1" thickBot="1" x14ac:dyDescent="0.45">
      <c r="B1712" s="90"/>
      <c r="C1712" s="90"/>
      <c r="D1712" s="48" t="s">
        <v>1666</v>
      </c>
      <c r="E1712" s="90"/>
      <c r="F1712" s="90"/>
      <c r="G1712" s="90"/>
      <c r="H1712" s="90"/>
      <c r="I1712" s="90"/>
      <c r="J1712" s="90"/>
      <c r="K1712" s="92"/>
    </row>
    <row r="1713" spans="2:11" ht="15.6" customHeight="1" x14ac:dyDescent="0.4">
      <c r="B1713" s="89">
        <v>854</v>
      </c>
      <c r="C1713" s="89">
        <v>1696</v>
      </c>
      <c r="D1713" s="20" t="s">
        <v>1667</v>
      </c>
      <c r="E1713" s="89">
        <v>99</v>
      </c>
      <c r="F1713" s="89" t="s">
        <v>13</v>
      </c>
      <c r="G1713" s="89" t="s">
        <v>32</v>
      </c>
      <c r="H1713" s="89"/>
      <c r="I1713" s="89"/>
      <c r="J1713" s="89">
        <v>2092</v>
      </c>
      <c r="K1713" s="91" t="s">
        <v>19</v>
      </c>
    </row>
    <row r="1714" spans="2:11" ht="16.350000000000001" customHeight="1" thickBot="1" x14ac:dyDescent="0.45">
      <c r="B1714" s="90"/>
      <c r="C1714" s="90"/>
      <c r="D1714" s="48" t="s">
        <v>1668</v>
      </c>
      <c r="E1714" s="90"/>
      <c r="F1714" s="90"/>
      <c r="G1714" s="90"/>
      <c r="H1714" s="90"/>
      <c r="I1714" s="90"/>
      <c r="J1714" s="90"/>
      <c r="K1714" s="92"/>
    </row>
    <row r="1715" spans="2:11" ht="15.6" customHeight="1" x14ac:dyDescent="0.4">
      <c r="B1715" s="89">
        <v>855</v>
      </c>
      <c r="C1715" s="89">
        <v>1697</v>
      </c>
      <c r="D1715" s="20" t="s">
        <v>1669</v>
      </c>
      <c r="E1715" s="89" t="s">
        <v>13</v>
      </c>
      <c r="F1715" s="89" t="s">
        <v>13</v>
      </c>
      <c r="G1715" s="89" t="s">
        <v>79</v>
      </c>
      <c r="H1715" s="89"/>
      <c r="I1715" s="89"/>
      <c r="J1715" s="89">
        <v>2108</v>
      </c>
      <c r="K1715" s="91" t="s">
        <v>19</v>
      </c>
    </row>
    <row r="1716" spans="2:11" ht="16.350000000000001" customHeight="1" thickBot="1" x14ac:dyDescent="0.45">
      <c r="B1716" s="90"/>
      <c r="C1716" s="90"/>
      <c r="D1716" s="48" t="s">
        <v>1670</v>
      </c>
      <c r="E1716" s="90"/>
      <c r="F1716" s="90"/>
      <c r="G1716" s="90"/>
      <c r="H1716" s="90"/>
      <c r="I1716" s="90"/>
      <c r="J1716" s="90"/>
      <c r="K1716" s="92"/>
    </row>
    <row r="1717" spans="2:11" ht="15.6" customHeight="1" x14ac:dyDescent="0.4">
      <c r="B1717" s="89">
        <v>856</v>
      </c>
      <c r="C1717" s="89">
        <v>1698</v>
      </c>
      <c r="D1717" s="20" t="s">
        <v>1671</v>
      </c>
      <c r="E1717" s="89" t="s">
        <v>62</v>
      </c>
      <c r="F1717" s="89" t="s">
        <v>57</v>
      </c>
      <c r="G1717" s="89" t="s">
        <v>85</v>
      </c>
      <c r="H1717" s="89"/>
      <c r="I1717" s="89"/>
      <c r="J1717" s="89">
        <v>2215</v>
      </c>
      <c r="K1717" s="91" t="s">
        <v>19</v>
      </c>
    </row>
    <row r="1718" spans="2:11" ht="16.350000000000001" customHeight="1" thickBot="1" x14ac:dyDescent="0.45">
      <c r="B1718" s="90"/>
      <c r="C1718" s="90"/>
      <c r="D1718" s="48" t="s">
        <v>1672</v>
      </c>
      <c r="E1718" s="90"/>
      <c r="F1718" s="90"/>
      <c r="G1718" s="90"/>
      <c r="H1718" s="90"/>
      <c r="I1718" s="90"/>
      <c r="J1718" s="90"/>
      <c r="K1718" s="92"/>
    </row>
    <row r="1719" spans="2:11" ht="15.6" customHeight="1" x14ac:dyDescent="0.4">
      <c r="B1719" s="89">
        <v>857</v>
      </c>
      <c r="C1719" s="89">
        <v>3917</v>
      </c>
      <c r="D1719" s="20" t="s">
        <v>1673</v>
      </c>
      <c r="E1719" s="89" t="s">
        <v>13</v>
      </c>
      <c r="F1719" s="89" t="s">
        <v>13</v>
      </c>
      <c r="G1719" s="89" t="s">
        <v>169</v>
      </c>
      <c r="H1719" s="89"/>
      <c r="I1719" s="89"/>
      <c r="J1719" s="89">
        <v>2094</v>
      </c>
      <c r="K1719" s="91" t="s">
        <v>19</v>
      </c>
    </row>
    <row r="1720" spans="2:11" ht="16.350000000000001" customHeight="1" thickBot="1" x14ac:dyDescent="0.45">
      <c r="B1720" s="90"/>
      <c r="C1720" s="90"/>
      <c r="D1720" s="48" t="s">
        <v>1674</v>
      </c>
      <c r="E1720" s="90"/>
      <c r="F1720" s="90"/>
      <c r="G1720" s="90"/>
      <c r="H1720" s="90"/>
      <c r="I1720" s="90"/>
      <c r="J1720" s="90"/>
      <c r="K1720" s="92"/>
    </row>
    <row r="1721" spans="2:11" ht="15.6" customHeight="1" x14ac:dyDescent="0.4">
      <c r="B1721" s="89">
        <v>858</v>
      </c>
      <c r="C1721" s="89">
        <v>1699</v>
      </c>
      <c r="D1721" s="20" t="s">
        <v>1675</v>
      </c>
      <c r="E1721" s="89" t="s">
        <v>13</v>
      </c>
      <c r="F1721" s="89" t="s">
        <v>13</v>
      </c>
      <c r="G1721" s="89" t="s">
        <v>79</v>
      </c>
      <c r="H1721" s="89"/>
      <c r="I1721" s="89"/>
      <c r="J1721" s="89">
        <v>2060</v>
      </c>
      <c r="K1721" s="91" t="s">
        <v>19</v>
      </c>
    </row>
    <row r="1722" spans="2:11" ht="16.350000000000001" customHeight="1" thickBot="1" x14ac:dyDescent="0.45">
      <c r="B1722" s="90"/>
      <c r="C1722" s="90"/>
      <c r="D1722" s="48" t="s">
        <v>1676</v>
      </c>
      <c r="E1722" s="90"/>
      <c r="F1722" s="90"/>
      <c r="G1722" s="90"/>
      <c r="H1722" s="90"/>
      <c r="I1722" s="90"/>
      <c r="J1722" s="90"/>
      <c r="K1722" s="92"/>
    </row>
    <row r="1723" spans="2:11" ht="15.6" customHeight="1" x14ac:dyDescent="0.4">
      <c r="B1723" s="89">
        <v>859</v>
      </c>
      <c r="C1723" s="89">
        <v>1700</v>
      </c>
      <c r="D1723" s="20" t="s">
        <v>1677</v>
      </c>
      <c r="E1723" s="89">
        <v>90</v>
      </c>
      <c r="F1723" s="89" t="s">
        <v>13</v>
      </c>
      <c r="G1723" s="89" t="s">
        <v>32</v>
      </c>
      <c r="H1723" s="89"/>
      <c r="I1723" s="89"/>
      <c r="J1723" s="89">
        <v>2041</v>
      </c>
      <c r="K1723" s="91" t="s">
        <v>19</v>
      </c>
    </row>
    <row r="1724" spans="2:11" ht="16.350000000000001" customHeight="1" thickBot="1" x14ac:dyDescent="0.45">
      <c r="B1724" s="90"/>
      <c r="C1724" s="90"/>
      <c r="D1724" s="48" t="s">
        <v>1678</v>
      </c>
      <c r="E1724" s="90"/>
      <c r="F1724" s="90"/>
      <c r="G1724" s="90"/>
      <c r="H1724" s="90"/>
      <c r="I1724" s="90"/>
      <c r="J1724" s="90"/>
      <c r="K1724" s="92"/>
    </row>
    <row r="1725" spans="2:11" ht="15.6" customHeight="1" x14ac:dyDescent="0.4">
      <c r="B1725" s="89">
        <v>860</v>
      </c>
      <c r="C1725" s="89">
        <v>1701</v>
      </c>
      <c r="D1725" s="20" t="s">
        <v>1679</v>
      </c>
      <c r="E1725" s="89" t="s">
        <v>13</v>
      </c>
      <c r="F1725" s="89" t="s">
        <v>13</v>
      </c>
      <c r="G1725" s="89" t="s">
        <v>169</v>
      </c>
      <c r="H1725" s="89"/>
      <c r="I1725" s="89"/>
      <c r="J1725" s="89">
        <v>2105</v>
      </c>
      <c r="K1725" s="91" t="s">
        <v>19</v>
      </c>
    </row>
    <row r="1726" spans="2:11" ht="16.350000000000001" customHeight="1" thickBot="1" x14ac:dyDescent="0.45">
      <c r="B1726" s="90"/>
      <c r="C1726" s="90"/>
      <c r="D1726" s="48" t="s">
        <v>1680</v>
      </c>
      <c r="E1726" s="90"/>
      <c r="F1726" s="90"/>
      <c r="G1726" s="90"/>
      <c r="H1726" s="90"/>
      <c r="I1726" s="90"/>
      <c r="J1726" s="90"/>
      <c r="K1726" s="92"/>
    </row>
    <row r="1727" spans="2:11" ht="15.6" customHeight="1" x14ac:dyDescent="0.4">
      <c r="B1727" s="89">
        <v>861</v>
      </c>
      <c r="C1727" s="89">
        <v>1702</v>
      </c>
      <c r="D1727" s="20" t="s">
        <v>1681</v>
      </c>
      <c r="E1727" s="89">
        <v>91</v>
      </c>
      <c r="F1727" s="89" t="s">
        <v>13</v>
      </c>
      <c r="G1727" s="89" t="s">
        <v>32</v>
      </c>
      <c r="H1727" s="89"/>
      <c r="I1727" s="89"/>
      <c r="J1727" s="89">
        <v>2049</v>
      </c>
      <c r="K1727" s="91" t="s">
        <v>19</v>
      </c>
    </row>
    <row r="1728" spans="2:11" ht="16.350000000000001" customHeight="1" thickBot="1" x14ac:dyDescent="0.45">
      <c r="B1728" s="90"/>
      <c r="C1728" s="90"/>
      <c r="D1728" s="48" t="s">
        <v>1682</v>
      </c>
      <c r="E1728" s="90"/>
      <c r="F1728" s="90"/>
      <c r="G1728" s="90"/>
      <c r="H1728" s="90"/>
      <c r="I1728" s="90"/>
      <c r="J1728" s="90"/>
      <c r="K1728" s="92"/>
    </row>
    <row r="1729" spans="2:11" ht="15.6" customHeight="1" x14ac:dyDescent="0.4">
      <c r="B1729" s="89">
        <v>862</v>
      </c>
      <c r="C1729" s="89">
        <v>1703</v>
      </c>
      <c r="D1729" s="20" t="s">
        <v>1683</v>
      </c>
      <c r="E1729" s="89" t="s">
        <v>13</v>
      </c>
      <c r="F1729" s="89" t="s">
        <v>13</v>
      </c>
      <c r="G1729" s="89" t="s">
        <v>29</v>
      </c>
      <c r="H1729" s="89"/>
      <c r="I1729" s="89"/>
      <c r="J1729" s="89">
        <v>2030</v>
      </c>
      <c r="K1729" s="91" t="s">
        <v>19</v>
      </c>
    </row>
    <row r="1730" spans="2:11" ht="16.350000000000001" customHeight="1" thickBot="1" x14ac:dyDescent="0.45">
      <c r="B1730" s="90"/>
      <c r="C1730" s="90"/>
      <c r="D1730" s="48" t="s">
        <v>1684</v>
      </c>
      <c r="E1730" s="90"/>
      <c r="F1730" s="90"/>
      <c r="G1730" s="90"/>
      <c r="H1730" s="90"/>
      <c r="I1730" s="90"/>
      <c r="J1730" s="90"/>
      <c r="K1730" s="92"/>
    </row>
    <row r="1731" spans="2:11" ht="15.6" customHeight="1" x14ac:dyDescent="0.4">
      <c r="B1731" s="89">
        <v>863</v>
      </c>
      <c r="C1731" s="89">
        <v>3710</v>
      </c>
      <c r="D1731" s="20" t="s">
        <v>1685</v>
      </c>
      <c r="E1731" s="89" t="s">
        <v>13</v>
      </c>
      <c r="F1731" s="89" t="s">
        <v>13</v>
      </c>
      <c r="G1731" s="89" t="s">
        <v>14</v>
      </c>
      <c r="H1731" s="89"/>
      <c r="I1731" s="89"/>
      <c r="J1731" s="89">
        <v>2092</v>
      </c>
      <c r="K1731" s="91" t="s">
        <v>19</v>
      </c>
    </row>
    <row r="1732" spans="2:11" ht="16.350000000000001" customHeight="1" thickBot="1" x14ac:dyDescent="0.45">
      <c r="B1732" s="90"/>
      <c r="C1732" s="90"/>
      <c r="D1732" s="48" t="s">
        <v>1686</v>
      </c>
      <c r="E1732" s="90"/>
      <c r="F1732" s="90"/>
      <c r="G1732" s="90"/>
      <c r="H1732" s="90"/>
      <c r="I1732" s="90"/>
      <c r="J1732" s="90"/>
      <c r="K1732" s="92"/>
    </row>
    <row r="1733" spans="2:11" ht="15.6" customHeight="1" x14ac:dyDescent="0.4">
      <c r="B1733" s="89">
        <v>864</v>
      </c>
      <c r="C1733" s="89">
        <v>1704</v>
      </c>
      <c r="D1733" s="20" t="s">
        <v>1687</v>
      </c>
      <c r="E1733" s="89">
        <v>83</v>
      </c>
      <c r="F1733" s="89" t="s">
        <v>57</v>
      </c>
      <c r="G1733" s="89" t="s">
        <v>32</v>
      </c>
      <c r="H1733" s="89"/>
      <c r="I1733" s="89"/>
      <c r="J1733" s="89">
        <v>2156</v>
      </c>
      <c r="K1733" s="91" t="s">
        <v>19</v>
      </c>
    </row>
    <row r="1734" spans="2:11" ht="16.350000000000001" customHeight="1" thickBot="1" x14ac:dyDescent="0.45">
      <c r="B1734" s="90"/>
      <c r="C1734" s="90"/>
      <c r="D1734" s="48" t="s">
        <v>1688</v>
      </c>
      <c r="E1734" s="90"/>
      <c r="F1734" s="90"/>
      <c r="G1734" s="90"/>
      <c r="H1734" s="90"/>
      <c r="I1734" s="90"/>
      <c r="J1734" s="90"/>
      <c r="K1734" s="92"/>
    </row>
    <row r="1735" spans="2:11" ht="15.6" customHeight="1" x14ac:dyDescent="0.4">
      <c r="B1735" s="89">
        <v>865</v>
      </c>
      <c r="C1735" s="89">
        <v>1705</v>
      </c>
      <c r="D1735" s="20" t="s">
        <v>1689</v>
      </c>
      <c r="E1735" s="89">
        <v>75</v>
      </c>
      <c r="F1735" s="89" t="s">
        <v>184</v>
      </c>
      <c r="G1735" s="89" t="s">
        <v>242</v>
      </c>
      <c r="H1735" s="89"/>
      <c r="I1735" s="89"/>
      <c r="J1735" s="89">
        <v>2166</v>
      </c>
      <c r="K1735" s="91" t="s">
        <v>19</v>
      </c>
    </row>
    <row r="1736" spans="2:11" ht="16.350000000000001" customHeight="1" thickBot="1" x14ac:dyDescent="0.45">
      <c r="B1736" s="90"/>
      <c r="C1736" s="90"/>
      <c r="D1736" s="48" t="s">
        <v>1690</v>
      </c>
      <c r="E1736" s="90"/>
      <c r="F1736" s="90"/>
      <c r="G1736" s="90"/>
      <c r="H1736" s="90"/>
      <c r="I1736" s="90"/>
      <c r="J1736" s="90"/>
      <c r="K1736" s="92"/>
    </row>
    <row r="1737" spans="2:11" ht="15.6" customHeight="1" x14ac:dyDescent="0.4">
      <c r="B1737" s="89">
        <v>866</v>
      </c>
      <c r="C1737" s="89">
        <v>1706</v>
      </c>
      <c r="D1737" s="20" t="s">
        <v>1691</v>
      </c>
      <c r="E1737" s="89">
        <v>86</v>
      </c>
      <c r="F1737" s="89" t="s">
        <v>57</v>
      </c>
      <c r="G1737" s="89" t="s">
        <v>29</v>
      </c>
      <c r="H1737" s="89"/>
      <c r="I1737" s="89"/>
      <c r="J1737" s="89">
        <v>2253</v>
      </c>
      <c r="K1737" s="91" t="s">
        <v>19</v>
      </c>
    </row>
    <row r="1738" spans="2:11" ht="16.350000000000001" customHeight="1" thickBot="1" x14ac:dyDescent="0.45">
      <c r="B1738" s="90"/>
      <c r="C1738" s="90"/>
      <c r="D1738" s="48" t="s">
        <v>1692</v>
      </c>
      <c r="E1738" s="90"/>
      <c r="F1738" s="90"/>
      <c r="G1738" s="90"/>
      <c r="H1738" s="90"/>
      <c r="I1738" s="90"/>
      <c r="J1738" s="90"/>
      <c r="K1738" s="92"/>
    </row>
    <row r="1739" spans="2:11" ht="15.6" customHeight="1" x14ac:dyDescent="0.4">
      <c r="B1739" s="89">
        <v>867</v>
      </c>
      <c r="C1739" s="89">
        <v>1707</v>
      </c>
      <c r="D1739" s="20" t="s">
        <v>1693</v>
      </c>
      <c r="E1739" s="89">
        <v>98</v>
      </c>
      <c r="F1739" s="89" t="s">
        <v>13</v>
      </c>
      <c r="G1739" s="89" t="s">
        <v>29</v>
      </c>
      <c r="H1739" s="89"/>
      <c r="I1739" s="89"/>
      <c r="J1739" s="89">
        <v>2013</v>
      </c>
      <c r="K1739" s="91" t="s">
        <v>19</v>
      </c>
    </row>
    <row r="1740" spans="2:11" ht="16.350000000000001" customHeight="1" thickBot="1" x14ac:dyDescent="0.45">
      <c r="B1740" s="90"/>
      <c r="C1740" s="90"/>
      <c r="D1740" s="48" t="s">
        <v>1694</v>
      </c>
      <c r="E1740" s="90"/>
      <c r="F1740" s="90"/>
      <c r="G1740" s="90"/>
      <c r="H1740" s="90"/>
      <c r="I1740" s="90"/>
      <c r="J1740" s="90"/>
      <c r="K1740" s="92"/>
    </row>
    <row r="1741" spans="2:11" ht="15.6" customHeight="1" x14ac:dyDescent="0.4">
      <c r="B1741" s="89">
        <v>868</v>
      </c>
      <c r="C1741" s="89">
        <v>1708</v>
      </c>
      <c r="D1741" s="20" t="s">
        <v>1695</v>
      </c>
      <c r="E1741" s="89" t="s">
        <v>82</v>
      </c>
      <c r="F1741" s="89" t="s">
        <v>13</v>
      </c>
      <c r="G1741" s="89" t="s">
        <v>29</v>
      </c>
      <c r="H1741" s="89"/>
      <c r="I1741" s="89"/>
      <c r="J1741" s="89">
        <v>2053</v>
      </c>
      <c r="K1741" s="91" t="s">
        <v>19</v>
      </c>
    </row>
    <row r="1742" spans="2:11" ht="16.350000000000001" customHeight="1" thickBot="1" x14ac:dyDescent="0.45">
      <c r="B1742" s="90"/>
      <c r="C1742" s="90"/>
      <c r="D1742" s="48" t="s">
        <v>1696</v>
      </c>
      <c r="E1742" s="90"/>
      <c r="F1742" s="90"/>
      <c r="G1742" s="90"/>
      <c r="H1742" s="90"/>
      <c r="I1742" s="90"/>
      <c r="J1742" s="90"/>
      <c r="K1742" s="92"/>
    </row>
    <row r="1743" spans="2:11" ht="15.6" customHeight="1" x14ac:dyDescent="0.4">
      <c r="B1743" s="89">
        <v>869</v>
      </c>
      <c r="C1743" s="89">
        <v>4220</v>
      </c>
      <c r="D1743" s="20" t="s">
        <v>6557</v>
      </c>
      <c r="E1743" s="89">
        <v>84</v>
      </c>
      <c r="F1743" s="89"/>
      <c r="G1743" s="89" t="s">
        <v>29</v>
      </c>
      <c r="H1743" s="89">
        <v>11</v>
      </c>
      <c r="I1743" s="89">
        <v>-6</v>
      </c>
      <c r="J1743" s="89">
        <v>2094</v>
      </c>
      <c r="K1743" s="91" t="s">
        <v>15</v>
      </c>
    </row>
    <row r="1744" spans="2:11" ht="16.350000000000001" customHeight="1" thickBot="1" x14ac:dyDescent="0.45">
      <c r="B1744" s="90"/>
      <c r="C1744" s="90"/>
      <c r="D1744" s="48" t="s">
        <v>6509</v>
      </c>
      <c r="E1744" s="90"/>
      <c r="F1744" s="90"/>
      <c r="G1744" s="90"/>
      <c r="H1744" s="90"/>
      <c r="I1744" s="90"/>
      <c r="J1744" s="90"/>
      <c r="K1744" s="92"/>
    </row>
    <row r="1745" spans="2:11" ht="15.6" customHeight="1" x14ac:dyDescent="0.4">
      <c r="B1745" s="89">
        <v>870</v>
      </c>
      <c r="C1745" s="89">
        <v>1709</v>
      </c>
      <c r="D1745" s="20" t="s">
        <v>1697</v>
      </c>
      <c r="E1745" s="89">
        <v>49</v>
      </c>
      <c r="F1745" s="89" t="s">
        <v>13</v>
      </c>
      <c r="G1745" s="89" t="s">
        <v>169</v>
      </c>
      <c r="H1745" s="89"/>
      <c r="I1745" s="89"/>
      <c r="J1745" s="89">
        <v>2040</v>
      </c>
      <c r="K1745" s="91" t="s">
        <v>19</v>
      </c>
    </row>
    <row r="1746" spans="2:11" ht="16.350000000000001" customHeight="1" thickBot="1" x14ac:dyDescent="0.45">
      <c r="B1746" s="90"/>
      <c r="C1746" s="90"/>
      <c r="D1746" s="48" t="s">
        <v>1698</v>
      </c>
      <c r="E1746" s="90"/>
      <c r="F1746" s="90"/>
      <c r="G1746" s="90"/>
      <c r="H1746" s="90"/>
      <c r="I1746" s="90"/>
      <c r="J1746" s="90"/>
      <c r="K1746" s="92"/>
    </row>
    <row r="1747" spans="2:11" ht="15.6" customHeight="1" x14ac:dyDescent="0.4">
      <c r="B1747" s="89">
        <v>871</v>
      </c>
      <c r="C1747" s="89">
        <v>1710</v>
      </c>
      <c r="D1747" s="20" t="s">
        <v>1699</v>
      </c>
      <c r="E1747" s="89">
        <v>94</v>
      </c>
      <c r="F1747" s="89" t="s">
        <v>13</v>
      </c>
      <c r="G1747" s="89" t="s">
        <v>29</v>
      </c>
      <c r="H1747" s="89"/>
      <c r="I1747" s="89"/>
      <c r="J1747" s="89">
        <v>2055</v>
      </c>
      <c r="K1747" s="91" t="s">
        <v>19</v>
      </c>
    </row>
    <row r="1748" spans="2:11" ht="16.350000000000001" customHeight="1" thickBot="1" x14ac:dyDescent="0.45">
      <c r="B1748" s="90"/>
      <c r="C1748" s="90"/>
      <c r="D1748" s="48" t="s">
        <v>1700</v>
      </c>
      <c r="E1748" s="90"/>
      <c r="F1748" s="90"/>
      <c r="G1748" s="90"/>
      <c r="H1748" s="90"/>
      <c r="I1748" s="90"/>
      <c r="J1748" s="90"/>
      <c r="K1748" s="92"/>
    </row>
    <row r="1749" spans="2:11" ht="15.6" customHeight="1" x14ac:dyDescent="0.4">
      <c r="B1749" s="89">
        <v>872</v>
      </c>
      <c r="C1749" s="89">
        <v>1711</v>
      </c>
      <c r="D1749" s="20" t="s">
        <v>1701</v>
      </c>
      <c r="E1749" s="89">
        <v>50</v>
      </c>
      <c r="F1749" s="89" t="s">
        <v>13</v>
      </c>
      <c r="G1749" s="89" t="s">
        <v>169</v>
      </c>
      <c r="H1749" s="89"/>
      <c r="I1749" s="89"/>
      <c r="J1749" s="89">
        <v>1997</v>
      </c>
      <c r="K1749" s="91" t="s">
        <v>19</v>
      </c>
    </row>
    <row r="1750" spans="2:11" ht="16.350000000000001" customHeight="1" thickBot="1" x14ac:dyDescent="0.45">
      <c r="B1750" s="90"/>
      <c r="C1750" s="90"/>
      <c r="D1750" s="48" t="s">
        <v>1702</v>
      </c>
      <c r="E1750" s="90"/>
      <c r="F1750" s="90"/>
      <c r="G1750" s="90"/>
      <c r="H1750" s="90"/>
      <c r="I1750" s="90"/>
      <c r="J1750" s="90"/>
      <c r="K1750" s="92"/>
    </row>
    <row r="1751" spans="2:11" ht="15.6" customHeight="1" x14ac:dyDescent="0.4">
      <c r="B1751" s="89">
        <v>873</v>
      </c>
      <c r="C1751" s="89">
        <v>1712</v>
      </c>
      <c r="D1751" s="20" t="s">
        <v>1703</v>
      </c>
      <c r="E1751" s="89">
        <v>92</v>
      </c>
      <c r="F1751" s="89" t="s">
        <v>13</v>
      </c>
      <c r="G1751" s="89" t="s">
        <v>29</v>
      </c>
      <c r="H1751" s="89"/>
      <c r="I1751" s="89"/>
      <c r="J1751" s="89">
        <v>2044</v>
      </c>
      <c r="K1751" s="91" t="s">
        <v>19</v>
      </c>
    </row>
    <row r="1752" spans="2:11" ht="16.350000000000001" customHeight="1" thickBot="1" x14ac:dyDescent="0.45">
      <c r="B1752" s="90"/>
      <c r="C1752" s="90"/>
      <c r="D1752" s="48" t="s">
        <v>1704</v>
      </c>
      <c r="E1752" s="90"/>
      <c r="F1752" s="90"/>
      <c r="G1752" s="90"/>
      <c r="H1752" s="90"/>
      <c r="I1752" s="90"/>
      <c r="J1752" s="90"/>
      <c r="K1752" s="92"/>
    </row>
    <row r="1753" spans="2:11" ht="15.6" customHeight="1" x14ac:dyDescent="0.4">
      <c r="B1753" s="89">
        <v>874</v>
      </c>
      <c r="C1753" s="89">
        <v>1717</v>
      </c>
      <c r="D1753" s="20" t="s">
        <v>6284</v>
      </c>
      <c r="E1753" s="89">
        <v>74</v>
      </c>
      <c r="F1753" s="89" t="s">
        <v>184</v>
      </c>
      <c r="G1753" s="89" t="s">
        <v>29</v>
      </c>
      <c r="H1753" s="89">
        <f>9+8+7</f>
        <v>24</v>
      </c>
      <c r="I1753" s="89">
        <f>2+3-3</f>
        <v>2</v>
      </c>
      <c r="J1753" s="89">
        <v>2338</v>
      </c>
      <c r="K1753" s="91" t="s">
        <v>15</v>
      </c>
    </row>
    <row r="1754" spans="2:11" ht="16.350000000000001" customHeight="1" thickBot="1" x14ac:dyDescent="0.45">
      <c r="B1754" s="90"/>
      <c r="C1754" s="90"/>
      <c r="D1754" s="48" t="s">
        <v>1713</v>
      </c>
      <c r="E1754" s="90"/>
      <c r="F1754" s="90"/>
      <c r="G1754" s="90"/>
      <c r="H1754" s="90"/>
      <c r="I1754" s="90"/>
      <c r="J1754" s="90"/>
      <c r="K1754" s="92"/>
    </row>
    <row r="1755" spans="2:11" ht="15.6" customHeight="1" x14ac:dyDescent="0.4">
      <c r="B1755" s="89">
        <v>875</v>
      </c>
      <c r="C1755" s="89">
        <v>1713</v>
      </c>
      <c r="D1755" s="20" t="s">
        <v>1705</v>
      </c>
      <c r="E1755" s="89" t="s">
        <v>13</v>
      </c>
      <c r="F1755" s="89" t="s">
        <v>13</v>
      </c>
      <c r="G1755" s="89" t="s">
        <v>277</v>
      </c>
      <c r="H1755" s="89"/>
      <c r="I1755" s="89"/>
      <c r="J1755" s="89">
        <v>2046</v>
      </c>
      <c r="K1755" s="91" t="s">
        <v>19</v>
      </c>
    </row>
    <row r="1756" spans="2:11" ht="16.350000000000001" customHeight="1" thickBot="1" x14ac:dyDescent="0.45">
      <c r="B1756" s="90"/>
      <c r="C1756" s="90"/>
      <c r="D1756" s="48" t="s">
        <v>1706</v>
      </c>
      <c r="E1756" s="90"/>
      <c r="F1756" s="90"/>
      <c r="G1756" s="90"/>
      <c r="H1756" s="90"/>
      <c r="I1756" s="90"/>
      <c r="J1756" s="90"/>
      <c r="K1756" s="92"/>
    </row>
    <row r="1757" spans="2:11" ht="15.6" customHeight="1" x14ac:dyDescent="0.4">
      <c r="B1757" s="89">
        <v>876</v>
      </c>
      <c r="C1757" s="89">
        <v>1714</v>
      </c>
      <c r="D1757" s="20" t="s">
        <v>1707</v>
      </c>
      <c r="E1757" s="89">
        <v>58</v>
      </c>
      <c r="F1757" s="89" t="s">
        <v>57</v>
      </c>
      <c r="G1757" s="89" t="s">
        <v>32</v>
      </c>
      <c r="H1757" s="89"/>
      <c r="I1757" s="89"/>
      <c r="J1757" s="89">
        <v>2180</v>
      </c>
      <c r="K1757" s="91" t="s">
        <v>19</v>
      </c>
    </row>
    <row r="1758" spans="2:11" ht="16.350000000000001" customHeight="1" thickBot="1" x14ac:dyDescent="0.45">
      <c r="B1758" s="90"/>
      <c r="C1758" s="90"/>
      <c r="D1758" s="48" t="s">
        <v>1708</v>
      </c>
      <c r="E1758" s="90"/>
      <c r="F1758" s="90"/>
      <c r="G1758" s="90"/>
      <c r="H1758" s="90"/>
      <c r="I1758" s="90"/>
      <c r="J1758" s="90"/>
      <c r="K1758" s="92"/>
    </row>
    <row r="1759" spans="2:11" ht="15.6" customHeight="1" x14ac:dyDescent="0.4">
      <c r="B1759" s="89">
        <v>877</v>
      </c>
      <c r="C1759" s="89">
        <v>1715</v>
      </c>
      <c r="D1759" s="20" t="s">
        <v>1709</v>
      </c>
      <c r="E1759" s="89">
        <v>40</v>
      </c>
      <c r="F1759" s="89" t="s">
        <v>13</v>
      </c>
      <c r="G1759" s="89" t="s">
        <v>32</v>
      </c>
      <c r="H1759" s="89"/>
      <c r="I1759" s="89"/>
      <c r="J1759" s="89">
        <v>2059</v>
      </c>
      <c r="K1759" s="91" t="s">
        <v>19</v>
      </c>
    </row>
    <row r="1760" spans="2:11" ht="16.350000000000001" customHeight="1" thickBot="1" x14ac:dyDescent="0.45">
      <c r="B1760" s="90"/>
      <c r="C1760" s="90"/>
      <c r="D1760" s="48" t="s">
        <v>1710</v>
      </c>
      <c r="E1760" s="90"/>
      <c r="F1760" s="90"/>
      <c r="G1760" s="90"/>
      <c r="H1760" s="90"/>
      <c r="I1760" s="90"/>
      <c r="J1760" s="90"/>
      <c r="K1760" s="92"/>
    </row>
    <row r="1761" spans="2:11" ht="15.6" customHeight="1" x14ac:dyDescent="0.4">
      <c r="B1761" s="89">
        <v>878</v>
      </c>
      <c r="C1761" s="89">
        <v>1716</v>
      </c>
      <c r="D1761" s="20" t="s">
        <v>1711</v>
      </c>
      <c r="E1761" s="89">
        <v>73</v>
      </c>
      <c r="F1761" s="89" t="s">
        <v>13</v>
      </c>
      <c r="G1761" s="89" t="s">
        <v>29</v>
      </c>
      <c r="H1761" s="89"/>
      <c r="I1761" s="89"/>
      <c r="J1761" s="89">
        <v>2005</v>
      </c>
      <c r="K1761" s="91" t="s">
        <v>19</v>
      </c>
    </row>
    <row r="1762" spans="2:11" ht="16.350000000000001" customHeight="1" thickBot="1" x14ac:dyDescent="0.45">
      <c r="B1762" s="90"/>
      <c r="C1762" s="90"/>
      <c r="D1762" s="48" t="s">
        <v>1712</v>
      </c>
      <c r="E1762" s="90"/>
      <c r="F1762" s="90"/>
      <c r="G1762" s="90"/>
      <c r="H1762" s="90"/>
      <c r="I1762" s="90"/>
      <c r="J1762" s="90"/>
      <c r="K1762" s="92"/>
    </row>
    <row r="1763" spans="2:11" ht="15.6" customHeight="1" x14ac:dyDescent="0.4">
      <c r="B1763" s="89">
        <v>879</v>
      </c>
      <c r="C1763" s="89">
        <v>1718</v>
      </c>
      <c r="D1763" s="20" t="s">
        <v>6398</v>
      </c>
      <c r="E1763" s="89" t="s">
        <v>510</v>
      </c>
      <c r="F1763" s="89" t="s">
        <v>57</v>
      </c>
      <c r="G1763" s="89" t="s">
        <v>29</v>
      </c>
      <c r="H1763" s="89"/>
      <c r="I1763" s="89"/>
      <c r="J1763" s="89">
        <v>2207</v>
      </c>
      <c r="K1763" s="91" t="s">
        <v>15</v>
      </c>
    </row>
    <row r="1764" spans="2:11" ht="16.350000000000001" customHeight="1" thickBot="1" x14ac:dyDescent="0.45">
      <c r="B1764" s="90"/>
      <c r="C1764" s="90"/>
      <c r="D1764" s="48" t="s">
        <v>1714</v>
      </c>
      <c r="E1764" s="90"/>
      <c r="F1764" s="90"/>
      <c r="G1764" s="90"/>
      <c r="H1764" s="90"/>
      <c r="I1764" s="90"/>
      <c r="J1764" s="90"/>
      <c r="K1764" s="92"/>
    </row>
    <row r="1765" spans="2:11" ht="15.6" customHeight="1" x14ac:dyDescent="0.4">
      <c r="B1765" s="89">
        <v>880</v>
      </c>
      <c r="C1765" s="89">
        <v>1719</v>
      </c>
      <c r="D1765" s="20" t="s">
        <v>1715</v>
      </c>
      <c r="E1765" s="89">
        <v>37</v>
      </c>
      <c r="F1765" s="89" t="s">
        <v>13</v>
      </c>
      <c r="G1765" s="89" t="s">
        <v>169</v>
      </c>
      <c r="H1765" s="89"/>
      <c r="I1765" s="89"/>
      <c r="J1765" s="89">
        <v>2009</v>
      </c>
      <c r="K1765" s="91" t="s">
        <v>19</v>
      </c>
    </row>
    <row r="1766" spans="2:11" ht="16.350000000000001" customHeight="1" thickBot="1" x14ac:dyDescent="0.45">
      <c r="B1766" s="90"/>
      <c r="C1766" s="90"/>
      <c r="D1766" s="48" t="s">
        <v>1716</v>
      </c>
      <c r="E1766" s="90"/>
      <c r="F1766" s="90"/>
      <c r="G1766" s="90"/>
      <c r="H1766" s="90"/>
      <c r="I1766" s="90"/>
      <c r="J1766" s="90"/>
      <c r="K1766" s="92"/>
    </row>
    <row r="1767" spans="2:11" ht="15.6" customHeight="1" x14ac:dyDescent="0.4">
      <c r="B1767" s="89">
        <v>881</v>
      </c>
      <c r="C1767" s="89">
        <v>1720</v>
      </c>
      <c r="D1767" s="20" t="s">
        <v>1717</v>
      </c>
      <c r="E1767" s="89">
        <v>97</v>
      </c>
      <c r="F1767" s="89" t="s">
        <v>13</v>
      </c>
      <c r="G1767" s="89" t="s">
        <v>32</v>
      </c>
      <c r="H1767" s="89"/>
      <c r="I1767" s="89"/>
      <c r="J1767" s="89">
        <v>2041</v>
      </c>
      <c r="K1767" s="91" t="s">
        <v>19</v>
      </c>
    </row>
    <row r="1768" spans="2:11" ht="16.350000000000001" customHeight="1" thickBot="1" x14ac:dyDescent="0.45">
      <c r="B1768" s="90"/>
      <c r="C1768" s="90"/>
      <c r="D1768" s="48" t="s">
        <v>1718</v>
      </c>
      <c r="E1768" s="90"/>
      <c r="F1768" s="90"/>
      <c r="G1768" s="90"/>
      <c r="H1768" s="90"/>
      <c r="I1768" s="90"/>
      <c r="J1768" s="90"/>
      <c r="K1768" s="92"/>
    </row>
    <row r="1769" spans="2:11" ht="15.6" customHeight="1" x14ac:dyDescent="0.4">
      <c r="B1769" s="89">
        <v>882</v>
      </c>
      <c r="C1769" s="89">
        <v>4225</v>
      </c>
      <c r="D1769" s="20" t="s">
        <v>6555</v>
      </c>
      <c r="E1769" s="89">
        <v>10</v>
      </c>
      <c r="F1769" s="89"/>
      <c r="G1769" s="89" t="s">
        <v>29</v>
      </c>
      <c r="H1769" s="89">
        <v>11</v>
      </c>
      <c r="I1769" s="89">
        <v>-87</v>
      </c>
      <c r="J1769" s="89">
        <v>2013</v>
      </c>
      <c r="K1769" s="91" t="s">
        <v>15</v>
      </c>
    </row>
    <row r="1770" spans="2:11" ht="16.350000000000001" customHeight="1" thickBot="1" x14ac:dyDescent="0.45">
      <c r="B1770" s="90"/>
      <c r="C1770" s="90"/>
      <c r="D1770" s="48" t="s">
        <v>6514</v>
      </c>
      <c r="E1770" s="90"/>
      <c r="F1770" s="90"/>
      <c r="G1770" s="90"/>
      <c r="H1770" s="90"/>
      <c r="I1770" s="90"/>
      <c r="J1770" s="90"/>
      <c r="K1770" s="92"/>
    </row>
    <row r="1771" spans="2:11" ht="15.6" customHeight="1" x14ac:dyDescent="0.4">
      <c r="B1771" s="89">
        <v>883</v>
      </c>
      <c r="C1771" s="89">
        <v>1721</v>
      </c>
      <c r="D1771" s="20" t="s">
        <v>1719</v>
      </c>
      <c r="E1771" s="89">
        <v>64</v>
      </c>
      <c r="F1771" s="89" t="s">
        <v>13</v>
      </c>
      <c r="G1771" s="89" t="s">
        <v>29</v>
      </c>
      <c r="H1771" s="89"/>
      <c r="I1771" s="89"/>
      <c r="J1771" s="89">
        <v>1995</v>
      </c>
      <c r="K1771" s="91" t="s">
        <v>19</v>
      </c>
    </row>
    <row r="1772" spans="2:11" ht="16.350000000000001" customHeight="1" thickBot="1" x14ac:dyDescent="0.45">
      <c r="B1772" s="90"/>
      <c r="C1772" s="90"/>
      <c r="D1772" s="48" t="s">
        <v>1720</v>
      </c>
      <c r="E1772" s="90"/>
      <c r="F1772" s="90"/>
      <c r="G1772" s="90"/>
      <c r="H1772" s="90"/>
      <c r="I1772" s="90"/>
      <c r="J1772" s="90"/>
      <c r="K1772" s="92"/>
    </row>
    <row r="1773" spans="2:11" ht="15.6" customHeight="1" x14ac:dyDescent="0.4">
      <c r="B1773" s="89">
        <v>884</v>
      </c>
      <c r="C1773" s="89">
        <v>1722</v>
      </c>
      <c r="D1773" s="20" t="s">
        <v>1721</v>
      </c>
      <c r="E1773" s="89" t="s">
        <v>13</v>
      </c>
      <c r="F1773" s="89" t="s">
        <v>13</v>
      </c>
      <c r="G1773" s="89" t="s">
        <v>323</v>
      </c>
      <c r="H1773" s="89"/>
      <c r="I1773" s="89"/>
      <c r="J1773" s="89">
        <v>2044</v>
      </c>
      <c r="K1773" s="91" t="s">
        <v>19</v>
      </c>
    </row>
    <row r="1774" spans="2:11" ht="16.350000000000001" customHeight="1" thickBot="1" x14ac:dyDescent="0.45">
      <c r="B1774" s="90"/>
      <c r="C1774" s="90"/>
      <c r="D1774" s="48" t="s">
        <v>1722</v>
      </c>
      <c r="E1774" s="90"/>
      <c r="F1774" s="90"/>
      <c r="G1774" s="90"/>
      <c r="H1774" s="90"/>
      <c r="I1774" s="90"/>
      <c r="J1774" s="90"/>
      <c r="K1774" s="92"/>
    </row>
    <row r="1775" spans="2:11" ht="15.6" customHeight="1" x14ac:dyDescent="0.4">
      <c r="B1775" s="89">
        <v>885</v>
      </c>
      <c r="C1775" s="89">
        <v>1723</v>
      </c>
      <c r="D1775" s="20" t="s">
        <v>1723</v>
      </c>
      <c r="E1775" s="89" t="s">
        <v>13</v>
      </c>
      <c r="F1775" s="89" t="s">
        <v>13</v>
      </c>
      <c r="G1775" s="89" t="s">
        <v>32</v>
      </c>
      <c r="H1775" s="89"/>
      <c r="I1775" s="89"/>
      <c r="J1775" s="89">
        <v>2046</v>
      </c>
      <c r="K1775" s="91" t="s">
        <v>19</v>
      </c>
    </row>
    <row r="1776" spans="2:11" ht="16.350000000000001" customHeight="1" thickBot="1" x14ac:dyDescent="0.45">
      <c r="B1776" s="90"/>
      <c r="C1776" s="90"/>
      <c r="D1776" s="48" t="s">
        <v>1724</v>
      </c>
      <c r="E1776" s="90"/>
      <c r="F1776" s="90"/>
      <c r="G1776" s="90"/>
      <c r="H1776" s="90"/>
      <c r="I1776" s="90"/>
      <c r="J1776" s="90"/>
      <c r="K1776" s="92"/>
    </row>
    <row r="1777" spans="2:11" ht="15.6" customHeight="1" x14ac:dyDescent="0.4">
      <c r="B1777" s="89">
        <v>886</v>
      </c>
      <c r="C1777" s="89">
        <v>1724</v>
      </c>
      <c r="D1777" s="20" t="s">
        <v>1725</v>
      </c>
      <c r="E1777" s="89" t="s">
        <v>13</v>
      </c>
      <c r="F1777" s="89" t="s">
        <v>13</v>
      </c>
      <c r="G1777" s="89" t="s">
        <v>14</v>
      </c>
      <c r="H1777" s="89"/>
      <c r="I1777" s="89"/>
      <c r="J1777" s="89">
        <v>2047</v>
      </c>
      <c r="K1777" s="91" t="s">
        <v>19</v>
      </c>
    </row>
    <row r="1778" spans="2:11" ht="16.350000000000001" customHeight="1" thickBot="1" x14ac:dyDescent="0.45">
      <c r="B1778" s="90"/>
      <c r="C1778" s="90"/>
      <c r="D1778" s="48" t="s">
        <v>1726</v>
      </c>
      <c r="E1778" s="90"/>
      <c r="F1778" s="90"/>
      <c r="G1778" s="90"/>
      <c r="H1778" s="90"/>
      <c r="I1778" s="90"/>
      <c r="J1778" s="90"/>
      <c r="K1778" s="92"/>
    </row>
    <row r="1779" spans="2:11" ht="15.6" customHeight="1" x14ac:dyDescent="0.4">
      <c r="B1779" s="89">
        <v>887</v>
      </c>
      <c r="C1779" s="89">
        <v>1725</v>
      </c>
      <c r="D1779" s="20" t="s">
        <v>1727</v>
      </c>
      <c r="E1779" s="89">
        <v>87</v>
      </c>
      <c r="F1779" s="89" t="s">
        <v>13</v>
      </c>
      <c r="G1779" s="89" t="s">
        <v>193</v>
      </c>
      <c r="H1779" s="89"/>
      <c r="I1779" s="89"/>
      <c r="J1779" s="89">
        <v>2046</v>
      </c>
      <c r="K1779" s="91" t="s">
        <v>19</v>
      </c>
    </row>
    <row r="1780" spans="2:11" ht="16.350000000000001" customHeight="1" thickBot="1" x14ac:dyDescent="0.45">
      <c r="B1780" s="90"/>
      <c r="C1780" s="90"/>
      <c r="D1780" s="48" t="s">
        <v>1728</v>
      </c>
      <c r="E1780" s="90"/>
      <c r="F1780" s="90"/>
      <c r="G1780" s="90"/>
      <c r="H1780" s="90"/>
      <c r="I1780" s="90"/>
      <c r="J1780" s="90"/>
      <c r="K1780" s="92"/>
    </row>
    <row r="1781" spans="2:11" ht="15.6" customHeight="1" x14ac:dyDescent="0.4">
      <c r="B1781" s="89">
        <v>888</v>
      </c>
      <c r="C1781" s="89">
        <v>3868</v>
      </c>
      <c r="D1781" s="20" t="s">
        <v>1729</v>
      </c>
      <c r="E1781" s="89" t="s">
        <v>1730</v>
      </c>
      <c r="F1781" s="89" t="s">
        <v>13</v>
      </c>
      <c r="G1781" s="89" t="s">
        <v>1731</v>
      </c>
      <c r="H1781" s="89"/>
      <c r="I1781" s="89"/>
      <c r="J1781" s="89">
        <v>2080</v>
      </c>
      <c r="K1781" s="91" t="s">
        <v>19</v>
      </c>
    </row>
    <row r="1782" spans="2:11" ht="16.350000000000001" customHeight="1" thickBot="1" x14ac:dyDescent="0.45">
      <c r="B1782" s="90"/>
      <c r="C1782" s="90"/>
      <c r="D1782" s="48" t="s">
        <v>1732</v>
      </c>
      <c r="E1782" s="90"/>
      <c r="F1782" s="90"/>
      <c r="G1782" s="90"/>
      <c r="H1782" s="90"/>
      <c r="I1782" s="90"/>
      <c r="J1782" s="90"/>
      <c r="K1782" s="92"/>
    </row>
    <row r="1783" spans="2:11" ht="15.6" customHeight="1" x14ac:dyDescent="0.4">
      <c r="B1783" s="89">
        <v>889</v>
      </c>
      <c r="C1783" s="89">
        <v>1726</v>
      </c>
      <c r="D1783" s="20" t="s">
        <v>1733</v>
      </c>
      <c r="E1783" s="89">
        <v>61</v>
      </c>
      <c r="F1783" s="89" t="s">
        <v>134</v>
      </c>
      <c r="G1783" s="89" t="s">
        <v>32</v>
      </c>
      <c r="H1783" s="89"/>
      <c r="I1783" s="89"/>
      <c r="J1783" s="89">
        <v>2270</v>
      </c>
      <c r="K1783" s="91" t="s">
        <v>19</v>
      </c>
    </row>
    <row r="1784" spans="2:11" ht="16.350000000000001" customHeight="1" thickBot="1" x14ac:dyDescent="0.45">
      <c r="B1784" s="90"/>
      <c r="C1784" s="90"/>
      <c r="D1784" s="48" t="s">
        <v>1734</v>
      </c>
      <c r="E1784" s="90"/>
      <c r="F1784" s="90"/>
      <c r="G1784" s="90"/>
      <c r="H1784" s="90"/>
      <c r="I1784" s="90"/>
      <c r="J1784" s="90"/>
      <c r="K1784" s="92"/>
    </row>
    <row r="1785" spans="2:11" ht="15.6" customHeight="1" x14ac:dyDescent="0.4">
      <c r="B1785" s="89">
        <v>890</v>
      </c>
      <c r="C1785" s="89">
        <v>1727</v>
      </c>
      <c r="D1785" s="20" t="s">
        <v>1735</v>
      </c>
      <c r="E1785" s="89">
        <v>46</v>
      </c>
      <c r="F1785" s="89" t="s">
        <v>13</v>
      </c>
      <c r="G1785" s="89" t="s">
        <v>39</v>
      </c>
      <c r="H1785" s="89"/>
      <c r="I1785" s="89"/>
      <c r="J1785" s="89">
        <v>2039</v>
      </c>
      <c r="K1785" s="91" t="s">
        <v>19</v>
      </c>
    </row>
    <row r="1786" spans="2:11" ht="16.350000000000001" customHeight="1" thickBot="1" x14ac:dyDescent="0.45">
      <c r="B1786" s="90"/>
      <c r="C1786" s="90"/>
      <c r="D1786" s="48" t="s">
        <v>1736</v>
      </c>
      <c r="E1786" s="90"/>
      <c r="F1786" s="90"/>
      <c r="G1786" s="90"/>
      <c r="H1786" s="90"/>
      <c r="I1786" s="90"/>
      <c r="J1786" s="90"/>
      <c r="K1786" s="92"/>
    </row>
    <row r="1787" spans="2:11" ht="15.6" customHeight="1" x14ac:dyDescent="0.4">
      <c r="B1787" s="89">
        <v>891</v>
      </c>
      <c r="C1787" s="89">
        <v>1728</v>
      </c>
      <c r="D1787" s="20" t="s">
        <v>1737</v>
      </c>
      <c r="E1787" s="89">
        <v>90</v>
      </c>
      <c r="F1787" s="89" t="s">
        <v>13</v>
      </c>
      <c r="G1787" s="89" t="s">
        <v>29</v>
      </c>
      <c r="H1787" s="89"/>
      <c r="I1787" s="89"/>
      <c r="J1787" s="89">
        <v>2077</v>
      </c>
      <c r="K1787" s="91" t="s">
        <v>19</v>
      </c>
    </row>
    <row r="1788" spans="2:11" ht="16.350000000000001" customHeight="1" thickBot="1" x14ac:dyDescent="0.45">
      <c r="B1788" s="90"/>
      <c r="C1788" s="90"/>
      <c r="D1788" s="48" t="s">
        <v>1738</v>
      </c>
      <c r="E1788" s="90"/>
      <c r="F1788" s="90"/>
      <c r="G1788" s="90"/>
      <c r="H1788" s="90"/>
      <c r="I1788" s="90"/>
      <c r="J1788" s="90"/>
      <c r="K1788" s="92"/>
    </row>
    <row r="1789" spans="2:11" ht="15.6" customHeight="1" x14ac:dyDescent="0.4">
      <c r="B1789" s="89">
        <v>892</v>
      </c>
      <c r="C1789" s="89">
        <v>4092</v>
      </c>
      <c r="D1789" s="20" t="s">
        <v>6168</v>
      </c>
      <c r="E1789" s="89" t="s">
        <v>3648</v>
      </c>
      <c r="F1789" s="89" t="s">
        <v>13</v>
      </c>
      <c r="G1789" s="89" t="s">
        <v>29</v>
      </c>
      <c r="H1789" s="89"/>
      <c r="I1789" s="89"/>
      <c r="J1789" s="89">
        <v>2078</v>
      </c>
      <c r="K1789" s="91" t="s">
        <v>15</v>
      </c>
    </row>
    <row r="1790" spans="2:11" ht="16.350000000000001" customHeight="1" thickBot="1" x14ac:dyDescent="0.45">
      <c r="B1790" s="90"/>
      <c r="C1790" s="90"/>
      <c r="D1790" s="48" t="s">
        <v>6216</v>
      </c>
      <c r="E1790" s="90"/>
      <c r="F1790" s="90"/>
      <c r="G1790" s="90"/>
      <c r="H1790" s="90"/>
      <c r="I1790" s="90"/>
      <c r="J1790" s="90"/>
      <c r="K1790" s="92"/>
    </row>
    <row r="1791" spans="2:11" ht="15.6" customHeight="1" x14ac:dyDescent="0.4">
      <c r="B1791" s="89">
        <v>893</v>
      </c>
      <c r="C1791" s="89">
        <v>1729</v>
      </c>
      <c r="D1791" s="20" t="s">
        <v>1739</v>
      </c>
      <c r="E1791" s="89" t="s">
        <v>13</v>
      </c>
      <c r="F1791" s="89" t="s">
        <v>13</v>
      </c>
      <c r="G1791" s="89" t="s">
        <v>277</v>
      </c>
      <c r="H1791" s="89"/>
      <c r="I1791" s="89"/>
      <c r="J1791" s="89">
        <v>2170</v>
      </c>
      <c r="K1791" s="91" t="s">
        <v>19</v>
      </c>
    </row>
    <row r="1792" spans="2:11" ht="16.350000000000001" customHeight="1" thickBot="1" x14ac:dyDescent="0.45">
      <c r="B1792" s="90"/>
      <c r="C1792" s="90"/>
      <c r="D1792" s="48" t="s">
        <v>1740</v>
      </c>
      <c r="E1792" s="90"/>
      <c r="F1792" s="90"/>
      <c r="G1792" s="90"/>
      <c r="H1792" s="90"/>
      <c r="I1792" s="90"/>
      <c r="J1792" s="90"/>
      <c r="K1792" s="92"/>
    </row>
    <row r="1793" spans="2:11" ht="15.6" customHeight="1" x14ac:dyDescent="0.4">
      <c r="B1793" s="89">
        <v>894</v>
      </c>
      <c r="C1793" s="89">
        <v>4223</v>
      </c>
      <c r="D1793" s="20" t="s">
        <v>6559</v>
      </c>
      <c r="E1793" s="89">
        <v>11</v>
      </c>
      <c r="F1793" s="89"/>
      <c r="G1793" s="89" t="s">
        <v>29</v>
      </c>
      <c r="H1793" s="89">
        <v>11</v>
      </c>
      <c r="I1793" s="89">
        <v>-32</v>
      </c>
      <c r="J1793" s="89">
        <v>2068</v>
      </c>
      <c r="K1793" s="91" t="s">
        <v>15</v>
      </c>
    </row>
    <row r="1794" spans="2:11" ht="16.350000000000001" customHeight="1" thickBot="1" x14ac:dyDescent="0.45">
      <c r="B1794" s="90"/>
      <c r="C1794" s="90"/>
      <c r="D1794" s="48" t="s">
        <v>6512</v>
      </c>
      <c r="E1794" s="90"/>
      <c r="F1794" s="90"/>
      <c r="G1794" s="90"/>
      <c r="H1794" s="90"/>
      <c r="I1794" s="90"/>
      <c r="J1794" s="90"/>
      <c r="K1794" s="92"/>
    </row>
    <row r="1795" spans="2:11" ht="15.6" customHeight="1" x14ac:dyDescent="0.4">
      <c r="B1795" s="89">
        <v>895</v>
      </c>
      <c r="C1795" s="89">
        <v>1730</v>
      </c>
      <c r="D1795" s="20" t="s">
        <v>1741</v>
      </c>
      <c r="E1795" s="89">
        <v>39</v>
      </c>
      <c r="F1795" s="89" t="s">
        <v>13</v>
      </c>
      <c r="G1795" s="89" t="s">
        <v>169</v>
      </c>
      <c r="H1795" s="89"/>
      <c r="I1795" s="89"/>
      <c r="J1795" s="89">
        <v>1979</v>
      </c>
      <c r="K1795" s="91" t="s">
        <v>19</v>
      </c>
    </row>
    <row r="1796" spans="2:11" ht="16.350000000000001" customHeight="1" thickBot="1" x14ac:dyDescent="0.45">
      <c r="B1796" s="90"/>
      <c r="C1796" s="90"/>
      <c r="D1796" s="48" t="s">
        <v>1742</v>
      </c>
      <c r="E1796" s="90"/>
      <c r="F1796" s="90"/>
      <c r="G1796" s="90"/>
      <c r="H1796" s="90"/>
      <c r="I1796" s="90"/>
      <c r="J1796" s="90"/>
      <c r="K1796" s="92"/>
    </row>
    <row r="1797" spans="2:11" ht="15.6" customHeight="1" x14ac:dyDescent="0.4">
      <c r="B1797" s="89">
        <v>896</v>
      </c>
      <c r="C1797" s="89">
        <v>1731</v>
      </c>
      <c r="D1797" s="20" t="s">
        <v>1743</v>
      </c>
      <c r="E1797" s="89">
        <v>75</v>
      </c>
      <c r="F1797" s="89" t="s">
        <v>13</v>
      </c>
      <c r="G1797" s="89" t="s">
        <v>103</v>
      </c>
      <c r="H1797" s="89"/>
      <c r="I1797" s="89"/>
      <c r="J1797" s="89">
        <v>2059</v>
      </c>
      <c r="K1797" s="91" t="s">
        <v>19</v>
      </c>
    </row>
    <row r="1798" spans="2:11" ht="16.350000000000001" customHeight="1" thickBot="1" x14ac:dyDescent="0.45">
      <c r="B1798" s="90"/>
      <c r="C1798" s="90"/>
      <c r="D1798" s="48" t="s">
        <v>1744</v>
      </c>
      <c r="E1798" s="90"/>
      <c r="F1798" s="90"/>
      <c r="G1798" s="90"/>
      <c r="H1798" s="90"/>
      <c r="I1798" s="90"/>
      <c r="J1798" s="90"/>
      <c r="K1798" s="92"/>
    </row>
    <row r="1799" spans="2:11" ht="15.6" customHeight="1" x14ac:dyDescent="0.4">
      <c r="B1799" s="89">
        <v>897</v>
      </c>
      <c r="C1799" s="89">
        <v>1732</v>
      </c>
      <c r="D1799" s="20" t="s">
        <v>1745</v>
      </c>
      <c r="E1799" s="89" t="s">
        <v>13</v>
      </c>
      <c r="F1799" s="89" t="s">
        <v>13</v>
      </c>
      <c r="G1799" s="89" t="s">
        <v>103</v>
      </c>
      <c r="H1799" s="89"/>
      <c r="I1799" s="89"/>
      <c r="J1799" s="89">
        <v>1960</v>
      </c>
      <c r="K1799" s="91" t="s">
        <v>19</v>
      </c>
    </row>
    <row r="1800" spans="2:11" ht="16.350000000000001" customHeight="1" thickBot="1" x14ac:dyDescent="0.45">
      <c r="B1800" s="90"/>
      <c r="C1800" s="90"/>
      <c r="D1800" s="48" t="s">
        <v>1746</v>
      </c>
      <c r="E1800" s="90"/>
      <c r="F1800" s="90"/>
      <c r="G1800" s="90"/>
      <c r="H1800" s="90"/>
      <c r="I1800" s="90"/>
      <c r="J1800" s="90"/>
      <c r="K1800" s="92"/>
    </row>
    <row r="1801" spans="2:11" ht="15.6" customHeight="1" x14ac:dyDescent="0.4">
      <c r="B1801" s="89">
        <v>898</v>
      </c>
      <c r="C1801" s="89">
        <v>1733</v>
      </c>
      <c r="D1801" s="20" t="s">
        <v>1747</v>
      </c>
      <c r="E1801" s="89">
        <v>52</v>
      </c>
      <c r="F1801" s="89" t="s">
        <v>13</v>
      </c>
      <c r="G1801" s="89" t="s">
        <v>169</v>
      </c>
      <c r="H1801" s="89"/>
      <c r="I1801" s="89"/>
      <c r="J1801" s="89">
        <v>2072</v>
      </c>
      <c r="K1801" s="91" t="s">
        <v>19</v>
      </c>
    </row>
    <row r="1802" spans="2:11" ht="16.350000000000001" customHeight="1" thickBot="1" x14ac:dyDescent="0.45">
      <c r="B1802" s="90"/>
      <c r="C1802" s="90"/>
      <c r="D1802" s="48" t="s">
        <v>1748</v>
      </c>
      <c r="E1802" s="90"/>
      <c r="F1802" s="90"/>
      <c r="G1802" s="90"/>
      <c r="H1802" s="90"/>
      <c r="I1802" s="90"/>
      <c r="J1802" s="90"/>
      <c r="K1802" s="92"/>
    </row>
    <row r="1803" spans="2:11" ht="15.6" customHeight="1" x14ac:dyDescent="0.4">
      <c r="B1803" s="89">
        <v>899</v>
      </c>
      <c r="C1803" s="89">
        <v>1734</v>
      </c>
      <c r="D1803" s="20" t="s">
        <v>1749</v>
      </c>
      <c r="E1803" s="89">
        <v>91</v>
      </c>
      <c r="F1803" s="89" t="s">
        <v>13</v>
      </c>
      <c r="G1803" s="89" t="s">
        <v>32</v>
      </c>
      <c r="H1803" s="89"/>
      <c r="I1803" s="89"/>
      <c r="J1803" s="89">
        <v>2040</v>
      </c>
      <c r="K1803" s="91" t="s">
        <v>19</v>
      </c>
    </row>
    <row r="1804" spans="2:11" ht="16.350000000000001" customHeight="1" thickBot="1" x14ac:dyDescent="0.45">
      <c r="B1804" s="90"/>
      <c r="C1804" s="90"/>
      <c r="D1804" s="48" t="s">
        <v>1750</v>
      </c>
      <c r="E1804" s="90"/>
      <c r="F1804" s="90"/>
      <c r="G1804" s="90"/>
      <c r="H1804" s="90"/>
      <c r="I1804" s="90"/>
      <c r="J1804" s="90"/>
      <c r="K1804" s="92"/>
    </row>
    <row r="1805" spans="2:11" ht="15.6" customHeight="1" x14ac:dyDescent="0.4">
      <c r="B1805" s="89">
        <v>900</v>
      </c>
      <c r="C1805" s="89">
        <v>1735</v>
      </c>
      <c r="D1805" s="20" t="s">
        <v>1751</v>
      </c>
      <c r="E1805" s="89">
        <v>49</v>
      </c>
      <c r="F1805" s="89" t="s">
        <v>13</v>
      </c>
      <c r="G1805" s="89" t="s">
        <v>29</v>
      </c>
      <c r="H1805" s="89"/>
      <c r="I1805" s="89"/>
      <c r="J1805" s="89">
        <v>2069</v>
      </c>
      <c r="K1805" s="91" t="s">
        <v>19</v>
      </c>
    </row>
    <row r="1806" spans="2:11" ht="16.350000000000001" customHeight="1" thickBot="1" x14ac:dyDescent="0.45">
      <c r="B1806" s="90"/>
      <c r="C1806" s="90"/>
      <c r="D1806" s="48" t="s">
        <v>1752</v>
      </c>
      <c r="E1806" s="90"/>
      <c r="F1806" s="90"/>
      <c r="G1806" s="90"/>
      <c r="H1806" s="90"/>
      <c r="I1806" s="90"/>
      <c r="J1806" s="90"/>
      <c r="K1806" s="92"/>
    </row>
    <row r="1807" spans="2:11" ht="15.6" customHeight="1" x14ac:dyDescent="0.4">
      <c r="B1807" s="89">
        <v>901</v>
      </c>
      <c r="C1807" s="89">
        <v>1736</v>
      </c>
      <c r="D1807" s="20" t="s">
        <v>1753</v>
      </c>
      <c r="E1807" s="89" t="s">
        <v>13</v>
      </c>
      <c r="F1807" s="89" t="s">
        <v>13</v>
      </c>
      <c r="G1807" s="89" t="s">
        <v>169</v>
      </c>
      <c r="H1807" s="89"/>
      <c r="I1807" s="89"/>
      <c r="J1807" s="89">
        <v>1973</v>
      </c>
      <c r="K1807" s="91" t="s">
        <v>19</v>
      </c>
    </row>
    <row r="1808" spans="2:11" ht="16.350000000000001" customHeight="1" thickBot="1" x14ac:dyDescent="0.45">
      <c r="B1808" s="90"/>
      <c r="C1808" s="90"/>
      <c r="D1808" s="48" t="s">
        <v>1754</v>
      </c>
      <c r="E1808" s="90"/>
      <c r="F1808" s="90"/>
      <c r="G1808" s="90"/>
      <c r="H1808" s="90"/>
      <c r="I1808" s="90"/>
      <c r="J1808" s="90"/>
      <c r="K1808" s="92"/>
    </row>
    <row r="1809" spans="2:11" ht="15.6" customHeight="1" x14ac:dyDescent="0.4">
      <c r="B1809" s="89">
        <v>902</v>
      </c>
      <c r="C1809" s="89">
        <v>1737</v>
      </c>
      <c r="D1809" s="20" t="s">
        <v>1755</v>
      </c>
      <c r="E1809" s="89" t="s">
        <v>13</v>
      </c>
      <c r="F1809" s="89" t="s">
        <v>13</v>
      </c>
      <c r="G1809" s="89" t="s">
        <v>193</v>
      </c>
      <c r="H1809" s="89"/>
      <c r="I1809" s="89"/>
      <c r="J1809" s="89">
        <v>2010</v>
      </c>
      <c r="K1809" s="91" t="s">
        <v>19</v>
      </c>
    </row>
    <row r="1810" spans="2:11" ht="16.350000000000001" customHeight="1" thickBot="1" x14ac:dyDescent="0.45">
      <c r="B1810" s="90"/>
      <c r="C1810" s="90"/>
      <c r="D1810" s="48" t="s">
        <v>1756</v>
      </c>
      <c r="E1810" s="90"/>
      <c r="F1810" s="90"/>
      <c r="G1810" s="90"/>
      <c r="H1810" s="90"/>
      <c r="I1810" s="90"/>
      <c r="J1810" s="90"/>
      <c r="K1810" s="92"/>
    </row>
    <row r="1811" spans="2:11" ht="15.6" customHeight="1" x14ac:dyDescent="0.4">
      <c r="B1811" s="89">
        <v>903</v>
      </c>
      <c r="C1811" s="89">
        <v>1738</v>
      </c>
      <c r="D1811" s="20" t="s">
        <v>1757</v>
      </c>
      <c r="E1811" s="89">
        <v>90</v>
      </c>
      <c r="F1811" s="89" t="s">
        <v>13</v>
      </c>
      <c r="G1811" s="89" t="s">
        <v>32</v>
      </c>
      <c r="H1811" s="89"/>
      <c r="I1811" s="89"/>
      <c r="J1811" s="89">
        <v>2031</v>
      </c>
      <c r="K1811" s="91" t="s">
        <v>19</v>
      </c>
    </row>
    <row r="1812" spans="2:11" ht="16.350000000000001" customHeight="1" thickBot="1" x14ac:dyDescent="0.45">
      <c r="B1812" s="90"/>
      <c r="C1812" s="90"/>
      <c r="D1812" s="48" t="s">
        <v>1758</v>
      </c>
      <c r="E1812" s="90"/>
      <c r="F1812" s="90"/>
      <c r="G1812" s="90"/>
      <c r="H1812" s="90"/>
      <c r="I1812" s="90"/>
      <c r="J1812" s="90"/>
      <c r="K1812" s="92"/>
    </row>
    <row r="1813" spans="2:11" ht="15.6" customHeight="1" x14ac:dyDescent="0.4">
      <c r="B1813" s="89">
        <v>904</v>
      </c>
      <c r="C1813" s="89">
        <v>1739</v>
      </c>
      <c r="D1813" s="20" t="s">
        <v>1759</v>
      </c>
      <c r="E1813" s="89" t="s">
        <v>189</v>
      </c>
      <c r="F1813" s="89" t="s">
        <v>13</v>
      </c>
      <c r="G1813" s="89" t="s">
        <v>29</v>
      </c>
      <c r="H1813" s="89"/>
      <c r="I1813" s="89"/>
      <c r="J1813" s="89">
        <v>2008</v>
      </c>
      <c r="K1813" s="91" t="s">
        <v>19</v>
      </c>
    </row>
    <row r="1814" spans="2:11" ht="16.350000000000001" customHeight="1" thickBot="1" x14ac:dyDescent="0.45">
      <c r="B1814" s="90"/>
      <c r="C1814" s="90"/>
      <c r="D1814" s="48" t="s">
        <v>1760</v>
      </c>
      <c r="E1814" s="90"/>
      <c r="F1814" s="90"/>
      <c r="G1814" s="90"/>
      <c r="H1814" s="90"/>
      <c r="I1814" s="90"/>
      <c r="J1814" s="90"/>
      <c r="K1814" s="92"/>
    </row>
    <row r="1815" spans="2:11" ht="15.6" customHeight="1" x14ac:dyDescent="0.4">
      <c r="B1815" s="89">
        <v>905</v>
      </c>
      <c r="C1815" s="89">
        <v>1740</v>
      </c>
      <c r="D1815" s="20" t="s">
        <v>1761</v>
      </c>
      <c r="E1815" s="89">
        <v>98</v>
      </c>
      <c r="F1815" s="89" t="s">
        <v>13</v>
      </c>
      <c r="G1815" s="89" t="s">
        <v>29</v>
      </c>
      <c r="H1815" s="89"/>
      <c r="I1815" s="89"/>
      <c r="J1815" s="89">
        <v>2022</v>
      </c>
      <c r="K1815" s="91" t="s">
        <v>19</v>
      </c>
    </row>
    <row r="1816" spans="2:11" ht="16.350000000000001" customHeight="1" thickBot="1" x14ac:dyDescent="0.45">
      <c r="B1816" s="90"/>
      <c r="C1816" s="90"/>
      <c r="D1816" s="48" t="s">
        <v>1762</v>
      </c>
      <c r="E1816" s="90"/>
      <c r="F1816" s="90"/>
      <c r="G1816" s="90"/>
      <c r="H1816" s="90"/>
      <c r="I1816" s="90"/>
      <c r="J1816" s="90"/>
      <c r="K1816" s="92"/>
    </row>
    <row r="1817" spans="2:11" ht="15.6" customHeight="1" x14ac:dyDescent="0.4">
      <c r="B1817" s="89">
        <v>906</v>
      </c>
      <c r="C1817" s="89">
        <v>1741</v>
      </c>
      <c r="D1817" s="20" t="s">
        <v>1763</v>
      </c>
      <c r="E1817" s="89">
        <v>90</v>
      </c>
      <c r="F1817" s="89" t="s">
        <v>13</v>
      </c>
      <c r="G1817" s="89" t="s">
        <v>32</v>
      </c>
      <c r="H1817" s="89"/>
      <c r="I1817" s="89"/>
      <c r="J1817" s="89">
        <v>2047</v>
      </c>
      <c r="K1817" s="91" t="s">
        <v>19</v>
      </c>
    </row>
    <row r="1818" spans="2:11" ht="16.350000000000001" customHeight="1" thickBot="1" x14ac:dyDescent="0.45">
      <c r="B1818" s="90"/>
      <c r="C1818" s="90"/>
      <c r="D1818" s="48" t="s">
        <v>1764</v>
      </c>
      <c r="E1818" s="90"/>
      <c r="F1818" s="90"/>
      <c r="G1818" s="90"/>
      <c r="H1818" s="90"/>
      <c r="I1818" s="90"/>
      <c r="J1818" s="90"/>
      <c r="K1818" s="92"/>
    </row>
    <row r="1819" spans="2:11" ht="15.6" customHeight="1" x14ac:dyDescent="0.4">
      <c r="B1819" s="89">
        <v>907</v>
      </c>
      <c r="C1819" s="89">
        <v>1742</v>
      </c>
      <c r="D1819" s="20" t="s">
        <v>1765</v>
      </c>
      <c r="E1819" s="89">
        <v>40</v>
      </c>
      <c r="F1819" s="89" t="s">
        <v>13</v>
      </c>
      <c r="G1819" s="89" t="s">
        <v>32</v>
      </c>
      <c r="H1819" s="89"/>
      <c r="I1819" s="89"/>
      <c r="J1819" s="89">
        <v>2043</v>
      </c>
      <c r="K1819" s="91" t="s">
        <v>19</v>
      </c>
    </row>
    <row r="1820" spans="2:11" ht="16.350000000000001" customHeight="1" thickBot="1" x14ac:dyDescent="0.45">
      <c r="B1820" s="90"/>
      <c r="C1820" s="90"/>
      <c r="D1820" s="48" t="s">
        <v>1766</v>
      </c>
      <c r="E1820" s="90"/>
      <c r="F1820" s="90"/>
      <c r="G1820" s="90"/>
      <c r="H1820" s="90"/>
      <c r="I1820" s="90"/>
      <c r="J1820" s="90"/>
      <c r="K1820" s="92"/>
    </row>
    <row r="1821" spans="2:11" ht="15.6" customHeight="1" x14ac:dyDescent="0.4">
      <c r="B1821" s="89">
        <v>908</v>
      </c>
      <c r="C1821" s="89">
        <v>3915</v>
      </c>
      <c r="D1821" s="20" t="s">
        <v>1767</v>
      </c>
      <c r="E1821" s="89" t="s">
        <v>13</v>
      </c>
      <c r="F1821" s="89" t="s">
        <v>13</v>
      </c>
      <c r="G1821" s="89" t="s">
        <v>169</v>
      </c>
      <c r="H1821" s="89"/>
      <c r="I1821" s="89"/>
      <c r="J1821" s="89">
        <v>2073</v>
      </c>
      <c r="K1821" s="91" t="s">
        <v>19</v>
      </c>
    </row>
    <row r="1822" spans="2:11" ht="16.350000000000001" customHeight="1" thickBot="1" x14ac:dyDescent="0.45">
      <c r="B1822" s="90"/>
      <c r="C1822" s="90"/>
      <c r="D1822" s="48" t="s">
        <v>1768</v>
      </c>
      <c r="E1822" s="90"/>
      <c r="F1822" s="90"/>
      <c r="G1822" s="90"/>
      <c r="H1822" s="90"/>
      <c r="I1822" s="90"/>
      <c r="J1822" s="90"/>
      <c r="K1822" s="92"/>
    </row>
    <row r="1823" spans="2:11" ht="15.6" customHeight="1" x14ac:dyDescent="0.4">
      <c r="B1823" s="89">
        <v>909</v>
      </c>
      <c r="C1823" s="89">
        <v>3712</v>
      </c>
      <c r="D1823" s="20" t="s">
        <v>1769</v>
      </c>
      <c r="E1823" s="89" t="s">
        <v>13</v>
      </c>
      <c r="F1823" s="89" t="s">
        <v>13</v>
      </c>
      <c r="G1823" s="89" t="s">
        <v>85</v>
      </c>
      <c r="H1823" s="89"/>
      <c r="I1823" s="89"/>
      <c r="J1823" s="89">
        <v>2113</v>
      </c>
      <c r="K1823" s="91" t="s">
        <v>19</v>
      </c>
    </row>
    <row r="1824" spans="2:11" ht="16.350000000000001" customHeight="1" thickBot="1" x14ac:dyDescent="0.45">
      <c r="B1824" s="90"/>
      <c r="C1824" s="90"/>
      <c r="D1824" s="48" t="s">
        <v>1770</v>
      </c>
      <c r="E1824" s="90"/>
      <c r="F1824" s="90"/>
      <c r="G1824" s="90"/>
      <c r="H1824" s="90"/>
      <c r="I1824" s="90"/>
      <c r="J1824" s="90"/>
      <c r="K1824" s="92"/>
    </row>
    <row r="1825" spans="2:11" ht="15.6" customHeight="1" x14ac:dyDescent="0.4">
      <c r="B1825" s="89">
        <v>910</v>
      </c>
      <c r="C1825" s="89">
        <v>1743</v>
      </c>
      <c r="D1825" s="20" t="s">
        <v>1771</v>
      </c>
      <c r="E1825" s="89">
        <v>79</v>
      </c>
      <c r="F1825" s="89" t="s">
        <v>13</v>
      </c>
      <c r="G1825" s="89" t="s">
        <v>85</v>
      </c>
      <c r="H1825" s="89"/>
      <c r="I1825" s="89"/>
      <c r="J1825" s="89">
        <v>2109</v>
      </c>
      <c r="K1825" s="91" t="s">
        <v>19</v>
      </c>
    </row>
    <row r="1826" spans="2:11" ht="16.350000000000001" customHeight="1" thickBot="1" x14ac:dyDescent="0.45">
      <c r="B1826" s="90"/>
      <c r="C1826" s="90"/>
      <c r="D1826" s="48" t="s">
        <v>1772</v>
      </c>
      <c r="E1826" s="90"/>
      <c r="F1826" s="90"/>
      <c r="G1826" s="90"/>
      <c r="H1826" s="90"/>
      <c r="I1826" s="90"/>
      <c r="J1826" s="90"/>
      <c r="K1826" s="92"/>
    </row>
    <row r="1827" spans="2:11" ht="15.6" customHeight="1" x14ac:dyDescent="0.4">
      <c r="B1827" s="89">
        <v>911</v>
      </c>
      <c r="C1827" s="89">
        <v>1744</v>
      </c>
      <c r="D1827" s="20" t="s">
        <v>1773</v>
      </c>
      <c r="E1827" s="89" t="s">
        <v>13</v>
      </c>
      <c r="F1827" s="89" t="s">
        <v>13</v>
      </c>
      <c r="G1827" s="89" t="s">
        <v>323</v>
      </c>
      <c r="H1827" s="89"/>
      <c r="I1827" s="89"/>
      <c r="J1827" s="89">
        <v>2064</v>
      </c>
      <c r="K1827" s="91" t="s">
        <v>19</v>
      </c>
    </row>
    <row r="1828" spans="2:11" ht="16.350000000000001" customHeight="1" thickBot="1" x14ac:dyDescent="0.45">
      <c r="B1828" s="90"/>
      <c r="C1828" s="90"/>
      <c r="D1828" s="48" t="s">
        <v>1774</v>
      </c>
      <c r="E1828" s="90"/>
      <c r="F1828" s="90"/>
      <c r="G1828" s="90"/>
      <c r="H1828" s="90"/>
      <c r="I1828" s="90"/>
      <c r="J1828" s="90"/>
      <c r="K1828" s="92"/>
    </row>
    <row r="1829" spans="2:11" ht="15.6" customHeight="1" x14ac:dyDescent="0.4">
      <c r="B1829" s="89">
        <v>912</v>
      </c>
      <c r="C1829" s="89">
        <v>1745</v>
      </c>
      <c r="D1829" s="20" t="s">
        <v>1775</v>
      </c>
      <c r="E1829" s="89" t="s">
        <v>46</v>
      </c>
      <c r="F1829" s="89" t="s">
        <v>13</v>
      </c>
      <c r="G1829" s="89" t="s">
        <v>29</v>
      </c>
      <c r="H1829" s="89"/>
      <c r="I1829" s="89"/>
      <c r="J1829" s="89">
        <v>2047</v>
      </c>
      <c r="K1829" s="91" t="s">
        <v>19</v>
      </c>
    </row>
    <row r="1830" spans="2:11" ht="16.350000000000001" customHeight="1" thickBot="1" x14ac:dyDescent="0.45">
      <c r="B1830" s="90"/>
      <c r="C1830" s="90"/>
      <c r="D1830" s="48" t="s">
        <v>1776</v>
      </c>
      <c r="E1830" s="90"/>
      <c r="F1830" s="90"/>
      <c r="G1830" s="90"/>
      <c r="H1830" s="90"/>
      <c r="I1830" s="90"/>
      <c r="J1830" s="90"/>
      <c r="K1830" s="92"/>
    </row>
    <row r="1831" spans="2:11" ht="15.6" customHeight="1" x14ac:dyDescent="0.4">
      <c r="B1831" s="89">
        <v>913</v>
      </c>
      <c r="C1831" s="89">
        <v>1746</v>
      </c>
      <c r="D1831" s="20" t="s">
        <v>1777</v>
      </c>
      <c r="E1831" s="89" t="s">
        <v>13</v>
      </c>
      <c r="F1831" s="89" t="s">
        <v>13</v>
      </c>
      <c r="G1831" s="89" t="s">
        <v>29</v>
      </c>
      <c r="H1831" s="89"/>
      <c r="I1831" s="89"/>
      <c r="J1831" s="89">
        <v>1986</v>
      </c>
      <c r="K1831" s="91" t="s">
        <v>19</v>
      </c>
    </row>
    <row r="1832" spans="2:11" ht="16.350000000000001" customHeight="1" thickBot="1" x14ac:dyDescent="0.45">
      <c r="B1832" s="90"/>
      <c r="C1832" s="90"/>
      <c r="D1832" s="48" t="s">
        <v>1778</v>
      </c>
      <c r="E1832" s="90"/>
      <c r="F1832" s="90"/>
      <c r="G1832" s="90"/>
      <c r="H1832" s="90"/>
      <c r="I1832" s="90"/>
      <c r="J1832" s="90"/>
      <c r="K1832" s="92"/>
    </row>
    <row r="1833" spans="2:11" ht="15.6" customHeight="1" x14ac:dyDescent="0.4">
      <c r="B1833" s="89">
        <v>914</v>
      </c>
      <c r="C1833" s="89">
        <v>1747</v>
      </c>
      <c r="D1833" s="20" t="s">
        <v>1779</v>
      </c>
      <c r="E1833" s="89" t="s">
        <v>13</v>
      </c>
      <c r="F1833" s="89" t="s">
        <v>13</v>
      </c>
      <c r="G1833" s="89" t="s">
        <v>193</v>
      </c>
      <c r="H1833" s="89"/>
      <c r="I1833" s="89"/>
      <c r="J1833" s="89">
        <v>2093</v>
      </c>
      <c r="K1833" s="91" t="s">
        <v>19</v>
      </c>
    </row>
    <row r="1834" spans="2:11" ht="16.350000000000001" customHeight="1" thickBot="1" x14ac:dyDescent="0.45">
      <c r="B1834" s="90"/>
      <c r="C1834" s="90"/>
      <c r="D1834" s="48" t="s">
        <v>1780</v>
      </c>
      <c r="E1834" s="90"/>
      <c r="F1834" s="90"/>
      <c r="G1834" s="90"/>
      <c r="H1834" s="90"/>
      <c r="I1834" s="90"/>
      <c r="J1834" s="90"/>
      <c r="K1834" s="92"/>
    </row>
    <row r="1835" spans="2:11" ht="15.6" customHeight="1" x14ac:dyDescent="0.4">
      <c r="B1835" s="89">
        <v>915</v>
      </c>
      <c r="C1835" s="89">
        <v>1748</v>
      </c>
      <c r="D1835" s="20" t="s">
        <v>1781</v>
      </c>
      <c r="E1835" s="89">
        <v>72</v>
      </c>
      <c r="F1835" s="89" t="s">
        <v>184</v>
      </c>
      <c r="G1835" s="89" t="s">
        <v>323</v>
      </c>
      <c r="H1835" s="89"/>
      <c r="I1835" s="89"/>
      <c r="J1835" s="89">
        <v>2111</v>
      </c>
      <c r="K1835" s="91" t="s">
        <v>19</v>
      </c>
    </row>
    <row r="1836" spans="2:11" ht="16.350000000000001" customHeight="1" thickBot="1" x14ac:dyDescent="0.45">
      <c r="B1836" s="90"/>
      <c r="C1836" s="90"/>
      <c r="D1836" s="48" t="s">
        <v>1782</v>
      </c>
      <c r="E1836" s="90"/>
      <c r="F1836" s="90"/>
      <c r="G1836" s="90"/>
      <c r="H1836" s="90"/>
      <c r="I1836" s="90"/>
      <c r="J1836" s="90"/>
      <c r="K1836" s="92"/>
    </row>
    <row r="1837" spans="2:11" ht="15.6" customHeight="1" x14ac:dyDescent="0.4">
      <c r="B1837" s="89">
        <v>916</v>
      </c>
      <c r="C1837" s="89">
        <v>1749</v>
      </c>
      <c r="D1837" s="20" t="s">
        <v>1783</v>
      </c>
      <c r="E1837" s="89">
        <v>85</v>
      </c>
      <c r="F1837" s="89" t="s">
        <v>13</v>
      </c>
      <c r="G1837" s="89" t="s">
        <v>323</v>
      </c>
      <c r="H1837" s="89"/>
      <c r="I1837" s="89"/>
      <c r="J1837" s="89">
        <v>2054</v>
      </c>
      <c r="K1837" s="91" t="s">
        <v>19</v>
      </c>
    </row>
    <row r="1838" spans="2:11" ht="16.350000000000001" customHeight="1" thickBot="1" x14ac:dyDescent="0.45">
      <c r="B1838" s="90"/>
      <c r="C1838" s="90"/>
      <c r="D1838" s="48" t="s">
        <v>1784</v>
      </c>
      <c r="E1838" s="90"/>
      <c r="F1838" s="90"/>
      <c r="G1838" s="90"/>
      <c r="H1838" s="90"/>
      <c r="I1838" s="90"/>
      <c r="J1838" s="90"/>
      <c r="K1838" s="92"/>
    </row>
    <row r="1839" spans="2:11" ht="15.6" customHeight="1" x14ac:dyDescent="0.4">
      <c r="B1839" s="89">
        <v>917</v>
      </c>
      <c r="C1839" s="89">
        <v>1750</v>
      </c>
      <c r="D1839" s="20" t="s">
        <v>1785</v>
      </c>
      <c r="E1839" s="89">
        <v>68</v>
      </c>
      <c r="F1839" s="89" t="s">
        <v>13</v>
      </c>
      <c r="G1839" s="89" t="s">
        <v>193</v>
      </c>
      <c r="H1839" s="89">
        <v>7</v>
      </c>
      <c r="I1839" s="89">
        <v>3</v>
      </c>
      <c r="J1839" s="89">
        <v>2230</v>
      </c>
      <c r="K1839" s="91" t="s">
        <v>15</v>
      </c>
    </row>
    <row r="1840" spans="2:11" ht="16.350000000000001" customHeight="1" thickBot="1" x14ac:dyDescent="0.45">
      <c r="B1840" s="90"/>
      <c r="C1840" s="90"/>
      <c r="D1840" s="48" t="s">
        <v>1786</v>
      </c>
      <c r="E1840" s="90"/>
      <c r="F1840" s="90"/>
      <c r="G1840" s="90"/>
      <c r="H1840" s="90"/>
      <c r="I1840" s="90"/>
      <c r="J1840" s="90"/>
      <c r="K1840" s="92"/>
    </row>
    <row r="1841" spans="2:11" ht="15.6" customHeight="1" x14ac:dyDescent="0.4">
      <c r="B1841" s="89">
        <v>918</v>
      </c>
      <c r="C1841" s="89">
        <v>1751</v>
      </c>
      <c r="D1841" s="20" t="s">
        <v>1787</v>
      </c>
      <c r="E1841" s="89">
        <v>91</v>
      </c>
      <c r="F1841" s="89" t="s">
        <v>13</v>
      </c>
      <c r="G1841" s="89" t="s">
        <v>193</v>
      </c>
      <c r="H1841" s="89"/>
      <c r="I1841" s="89"/>
      <c r="J1841" s="89">
        <v>2016</v>
      </c>
      <c r="K1841" s="91" t="s">
        <v>19</v>
      </c>
    </row>
    <row r="1842" spans="2:11" ht="16.350000000000001" customHeight="1" thickBot="1" x14ac:dyDescent="0.45">
      <c r="B1842" s="90"/>
      <c r="C1842" s="90"/>
      <c r="D1842" s="48" t="s">
        <v>1788</v>
      </c>
      <c r="E1842" s="90"/>
      <c r="F1842" s="90"/>
      <c r="G1842" s="90"/>
      <c r="H1842" s="90"/>
      <c r="I1842" s="90"/>
      <c r="J1842" s="90"/>
      <c r="K1842" s="92"/>
    </row>
    <row r="1843" spans="2:11" ht="15.6" customHeight="1" x14ac:dyDescent="0.4">
      <c r="B1843" s="89">
        <v>919</v>
      </c>
      <c r="C1843" s="89">
        <v>1752</v>
      </c>
      <c r="D1843" s="20" t="s">
        <v>1789</v>
      </c>
      <c r="E1843" s="89" t="s">
        <v>13</v>
      </c>
      <c r="F1843" s="89" t="s">
        <v>13</v>
      </c>
      <c r="G1843" s="89" t="s">
        <v>29</v>
      </c>
      <c r="H1843" s="89"/>
      <c r="I1843" s="89"/>
      <c r="J1843" s="89">
        <v>2026</v>
      </c>
      <c r="K1843" s="91" t="s">
        <v>19</v>
      </c>
    </row>
    <row r="1844" spans="2:11" ht="16.350000000000001" customHeight="1" thickBot="1" x14ac:dyDescent="0.45">
      <c r="B1844" s="90"/>
      <c r="C1844" s="90"/>
      <c r="D1844" s="48" t="s">
        <v>1790</v>
      </c>
      <c r="E1844" s="90"/>
      <c r="F1844" s="90"/>
      <c r="G1844" s="90"/>
      <c r="H1844" s="90"/>
      <c r="I1844" s="90"/>
      <c r="J1844" s="90"/>
      <c r="K1844" s="92"/>
    </row>
    <row r="1845" spans="2:11" ht="15.6" customHeight="1" x14ac:dyDescent="0.4">
      <c r="B1845" s="89">
        <v>920</v>
      </c>
      <c r="C1845" s="89">
        <v>1753</v>
      </c>
      <c r="D1845" s="20" t="s">
        <v>1791</v>
      </c>
      <c r="E1845" s="89">
        <v>66</v>
      </c>
      <c r="F1845" s="89" t="s">
        <v>13</v>
      </c>
      <c r="G1845" s="89" t="s">
        <v>32</v>
      </c>
      <c r="H1845" s="89"/>
      <c r="I1845" s="89"/>
      <c r="J1845" s="89">
        <v>2023</v>
      </c>
      <c r="K1845" s="91" t="s">
        <v>19</v>
      </c>
    </row>
    <row r="1846" spans="2:11" ht="16.350000000000001" customHeight="1" thickBot="1" x14ac:dyDescent="0.45">
      <c r="B1846" s="90"/>
      <c r="C1846" s="90"/>
      <c r="D1846" s="48" t="s">
        <v>1792</v>
      </c>
      <c r="E1846" s="90"/>
      <c r="F1846" s="90"/>
      <c r="G1846" s="90"/>
      <c r="H1846" s="90"/>
      <c r="I1846" s="90"/>
      <c r="J1846" s="90"/>
      <c r="K1846" s="92"/>
    </row>
    <row r="1847" spans="2:11" ht="15.6" customHeight="1" x14ac:dyDescent="0.4">
      <c r="B1847" s="89">
        <v>921</v>
      </c>
      <c r="C1847" s="89">
        <v>1754</v>
      </c>
      <c r="D1847" s="20" t="s">
        <v>1793</v>
      </c>
      <c r="E1847" s="89" t="s">
        <v>13</v>
      </c>
      <c r="F1847" s="89" t="s">
        <v>13</v>
      </c>
      <c r="G1847" s="89" t="s">
        <v>239</v>
      </c>
      <c r="H1847" s="89"/>
      <c r="I1847" s="89"/>
      <c r="J1847" s="89">
        <v>1980</v>
      </c>
      <c r="K1847" s="91" t="s">
        <v>19</v>
      </c>
    </row>
    <row r="1848" spans="2:11" ht="16.350000000000001" customHeight="1" thickBot="1" x14ac:dyDescent="0.45">
      <c r="B1848" s="90"/>
      <c r="C1848" s="90"/>
      <c r="D1848" s="48" t="s">
        <v>1794</v>
      </c>
      <c r="E1848" s="90"/>
      <c r="F1848" s="90"/>
      <c r="G1848" s="90"/>
      <c r="H1848" s="90"/>
      <c r="I1848" s="90"/>
      <c r="J1848" s="90"/>
      <c r="K1848" s="92"/>
    </row>
    <row r="1849" spans="2:11" ht="15.6" customHeight="1" x14ac:dyDescent="0.4">
      <c r="B1849" s="89">
        <v>922</v>
      </c>
      <c r="C1849" s="89">
        <v>1763</v>
      </c>
      <c r="D1849" s="20" t="s">
        <v>6184</v>
      </c>
      <c r="E1849" s="89">
        <v>90</v>
      </c>
      <c r="F1849" s="89" t="s">
        <v>134</v>
      </c>
      <c r="G1849" s="89" t="s">
        <v>29</v>
      </c>
      <c r="H1849" s="89">
        <f>8+10</f>
        <v>18</v>
      </c>
      <c r="I1849" s="89">
        <f>10-1</f>
        <v>9</v>
      </c>
      <c r="J1849" s="89">
        <v>2399</v>
      </c>
      <c r="K1849" s="91" t="s">
        <v>15</v>
      </c>
    </row>
    <row r="1850" spans="2:11" ht="16.350000000000001" customHeight="1" thickBot="1" x14ac:dyDescent="0.45">
      <c r="B1850" s="90"/>
      <c r="C1850" s="90"/>
      <c r="D1850" s="48" t="s">
        <v>1811</v>
      </c>
      <c r="E1850" s="90"/>
      <c r="F1850" s="90"/>
      <c r="G1850" s="90"/>
      <c r="H1850" s="90"/>
      <c r="I1850" s="90"/>
      <c r="J1850" s="90"/>
      <c r="K1850" s="92"/>
    </row>
    <row r="1851" spans="2:11" ht="15.6" customHeight="1" x14ac:dyDescent="0.4">
      <c r="B1851" s="89">
        <v>923</v>
      </c>
      <c r="C1851" s="89">
        <v>1755</v>
      </c>
      <c r="D1851" s="20" t="s">
        <v>1795</v>
      </c>
      <c r="E1851" s="89" t="s">
        <v>13</v>
      </c>
      <c r="F1851" s="89" t="s">
        <v>13</v>
      </c>
      <c r="G1851" s="89" t="s">
        <v>54</v>
      </c>
      <c r="H1851" s="89"/>
      <c r="I1851" s="89"/>
      <c r="J1851" s="89">
        <v>2060</v>
      </c>
      <c r="K1851" s="91" t="s">
        <v>19</v>
      </c>
    </row>
    <row r="1852" spans="2:11" ht="16.350000000000001" customHeight="1" thickBot="1" x14ac:dyDescent="0.45">
      <c r="B1852" s="90"/>
      <c r="C1852" s="90"/>
      <c r="D1852" s="48" t="s">
        <v>1796</v>
      </c>
      <c r="E1852" s="90"/>
      <c r="F1852" s="90"/>
      <c r="G1852" s="90"/>
      <c r="H1852" s="90"/>
      <c r="I1852" s="90"/>
      <c r="J1852" s="90"/>
      <c r="K1852" s="92"/>
    </row>
    <row r="1853" spans="2:11" ht="15.6" customHeight="1" x14ac:dyDescent="0.4">
      <c r="B1853" s="89">
        <v>924</v>
      </c>
      <c r="C1853" s="89">
        <v>1756</v>
      </c>
      <c r="D1853" s="20" t="s">
        <v>1797</v>
      </c>
      <c r="E1853" s="89" t="s">
        <v>13</v>
      </c>
      <c r="F1853" s="89" t="s">
        <v>13</v>
      </c>
      <c r="G1853" s="89" t="s">
        <v>54</v>
      </c>
      <c r="H1853" s="89"/>
      <c r="I1853" s="89"/>
      <c r="J1853" s="89">
        <v>2074</v>
      </c>
      <c r="K1853" s="91" t="s">
        <v>19</v>
      </c>
    </row>
    <row r="1854" spans="2:11" ht="16.350000000000001" customHeight="1" thickBot="1" x14ac:dyDescent="0.45">
      <c r="B1854" s="90"/>
      <c r="C1854" s="90"/>
      <c r="D1854" s="48" t="s">
        <v>1798</v>
      </c>
      <c r="E1854" s="90"/>
      <c r="F1854" s="90"/>
      <c r="G1854" s="90"/>
      <c r="H1854" s="90"/>
      <c r="I1854" s="90"/>
      <c r="J1854" s="90"/>
      <c r="K1854" s="92"/>
    </row>
    <row r="1855" spans="2:11" ht="15.6" customHeight="1" x14ac:dyDescent="0.4">
      <c r="B1855" s="89">
        <v>925</v>
      </c>
      <c r="C1855" s="89">
        <v>1757</v>
      </c>
      <c r="D1855" s="20" t="s">
        <v>1799</v>
      </c>
      <c r="E1855" s="89">
        <v>83</v>
      </c>
      <c r="F1855" s="89" t="s">
        <v>13</v>
      </c>
      <c r="G1855" s="89" t="s">
        <v>54</v>
      </c>
      <c r="H1855" s="89"/>
      <c r="I1855" s="89"/>
      <c r="J1855" s="89">
        <v>2048</v>
      </c>
      <c r="K1855" s="91" t="s">
        <v>19</v>
      </c>
    </row>
    <row r="1856" spans="2:11" ht="16.350000000000001" customHeight="1" thickBot="1" x14ac:dyDescent="0.45">
      <c r="B1856" s="90"/>
      <c r="C1856" s="90"/>
      <c r="D1856" s="48" t="s">
        <v>1800</v>
      </c>
      <c r="E1856" s="90"/>
      <c r="F1856" s="90"/>
      <c r="G1856" s="90"/>
      <c r="H1856" s="90"/>
      <c r="I1856" s="90"/>
      <c r="J1856" s="90"/>
      <c r="K1856" s="92"/>
    </row>
    <row r="1857" spans="2:11" ht="15.6" customHeight="1" x14ac:dyDescent="0.4">
      <c r="B1857" s="89">
        <v>926</v>
      </c>
      <c r="C1857" s="89">
        <v>1758</v>
      </c>
      <c r="D1857" s="20" t="s">
        <v>1801</v>
      </c>
      <c r="E1857" s="89" t="s">
        <v>13</v>
      </c>
      <c r="F1857" s="89" t="s">
        <v>13</v>
      </c>
      <c r="G1857" s="89" t="s">
        <v>54</v>
      </c>
      <c r="H1857" s="89"/>
      <c r="I1857" s="89"/>
      <c r="J1857" s="89">
        <v>2048</v>
      </c>
      <c r="K1857" s="91" t="s">
        <v>19</v>
      </c>
    </row>
    <row r="1858" spans="2:11" ht="16.350000000000001" customHeight="1" thickBot="1" x14ac:dyDescent="0.45">
      <c r="B1858" s="90"/>
      <c r="C1858" s="90"/>
      <c r="D1858" s="48" t="s">
        <v>1802</v>
      </c>
      <c r="E1858" s="90"/>
      <c r="F1858" s="90"/>
      <c r="G1858" s="90"/>
      <c r="H1858" s="90"/>
      <c r="I1858" s="90"/>
      <c r="J1858" s="90"/>
      <c r="K1858" s="92"/>
    </row>
    <row r="1859" spans="2:11" ht="15.6" customHeight="1" x14ac:dyDescent="0.4">
      <c r="B1859" s="89">
        <v>927</v>
      </c>
      <c r="C1859" s="89">
        <v>1759</v>
      </c>
      <c r="D1859" s="20" t="s">
        <v>1803</v>
      </c>
      <c r="E1859" s="89" t="s">
        <v>13</v>
      </c>
      <c r="F1859" s="89" t="s">
        <v>13</v>
      </c>
      <c r="G1859" s="89" t="s">
        <v>43</v>
      </c>
      <c r="H1859" s="89"/>
      <c r="I1859" s="89"/>
      <c r="J1859" s="89">
        <v>2073</v>
      </c>
      <c r="K1859" s="91" t="s">
        <v>19</v>
      </c>
    </row>
    <row r="1860" spans="2:11" ht="16.350000000000001" customHeight="1" thickBot="1" x14ac:dyDescent="0.45">
      <c r="B1860" s="90"/>
      <c r="C1860" s="90"/>
      <c r="D1860" s="48" t="s">
        <v>1804</v>
      </c>
      <c r="E1860" s="90"/>
      <c r="F1860" s="90"/>
      <c r="G1860" s="90"/>
      <c r="H1860" s="90"/>
      <c r="I1860" s="90"/>
      <c r="J1860" s="90"/>
      <c r="K1860" s="92"/>
    </row>
    <row r="1861" spans="2:11" ht="15.6" customHeight="1" x14ac:dyDescent="0.4">
      <c r="B1861" s="89">
        <v>928</v>
      </c>
      <c r="C1861" s="89">
        <v>1760</v>
      </c>
      <c r="D1861" s="20" t="s">
        <v>1805</v>
      </c>
      <c r="E1861" s="89">
        <v>98</v>
      </c>
      <c r="F1861" s="89" t="s">
        <v>13</v>
      </c>
      <c r="G1861" s="89" t="s">
        <v>32</v>
      </c>
      <c r="H1861" s="89"/>
      <c r="I1861" s="89"/>
      <c r="J1861" s="89">
        <v>2028</v>
      </c>
      <c r="K1861" s="91" t="s">
        <v>19</v>
      </c>
    </row>
    <row r="1862" spans="2:11" ht="16.350000000000001" customHeight="1" thickBot="1" x14ac:dyDescent="0.45">
      <c r="B1862" s="90"/>
      <c r="C1862" s="90"/>
      <c r="D1862" s="48" t="s">
        <v>1806</v>
      </c>
      <c r="E1862" s="90"/>
      <c r="F1862" s="90"/>
      <c r="G1862" s="90"/>
      <c r="H1862" s="90"/>
      <c r="I1862" s="90"/>
      <c r="J1862" s="90"/>
      <c r="K1862" s="92"/>
    </row>
    <row r="1863" spans="2:11" ht="15.6" customHeight="1" x14ac:dyDescent="0.4">
      <c r="B1863" s="89">
        <v>929</v>
      </c>
      <c r="C1863" s="89">
        <v>1761</v>
      </c>
      <c r="D1863" s="20" t="s">
        <v>1807</v>
      </c>
      <c r="E1863" s="89">
        <v>73</v>
      </c>
      <c r="F1863" s="89" t="s">
        <v>57</v>
      </c>
      <c r="G1863" s="89" t="s">
        <v>43</v>
      </c>
      <c r="H1863" s="89">
        <f>8+11</f>
        <v>19</v>
      </c>
      <c r="I1863" s="89">
        <f>11-4</f>
        <v>7</v>
      </c>
      <c r="J1863" s="89">
        <v>2133</v>
      </c>
      <c r="K1863" s="91" t="s">
        <v>15</v>
      </c>
    </row>
    <row r="1864" spans="2:11" ht="16.350000000000001" customHeight="1" thickBot="1" x14ac:dyDescent="0.45">
      <c r="B1864" s="90"/>
      <c r="C1864" s="90"/>
      <c r="D1864" s="48" t="s">
        <v>1808</v>
      </c>
      <c r="E1864" s="90"/>
      <c r="F1864" s="90"/>
      <c r="G1864" s="90"/>
      <c r="H1864" s="90"/>
      <c r="I1864" s="90"/>
      <c r="J1864" s="90"/>
      <c r="K1864" s="92"/>
    </row>
    <row r="1865" spans="2:11" ht="15.6" customHeight="1" x14ac:dyDescent="0.4">
      <c r="B1865" s="89">
        <v>930</v>
      </c>
      <c r="C1865" s="89">
        <v>1762</v>
      </c>
      <c r="D1865" s="20" t="s">
        <v>1809</v>
      </c>
      <c r="E1865" s="89">
        <v>47</v>
      </c>
      <c r="F1865" s="89" t="s">
        <v>13</v>
      </c>
      <c r="G1865" s="89" t="s">
        <v>103</v>
      </c>
      <c r="H1865" s="89">
        <v>10</v>
      </c>
      <c r="I1865" s="89">
        <v>-3</v>
      </c>
      <c r="J1865" s="89">
        <v>2115</v>
      </c>
      <c r="K1865" s="91" t="s">
        <v>15</v>
      </c>
    </row>
    <row r="1866" spans="2:11" ht="16.350000000000001" customHeight="1" thickBot="1" x14ac:dyDescent="0.45">
      <c r="B1866" s="90"/>
      <c r="C1866" s="90"/>
      <c r="D1866" s="48" t="s">
        <v>1810</v>
      </c>
      <c r="E1866" s="90"/>
      <c r="F1866" s="90"/>
      <c r="G1866" s="90"/>
      <c r="H1866" s="90"/>
      <c r="I1866" s="90"/>
      <c r="J1866" s="90"/>
      <c r="K1866" s="92"/>
    </row>
    <row r="1867" spans="2:11" ht="15.6" customHeight="1" x14ac:dyDescent="0.4">
      <c r="B1867" s="89">
        <v>931</v>
      </c>
      <c r="C1867" s="89">
        <v>1764</v>
      </c>
      <c r="D1867" s="20" t="s">
        <v>1812</v>
      </c>
      <c r="E1867" s="89">
        <v>74</v>
      </c>
      <c r="F1867" s="89" t="s">
        <v>13</v>
      </c>
      <c r="G1867" s="89" t="s">
        <v>29</v>
      </c>
      <c r="H1867" s="89"/>
      <c r="I1867" s="89"/>
      <c r="J1867" s="89">
        <v>2026</v>
      </c>
      <c r="K1867" s="91" t="s">
        <v>19</v>
      </c>
    </row>
    <row r="1868" spans="2:11" ht="16.350000000000001" customHeight="1" thickBot="1" x14ac:dyDescent="0.45">
      <c r="B1868" s="90"/>
      <c r="C1868" s="90"/>
      <c r="D1868" s="48" t="s">
        <v>1813</v>
      </c>
      <c r="E1868" s="90"/>
      <c r="F1868" s="90"/>
      <c r="G1868" s="90"/>
      <c r="H1868" s="90"/>
      <c r="I1868" s="90"/>
      <c r="J1868" s="90"/>
      <c r="K1868" s="92"/>
    </row>
    <row r="1869" spans="2:11" ht="15.6" customHeight="1" x14ac:dyDescent="0.4">
      <c r="B1869" s="89">
        <v>932</v>
      </c>
      <c r="C1869" s="89">
        <v>1765</v>
      </c>
      <c r="D1869" s="20" t="s">
        <v>1814</v>
      </c>
      <c r="E1869" s="89">
        <v>61</v>
      </c>
      <c r="F1869" s="89" t="s">
        <v>13</v>
      </c>
      <c r="G1869" s="89" t="s">
        <v>79</v>
      </c>
      <c r="H1869" s="89"/>
      <c r="I1869" s="89"/>
      <c r="J1869" s="89">
        <v>2047</v>
      </c>
      <c r="K1869" s="91" t="s">
        <v>19</v>
      </c>
    </row>
    <row r="1870" spans="2:11" ht="16.350000000000001" customHeight="1" thickBot="1" x14ac:dyDescent="0.45">
      <c r="B1870" s="90"/>
      <c r="C1870" s="90"/>
      <c r="D1870" s="48" t="s">
        <v>1815</v>
      </c>
      <c r="E1870" s="90"/>
      <c r="F1870" s="90"/>
      <c r="G1870" s="90"/>
      <c r="H1870" s="90"/>
      <c r="I1870" s="90"/>
      <c r="J1870" s="90"/>
      <c r="K1870" s="92"/>
    </row>
    <row r="1871" spans="2:11" ht="15.6" customHeight="1" x14ac:dyDescent="0.4">
      <c r="B1871" s="89">
        <v>933</v>
      </c>
      <c r="C1871" s="89">
        <v>1766</v>
      </c>
      <c r="D1871" s="20" t="s">
        <v>1816</v>
      </c>
      <c r="E1871" s="89">
        <v>87</v>
      </c>
      <c r="F1871" s="89" t="s">
        <v>13</v>
      </c>
      <c r="G1871" s="89" t="s">
        <v>79</v>
      </c>
      <c r="H1871" s="89"/>
      <c r="I1871" s="89"/>
      <c r="J1871" s="89">
        <v>2085</v>
      </c>
      <c r="K1871" s="91" t="s">
        <v>19</v>
      </c>
    </row>
    <row r="1872" spans="2:11" ht="16.350000000000001" customHeight="1" thickBot="1" x14ac:dyDescent="0.45">
      <c r="B1872" s="90"/>
      <c r="C1872" s="90"/>
      <c r="D1872" s="48" t="s">
        <v>1817</v>
      </c>
      <c r="E1872" s="90"/>
      <c r="F1872" s="90"/>
      <c r="G1872" s="90"/>
      <c r="H1872" s="90"/>
      <c r="I1872" s="90"/>
      <c r="J1872" s="90"/>
      <c r="K1872" s="92"/>
    </row>
    <row r="1873" spans="2:11" ht="15.6" customHeight="1" x14ac:dyDescent="0.4">
      <c r="B1873" s="89">
        <v>934</v>
      </c>
      <c r="C1873" s="89">
        <v>1767</v>
      </c>
      <c r="D1873" s="20" t="s">
        <v>1818</v>
      </c>
      <c r="E1873" s="89">
        <v>55</v>
      </c>
      <c r="F1873" s="89" t="s">
        <v>13</v>
      </c>
      <c r="G1873" s="89" t="s">
        <v>29</v>
      </c>
      <c r="H1873" s="89"/>
      <c r="I1873" s="89"/>
      <c r="J1873" s="89">
        <v>2063</v>
      </c>
      <c r="K1873" s="91" t="s">
        <v>19</v>
      </c>
    </row>
    <row r="1874" spans="2:11" ht="16.350000000000001" customHeight="1" thickBot="1" x14ac:dyDescent="0.45">
      <c r="B1874" s="90"/>
      <c r="C1874" s="90"/>
      <c r="D1874" s="48" t="s">
        <v>1819</v>
      </c>
      <c r="E1874" s="90"/>
      <c r="F1874" s="90"/>
      <c r="G1874" s="90"/>
      <c r="H1874" s="90"/>
      <c r="I1874" s="90"/>
      <c r="J1874" s="90"/>
      <c r="K1874" s="92"/>
    </row>
    <row r="1875" spans="2:11" ht="15.6" customHeight="1" x14ac:dyDescent="0.4">
      <c r="B1875" s="89">
        <v>935</v>
      </c>
      <c r="C1875" s="89">
        <v>1768</v>
      </c>
      <c r="D1875" s="20" t="s">
        <v>1820</v>
      </c>
      <c r="E1875" s="89" t="s">
        <v>137</v>
      </c>
      <c r="F1875" s="89" t="s">
        <v>57</v>
      </c>
      <c r="G1875" s="89" t="s">
        <v>29</v>
      </c>
      <c r="H1875" s="89"/>
      <c r="I1875" s="89"/>
      <c r="J1875" s="89">
        <v>2238</v>
      </c>
      <c r="K1875" s="91" t="s">
        <v>19</v>
      </c>
    </row>
    <row r="1876" spans="2:11" ht="16.350000000000001" customHeight="1" thickBot="1" x14ac:dyDescent="0.45">
      <c r="B1876" s="90"/>
      <c r="C1876" s="90"/>
      <c r="D1876" s="48" t="s">
        <v>1821</v>
      </c>
      <c r="E1876" s="90"/>
      <c r="F1876" s="90"/>
      <c r="G1876" s="90"/>
      <c r="H1876" s="90"/>
      <c r="I1876" s="90"/>
      <c r="J1876" s="90"/>
      <c r="K1876" s="92"/>
    </row>
    <row r="1877" spans="2:11" ht="15.6" customHeight="1" x14ac:dyDescent="0.4">
      <c r="B1877" s="89">
        <v>936</v>
      </c>
      <c r="C1877" s="89">
        <v>1769</v>
      </c>
      <c r="D1877" s="20" t="s">
        <v>1822</v>
      </c>
      <c r="E1877" s="89" t="s">
        <v>13</v>
      </c>
      <c r="F1877" s="89" t="s">
        <v>13</v>
      </c>
      <c r="G1877" s="89" t="s">
        <v>29</v>
      </c>
      <c r="H1877" s="89"/>
      <c r="I1877" s="89"/>
      <c r="J1877" s="89">
        <v>2050</v>
      </c>
      <c r="K1877" s="91" t="s">
        <v>19</v>
      </c>
    </row>
    <row r="1878" spans="2:11" ht="18" customHeight="1" thickBot="1" x14ac:dyDescent="0.45">
      <c r="B1878" s="90"/>
      <c r="C1878" s="90"/>
      <c r="D1878" s="48" t="s">
        <v>1823</v>
      </c>
      <c r="E1878" s="90"/>
      <c r="F1878" s="90"/>
      <c r="G1878" s="90"/>
      <c r="H1878" s="90"/>
      <c r="I1878" s="90"/>
      <c r="J1878" s="90"/>
      <c r="K1878" s="92"/>
    </row>
    <row r="1879" spans="2:11" ht="15.6" customHeight="1" x14ac:dyDescent="0.4">
      <c r="B1879" s="89">
        <v>937</v>
      </c>
      <c r="C1879" s="89">
        <v>1770</v>
      </c>
      <c r="D1879" s="20" t="s">
        <v>1824</v>
      </c>
      <c r="E1879" s="89">
        <v>82</v>
      </c>
      <c r="F1879" s="89" t="s">
        <v>13</v>
      </c>
      <c r="G1879" s="89" t="s">
        <v>54</v>
      </c>
      <c r="H1879" s="89"/>
      <c r="I1879" s="89"/>
      <c r="J1879" s="89">
        <v>2171</v>
      </c>
      <c r="K1879" s="91" t="s">
        <v>19</v>
      </c>
    </row>
    <row r="1880" spans="2:11" ht="16.350000000000001" customHeight="1" thickBot="1" x14ac:dyDescent="0.45">
      <c r="B1880" s="90"/>
      <c r="C1880" s="90"/>
      <c r="D1880" s="48" t="s">
        <v>1825</v>
      </c>
      <c r="E1880" s="90"/>
      <c r="F1880" s="90"/>
      <c r="G1880" s="90"/>
      <c r="H1880" s="90"/>
      <c r="I1880" s="90"/>
      <c r="J1880" s="90"/>
      <c r="K1880" s="92"/>
    </row>
    <row r="1881" spans="2:11" ht="15.6" customHeight="1" x14ac:dyDescent="0.4">
      <c r="B1881" s="89">
        <v>938</v>
      </c>
      <c r="C1881" s="89">
        <v>1771</v>
      </c>
      <c r="D1881" s="20" t="s">
        <v>1826</v>
      </c>
      <c r="E1881" s="89">
        <v>95</v>
      </c>
      <c r="F1881" s="89" t="s">
        <v>13</v>
      </c>
      <c r="G1881" s="89" t="s">
        <v>32</v>
      </c>
      <c r="H1881" s="89"/>
      <c r="I1881" s="89"/>
      <c r="J1881" s="89">
        <v>2031</v>
      </c>
      <c r="K1881" s="91" t="s">
        <v>19</v>
      </c>
    </row>
    <row r="1882" spans="2:11" ht="16.350000000000001" customHeight="1" thickBot="1" x14ac:dyDescent="0.45">
      <c r="B1882" s="90"/>
      <c r="C1882" s="90"/>
      <c r="D1882" s="48" t="s">
        <v>1827</v>
      </c>
      <c r="E1882" s="90"/>
      <c r="F1882" s="90"/>
      <c r="G1882" s="90"/>
      <c r="H1882" s="90"/>
      <c r="I1882" s="90"/>
      <c r="J1882" s="90"/>
      <c r="K1882" s="92"/>
    </row>
    <row r="1883" spans="2:11" ht="15.6" customHeight="1" x14ac:dyDescent="0.4">
      <c r="B1883" s="89">
        <v>939</v>
      </c>
      <c r="C1883" s="89">
        <v>1772</v>
      </c>
      <c r="D1883" s="20" t="s">
        <v>1828</v>
      </c>
      <c r="E1883" s="89" t="s">
        <v>49</v>
      </c>
      <c r="F1883" s="89" t="s">
        <v>13</v>
      </c>
      <c r="G1883" s="89" t="s">
        <v>116</v>
      </c>
      <c r="H1883" s="89"/>
      <c r="I1883" s="89"/>
      <c r="J1883" s="89">
        <v>2021</v>
      </c>
      <c r="K1883" s="91" t="s">
        <v>15</v>
      </c>
    </row>
    <row r="1884" spans="2:11" ht="16.350000000000001" customHeight="1" thickBot="1" x14ac:dyDescent="0.45">
      <c r="B1884" s="90"/>
      <c r="C1884" s="90"/>
      <c r="D1884" s="48" t="s">
        <v>1829</v>
      </c>
      <c r="E1884" s="90"/>
      <c r="F1884" s="90"/>
      <c r="G1884" s="90"/>
      <c r="H1884" s="90"/>
      <c r="I1884" s="90"/>
      <c r="J1884" s="90"/>
      <c r="K1884" s="92"/>
    </row>
    <row r="1885" spans="2:11" ht="15.6" customHeight="1" x14ac:dyDescent="0.4">
      <c r="B1885" s="89">
        <v>940</v>
      </c>
      <c r="C1885" s="89">
        <v>1773</v>
      </c>
      <c r="D1885" s="20" t="s">
        <v>1830</v>
      </c>
      <c r="E1885" s="89">
        <v>95</v>
      </c>
      <c r="F1885" s="89" t="s">
        <v>13</v>
      </c>
      <c r="G1885" s="89" t="s">
        <v>32</v>
      </c>
      <c r="H1885" s="89"/>
      <c r="I1885" s="89"/>
      <c r="J1885" s="89">
        <v>2049</v>
      </c>
      <c r="K1885" s="91" t="s">
        <v>19</v>
      </c>
    </row>
    <row r="1886" spans="2:11" ht="16.350000000000001" customHeight="1" thickBot="1" x14ac:dyDescent="0.45">
      <c r="B1886" s="90"/>
      <c r="C1886" s="90"/>
      <c r="D1886" s="48" t="s">
        <v>1831</v>
      </c>
      <c r="E1886" s="90"/>
      <c r="F1886" s="90"/>
      <c r="G1886" s="90"/>
      <c r="H1886" s="90"/>
      <c r="I1886" s="90"/>
      <c r="J1886" s="90"/>
      <c r="K1886" s="92"/>
    </row>
    <row r="1887" spans="2:11" ht="15.6" customHeight="1" x14ac:dyDescent="0.4">
      <c r="B1887" s="89">
        <v>941</v>
      </c>
      <c r="C1887" s="89">
        <v>1774</v>
      </c>
      <c r="D1887" s="20" t="s">
        <v>1832</v>
      </c>
      <c r="E1887" s="89">
        <v>97</v>
      </c>
      <c r="F1887" s="89" t="s">
        <v>13</v>
      </c>
      <c r="G1887" s="89" t="s">
        <v>91</v>
      </c>
      <c r="H1887" s="89"/>
      <c r="I1887" s="89"/>
      <c r="J1887" s="89">
        <v>2002</v>
      </c>
      <c r="K1887" s="91" t="s">
        <v>19</v>
      </c>
    </row>
    <row r="1888" spans="2:11" ht="16.350000000000001" customHeight="1" thickBot="1" x14ac:dyDescent="0.45">
      <c r="B1888" s="90"/>
      <c r="C1888" s="90"/>
      <c r="D1888" s="48" t="s">
        <v>1833</v>
      </c>
      <c r="E1888" s="90"/>
      <c r="F1888" s="90"/>
      <c r="G1888" s="90"/>
      <c r="H1888" s="90"/>
      <c r="I1888" s="90"/>
      <c r="J1888" s="90"/>
      <c r="K1888" s="92"/>
    </row>
    <row r="1889" spans="2:11" ht="15.6" customHeight="1" x14ac:dyDescent="0.4">
      <c r="B1889" s="89">
        <v>942</v>
      </c>
      <c r="C1889" s="89">
        <v>1775</v>
      </c>
      <c r="D1889" s="20" t="s">
        <v>1834</v>
      </c>
      <c r="E1889" s="89">
        <v>81</v>
      </c>
      <c r="F1889" s="89" t="s">
        <v>13</v>
      </c>
      <c r="G1889" s="89" t="s">
        <v>29</v>
      </c>
      <c r="H1889" s="89"/>
      <c r="I1889" s="89"/>
      <c r="J1889" s="89">
        <v>2109</v>
      </c>
      <c r="K1889" s="91" t="s">
        <v>15</v>
      </c>
    </row>
    <row r="1890" spans="2:11" ht="16.350000000000001" customHeight="1" thickBot="1" x14ac:dyDescent="0.45">
      <c r="B1890" s="90"/>
      <c r="C1890" s="90"/>
      <c r="D1890" s="48" t="s">
        <v>1835</v>
      </c>
      <c r="E1890" s="90"/>
      <c r="F1890" s="90"/>
      <c r="G1890" s="90"/>
      <c r="H1890" s="90"/>
      <c r="I1890" s="90"/>
      <c r="J1890" s="90"/>
      <c r="K1890" s="92"/>
    </row>
    <row r="1891" spans="2:11" ht="15.6" customHeight="1" x14ac:dyDescent="0.4">
      <c r="B1891" s="89">
        <v>943</v>
      </c>
      <c r="C1891" s="89">
        <v>1776</v>
      </c>
      <c r="D1891" s="20" t="s">
        <v>1836</v>
      </c>
      <c r="E1891" s="89" t="s">
        <v>13</v>
      </c>
      <c r="F1891" s="89" t="s">
        <v>13</v>
      </c>
      <c r="G1891" s="89" t="s">
        <v>18</v>
      </c>
      <c r="H1891" s="89"/>
      <c r="I1891" s="89"/>
      <c r="J1891" s="89">
        <v>2060</v>
      </c>
      <c r="K1891" s="91" t="s">
        <v>19</v>
      </c>
    </row>
    <row r="1892" spans="2:11" ht="16.350000000000001" customHeight="1" thickBot="1" x14ac:dyDescent="0.45">
      <c r="B1892" s="90"/>
      <c r="C1892" s="90"/>
      <c r="D1892" s="48" t="s">
        <v>1837</v>
      </c>
      <c r="E1892" s="90"/>
      <c r="F1892" s="90"/>
      <c r="G1892" s="90"/>
      <c r="H1892" s="90"/>
      <c r="I1892" s="90"/>
      <c r="J1892" s="90"/>
      <c r="K1892" s="92"/>
    </row>
    <row r="1893" spans="2:11" ht="15.6" customHeight="1" x14ac:dyDescent="0.4">
      <c r="B1893" s="89">
        <v>944</v>
      </c>
      <c r="C1893" s="89">
        <v>1777</v>
      </c>
      <c r="D1893" s="20" t="s">
        <v>1838</v>
      </c>
      <c r="E1893" s="89" t="s">
        <v>13</v>
      </c>
      <c r="F1893" s="89" t="s">
        <v>57</v>
      </c>
      <c r="G1893" s="89" t="s">
        <v>22</v>
      </c>
      <c r="H1893" s="89">
        <v>7</v>
      </c>
      <c r="I1893" s="89">
        <v>2</v>
      </c>
      <c r="J1893" s="89">
        <v>2216</v>
      </c>
      <c r="K1893" s="91" t="s">
        <v>15</v>
      </c>
    </row>
    <row r="1894" spans="2:11" ht="16.350000000000001" customHeight="1" thickBot="1" x14ac:dyDescent="0.45">
      <c r="B1894" s="90"/>
      <c r="C1894" s="90"/>
      <c r="D1894" s="48" t="s">
        <v>1839</v>
      </c>
      <c r="E1894" s="90"/>
      <c r="F1894" s="90"/>
      <c r="G1894" s="90"/>
      <c r="H1894" s="90"/>
      <c r="I1894" s="90"/>
      <c r="J1894" s="90"/>
      <c r="K1894" s="92"/>
    </row>
    <row r="1895" spans="2:11" ht="15.6" customHeight="1" x14ac:dyDescent="0.4">
      <c r="B1895" s="89">
        <v>945</v>
      </c>
      <c r="C1895" s="89">
        <v>1778</v>
      </c>
      <c r="D1895" s="20" t="s">
        <v>1840</v>
      </c>
      <c r="E1895" s="89" t="s">
        <v>13</v>
      </c>
      <c r="F1895" s="89" t="s">
        <v>13</v>
      </c>
      <c r="G1895" s="89" t="s">
        <v>103</v>
      </c>
      <c r="H1895" s="89"/>
      <c r="I1895" s="89"/>
      <c r="J1895" s="89">
        <v>2062</v>
      </c>
      <c r="K1895" s="91" t="s">
        <v>19</v>
      </c>
    </row>
    <row r="1896" spans="2:11" ht="16.350000000000001" customHeight="1" thickBot="1" x14ac:dyDescent="0.45">
      <c r="B1896" s="90"/>
      <c r="C1896" s="90"/>
      <c r="D1896" s="48" t="s">
        <v>1841</v>
      </c>
      <c r="E1896" s="90"/>
      <c r="F1896" s="90"/>
      <c r="G1896" s="90"/>
      <c r="H1896" s="90"/>
      <c r="I1896" s="90"/>
      <c r="J1896" s="90"/>
      <c r="K1896" s="92"/>
    </row>
    <row r="1897" spans="2:11" ht="15.6" customHeight="1" x14ac:dyDescent="0.4">
      <c r="B1897" s="89">
        <v>946</v>
      </c>
      <c r="C1897" s="89">
        <v>1779</v>
      </c>
      <c r="D1897" s="20" t="s">
        <v>1842</v>
      </c>
      <c r="E1897" s="89" t="s">
        <v>13</v>
      </c>
      <c r="F1897" s="89" t="s">
        <v>13</v>
      </c>
      <c r="G1897" s="89" t="s">
        <v>103</v>
      </c>
      <c r="H1897" s="89"/>
      <c r="I1897" s="89"/>
      <c r="J1897" s="89">
        <v>2060</v>
      </c>
      <c r="K1897" s="91" t="s">
        <v>19</v>
      </c>
    </row>
    <row r="1898" spans="2:11" ht="16.350000000000001" customHeight="1" thickBot="1" x14ac:dyDescent="0.45">
      <c r="B1898" s="90"/>
      <c r="C1898" s="90"/>
      <c r="D1898" s="48" t="s">
        <v>1843</v>
      </c>
      <c r="E1898" s="90"/>
      <c r="F1898" s="90"/>
      <c r="G1898" s="90"/>
      <c r="H1898" s="90"/>
      <c r="I1898" s="90"/>
      <c r="J1898" s="90"/>
      <c r="K1898" s="92"/>
    </row>
    <row r="1899" spans="2:11" ht="15.6" customHeight="1" x14ac:dyDescent="0.4">
      <c r="B1899" s="89">
        <v>947</v>
      </c>
      <c r="C1899" s="89">
        <v>1780</v>
      </c>
      <c r="D1899" s="20" t="s">
        <v>1844</v>
      </c>
      <c r="E1899" s="89" t="s">
        <v>13</v>
      </c>
      <c r="F1899" s="89" t="s">
        <v>13</v>
      </c>
      <c r="G1899" s="89" t="s">
        <v>116</v>
      </c>
      <c r="H1899" s="89"/>
      <c r="I1899" s="89"/>
      <c r="J1899" s="89">
        <v>2038</v>
      </c>
      <c r="K1899" s="91" t="s">
        <v>19</v>
      </c>
    </row>
    <row r="1900" spans="2:11" ht="16.350000000000001" customHeight="1" thickBot="1" x14ac:dyDescent="0.45">
      <c r="B1900" s="90"/>
      <c r="C1900" s="90"/>
      <c r="D1900" s="48" t="s">
        <v>1845</v>
      </c>
      <c r="E1900" s="90"/>
      <c r="F1900" s="90"/>
      <c r="G1900" s="90"/>
      <c r="H1900" s="90"/>
      <c r="I1900" s="90"/>
      <c r="J1900" s="90"/>
      <c r="K1900" s="92"/>
    </row>
    <row r="1901" spans="2:11" ht="15.6" customHeight="1" x14ac:dyDescent="0.4">
      <c r="B1901" s="89">
        <v>948</v>
      </c>
      <c r="C1901" s="89">
        <v>1781</v>
      </c>
      <c r="D1901" s="20" t="s">
        <v>1846</v>
      </c>
      <c r="E1901" s="89">
        <v>95</v>
      </c>
      <c r="F1901" s="89" t="s">
        <v>13</v>
      </c>
      <c r="G1901" s="89" t="s">
        <v>936</v>
      </c>
      <c r="H1901" s="89"/>
      <c r="I1901" s="89"/>
      <c r="J1901" s="89">
        <v>2058</v>
      </c>
      <c r="K1901" s="91" t="s">
        <v>19</v>
      </c>
    </row>
    <row r="1902" spans="2:11" ht="16.350000000000001" customHeight="1" thickBot="1" x14ac:dyDescent="0.45">
      <c r="B1902" s="90"/>
      <c r="C1902" s="90"/>
      <c r="D1902" s="48" t="s">
        <v>1847</v>
      </c>
      <c r="E1902" s="90"/>
      <c r="F1902" s="90"/>
      <c r="G1902" s="90"/>
      <c r="H1902" s="90"/>
      <c r="I1902" s="90"/>
      <c r="J1902" s="90"/>
      <c r="K1902" s="92"/>
    </row>
    <row r="1903" spans="2:11" ht="15.6" customHeight="1" x14ac:dyDescent="0.4">
      <c r="B1903" s="89">
        <v>949</v>
      </c>
      <c r="C1903" s="89">
        <v>1783</v>
      </c>
      <c r="D1903" s="20" t="s">
        <v>1848</v>
      </c>
      <c r="E1903" s="89">
        <v>56</v>
      </c>
      <c r="F1903" s="89" t="s">
        <v>13</v>
      </c>
      <c r="G1903" s="89" t="s">
        <v>29</v>
      </c>
      <c r="H1903" s="89"/>
      <c r="I1903" s="89"/>
      <c r="J1903" s="89">
        <v>1943</v>
      </c>
      <c r="K1903" s="91" t="s">
        <v>19</v>
      </c>
    </row>
    <row r="1904" spans="2:11" ht="16.350000000000001" customHeight="1" thickBot="1" x14ac:dyDescent="0.45">
      <c r="B1904" s="90"/>
      <c r="C1904" s="90"/>
      <c r="D1904" s="48" t="s">
        <v>1849</v>
      </c>
      <c r="E1904" s="90"/>
      <c r="F1904" s="90"/>
      <c r="G1904" s="90"/>
      <c r="H1904" s="90"/>
      <c r="I1904" s="90"/>
      <c r="J1904" s="90"/>
      <c r="K1904" s="92"/>
    </row>
    <row r="1905" spans="2:11" ht="15.6" customHeight="1" x14ac:dyDescent="0.4">
      <c r="B1905" s="89">
        <v>950</v>
      </c>
      <c r="C1905" s="89">
        <v>1784</v>
      </c>
      <c r="D1905" s="20" t="s">
        <v>1850</v>
      </c>
      <c r="E1905" s="89">
        <v>94</v>
      </c>
      <c r="F1905" s="89" t="s">
        <v>13</v>
      </c>
      <c r="G1905" s="89" t="s">
        <v>1142</v>
      </c>
      <c r="H1905" s="89"/>
      <c r="I1905" s="89"/>
      <c r="J1905" s="89">
        <v>2073</v>
      </c>
      <c r="K1905" s="91" t="s">
        <v>19</v>
      </c>
    </row>
    <row r="1906" spans="2:11" ht="16.350000000000001" customHeight="1" thickBot="1" x14ac:dyDescent="0.45">
      <c r="B1906" s="90"/>
      <c r="C1906" s="90"/>
      <c r="D1906" s="48" t="s">
        <v>1851</v>
      </c>
      <c r="E1906" s="90"/>
      <c r="F1906" s="90"/>
      <c r="G1906" s="90"/>
      <c r="H1906" s="90"/>
      <c r="I1906" s="90"/>
      <c r="J1906" s="90"/>
      <c r="K1906" s="92"/>
    </row>
    <row r="1907" spans="2:11" ht="15.6" customHeight="1" x14ac:dyDescent="0.4">
      <c r="B1907" s="89">
        <v>951</v>
      </c>
      <c r="C1907" s="89">
        <v>1785</v>
      </c>
      <c r="D1907" s="20" t="s">
        <v>1852</v>
      </c>
      <c r="E1907" s="89">
        <v>65</v>
      </c>
      <c r="F1907" s="89" t="s">
        <v>184</v>
      </c>
      <c r="G1907" s="89" t="s">
        <v>54</v>
      </c>
      <c r="H1907" s="89"/>
      <c r="I1907" s="89"/>
      <c r="J1907" s="89">
        <v>2242</v>
      </c>
      <c r="K1907" s="91" t="s">
        <v>19</v>
      </c>
    </row>
    <row r="1908" spans="2:11" ht="16.350000000000001" customHeight="1" thickBot="1" x14ac:dyDescent="0.45">
      <c r="B1908" s="90"/>
      <c r="C1908" s="90"/>
      <c r="D1908" s="48" t="s">
        <v>1853</v>
      </c>
      <c r="E1908" s="90"/>
      <c r="F1908" s="90"/>
      <c r="G1908" s="90"/>
      <c r="H1908" s="90"/>
      <c r="I1908" s="90"/>
      <c r="J1908" s="90"/>
      <c r="K1908" s="92"/>
    </row>
    <row r="1909" spans="2:11" ht="15.6" customHeight="1" x14ac:dyDescent="0.4">
      <c r="B1909" s="89">
        <v>952</v>
      </c>
      <c r="C1909" s="89">
        <v>1786</v>
      </c>
      <c r="D1909" s="20" t="s">
        <v>1854</v>
      </c>
      <c r="E1909" s="89" t="s">
        <v>13</v>
      </c>
      <c r="F1909" s="89" t="s">
        <v>13</v>
      </c>
      <c r="G1909" s="89" t="s">
        <v>22</v>
      </c>
      <c r="H1909" s="89"/>
      <c r="I1909" s="89"/>
      <c r="J1909" s="89">
        <v>2022</v>
      </c>
      <c r="K1909" s="91" t="s">
        <v>19</v>
      </c>
    </row>
    <row r="1910" spans="2:11" ht="16.350000000000001" customHeight="1" thickBot="1" x14ac:dyDescent="0.45">
      <c r="B1910" s="90"/>
      <c r="C1910" s="90"/>
      <c r="D1910" s="48" t="s">
        <v>1855</v>
      </c>
      <c r="E1910" s="90"/>
      <c r="F1910" s="90"/>
      <c r="G1910" s="90"/>
      <c r="H1910" s="90"/>
      <c r="I1910" s="90"/>
      <c r="J1910" s="90"/>
      <c r="K1910" s="92"/>
    </row>
    <row r="1911" spans="2:11" ht="15.6" customHeight="1" x14ac:dyDescent="0.4">
      <c r="B1911" s="89">
        <v>953</v>
      </c>
      <c r="C1911" s="89">
        <v>4209</v>
      </c>
      <c r="D1911" s="20" t="s">
        <v>6531</v>
      </c>
      <c r="E1911" s="89">
        <v>15</v>
      </c>
      <c r="F1911" s="89" t="s">
        <v>13</v>
      </c>
      <c r="G1911" s="89" t="s">
        <v>79</v>
      </c>
      <c r="H1911" s="89">
        <v>7</v>
      </c>
      <c r="I1911" s="89">
        <v>-34</v>
      </c>
      <c r="J1911" s="89">
        <v>2066</v>
      </c>
      <c r="K1911" s="91" t="s">
        <v>15</v>
      </c>
    </row>
    <row r="1912" spans="2:11" ht="16.350000000000001" customHeight="1" thickBot="1" x14ac:dyDescent="0.45">
      <c r="B1912" s="90"/>
      <c r="C1912" s="90"/>
      <c r="D1912" s="48" t="s">
        <v>6498</v>
      </c>
      <c r="E1912" s="90"/>
      <c r="F1912" s="90"/>
      <c r="G1912" s="90"/>
      <c r="H1912" s="90"/>
      <c r="I1912" s="90"/>
      <c r="J1912" s="90"/>
      <c r="K1912" s="92"/>
    </row>
    <row r="1913" spans="2:11" ht="15.6" customHeight="1" x14ac:dyDescent="0.4">
      <c r="B1913" s="89">
        <v>954</v>
      </c>
      <c r="C1913" s="89">
        <v>3316</v>
      </c>
      <c r="D1913" s="20" t="s">
        <v>1856</v>
      </c>
      <c r="E1913" s="89">
        <v>64</v>
      </c>
      <c r="F1913" s="89" t="s">
        <v>13</v>
      </c>
      <c r="G1913" s="89" t="s">
        <v>469</v>
      </c>
      <c r="H1913" s="89"/>
      <c r="I1913" s="89"/>
      <c r="J1913" s="89">
        <v>2090</v>
      </c>
      <c r="K1913" s="91" t="s">
        <v>15</v>
      </c>
    </row>
    <row r="1914" spans="2:11" ht="16.350000000000001" customHeight="1" thickBot="1" x14ac:dyDescent="0.45">
      <c r="B1914" s="90"/>
      <c r="C1914" s="90"/>
      <c r="D1914" s="48" t="s">
        <v>1857</v>
      </c>
      <c r="E1914" s="90"/>
      <c r="F1914" s="90"/>
      <c r="G1914" s="90"/>
      <c r="H1914" s="90"/>
      <c r="I1914" s="90"/>
      <c r="J1914" s="90"/>
      <c r="K1914" s="92"/>
    </row>
    <row r="1915" spans="2:11" ht="15.6" customHeight="1" x14ac:dyDescent="0.4">
      <c r="B1915" s="89">
        <v>955</v>
      </c>
      <c r="C1915" s="89">
        <v>3667</v>
      </c>
      <c r="D1915" s="20" t="s">
        <v>1858</v>
      </c>
      <c r="E1915" s="89" t="s">
        <v>13</v>
      </c>
      <c r="F1915" s="89" t="s">
        <v>13</v>
      </c>
      <c r="G1915" s="89" t="s">
        <v>277</v>
      </c>
      <c r="H1915" s="89"/>
      <c r="I1915" s="89"/>
      <c r="J1915" s="89">
        <v>2069</v>
      </c>
      <c r="K1915" s="91" t="s">
        <v>19</v>
      </c>
    </row>
    <row r="1916" spans="2:11" ht="16.350000000000001" customHeight="1" thickBot="1" x14ac:dyDescent="0.45">
      <c r="B1916" s="90"/>
      <c r="C1916" s="90"/>
      <c r="D1916" s="48" t="s">
        <v>1859</v>
      </c>
      <c r="E1916" s="90"/>
      <c r="F1916" s="90"/>
      <c r="G1916" s="90"/>
      <c r="H1916" s="90"/>
      <c r="I1916" s="90"/>
      <c r="J1916" s="90"/>
      <c r="K1916" s="92"/>
    </row>
    <row r="1917" spans="2:11" ht="15.6" customHeight="1" x14ac:dyDescent="0.4">
      <c r="B1917" s="89">
        <v>956</v>
      </c>
      <c r="C1917" s="89">
        <v>1787</v>
      </c>
      <c r="D1917" s="20" t="s">
        <v>1860</v>
      </c>
      <c r="E1917" s="89" t="s">
        <v>13</v>
      </c>
      <c r="F1917" s="89" t="s">
        <v>13</v>
      </c>
      <c r="G1917" s="89" t="s">
        <v>116</v>
      </c>
      <c r="H1917" s="89"/>
      <c r="I1917" s="89"/>
      <c r="J1917" s="89">
        <v>2081</v>
      </c>
      <c r="K1917" s="91" t="s">
        <v>19</v>
      </c>
    </row>
    <row r="1918" spans="2:11" ht="16.350000000000001" customHeight="1" thickBot="1" x14ac:dyDescent="0.45">
      <c r="B1918" s="90"/>
      <c r="C1918" s="90"/>
      <c r="D1918" s="48" t="s">
        <v>1861</v>
      </c>
      <c r="E1918" s="90"/>
      <c r="F1918" s="90"/>
      <c r="G1918" s="90"/>
      <c r="H1918" s="90"/>
      <c r="I1918" s="90"/>
      <c r="J1918" s="90"/>
      <c r="K1918" s="92"/>
    </row>
    <row r="1919" spans="2:11" ht="15.6" customHeight="1" x14ac:dyDescent="0.4">
      <c r="B1919" s="89">
        <v>957</v>
      </c>
      <c r="C1919" s="89">
        <v>4042</v>
      </c>
      <c r="D1919" s="20" t="s">
        <v>1862</v>
      </c>
      <c r="E1919" s="89">
        <v>10</v>
      </c>
      <c r="F1919" s="89" t="s">
        <v>13</v>
      </c>
      <c r="G1919" s="89" t="s">
        <v>32</v>
      </c>
      <c r="H1919" s="89"/>
      <c r="I1919" s="89"/>
      <c r="J1919" s="89">
        <v>2068</v>
      </c>
      <c r="K1919" s="91" t="s">
        <v>15</v>
      </c>
    </row>
    <row r="1920" spans="2:11" ht="16.350000000000001" customHeight="1" thickBot="1" x14ac:dyDescent="0.45">
      <c r="B1920" s="90"/>
      <c r="C1920" s="90"/>
      <c r="D1920" s="48" t="s">
        <v>1863</v>
      </c>
      <c r="E1920" s="90"/>
      <c r="F1920" s="90"/>
      <c r="G1920" s="90"/>
      <c r="H1920" s="90"/>
      <c r="I1920" s="90"/>
      <c r="J1920" s="90"/>
      <c r="K1920" s="92"/>
    </row>
    <row r="1921" spans="2:11" ht="15.6" customHeight="1" x14ac:dyDescent="0.4">
      <c r="B1921" s="89">
        <v>958</v>
      </c>
      <c r="C1921" s="89">
        <v>4043</v>
      </c>
      <c r="D1921" s="20" t="s">
        <v>1864</v>
      </c>
      <c r="E1921" s="89">
        <v>10</v>
      </c>
      <c r="F1921" s="89" t="s">
        <v>13</v>
      </c>
      <c r="G1921" s="89" t="s">
        <v>32</v>
      </c>
      <c r="H1921" s="89"/>
      <c r="I1921" s="89"/>
      <c r="J1921" s="89">
        <v>2089</v>
      </c>
      <c r="K1921" s="91" t="s">
        <v>15</v>
      </c>
    </row>
    <row r="1922" spans="2:11" ht="16.350000000000001" customHeight="1" thickBot="1" x14ac:dyDescent="0.45">
      <c r="B1922" s="90"/>
      <c r="C1922" s="90"/>
      <c r="D1922" s="48" t="s">
        <v>1865</v>
      </c>
      <c r="E1922" s="90"/>
      <c r="F1922" s="90"/>
      <c r="G1922" s="90"/>
      <c r="H1922" s="90"/>
      <c r="I1922" s="90"/>
      <c r="J1922" s="90"/>
      <c r="K1922" s="92"/>
    </row>
    <row r="1923" spans="2:11" ht="15.6" customHeight="1" x14ac:dyDescent="0.4">
      <c r="B1923" s="89">
        <v>959</v>
      </c>
      <c r="C1923" s="89">
        <v>3877</v>
      </c>
      <c r="D1923" s="20" t="s">
        <v>1866</v>
      </c>
      <c r="E1923" s="89" t="s">
        <v>13</v>
      </c>
      <c r="F1923" s="89" t="s">
        <v>13</v>
      </c>
      <c r="G1923" s="89" t="s">
        <v>103</v>
      </c>
      <c r="H1923" s="89"/>
      <c r="I1923" s="89"/>
      <c r="J1923" s="89">
        <v>2054</v>
      </c>
      <c r="K1923" s="91" t="s">
        <v>19</v>
      </c>
    </row>
    <row r="1924" spans="2:11" ht="16.350000000000001" customHeight="1" thickBot="1" x14ac:dyDescent="0.45">
      <c r="B1924" s="90"/>
      <c r="C1924" s="90"/>
      <c r="D1924" s="48" t="s">
        <v>1867</v>
      </c>
      <c r="E1924" s="90"/>
      <c r="F1924" s="90"/>
      <c r="G1924" s="90"/>
      <c r="H1924" s="90"/>
      <c r="I1924" s="90"/>
      <c r="J1924" s="90"/>
      <c r="K1924" s="92"/>
    </row>
    <row r="1925" spans="2:11" ht="15.6" customHeight="1" x14ac:dyDescent="0.4">
      <c r="B1925" s="89">
        <v>960</v>
      </c>
      <c r="C1925" s="89">
        <v>1788</v>
      </c>
      <c r="D1925" s="20" t="s">
        <v>1868</v>
      </c>
      <c r="E1925" s="89" t="s">
        <v>13</v>
      </c>
      <c r="F1925" s="89" t="s">
        <v>13</v>
      </c>
      <c r="G1925" s="89" t="s">
        <v>149</v>
      </c>
      <c r="H1925" s="89"/>
      <c r="I1925" s="89"/>
      <c r="J1925" s="89">
        <v>2057</v>
      </c>
      <c r="K1925" s="91" t="s">
        <v>19</v>
      </c>
    </row>
    <row r="1926" spans="2:11" ht="16.350000000000001" customHeight="1" thickBot="1" x14ac:dyDescent="0.45">
      <c r="B1926" s="90"/>
      <c r="C1926" s="90"/>
      <c r="D1926" s="48" t="s">
        <v>1869</v>
      </c>
      <c r="E1926" s="90"/>
      <c r="F1926" s="90"/>
      <c r="G1926" s="90"/>
      <c r="H1926" s="90"/>
      <c r="I1926" s="90"/>
      <c r="J1926" s="90"/>
      <c r="K1926" s="92"/>
    </row>
    <row r="1927" spans="2:11" ht="15.6" customHeight="1" x14ac:dyDescent="0.4">
      <c r="B1927" s="89">
        <v>961</v>
      </c>
      <c r="C1927" s="89">
        <v>1789</v>
      </c>
      <c r="D1927" s="20" t="s">
        <v>1870</v>
      </c>
      <c r="E1927" s="89" t="s">
        <v>13</v>
      </c>
      <c r="F1927" s="89" t="s">
        <v>13</v>
      </c>
      <c r="G1927" s="89" t="s">
        <v>29</v>
      </c>
      <c r="H1927" s="89"/>
      <c r="I1927" s="89"/>
      <c r="J1927" s="89">
        <v>2022</v>
      </c>
      <c r="K1927" s="91" t="s">
        <v>19</v>
      </c>
    </row>
    <row r="1928" spans="2:11" ht="16.350000000000001" customHeight="1" thickBot="1" x14ac:dyDescent="0.45">
      <c r="B1928" s="90"/>
      <c r="C1928" s="90"/>
      <c r="D1928" s="48" t="s">
        <v>1871</v>
      </c>
      <c r="E1928" s="90"/>
      <c r="F1928" s="90"/>
      <c r="G1928" s="90"/>
      <c r="H1928" s="90"/>
      <c r="I1928" s="90"/>
      <c r="J1928" s="90"/>
      <c r="K1928" s="92"/>
    </row>
    <row r="1929" spans="2:11" ht="15.6" customHeight="1" x14ac:dyDescent="0.4">
      <c r="B1929" s="89">
        <v>962</v>
      </c>
      <c r="C1929" s="89">
        <v>1790</v>
      </c>
      <c r="D1929" s="20" t="s">
        <v>1872</v>
      </c>
      <c r="E1929" s="89" t="s">
        <v>13</v>
      </c>
      <c r="F1929" s="89" t="s">
        <v>13</v>
      </c>
      <c r="G1929" s="89" t="s">
        <v>43</v>
      </c>
      <c r="H1929" s="89"/>
      <c r="I1929" s="89"/>
      <c r="J1929" s="89">
        <v>2015</v>
      </c>
      <c r="K1929" s="91" t="s">
        <v>19</v>
      </c>
    </row>
    <row r="1930" spans="2:11" ht="16.350000000000001" customHeight="1" thickBot="1" x14ac:dyDescent="0.45">
      <c r="B1930" s="90"/>
      <c r="C1930" s="90"/>
      <c r="D1930" s="48" t="s">
        <v>1873</v>
      </c>
      <c r="E1930" s="90"/>
      <c r="F1930" s="90"/>
      <c r="G1930" s="90"/>
      <c r="H1930" s="90"/>
      <c r="I1930" s="90"/>
      <c r="J1930" s="90"/>
      <c r="K1930" s="92"/>
    </row>
    <row r="1931" spans="2:11" ht="15.6" customHeight="1" x14ac:dyDescent="0.4">
      <c r="B1931" s="89">
        <v>963</v>
      </c>
      <c r="C1931" s="89">
        <v>1791</v>
      </c>
      <c r="D1931" s="20" t="s">
        <v>1874</v>
      </c>
      <c r="E1931" s="89" t="s">
        <v>13</v>
      </c>
      <c r="F1931" s="89" t="s">
        <v>13</v>
      </c>
      <c r="G1931" s="89" t="s">
        <v>18</v>
      </c>
      <c r="H1931" s="89"/>
      <c r="I1931" s="89"/>
      <c r="J1931" s="89">
        <v>2038</v>
      </c>
      <c r="K1931" s="91" t="s">
        <v>19</v>
      </c>
    </row>
    <row r="1932" spans="2:11" ht="16.350000000000001" customHeight="1" thickBot="1" x14ac:dyDescent="0.45">
      <c r="B1932" s="90"/>
      <c r="C1932" s="90"/>
      <c r="D1932" s="48" t="s">
        <v>1875</v>
      </c>
      <c r="E1932" s="90"/>
      <c r="F1932" s="90"/>
      <c r="G1932" s="90"/>
      <c r="H1932" s="90"/>
      <c r="I1932" s="90"/>
      <c r="J1932" s="90"/>
      <c r="K1932" s="92"/>
    </row>
    <row r="1933" spans="2:11" ht="15.6" customHeight="1" x14ac:dyDescent="0.4">
      <c r="B1933" s="89">
        <v>964</v>
      </c>
      <c r="C1933" s="89">
        <v>3713</v>
      </c>
      <c r="D1933" s="20" t="s">
        <v>1876</v>
      </c>
      <c r="E1933" s="89">
        <v>75</v>
      </c>
      <c r="F1933" s="89" t="s">
        <v>13</v>
      </c>
      <c r="G1933" s="89" t="s">
        <v>18</v>
      </c>
      <c r="H1933" s="89"/>
      <c r="I1933" s="89"/>
      <c r="J1933" s="89">
        <v>2087</v>
      </c>
      <c r="K1933" s="91" t="s">
        <v>19</v>
      </c>
    </row>
    <row r="1934" spans="2:11" ht="16.350000000000001" customHeight="1" thickBot="1" x14ac:dyDescent="0.45">
      <c r="B1934" s="90"/>
      <c r="C1934" s="90"/>
      <c r="D1934" s="48" t="s">
        <v>1877</v>
      </c>
      <c r="E1934" s="90"/>
      <c r="F1934" s="90"/>
      <c r="G1934" s="90"/>
      <c r="H1934" s="90"/>
      <c r="I1934" s="90"/>
      <c r="J1934" s="90"/>
      <c r="K1934" s="92"/>
    </row>
    <row r="1935" spans="2:11" ht="15.6" customHeight="1" x14ac:dyDescent="0.4">
      <c r="B1935" s="89">
        <v>965</v>
      </c>
      <c r="C1935" s="89">
        <v>1792</v>
      </c>
      <c r="D1935" s="20" t="s">
        <v>1878</v>
      </c>
      <c r="E1935" s="89" t="s">
        <v>13</v>
      </c>
      <c r="F1935" s="89" t="s">
        <v>13</v>
      </c>
      <c r="G1935" s="89" t="s">
        <v>228</v>
      </c>
      <c r="H1935" s="89"/>
      <c r="I1935" s="89"/>
      <c r="J1935" s="89">
        <v>2045</v>
      </c>
      <c r="K1935" s="91" t="s">
        <v>19</v>
      </c>
    </row>
    <row r="1936" spans="2:11" ht="16.350000000000001" customHeight="1" thickBot="1" x14ac:dyDescent="0.45">
      <c r="B1936" s="90"/>
      <c r="C1936" s="90"/>
      <c r="D1936" s="48" t="s">
        <v>1879</v>
      </c>
      <c r="E1936" s="90"/>
      <c r="F1936" s="90"/>
      <c r="G1936" s="90"/>
      <c r="H1936" s="90"/>
      <c r="I1936" s="90"/>
      <c r="J1936" s="90"/>
      <c r="K1936" s="92"/>
    </row>
    <row r="1937" spans="2:11" ht="15.6" customHeight="1" x14ac:dyDescent="0.4">
      <c r="B1937" s="89">
        <v>966</v>
      </c>
      <c r="C1937" s="89">
        <v>1793</v>
      </c>
      <c r="D1937" s="20" t="s">
        <v>1880</v>
      </c>
      <c r="E1937" s="89" t="s">
        <v>13</v>
      </c>
      <c r="F1937" s="89" t="s">
        <v>13</v>
      </c>
      <c r="G1937" s="89" t="s">
        <v>18</v>
      </c>
      <c r="H1937" s="89"/>
      <c r="I1937" s="89"/>
      <c r="J1937" s="89">
        <v>2047</v>
      </c>
      <c r="K1937" s="91" t="s">
        <v>19</v>
      </c>
    </row>
    <row r="1938" spans="2:11" ht="16.350000000000001" customHeight="1" thickBot="1" x14ac:dyDescent="0.45">
      <c r="B1938" s="90"/>
      <c r="C1938" s="90"/>
      <c r="D1938" s="48" t="s">
        <v>1881</v>
      </c>
      <c r="E1938" s="90"/>
      <c r="F1938" s="90"/>
      <c r="G1938" s="90"/>
      <c r="H1938" s="90"/>
      <c r="I1938" s="90"/>
      <c r="J1938" s="90"/>
      <c r="K1938" s="92"/>
    </row>
    <row r="1939" spans="2:11" ht="15.6" customHeight="1" x14ac:dyDescent="0.4">
      <c r="B1939" s="89">
        <v>967</v>
      </c>
      <c r="C1939" s="89">
        <v>1794</v>
      </c>
      <c r="D1939" s="20" t="s">
        <v>1882</v>
      </c>
      <c r="E1939" s="89">
        <v>86</v>
      </c>
      <c r="F1939" s="89" t="s">
        <v>13</v>
      </c>
      <c r="G1939" s="89" t="s">
        <v>29</v>
      </c>
      <c r="H1939" s="89"/>
      <c r="I1939" s="89"/>
      <c r="J1939" s="89">
        <v>2070</v>
      </c>
      <c r="K1939" s="91" t="s">
        <v>19</v>
      </c>
    </row>
    <row r="1940" spans="2:11" ht="16.350000000000001" customHeight="1" thickBot="1" x14ac:dyDescent="0.45">
      <c r="B1940" s="90"/>
      <c r="C1940" s="90"/>
      <c r="D1940" s="48" t="s">
        <v>1883</v>
      </c>
      <c r="E1940" s="90"/>
      <c r="F1940" s="90"/>
      <c r="G1940" s="90"/>
      <c r="H1940" s="90"/>
      <c r="I1940" s="90"/>
      <c r="J1940" s="90"/>
      <c r="K1940" s="92"/>
    </row>
    <row r="1941" spans="2:11" ht="15.6" customHeight="1" x14ac:dyDescent="0.4">
      <c r="B1941" s="89">
        <v>968</v>
      </c>
      <c r="C1941" s="89">
        <v>4132</v>
      </c>
      <c r="D1941" s="20" t="s">
        <v>6311</v>
      </c>
      <c r="E1941" s="89" t="s">
        <v>3053</v>
      </c>
      <c r="F1941" s="89" t="s">
        <v>13</v>
      </c>
      <c r="G1941" s="89" t="s">
        <v>79</v>
      </c>
      <c r="H1941" s="89"/>
      <c r="I1941" s="89"/>
      <c r="J1941" s="89">
        <v>2085</v>
      </c>
      <c r="K1941" s="91" t="s">
        <v>15</v>
      </c>
    </row>
    <row r="1942" spans="2:11" ht="16.350000000000001" customHeight="1" thickBot="1" x14ac:dyDescent="0.45">
      <c r="B1942" s="90"/>
      <c r="C1942" s="90"/>
      <c r="D1942" s="48" t="s">
        <v>6252</v>
      </c>
      <c r="E1942" s="90"/>
      <c r="F1942" s="90"/>
      <c r="G1942" s="90"/>
      <c r="H1942" s="90"/>
      <c r="I1942" s="90"/>
      <c r="J1942" s="90"/>
      <c r="K1942" s="92"/>
    </row>
    <row r="1943" spans="2:11" ht="15.6" customHeight="1" x14ac:dyDescent="0.4">
      <c r="B1943" s="89">
        <v>969</v>
      </c>
      <c r="C1943" s="89">
        <v>4143</v>
      </c>
      <c r="D1943" s="20" t="s">
        <v>6276</v>
      </c>
      <c r="E1943" s="89" t="s">
        <v>6278</v>
      </c>
      <c r="F1943" s="89" t="s">
        <v>13</v>
      </c>
      <c r="G1943" s="89" t="s">
        <v>1009</v>
      </c>
      <c r="H1943" s="89"/>
      <c r="I1943" s="89"/>
      <c r="J1943" s="89">
        <v>2168</v>
      </c>
      <c r="K1943" s="91" t="s">
        <v>15</v>
      </c>
    </row>
    <row r="1944" spans="2:11" ht="16.350000000000001" customHeight="1" thickBot="1" x14ac:dyDescent="0.45">
      <c r="B1944" s="90"/>
      <c r="C1944" s="90"/>
      <c r="D1944" s="48" t="s">
        <v>6370</v>
      </c>
      <c r="E1944" s="90"/>
      <c r="F1944" s="90"/>
      <c r="G1944" s="90"/>
      <c r="H1944" s="90"/>
      <c r="I1944" s="90"/>
      <c r="J1944" s="90"/>
      <c r="K1944" s="92"/>
    </row>
    <row r="1945" spans="2:11" ht="15.6" customHeight="1" x14ac:dyDescent="0.4">
      <c r="B1945" s="89">
        <v>970</v>
      </c>
      <c r="C1945" s="89">
        <v>4207</v>
      </c>
      <c r="D1945" s="20" t="s">
        <v>6528</v>
      </c>
      <c r="E1945" s="89">
        <v>11</v>
      </c>
      <c r="F1945" s="89" t="s">
        <v>13</v>
      </c>
      <c r="G1945" s="89" t="s">
        <v>79</v>
      </c>
      <c r="H1945" s="89">
        <v>7</v>
      </c>
      <c r="I1945" s="89">
        <v>-7</v>
      </c>
      <c r="J1945" s="89">
        <v>2093</v>
      </c>
      <c r="K1945" s="91" t="s">
        <v>15</v>
      </c>
    </row>
    <row r="1946" spans="2:11" ht="16.350000000000001" customHeight="1" thickBot="1" x14ac:dyDescent="0.45">
      <c r="B1946" s="90"/>
      <c r="C1946" s="90"/>
      <c r="D1946" s="48" t="s">
        <v>6496</v>
      </c>
      <c r="E1946" s="90"/>
      <c r="F1946" s="90"/>
      <c r="G1946" s="90"/>
      <c r="H1946" s="90"/>
      <c r="I1946" s="90"/>
      <c r="J1946" s="90"/>
      <c r="K1946" s="92"/>
    </row>
    <row r="1947" spans="2:11" ht="15.6" customHeight="1" x14ac:dyDescent="0.4">
      <c r="B1947" s="89">
        <v>971</v>
      </c>
      <c r="C1947" s="89">
        <v>1795</v>
      </c>
      <c r="D1947" s="20" t="s">
        <v>1884</v>
      </c>
      <c r="E1947" s="89" t="s">
        <v>13</v>
      </c>
      <c r="F1947" s="89" t="s">
        <v>13</v>
      </c>
      <c r="G1947" s="89" t="s">
        <v>228</v>
      </c>
      <c r="H1947" s="89"/>
      <c r="I1947" s="89"/>
      <c r="J1947" s="89">
        <v>2047</v>
      </c>
      <c r="K1947" s="91" t="s">
        <v>19</v>
      </c>
    </row>
    <row r="1948" spans="2:11" ht="16.350000000000001" customHeight="1" thickBot="1" x14ac:dyDescent="0.45">
      <c r="B1948" s="90"/>
      <c r="C1948" s="90"/>
      <c r="D1948" s="48" t="s">
        <v>1885</v>
      </c>
      <c r="E1948" s="90"/>
      <c r="F1948" s="90"/>
      <c r="G1948" s="90"/>
      <c r="H1948" s="90"/>
      <c r="I1948" s="90"/>
      <c r="J1948" s="90"/>
      <c r="K1948" s="92"/>
    </row>
    <row r="1949" spans="2:11" ht="15.6" customHeight="1" x14ac:dyDescent="0.4">
      <c r="B1949" s="89">
        <v>972</v>
      </c>
      <c r="C1949" s="89">
        <v>1796</v>
      </c>
      <c r="D1949" s="20" t="s">
        <v>1886</v>
      </c>
      <c r="E1949" s="89" t="s">
        <v>62</v>
      </c>
      <c r="F1949" s="89" t="s">
        <v>13</v>
      </c>
      <c r="G1949" s="89" t="s">
        <v>29</v>
      </c>
      <c r="H1949" s="89"/>
      <c r="I1949" s="89"/>
      <c r="J1949" s="89">
        <v>2076</v>
      </c>
      <c r="K1949" s="91" t="s">
        <v>19</v>
      </c>
    </row>
    <row r="1950" spans="2:11" ht="16.350000000000001" customHeight="1" thickBot="1" x14ac:dyDescent="0.45">
      <c r="B1950" s="90"/>
      <c r="C1950" s="90"/>
      <c r="D1950" s="48" t="s">
        <v>1887</v>
      </c>
      <c r="E1950" s="90"/>
      <c r="F1950" s="90"/>
      <c r="G1950" s="90"/>
      <c r="H1950" s="90"/>
      <c r="I1950" s="90"/>
      <c r="J1950" s="90"/>
      <c r="K1950" s="92"/>
    </row>
    <row r="1951" spans="2:11" ht="15.6" customHeight="1" x14ac:dyDescent="0.4">
      <c r="B1951" s="89">
        <v>973</v>
      </c>
      <c r="C1951" s="89">
        <v>1797</v>
      </c>
      <c r="D1951" s="20" t="s">
        <v>1888</v>
      </c>
      <c r="E1951" s="89" t="s">
        <v>13</v>
      </c>
      <c r="F1951" s="89" t="s">
        <v>13</v>
      </c>
      <c r="G1951" s="89" t="s">
        <v>43</v>
      </c>
      <c r="H1951" s="89"/>
      <c r="I1951" s="89"/>
      <c r="J1951" s="89">
        <v>2022</v>
      </c>
      <c r="K1951" s="91" t="s">
        <v>19</v>
      </c>
    </row>
    <row r="1952" spans="2:11" ht="16.350000000000001" customHeight="1" thickBot="1" x14ac:dyDescent="0.45">
      <c r="B1952" s="90"/>
      <c r="C1952" s="90"/>
      <c r="D1952" s="48" t="s">
        <v>1889</v>
      </c>
      <c r="E1952" s="90"/>
      <c r="F1952" s="90"/>
      <c r="G1952" s="90"/>
      <c r="H1952" s="90"/>
      <c r="I1952" s="90"/>
      <c r="J1952" s="90"/>
      <c r="K1952" s="92"/>
    </row>
    <row r="1953" spans="2:11" ht="15.6" customHeight="1" x14ac:dyDescent="0.4">
      <c r="B1953" s="89">
        <v>974</v>
      </c>
      <c r="C1953" s="89">
        <v>1798</v>
      </c>
      <c r="D1953" s="20" t="s">
        <v>1890</v>
      </c>
      <c r="E1953" s="89">
        <v>93</v>
      </c>
      <c r="F1953" s="89" t="s">
        <v>13</v>
      </c>
      <c r="G1953" s="89" t="s">
        <v>29</v>
      </c>
      <c r="H1953" s="89"/>
      <c r="I1953" s="89"/>
      <c r="J1953" s="89">
        <v>2011</v>
      </c>
      <c r="K1953" s="91" t="s">
        <v>19</v>
      </c>
    </row>
    <row r="1954" spans="2:11" ht="16.350000000000001" customHeight="1" thickBot="1" x14ac:dyDescent="0.45">
      <c r="B1954" s="90"/>
      <c r="C1954" s="90"/>
      <c r="D1954" s="48" t="s">
        <v>1891</v>
      </c>
      <c r="E1954" s="90"/>
      <c r="F1954" s="90"/>
      <c r="G1954" s="90"/>
      <c r="H1954" s="90"/>
      <c r="I1954" s="90"/>
      <c r="J1954" s="90"/>
      <c r="K1954" s="92"/>
    </row>
    <row r="1955" spans="2:11" ht="15.6" customHeight="1" x14ac:dyDescent="0.4">
      <c r="B1955" s="89">
        <v>975</v>
      </c>
      <c r="C1955" s="89">
        <v>3928</v>
      </c>
      <c r="D1955" s="20" t="s">
        <v>1892</v>
      </c>
      <c r="E1955" s="89" t="s">
        <v>13</v>
      </c>
      <c r="F1955" s="89" t="s">
        <v>13</v>
      </c>
      <c r="G1955" s="89" t="s">
        <v>22</v>
      </c>
      <c r="H1955" s="89"/>
      <c r="I1955" s="89"/>
      <c r="J1955" s="89">
        <v>2110</v>
      </c>
      <c r="K1955" s="91" t="s">
        <v>15</v>
      </c>
    </row>
    <row r="1956" spans="2:11" ht="16.350000000000001" customHeight="1" thickBot="1" x14ac:dyDescent="0.45">
      <c r="B1956" s="90"/>
      <c r="C1956" s="90"/>
      <c r="D1956" s="48" t="s">
        <v>1893</v>
      </c>
      <c r="E1956" s="90"/>
      <c r="F1956" s="90"/>
      <c r="G1956" s="90"/>
      <c r="H1956" s="90"/>
      <c r="I1956" s="90"/>
      <c r="J1956" s="90"/>
      <c r="K1956" s="92"/>
    </row>
    <row r="1957" spans="2:11" ht="15.6" customHeight="1" x14ac:dyDescent="0.4">
      <c r="B1957" s="89">
        <v>976</v>
      </c>
      <c r="C1957" s="89">
        <v>1799</v>
      </c>
      <c r="D1957" s="20" t="s">
        <v>1894</v>
      </c>
      <c r="E1957" s="89">
        <v>47</v>
      </c>
      <c r="F1957" s="89" t="s">
        <v>13</v>
      </c>
      <c r="G1957" s="89" t="s">
        <v>85</v>
      </c>
      <c r="H1957" s="89"/>
      <c r="I1957" s="89"/>
      <c r="J1957" s="89">
        <v>2110</v>
      </c>
      <c r="K1957" s="91" t="s">
        <v>19</v>
      </c>
    </row>
    <row r="1958" spans="2:11" ht="16.350000000000001" customHeight="1" thickBot="1" x14ac:dyDescent="0.45">
      <c r="B1958" s="90"/>
      <c r="C1958" s="90"/>
      <c r="D1958" s="48" t="s">
        <v>1895</v>
      </c>
      <c r="E1958" s="90"/>
      <c r="F1958" s="90"/>
      <c r="G1958" s="90"/>
      <c r="H1958" s="90"/>
      <c r="I1958" s="90"/>
      <c r="J1958" s="90"/>
      <c r="K1958" s="92"/>
    </row>
    <row r="1959" spans="2:11" ht="15.6" customHeight="1" x14ac:dyDescent="0.4">
      <c r="B1959" s="89">
        <v>977</v>
      </c>
      <c r="C1959" s="89">
        <v>1800</v>
      </c>
      <c r="D1959" s="20" t="s">
        <v>1896</v>
      </c>
      <c r="E1959" s="89">
        <v>85</v>
      </c>
      <c r="F1959" s="89" t="s">
        <v>13</v>
      </c>
      <c r="G1959" s="89" t="s">
        <v>79</v>
      </c>
      <c r="H1959" s="89"/>
      <c r="I1959" s="89"/>
      <c r="J1959" s="89">
        <v>2075</v>
      </c>
      <c r="K1959" s="91" t="s">
        <v>19</v>
      </c>
    </row>
    <row r="1960" spans="2:11" ht="16.350000000000001" customHeight="1" thickBot="1" x14ac:dyDescent="0.45">
      <c r="B1960" s="90"/>
      <c r="C1960" s="90"/>
      <c r="D1960" s="48" t="s">
        <v>1897</v>
      </c>
      <c r="E1960" s="90"/>
      <c r="F1960" s="90"/>
      <c r="G1960" s="90"/>
      <c r="H1960" s="90"/>
      <c r="I1960" s="90"/>
      <c r="J1960" s="90"/>
      <c r="K1960" s="92"/>
    </row>
    <row r="1961" spans="2:11" ht="15.6" customHeight="1" x14ac:dyDescent="0.4">
      <c r="B1961" s="89">
        <v>978</v>
      </c>
      <c r="C1961" s="89">
        <v>1801</v>
      </c>
      <c r="D1961" s="20" t="s">
        <v>1898</v>
      </c>
      <c r="E1961" s="89" t="s">
        <v>13</v>
      </c>
      <c r="F1961" s="89" t="s">
        <v>13</v>
      </c>
      <c r="G1961" s="89" t="s">
        <v>1899</v>
      </c>
      <c r="H1961" s="89"/>
      <c r="I1961" s="89"/>
      <c r="J1961" s="89">
        <v>2053</v>
      </c>
      <c r="K1961" s="91" t="s">
        <v>19</v>
      </c>
    </row>
    <row r="1962" spans="2:11" ht="16.350000000000001" customHeight="1" thickBot="1" x14ac:dyDescent="0.45">
      <c r="B1962" s="90"/>
      <c r="C1962" s="90"/>
      <c r="D1962" s="48" t="s">
        <v>1900</v>
      </c>
      <c r="E1962" s="90"/>
      <c r="F1962" s="90"/>
      <c r="G1962" s="90"/>
      <c r="H1962" s="90"/>
      <c r="I1962" s="90"/>
      <c r="J1962" s="90"/>
      <c r="K1962" s="92"/>
    </row>
    <row r="1963" spans="2:11" ht="15.6" customHeight="1" x14ac:dyDescent="0.4">
      <c r="B1963" s="89">
        <v>979</v>
      </c>
      <c r="C1963" s="89">
        <v>4116</v>
      </c>
      <c r="D1963" s="20" t="s">
        <v>6234</v>
      </c>
      <c r="E1963" s="89" t="s">
        <v>42</v>
      </c>
      <c r="F1963" s="89" t="s">
        <v>13</v>
      </c>
      <c r="G1963" s="89" t="s">
        <v>435</v>
      </c>
      <c r="H1963" s="89"/>
      <c r="I1963" s="89"/>
      <c r="J1963" s="89">
        <v>2051</v>
      </c>
      <c r="K1963" s="91" t="s">
        <v>15</v>
      </c>
    </row>
    <row r="1964" spans="2:11" ht="16.350000000000001" customHeight="1" thickBot="1" x14ac:dyDescent="0.45">
      <c r="B1964" s="90"/>
      <c r="C1964" s="90"/>
      <c r="D1964" s="48" t="s">
        <v>6351</v>
      </c>
      <c r="E1964" s="90"/>
      <c r="F1964" s="90"/>
      <c r="G1964" s="90"/>
      <c r="H1964" s="90"/>
      <c r="I1964" s="90"/>
      <c r="J1964" s="90"/>
      <c r="K1964" s="92"/>
    </row>
    <row r="1965" spans="2:11" ht="15.6" customHeight="1" x14ac:dyDescent="0.4">
      <c r="B1965" s="89">
        <v>980</v>
      </c>
      <c r="C1965" s="89">
        <v>1802</v>
      </c>
      <c r="D1965" s="20" t="s">
        <v>1901</v>
      </c>
      <c r="E1965" s="89">
        <v>52</v>
      </c>
      <c r="F1965" s="89" t="s">
        <v>13</v>
      </c>
      <c r="G1965" s="89" t="s">
        <v>169</v>
      </c>
      <c r="H1965" s="89"/>
      <c r="I1965" s="89"/>
      <c r="J1965" s="89">
        <v>2030</v>
      </c>
      <c r="K1965" s="91" t="s">
        <v>19</v>
      </c>
    </row>
    <row r="1966" spans="2:11" ht="16.350000000000001" customHeight="1" thickBot="1" x14ac:dyDescent="0.45">
      <c r="B1966" s="90"/>
      <c r="C1966" s="90"/>
      <c r="D1966" s="48" t="s">
        <v>1902</v>
      </c>
      <c r="E1966" s="90"/>
      <c r="F1966" s="90"/>
      <c r="G1966" s="90"/>
      <c r="H1966" s="90"/>
      <c r="I1966" s="90"/>
      <c r="J1966" s="90"/>
      <c r="K1966" s="92"/>
    </row>
    <row r="1967" spans="2:11" ht="15.6" customHeight="1" x14ac:dyDescent="0.4">
      <c r="B1967" s="89">
        <v>981</v>
      </c>
      <c r="C1967" s="89">
        <v>1804</v>
      </c>
      <c r="D1967" s="20" t="s">
        <v>6135</v>
      </c>
      <c r="E1967" s="89" t="s">
        <v>49</v>
      </c>
      <c r="F1967" s="89" t="s">
        <v>134</v>
      </c>
      <c r="G1967" s="89" t="s">
        <v>29</v>
      </c>
      <c r="H1967" s="89">
        <f>8+7+11+9+7+8</f>
        <v>50</v>
      </c>
      <c r="I1967" s="89">
        <f>0-6+23-8+3+11</f>
        <v>23</v>
      </c>
      <c r="J1967" s="89">
        <v>2389</v>
      </c>
      <c r="K1967" s="91" t="s">
        <v>15</v>
      </c>
    </row>
    <row r="1968" spans="2:11" ht="16.350000000000001" customHeight="1" thickBot="1" x14ac:dyDescent="0.45">
      <c r="B1968" s="90"/>
      <c r="C1968" s="90"/>
      <c r="D1968" s="48" t="s">
        <v>1907</v>
      </c>
      <c r="E1968" s="90"/>
      <c r="F1968" s="90"/>
      <c r="G1968" s="90"/>
      <c r="H1968" s="90"/>
      <c r="I1968" s="90"/>
      <c r="J1968" s="90"/>
      <c r="K1968" s="92"/>
    </row>
    <row r="1969" spans="2:11" ht="15.6" customHeight="1" x14ac:dyDescent="0.4">
      <c r="B1969" s="89">
        <v>982</v>
      </c>
      <c r="C1969" s="89">
        <v>1803</v>
      </c>
      <c r="D1969" s="20" t="s">
        <v>1903</v>
      </c>
      <c r="E1969" s="89">
        <v>98</v>
      </c>
      <c r="F1969" s="89" t="s">
        <v>57</v>
      </c>
      <c r="G1969" s="89" t="s">
        <v>193</v>
      </c>
      <c r="H1969" s="89"/>
      <c r="I1969" s="89"/>
      <c r="J1969" s="89">
        <v>2214</v>
      </c>
      <c r="K1969" s="91" t="s">
        <v>15</v>
      </c>
    </row>
    <row r="1970" spans="2:11" ht="16.350000000000001" customHeight="1" thickBot="1" x14ac:dyDescent="0.45">
      <c r="B1970" s="90"/>
      <c r="C1970" s="90"/>
      <c r="D1970" s="48" t="s">
        <v>1904</v>
      </c>
      <c r="E1970" s="90"/>
      <c r="F1970" s="90"/>
      <c r="G1970" s="90"/>
      <c r="H1970" s="90"/>
      <c r="I1970" s="90"/>
      <c r="J1970" s="90"/>
      <c r="K1970" s="92"/>
    </row>
    <row r="1971" spans="2:11" ht="15.6" customHeight="1" x14ac:dyDescent="0.4">
      <c r="B1971" s="89">
        <v>983</v>
      </c>
      <c r="C1971" s="89">
        <v>3818</v>
      </c>
      <c r="D1971" s="20" t="s">
        <v>1905</v>
      </c>
      <c r="E1971" s="89">
        <v>11</v>
      </c>
      <c r="F1971" s="89" t="s">
        <v>13</v>
      </c>
      <c r="G1971" s="89" t="s">
        <v>43</v>
      </c>
      <c r="H1971" s="89"/>
      <c r="I1971" s="89"/>
      <c r="J1971" s="89">
        <v>2066</v>
      </c>
      <c r="K1971" s="91" t="s">
        <v>19</v>
      </c>
    </row>
    <row r="1972" spans="2:11" ht="16.350000000000001" customHeight="1" thickBot="1" x14ac:dyDescent="0.45">
      <c r="B1972" s="90"/>
      <c r="C1972" s="90"/>
      <c r="D1972" s="48" t="s">
        <v>1906</v>
      </c>
      <c r="E1972" s="90"/>
      <c r="F1972" s="90"/>
      <c r="G1972" s="90"/>
      <c r="H1972" s="90"/>
      <c r="I1972" s="90"/>
      <c r="J1972" s="90"/>
      <c r="K1972" s="92"/>
    </row>
    <row r="1973" spans="2:11" ht="15.6" customHeight="1" x14ac:dyDescent="0.4">
      <c r="B1973" s="89">
        <v>984</v>
      </c>
      <c r="C1973" s="89">
        <v>1805</v>
      </c>
      <c r="D1973" s="20" t="s">
        <v>1908</v>
      </c>
      <c r="E1973" s="89">
        <v>94</v>
      </c>
      <c r="F1973" s="89" t="s">
        <v>13</v>
      </c>
      <c r="G1973" s="89" t="s">
        <v>29</v>
      </c>
      <c r="H1973" s="89"/>
      <c r="I1973" s="89"/>
      <c r="J1973" s="89">
        <v>2040</v>
      </c>
      <c r="K1973" s="91" t="s">
        <v>19</v>
      </c>
    </row>
    <row r="1974" spans="2:11" ht="16.350000000000001" customHeight="1" thickBot="1" x14ac:dyDescent="0.45">
      <c r="B1974" s="90"/>
      <c r="C1974" s="90"/>
      <c r="D1974" s="48" t="s">
        <v>1909</v>
      </c>
      <c r="E1974" s="90"/>
      <c r="F1974" s="90"/>
      <c r="G1974" s="90"/>
      <c r="H1974" s="90"/>
      <c r="I1974" s="90"/>
      <c r="J1974" s="90"/>
      <c r="K1974" s="92"/>
    </row>
    <row r="1975" spans="2:11" ht="15.6" customHeight="1" x14ac:dyDescent="0.4">
      <c r="B1975" s="89">
        <v>985</v>
      </c>
      <c r="C1975" s="89">
        <v>1806</v>
      </c>
      <c r="D1975" s="20" t="s">
        <v>1910</v>
      </c>
      <c r="E1975" s="89">
        <v>47</v>
      </c>
      <c r="F1975" s="89" t="s">
        <v>13</v>
      </c>
      <c r="G1975" s="89" t="s">
        <v>29</v>
      </c>
      <c r="H1975" s="89">
        <v>9</v>
      </c>
      <c r="I1975" s="89">
        <v>-13</v>
      </c>
      <c r="J1975" s="89">
        <v>1952</v>
      </c>
      <c r="K1975" s="91" t="s">
        <v>15</v>
      </c>
    </row>
    <row r="1976" spans="2:11" ht="16.350000000000001" customHeight="1" thickBot="1" x14ac:dyDescent="0.45">
      <c r="B1976" s="90"/>
      <c r="C1976" s="90"/>
      <c r="D1976" s="48" t="s">
        <v>1911</v>
      </c>
      <c r="E1976" s="90"/>
      <c r="F1976" s="90"/>
      <c r="G1976" s="90"/>
      <c r="H1976" s="90"/>
      <c r="I1976" s="90"/>
      <c r="J1976" s="90"/>
      <c r="K1976" s="92"/>
    </row>
    <row r="1977" spans="2:11" ht="15.6" customHeight="1" x14ac:dyDescent="0.4">
      <c r="B1977" s="89">
        <v>986</v>
      </c>
      <c r="C1977" s="89">
        <v>3714</v>
      </c>
      <c r="D1977" s="20" t="s">
        <v>1912</v>
      </c>
      <c r="E1977" s="89" t="s">
        <v>13</v>
      </c>
      <c r="F1977" s="89" t="s">
        <v>13</v>
      </c>
      <c r="G1977" s="89" t="s">
        <v>14</v>
      </c>
      <c r="H1977" s="89"/>
      <c r="I1977" s="89"/>
      <c r="J1977" s="89">
        <v>2070</v>
      </c>
      <c r="K1977" s="91" t="s">
        <v>19</v>
      </c>
    </row>
    <row r="1978" spans="2:11" ht="16.350000000000001" customHeight="1" thickBot="1" x14ac:dyDescent="0.45">
      <c r="B1978" s="90"/>
      <c r="C1978" s="90"/>
      <c r="D1978" s="48" t="s">
        <v>1913</v>
      </c>
      <c r="E1978" s="90"/>
      <c r="F1978" s="90"/>
      <c r="G1978" s="90"/>
      <c r="H1978" s="90"/>
      <c r="I1978" s="90"/>
      <c r="J1978" s="90"/>
      <c r="K1978" s="92"/>
    </row>
    <row r="1979" spans="2:11" ht="15.6" customHeight="1" x14ac:dyDescent="0.4">
      <c r="B1979" s="89">
        <v>987</v>
      </c>
      <c r="C1979" s="89">
        <v>1807</v>
      </c>
      <c r="D1979" s="20" t="s">
        <v>1914</v>
      </c>
      <c r="E1979" s="89" t="s">
        <v>13</v>
      </c>
      <c r="F1979" s="89" t="s">
        <v>13</v>
      </c>
      <c r="G1979" s="89" t="s">
        <v>469</v>
      </c>
      <c r="H1979" s="89"/>
      <c r="I1979" s="89"/>
      <c r="J1979" s="89">
        <v>2078</v>
      </c>
      <c r="K1979" s="91" t="s">
        <v>19</v>
      </c>
    </row>
    <row r="1980" spans="2:11" ht="16.350000000000001" customHeight="1" thickBot="1" x14ac:dyDescent="0.45">
      <c r="B1980" s="90"/>
      <c r="C1980" s="90"/>
      <c r="D1980" s="48" t="s">
        <v>1915</v>
      </c>
      <c r="E1980" s="90"/>
      <c r="F1980" s="90"/>
      <c r="G1980" s="90"/>
      <c r="H1980" s="90"/>
      <c r="I1980" s="90"/>
      <c r="J1980" s="90"/>
      <c r="K1980" s="92"/>
    </row>
    <row r="1981" spans="2:11" ht="15.6" customHeight="1" x14ac:dyDescent="0.4">
      <c r="B1981" s="89">
        <v>988</v>
      </c>
      <c r="C1981" s="89">
        <v>1808</v>
      </c>
      <c r="D1981" s="20" t="s">
        <v>1916</v>
      </c>
      <c r="E1981" s="89" t="s">
        <v>13</v>
      </c>
      <c r="F1981" s="89" t="s">
        <v>13</v>
      </c>
      <c r="G1981" s="89" t="s">
        <v>29</v>
      </c>
      <c r="H1981" s="89"/>
      <c r="I1981" s="89"/>
      <c r="J1981" s="89">
        <v>2067</v>
      </c>
      <c r="K1981" s="91" t="s">
        <v>19</v>
      </c>
    </row>
    <row r="1982" spans="2:11" ht="16.350000000000001" customHeight="1" thickBot="1" x14ac:dyDescent="0.45">
      <c r="B1982" s="90"/>
      <c r="C1982" s="90"/>
      <c r="D1982" s="48" t="s">
        <v>1917</v>
      </c>
      <c r="E1982" s="90"/>
      <c r="F1982" s="90"/>
      <c r="G1982" s="90"/>
      <c r="H1982" s="90"/>
      <c r="I1982" s="90"/>
      <c r="J1982" s="90"/>
      <c r="K1982" s="92"/>
    </row>
    <row r="1983" spans="2:11" ht="15.6" customHeight="1" x14ac:dyDescent="0.4">
      <c r="B1983" s="89">
        <v>989</v>
      </c>
      <c r="C1983" s="89">
        <v>1809</v>
      </c>
      <c r="D1983" s="20" t="s">
        <v>1918</v>
      </c>
      <c r="E1983" s="89">
        <v>79</v>
      </c>
      <c r="F1983" s="89" t="s">
        <v>13</v>
      </c>
      <c r="G1983" s="89" t="s">
        <v>29</v>
      </c>
      <c r="H1983" s="89"/>
      <c r="I1983" s="89"/>
      <c r="J1983" s="89">
        <v>2065</v>
      </c>
      <c r="K1983" s="91" t="s">
        <v>19</v>
      </c>
    </row>
    <row r="1984" spans="2:11" ht="16.350000000000001" customHeight="1" thickBot="1" x14ac:dyDescent="0.45">
      <c r="B1984" s="90"/>
      <c r="C1984" s="90"/>
      <c r="D1984" s="48" t="s">
        <v>1919</v>
      </c>
      <c r="E1984" s="90"/>
      <c r="F1984" s="90"/>
      <c r="G1984" s="90"/>
      <c r="H1984" s="90"/>
      <c r="I1984" s="90"/>
      <c r="J1984" s="90"/>
      <c r="K1984" s="92"/>
    </row>
    <row r="1985" spans="2:11" ht="15.6" customHeight="1" x14ac:dyDescent="0.4">
      <c r="B1985" s="89">
        <v>990</v>
      </c>
      <c r="C1985" s="89">
        <v>1810</v>
      </c>
      <c r="D1985" s="20" t="s">
        <v>1920</v>
      </c>
      <c r="E1985" s="89">
        <v>49</v>
      </c>
      <c r="F1985" s="89" t="s">
        <v>13</v>
      </c>
      <c r="G1985" s="89" t="s">
        <v>29</v>
      </c>
      <c r="H1985" s="89"/>
      <c r="I1985" s="89"/>
      <c r="J1985" s="89">
        <v>2036</v>
      </c>
      <c r="K1985" s="91" t="s">
        <v>19</v>
      </c>
    </row>
    <row r="1986" spans="2:11" ht="16.350000000000001" customHeight="1" thickBot="1" x14ac:dyDescent="0.45">
      <c r="B1986" s="90"/>
      <c r="C1986" s="90"/>
      <c r="D1986" s="48" t="s">
        <v>1921</v>
      </c>
      <c r="E1986" s="90"/>
      <c r="F1986" s="90"/>
      <c r="G1986" s="90"/>
      <c r="H1986" s="90"/>
      <c r="I1986" s="90"/>
      <c r="J1986" s="90"/>
      <c r="K1986" s="92"/>
    </row>
    <row r="1987" spans="2:11" ht="15.6" customHeight="1" x14ac:dyDescent="0.4">
      <c r="B1987" s="89">
        <v>991</v>
      </c>
      <c r="C1987" s="89">
        <v>3715</v>
      </c>
      <c r="D1987" s="20" t="s">
        <v>1922</v>
      </c>
      <c r="E1987" s="89" t="s">
        <v>13</v>
      </c>
      <c r="F1987" s="89" t="s">
        <v>13</v>
      </c>
      <c r="G1987" s="89" t="s">
        <v>85</v>
      </c>
      <c r="H1987" s="89"/>
      <c r="I1987" s="89"/>
      <c r="J1987" s="89">
        <v>2067</v>
      </c>
      <c r="K1987" s="91" t="s">
        <v>19</v>
      </c>
    </row>
    <row r="1988" spans="2:11" ht="16.350000000000001" customHeight="1" thickBot="1" x14ac:dyDescent="0.45">
      <c r="B1988" s="90"/>
      <c r="C1988" s="90"/>
      <c r="D1988" s="48" t="s">
        <v>1923</v>
      </c>
      <c r="E1988" s="90"/>
      <c r="F1988" s="90"/>
      <c r="G1988" s="90"/>
      <c r="H1988" s="90"/>
      <c r="I1988" s="90"/>
      <c r="J1988" s="90"/>
      <c r="K1988" s="92"/>
    </row>
    <row r="1989" spans="2:11" ht="15.6" customHeight="1" x14ac:dyDescent="0.4">
      <c r="B1989" s="89">
        <v>992</v>
      </c>
      <c r="C1989" s="89">
        <v>4009</v>
      </c>
      <c r="D1989" s="20" t="s">
        <v>1924</v>
      </c>
      <c r="E1989" s="89" t="s">
        <v>42</v>
      </c>
      <c r="F1989" s="89" t="s">
        <v>13</v>
      </c>
      <c r="G1989" s="89" t="s">
        <v>43</v>
      </c>
      <c r="H1989" s="89">
        <v>11</v>
      </c>
      <c r="I1989" s="89">
        <v>-12</v>
      </c>
      <c r="J1989" s="89">
        <v>2061</v>
      </c>
      <c r="K1989" s="91" t="s">
        <v>15</v>
      </c>
    </row>
    <row r="1990" spans="2:11" ht="16.350000000000001" customHeight="1" thickBot="1" x14ac:dyDescent="0.45">
      <c r="B1990" s="90"/>
      <c r="C1990" s="90"/>
      <c r="D1990" s="48" t="s">
        <v>1925</v>
      </c>
      <c r="E1990" s="90"/>
      <c r="F1990" s="90"/>
      <c r="G1990" s="90"/>
      <c r="H1990" s="90"/>
      <c r="I1990" s="90"/>
      <c r="J1990" s="90"/>
      <c r="K1990" s="92"/>
    </row>
    <row r="1991" spans="2:11" ht="15.6" customHeight="1" x14ac:dyDescent="0.4">
      <c r="B1991" s="89">
        <v>993</v>
      </c>
      <c r="C1991" s="89">
        <v>4198</v>
      </c>
      <c r="D1991" s="20" t="s">
        <v>6467</v>
      </c>
      <c r="E1991" s="89" t="s">
        <v>2331</v>
      </c>
      <c r="F1991" s="89" t="s">
        <v>13</v>
      </c>
      <c r="G1991" s="89" t="s">
        <v>39</v>
      </c>
      <c r="H1991" s="89">
        <v>11</v>
      </c>
      <c r="I1991" s="89">
        <v>-45</v>
      </c>
      <c r="J1991" s="89">
        <v>2055</v>
      </c>
      <c r="K1991" s="91" t="s">
        <v>15</v>
      </c>
    </row>
    <row r="1992" spans="2:11" ht="16.350000000000001" customHeight="1" thickBot="1" x14ac:dyDescent="0.45">
      <c r="B1992" s="90"/>
      <c r="C1992" s="90"/>
      <c r="D1992" s="48" t="s">
        <v>6488</v>
      </c>
      <c r="E1992" s="90"/>
      <c r="F1992" s="90"/>
      <c r="G1992" s="90"/>
      <c r="H1992" s="90"/>
      <c r="I1992" s="90"/>
      <c r="J1992" s="90"/>
      <c r="K1992" s="92"/>
    </row>
    <row r="1993" spans="2:11" ht="15.6" customHeight="1" x14ac:dyDescent="0.4">
      <c r="B1993" s="89">
        <v>994</v>
      </c>
      <c r="C1993" s="89">
        <v>1811</v>
      </c>
      <c r="D1993" s="20" t="s">
        <v>1926</v>
      </c>
      <c r="E1993" s="89">
        <v>38</v>
      </c>
      <c r="F1993" s="89" t="s">
        <v>13</v>
      </c>
      <c r="G1993" s="89" t="s">
        <v>32</v>
      </c>
      <c r="H1993" s="89"/>
      <c r="I1993" s="89"/>
      <c r="J1993" s="89">
        <v>2043</v>
      </c>
      <c r="K1993" s="91" t="s">
        <v>19</v>
      </c>
    </row>
    <row r="1994" spans="2:11" ht="16.350000000000001" customHeight="1" thickBot="1" x14ac:dyDescent="0.45">
      <c r="B1994" s="90"/>
      <c r="C1994" s="90"/>
      <c r="D1994" s="48" t="s">
        <v>1927</v>
      </c>
      <c r="E1994" s="90"/>
      <c r="F1994" s="90"/>
      <c r="G1994" s="90"/>
      <c r="H1994" s="90"/>
      <c r="I1994" s="90"/>
      <c r="J1994" s="90"/>
      <c r="K1994" s="92"/>
    </row>
    <row r="1995" spans="2:11" ht="15.6" customHeight="1" x14ac:dyDescent="0.4">
      <c r="B1995" s="89">
        <v>995</v>
      </c>
      <c r="C1995" s="89">
        <v>1812</v>
      </c>
      <c r="D1995" s="20" t="s">
        <v>1928</v>
      </c>
      <c r="E1995" s="89" t="s">
        <v>13</v>
      </c>
      <c r="F1995" s="89" t="s">
        <v>13</v>
      </c>
      <c r="G1995" s="89" t="s">
        <v>88</v>
      </c>
      <c r="H1995" s="89"/>
      <c r="I1995" s="89"/>
      <c r="J1995" s="89">
        <v>2035</v>
      </c>
      <c r="K1995" s="91" t="s">
        <v>19</v>
      </c>
    </row>
    <row r="1996" spans="2:11" ht="16.350000000000001" customHeight="1" thickBot="1" x14ac:dyDescent="0.45">
      <c r="B1996" s="90"/>
      <c r="C1996" s="90"/>
      <c r="D1996" s="48" t="s">
        <v>1929</v>
      </c>
      <c r="E1996" s="90"/>
      <c r="F1996" s="90"/>
      <c r="G1996" s="90"/>
      <c r="H1996" s="90"/>
      <c r="I1996" s="90"/>
      <c r="J1996" s="90"/>
      <c r="K1996" s="92"/>
    </row>
    <row r="1997" spans="2:11" ht="15.6" customHeight="1" x14ac:dyDescent="0.4">
      <c r="B1997" s="89">
        <v>996</v>
      </c>
      <c r="C1997" s="89">
        <v>1813</v>
      </c>
      <c r="D1997" s="20" t="s">
        <v>1930</v>
      </c>
      <c r="E1997" s="89">
        <v>69</v>
      </c>
      <c r="F1997" s="89" t="s">
        <v>57</v>
      </c>
      <c r="G1997" s="89" t="s">
        <v>22</v>
      </c>
      <c r="H1997" s="89">
        <v>7</v>
      </c>
      <c r="I1997" s="89">
        <v>-20</v>
      </c>
      <c r="J1997" s="89">
        <v>2129</v>
      </c>
      <c r="K1997" s="91" t="s">
        <v>15</v>
      </c>
    </row>
    <row r="1998" spans="2:11" ht="16.350000000000001" customHeight="1" thickBot="1" x14ac:dyDescent="0.45">
      <c r="B1998" s="90"/>
      <c r="C1998" s="90"/>
      <c r="D1998" s="48" t="s">
        <v>1931</v>
      </c>
      <c r="E1998" s="90"/>
      <c r="F1998" s="90"/>
      <c r="G1998" s="90"/>
      <c r="H1998" s="90"/>
      <c r="I1998" s="90"/>
      <c r="J1998" s="90"/>
      <c r="K1998" s="92"/>
    </row>
    <row r="1999" spans="2:11" ht="15.6" customHeight="1" x14ac:dyDescent="0.4">
      <c r="B1999" s="89">
        <v>997</v>
      </c>
      <c r="C1999" s="89">
        <v>1814</v>
      </c>
      <c r="D1999" s="20" t="s">
        <v>1932</v>
      </c>
      <c r="E1999" s="89" t="s">
        <v>13</v>
      </c>
      <c r="F1999" s="89" t="s">
        <v>13</v>
      </c>
      <c r="G1999" s="89" t="s">
        <v>39</v>
      </c>
      <c r="H1999" s="89"/>
      <c r="I1999" s="89"/>
      <c r="J1999" s="89">
        <v>2052</v>
      </c>
      <c r="K1999" s="91" t="s">
        <v>19</v>
      </c>
    </row>
    <row r="2000" spans="2:11" ht="16.350000000000001" customHeight="1" thickBot="1" x14ac:dyDescent="0.45">
      <c r="B2000" s="90"/>
      <c r="C2000" s="90"/>
      <c r="D2000" s="48" t="s">
        <v>1933</v>
      </c>
      <c r="E2000" s="90"/>
      <c r="F2000" s="90"/>
      <c r="G2000" s="90"/>
      <c r="H2000" s="90"/>
      <c r="I2000" s="90"/>
      <c r="J2000" s="90"/>
      <c r="K2000" s="92"/>
    </row>
    <row r="2001" spans="2:11" ht="15.6" customHeight="1" x14ac:dyDescent="0.4">
      <c r="B2001" s="89">
        <v>998</v>
      </c>
      <c r="C2001" s="89">
        <v>1815</v>
      </c>
      <c r="D2001" s="20" t="s">
        <v>1934</v>
      </c>
      <c r="E2001" s="89" t="s">
        <v>13</v>
      </c>
      <c r="F2001" s="89" t="s">
        <v>13</v>
      </c>
      <c r="G2001" s="89" t="s">
        <v>39</v>
      </c>
      <c r="H2001" s="89"/>
      <c r="I2001" s="89"/>
      <c r="J2001" s="89">
        <v>2059</v>
      </c>
      <c r="K2001" s="91" t="s">
        <v>19</v>
      </c>
    </row>
    <row r="2002" spans="2:11" ht="16.350000000000001" customHeight="1" thickBot="1" x14ac:dyDescent="0.45">
      <c r="B2002" s="90"/>
      <c r="C2002" s="90"/>
      <c r="D2002" s="48" t="s">
        <v>1935</v>
      </c>
      <c r="E2002" s="90"/>
      <c r="F2002" s="90"/>
      <c r="G2002" s="90"/>
      <c r="H2002" s="90"/>
      <c r="I2002" s="90"/>
      <c r="J2002" s="90"/>
      <c r="K2002" s="92"/>
    </row>
    <row r="2003" spans="2:11" ht="15.6" customHeight="1" x14ac:dyDescent="0.4">
      <c r="B2003" s="89">
        <v>999</v>
      </c>
      <c r="C2003" s="89">
        <v>1816</v>
      </c>
      <c r="D2003" s="20" t="s">
        <v>1936</v>
      </c>
      <c r="E2003" s="89">
        <v>99</v>
      </c>
      <c r="F2003" s="89" t="s">
        <v>13</v>
      </c>
      <c r="G2003" s="89" t="s">
        <v>32</v>
      </c>
      <c r="H2003" s="89"/>
      <c r="I2003" s="89"/>
      <c r="J2003" s="89">
        <v>2017</v>
      </c>
      <c r="K2003" s="91" t="s">
        <v>19</v>
      </c>
    </row>
    <row r="2004" spans="2:11" ht="16.350000000000001" customHeight="1" thickBot="1" x14ac:dyDescent="0.45">
      <c r="B2004" s="90"/>
      <c r="C2004" s="90"/>
      <c r="D2004" s="48" t="s">
        <v>1937</v>
      </c>
      <c r="E2004" s="90"/>
      <c r="F2004" s="90"/>
      <c r="G2004" s="90"/>
      <c r="H2004" s="90"/>
      <c r="I2004" s="90"/>
      <c r="J2004" s="90"/>
      <c r="K2004" s="92"/>
    </row>
    <row r="2005" spans="2:11" ht="15.6" customHeight="1" x14ac:dyDescent="0.4">
      <c r="B2005" s="89">
        <v>1000</v>
      </c>
      <c r="C2005" s="89">
        <v>3953</v>
      </c>
      <c r="D2005" s="20" t="s">
        <v>1938</v>
      </c>
      <c r="E2005" s="89" t="s">
        <v>13</v>
      </c>
      <c r="F2005" s="89" t="s">
        <v>13</v>
      </c>
      <c r="G2005" s="89" t="s">
        <v>22</v>
      </c>
      <c r="H2005" s="89"/>
      <c r="I2005" s="89"/>
      <c r="J2005" s="89">
        <v>2100</v>
      </c>
      <c r="K2005" s="91" t="s">
        <v>15</v>
      </c>
    </row>
    <row r="2006" spans="2:11" ht="16.350000000000001" customHeight="1" thickBot="1" x14ac:dyDescent="0.45">
      <c r="B2006" s="90"/>
      <c r="C2006" s="90"/>
      <c r="D2006" s="48" t="s">
        <v>1939</v>
      </c>
      <c r="E2006" s="90"/>
      <c r="F2006" s="90"/>
      <c r="G2006" s="90"/>
      <c r="H2006" s="90"/>
      <c r="I2006" s="90"/>
      <c r="J2006" s="90"/>
      <c r="K2006" s="92"/>
    </row>
    <row r="2007" spans="2:11" ht="15.6" customHeight="1" x14ac:dyDescent="0.4">
      <c r="B2007" s="89">
        <v>1001</v>
      </c>
      <c r="C2007" s="89">
        <v>1817</v>
      </c>
      <c r="D2007" s="20" t="s">
        <v>1940</v>
      </c>
      <c r="E2007" s="89">
        <v>84</v>
      </c>
      <c r="F2007" s="89" t="s">
        <v>13</v>
      </c>
      <c r="G2007" s="89" t="s">
        <v>29</v>
      </c>
      <c r="H2007" s="89"/>
      <c r="I2007" s="89"/>
      <c r="J2007" s="89">
        <v>2249</v>
      </c>
      <c r="K2007" s="91" t="s">
        <v>19</v>
      </c>
    </row>
    <row r="2008" spans="2:11" ht="16.350000000000001" customHeight="1" thickBot="1" x14ac:dyDescent="0.45">
      <c r="B2008" s="90"/>
      <c r="C2008" s="90"/>
      <c r="D2008" s="48" t="s">
        <v>1941</v>
      </c>
      <c r="E2008" s="90"/>
      <c r="F2008" s="90"/>
      <c r="G2008" s="90"/>
      <c r="H2008" s="90"/>
      <c r="I2008" s="90"/>
      <c r="J2008" s="90"/>
      <c r="K2008" s="92"/>
    </row>
    <row r="2009" spans="2:11" ht="15.6" customHeight="1" x14ac:dyDescent="0.4">
      <c r="B2009" s="89">
        <v>1002</v>
      </c>
      <c r="C2009" s="89">
        <v>1818</v>
      </c>
      <c r="D2009" s="20" t="s">
        <v>1942</v>
      </c>
      <c r="E2009" s="89" t="s">
        <v>13</v>
      </c>
      <c r="F2009" s="89" t="s">
        <v>13</v>
      </c>
      <c r="G2009" s="89" t="s">
        <v>22</v>
      </c>
      <c r="H2009" s="89"/>
      <c r="I2009" s="89"/>
      <c r="J2009" s="89">
        <v>2075</v>
      </c>
      <c r="K2009" s="91" t="s">
        <v>19</v>
      </c>
    </row>
    <row r="2010" spans="2:11" ht="16.350000000000001" customHeight="1" thickBot="1" x14ac:dyDescent="0.45">
      <c r="B2010" s="90"/>
      <c r="C2010" s="90"/>
      <c r="D2010" s="48" t="s">
        <v>1943</v>
      </c>
      <c r="E2010" s="90"/>
      <c r="F2010" s="90"/>
      <c r="G2010" s="90"/>
      <c r="H2010" s="90"/>
      <c r="I2010" s="90"/>
      <c r="J2010" s="90"/>
      <c r="K2010" s="92"/>
    </row>
    <row r="2011" spans="2:11" ht="15.6" customHeight="1" x14ac:dyDescent="0.4">
      <c r="B2011" s="89">
        <v>1003</v>
      </c>
      <c r="C2011" s="89">
        <v>4004</v>
      </c>
      <c r="D2011" s="20" t="s">
        <v>1944</v>
      </c>
      <c r="E2011" s="89" t="s">
        <v>137</v>
      </c>
      <c r="F2011" s="89" t="s">
        <v>13</v>
      </c>
      <c r="G2011" s="89" t="s">
        <v>43</v>
      </c>
      <c r="H2011" s="89"/>
      <c r="I2011" s="89"/>
      <c r="J2011" s="89">
        <v>2065</v>
      </c>
      <c r="K2011" s="91" t="s">
        <v>15</v>
      </c>
    </row>
    <row r="2012" spans="2:11" ht="16.350000000000001" customHeight="1" thickBot="1" x14ac:dyDescent="0.45">
      <c r="B2012" s="90"/>
      <c r="C2012" s="90"/>
      <c r="D2012" s="48" t="s">
        <v>1945</v>
      </c>
      <c r="E2012" s="90"/>
      <c r="F2012" s="90"/>
      <c r="G2012" s="90"/>
      <c r="H2012" s="90"/>
      <c r="I2012" s="90"/>
      <c r="J2012" s="90"/>
      <c r="K2012" s="92"/>
    </row>
    <row r="2013" spans="2:11" ht="15.6" customHeight="1" x14ac:dyDescent="0.4">
      <c r="B2013" s="89">
        <v>1004</v>
      </c>
      <c r="C2013" s="89">
        <v>1819</v>
      </c>
      <c r="D2013" s="20" t="s">
        <v>1946</v>
      </c>
      <c r="E2013" s="89">
        <v>91</v>
      </c>
      <c r="F2013" s="89" t="s">
        <v>13</v>
      </c>
      <c r="G2013" s="89" t="s">
        <v>29</v>
      </c>
      <c r="H2013" s="89"/>
      <c r="I2013" s="89"/>
      <c r="J2013" s="89">
        <v>2053</v>
      </c>
      <c r="K2013" s="91" t="s">
        <v>19</v>
      </c>
    </row>
    <row r="2014" spans="2:11" ht="16.350000000000001" customHeight="1" thickBot="1" x14ac:dyDescent="0.45">
      <c r="B2014" s="90"/>
      <c r="C2014" s="90"/>
      <c r="D2014" s="48" t="s">
        <v>1947</v>
      </c>
      <c r="E2014" s="90"/>
      <c r="F2014" s="90"/>
      <c r="G2014" s="90"/>
      <c r="H2014" s="90"/>
      <c r="I2014" s="90"/>
      <c r="J2014" s="90"/>
      <c r="K2014" s="92"/>
    </row>
    <row r="2015" spans="2:11" ht="15.6" customHeight="1" x14ac:dyDescent="0.4">
      <c r="B2015" s="89">
        <v>1005</v>
      </c>
      <c r="C2015" s="89">
        <v>3716</v>
      </c>
      <c r="D2015" s="20" t="s">
        <v>1948</v>
      </c>
      <c r="E2015" s="89" t="s">
        <v>13</v>
      </c>
      <c r="F2015" s="89" t="s">
        <v>13</v>
      </c>
      <c r="G2015" s="89" t="s">
        <v>39</v>
      </c>
      <c r="H2015" s="89"/>
      <c r="I2015" s="89"/>
      <c r="J2015" s="89">
        <v>2080</v>
      </c>
      <c r="K2015" s="91" t="s">
        <v>19</v>
      </c>
    </row>
    <row r="2016" spans="2:11" ht="16.350000000000001" customHeight="1" thickBot="1" x14ac:dyDescent="0.45">
      <c r="B2016" s="90"/>
      <c r="C2016" s="90"/>
      <c r="D2016" s="48" t="s">
        <v>1949</v>
      </c>
      <c r="E2016" s="90"/>
      <c r="F2016" s="90"/>
      <c r="G2016" s="90"/>
      <c r="H2016" s="90"/>
      <c r="I2016" s="90"/>
      <c r="J2016" s="90"/>
      <c r="K2016" s="92"/>
    </row>
    <row r="2017" spans="2:11" ht="15.6" customHeight="1" x14ac:dyDescent="0.4">
      <c r="B2017" s="89">
        <v>1006</v>
      </c>
      <c r="C2017" s="89">
        <v>1820</v>
      </c>
      <c r="D2017" s="20" t="s">
        <v>1950</v>
      </c>
      <c r="E2017" s="89">
        <v>99</v>
      </c>
      <c r="F2017" s="89" t="s">
        <v>13</v>
      </c>
      <c r="G2017" s="89" t="s">
        <v>54</v>
      </c>
      <c r="H2017" s="89"/>
      <c r="I2017" s="89"/>
      <c r="J2017" s="89">
        <v>2004</v>
      </c>
      <c r="K2017" s="91" t="s">
        <v>19</v>
      </c>
    </row>
    <row r="2018" spans="2:11" ht="16.350000000000001" customHeight="1" thickBot="1" x14ac:dyDescent="0.45">
      <c r="B2018" s="90"/>
      <c r="C2018" s="90"/>
      <c r="D2018" s="48" t="s">
        <v>1951</v>
      </c>
      <c r="E2018" s="90"/>
      <c r="F2018" s="90"/>
      <c r="G2018" s="90"/>
      <c r="H2018" s="90"/>
      <c r="I2018" s="90"/>
      <c r="J2018" s="90"/>
      <c r="K2018" s="92"/>
    </row>
    <row r="2019" spans="2:11" ht="15.6" customHeight="1" x14ac:dyDescent="0.4">
      <c r="B2019" s="89">
        <v>1007</v>
      </c>
      <c r="C2019" s="89">
        <v>1821</v>
      </c>
      <c r="D2019" s="20" t="s">
        <v>1952</v>
      </c>
      <c r="E2019" s="89" t="s">
        <v>13</v>
      </c>
      <c r="F2019" s="89" t="s">
        <v>13</v>
      </c>
      <c r="G2019" s="89" t="s">
        <v>54</v>
      </c>
      <c r="H2019" s="89"/>
      <c r="I2019" s="89"/>
      <c r="J2019" s="89">
        <v>2009</v>
      </c>
      <c r="K2019" s="91" t="s">
        <v>19</v>
      </c>
    </row>
    <row r="2020" spans="2:11" ht="16.350000000000001" customHeight="1" thickBot="1" x14ac:dyDescent="0.45">
      <c r="B2020" s="90"/>
      <c r="C2020" s="90"/>
      <c r="D2020" s="48" t="s">
        <v>1953</v>
      </c>
      <c r="E2020" s="90"/>
      <c r="F2020" s="90"/>
      <c r="G2020" s="90"/>
      <c r="H2020" s="90"/>
      <c r="I2020" s="90"/>
      <c r="J2020" s="90"/>
      <c r="K2020" s="92"/>
    </row>
    <row r="2021" spans="2:11" ht="15.6" customHeight="1" x14ac:dyDescent="0.4">
      <c r="B2021" s="89">
        <v>1008</v>
      </c>
      <c r="C2021" s="89">
        <v>4152</v>
      </c>
      <c r="D2021" s="20" t="s">
        <v>6293</v>
      </c>
      <c r="E2021" s="89" t="s">
        <v>510</v>
      </c>
      <c r="F2021" s="89" t="s">
        <v>13</v>
      </c>
      <c r="G2021" s="89" t="s">
        <v>54</v>
      </c>
      <c r="H2021" s="89"/>
      <c r="I2021" s="89"/>
      <c r="J2021" s="89">
        <v>2052</v>
      </c>
      <c r="K2021" s="91" t="s">
        <v>15</v>
      </c>
    </row>
    <row r="2022" spans="2:11" ht="16.350000000000001" customHeight="1" thickBot="1" x14ac:dyDescent="0.45">
      <c r="B2022" s="90"/>
      <c r="C2022" s="90"/>
      <c r="D2022" s="48" t="s">
        <v>6379</v>
      </c>
      <c r="E2022" s="90"/>
      <c r="F2022" s="90"/>
      <c r="G2022" s="90"/>
      <c r="H2022" s="90"/>
      <c r="I2022" s="90"/>
      <c r="J2022" s="90"/>
      <c r="K2022" s="92"/>
    </row>
    <row r="2023" spans="2:11" ht="15.6" customHeight="1" x14ac:dyDescent="0.4">
      <c r="B2023" s="89">
        <v>1009</v>
      </c>
      <c r="C2023" s="89">
        <v>3816</v>
      </c>
      <c r="D2023" s="20" t="s">
        <v>1954</v>
      </c>
      <c r="E2023" s="89" t="s">
        <v>203</v>
      </c>
      <c r="F2023" s="89" t="s">
        <v>13</v>
      </c>
      <c r="G2023" s="89" t="s">
        <v>43</v>
      </c>
      <c r="H2023" s="89"/>
      <c r="I2023" s="89"/>
      <c r="J2023" s="89">
        <v>2096</v>
      </c>
      <c r="K2023" s="91" t="s">
        <v>19</v>
      </c>
    </row>
    <row r="2024" spans="2:11" ht="16.350000000000001" customHeight="1" thickBot="1" x14ac:dyDescent="0.45">
      <c r="B2024" s="90"/>
      <c r="C2024" s="90"/>
      <c r="D2024" s="48" t="s">
        <v>1955</v>
      </c>
      <c r="E2024" s="90"/>
      <c r="F2024" s="90"/>
      <c r="G2024" s="90"/>
      <c r="H2024" s="90"/>
      <c r="I2024" s="90"/>
      <c r="J2024" s="90"/>
      <c r="K2024" s="92"/>
    </row>
    <row r="2025" spans="2:11" ht="15.6" customHeight="1" x14ac:dyDescent="0.4">
      <c r="B2025" s="89">
        <v>1010</v>
      </c>
      <c r="C2025" s="89">
        <v>1822</v>
      </c>
      <c r="D2025" s="20" t="s">
        <v>1956</v>
      </c>
      <c r="E2025" s="89" t="s">
        <v>13</v>
      </c>
      <c r="F2025" s="89" t="s">
        <v>13</v>
      </c>
      <c r="G2025" s="89" t="s">
        <v>29</v>
      </c>
      <c r="H2025" s="89"/>
      <c r="I2025" s="89"/>
      <c r="J2025" s="89">
        <v>2059</v>
      </c>
      <c r="K2025" s="91" t="s">
        <v>19</v>
      </c>
    </row>
    <row r="2026" spans="2:11" ht="16.350000000000001" customHeight="1" thickBot="1" x14ac:dyDescent="0.45">
      <c r="B2026" s="90"/>
      <c r="C2026" s="90"/>
      <c r="D2026" s="48" t="s">
        <v>1957</v>
      </c>
      <c r="E2026" s="90"/>
      <c r="F2026" s="90"/>
      <c r="G2026" s="90"/>
      <c r="H2026" s="90"/>
      <c r="I2026" s="90"/>
      <c r="J2026" s="90"/>
      <c r="K2026" s="92"/>
    </row>
    <row r="2027" spans="2:11" ht="15.6" customHeight="1" x14ac:dyDescent="0.4">
      <c r="B2027" s="89">
        <v>1011</v>
      </c>
      <c r="C2027" s="89">
        <v>1823</v>
      </c>
      <c r="D2027" s="20" t="s">
        <v>1958</v>
      </c>
      <c r="E2027" s="89" t="s">
        <v>13</v>
      </c>
      <c r="F2027" s="89" t="s">
        <v>13</v>
      </c>
      <c r="G2027" s="89" t="s">
        <v>54</v>
      </c>
      <c r="H2027" s="89"/>
      <c r="I2027" s="89"/>
      <c r="J2027" s="89">
        <v>2030</v>
      </c>
      <c r="K2027" s="91" t="s">
        <v>19</v>
      </c>
    </row>
    <row r="2028" spans="2:11" ht="16.350000000000001" customHeight="1" thickBot="1" x14ac:dyDescent="0.45">
      <c r="B2028" s="90"/>
      <c r="C2028" s="90"/>
      <c r="D2028" s="48" t="s">
        <v>1959</v>
      </c>
      <c r="E2028" s="90"/>
      <c r="F2028" s="90"/>
      <c r="G2028" s="90"/>
      <c r="H2028" s="90"/>
      <c r="I2028" s="90"/>
      <c r="J2028" s="90"/>
      <c r="K2028" s="92"/>
    </row>
    <row r="2029" spans="2:11" ht="15.6" customHeight="1" x14ac:dyDescent="0.4">
      <c r="B2029" s="89">
        <v>1012</v>
      </c>
      <c r="C2029" s="89">
        <v>1824</v>
      </c>
      <c r="D2029" s="20" t="s">
        <v>1960</v>
      </c>
      <c r="E2029" s="89">
        <v>48</v>
      </c>
      <c r="F2029" s="89" t="s">
        <v>13</v>
      </c>
      <c r="G2029" s="89" t="s">
        <v>32</v>
      </c>
      <c r="H2029" s="89"/>
      <c r="I2029" s="89"/>
      <c r="J2029" s="89">
        <v>2137</v>
      </c>
      <c r="K2029" s="91" t="s">
        <v>19</v>
      </c>
    </row>
    <row r="2030" spans="2:11" ht="16.350000000000001" customHeight="1" thickBot="1" x14ac:dyDescent="0.45">
      <c r="B2030" s="90"/>
      <c r="C2030" s="90"/>
      <c r="D2030" s="48" t="s">
        <v>1961</v>
      </c>
      <c r="E2030" s="90"/>
      <c r="F2030" s="90"/>
      <c r="G2030" s="90"/>
      <c r="H2030" s="90"/>
      <c r="I2030" s="90"/>
      <c r="J2030" s="90"/>
      <c r="K2030" s="92"/>
    </row>
    <row r="2031" spans="2:11" ht="15.6" customHeight="1" x14ac:dyDescent="0.4">
      <c r="B2031" s="89">
        <v>1013</v>
      </c>
      <c r="C2031" s="89">
        <v>1825</v>
      </c>
      <c r="D2031" s="20" t="s">
        <v>1962</v>
      </c>
      <c r="E2031" s="89" t="s">
        <v>13</v>
      </c>
      <c r="F2031" s="89" t="s">
        <v>13</v>
      </c>
      <c r="G2031" s="89" t="s">
        <v>1899</v>
      </c>
      <c r="H2031" s="89"/>
      <c r="I2031" s="89"/>
      <c r="J2031" s="89">
        <v>2034</v>
      </c>
      <c r="K2031" s="91" t="s">
        <v>19</v>
      </c>
    </row>
    <row r="2032" spans="2:11" ht="16.350000000000001" customHeight="1" thickBot="1" x14ac:dyDescent="0.45">
      <c r="B2032" s="90"/>
      <c r="C2032" s="90"/>
      <c r="D2032" s="48" t="s">
        <v>1963</v>
      </c>
      <c r="E2032" s="90"/>
      <c r="F2032" s="90"/>
      <c r="G2032" s="90"/>
      <c r="H2032" s="90"/>
      <c r="I2032" s="90"/>
      <c r="J2032" s="90"/>
      <c r="K2032" s="92"/>
    </row>
    <row r="2033" spans="2:11" ht="15.6" customHeight="1" x14ac:dyDescent="0.4">
      <c r="B2033" s="89">
        <v>1014</v>
      </c>
      <c r="C2033" s="89">
        <v>1826</v>
      </c>
      <c r="D2033" s="20" t="s">
        <v>1964</v>
      </c>
      <c r="E2033" s="89">
        <v>80</v>
      </c>
      <c r="F2033" s="89" t="s">
        <v>13</v>
      </c>
      <c r="G2033" s="89" t="s">
        <v>32</v>
      </c>
      <c r="H2033" s="89"/>
      <c r="I2033" s="89"/>
      <c r="J2033" s="89">
        <v>1987</v>
      </c>
      <c r="K2033" s="91" t="s">
        <v>19</v>
      </c>
    </row>
    <row r="2034" spans="2:11" ht="16.350000000000001" customHeight="1" thickBot="1" x14ac:dyDescent="0.45">
      <c r="B2034" s="90"/>
      <c r="C2034" s="90"/>
      <c r="D2034" s="48" t="s">
        <v>1965</v>
      </c>
      <c r="E2034" s="90"/>
      <c r="F2034" s="90"/>
      <c r="G2034" s="90"/>
      <c r="H2034" s="90"/>
      <c r="I2034" s="90"/>
      <c r="J2034" s="90"/>
      <c r="K2034" s="92"/>
    </row>
    <row r="2035" spans="2:11" ht="15.6" customHeight="1" x14ac:dyDescent="0.4">
      <c r="B2035" s="89">
        <v>1015</v>
      </c>
      <c r="C2035" s="89">
        <v>1827</v>
      </c>
      <c r="D2035" s="20" t="s">
        <v>1966</v>
      </c>
      <c r="E2035" s="89">
        <v>85</v>
      </c>
      <c r="F2035" s="89" t="s">
        <v>13</v>
      </c>
      <c r="G2035" s="89" t="s">
        <v>32</v>
      </c>
      <c r="H2035" s="89"/>
      <c r="I2035" s="89"/>
      <c r="J2035" s="89">
        <v>2092</v>
      </c>
      <c r="K2035" s="91" t="s">
        <v>19</v>
      </c>
    </row>
    <row r="2036" spans="2:11" ht="16.350000000000001" customHeight="1" thickBot="1" x14ac:dyDescent="0.45">
      <c r="B2036" s="90"/>
      <c r="C2036" s="90"/>
      <c r="D2036" s="48" t="s">
        <v>1967</v>
      </c>
      <c r="E2036" s="90"/>
      <c r="F2036" s="90"/>
      <c r="G2036" s="90"/>
      <c r="H2036" s="90"/>
      <c r="I2036" s="90"/>
      <c r="J2036" s="90"/>
      <c r="K2036" s="92"/>
    </row>
    <row r="2037" spans="2:11" ht="15.6" customHeight="1" x14ac:dyDescent="0.4">
      <c r="B2037" s="89">
        <v>1016</v>
      </c>
      <c r="C2037" s="89">
        <v>1828</v>
      </c>
      <c r="D2037" s="20" t="s">
        <v>1968</v>
      </c>
      <c r="E2037" s="89">
        <v>85</v>
      </c>
      <c r="F2037" s="89" t="s">
        <v>13</v>
      </c>
      <c r="G2037" s="89" t="s">
        <v>32</v>
      </c>
      <c r="H2037" s="89"/>
      <c r="I2037" s="89"/>
      <c r="J2037" s="89">
        <v>2059</v>
      </c>
      <c r="K2037" s="91" t="s">
        <v>19</v>
      </c>
    </row>
    <row r="2038" spans="2:11" ht="16.350000000000001" customHeight="1" thickBot="1" x14ac:dyDescent="0.45">
      <c r="B2038" s="90"/>
      <c r="C2038" s="90"/>
      <c r="D2038" s="48" t="s">
        <v>1969</v>
      </c>
      <c r="E2038" s="90"/>
      <c r="F2038" s="90"/>
      <c r="G2038" s="90"/>
      <c r="H2038" s="90"/>
      <c r="I2038" s="90"/>
      <c r="J2038" s="90"/>
      <c r="K2038" s="92"/>
    </row>
    <row r="2039" spans="2:11" ht="15.6" customHeight="1" x14ac:dyDescent="0.4">
      <c r="B2039" s="89">
        <v>1017</v>
      </c>
      <c r="C2039" s="89">
        <v>1829</v>
      </c>
      <c r="D2039" s="20" t="s">
        <v>1970</v>
      </c>
      <c r="E2039" s="89">
        <v>67</v>
      </c>
      <c r="F2039" s="89" t="s">
        <v>13</v>
      </c>
      <c r="G2039" s="89" t="s">
        <v>32</v>
      </c>
      <c r="H2039" s="89"/>
      <c r="I2039" s="89"/>
      <c r="J2039" s="89">
        <v>2062</v>
      </c>
      <c r="K2039" s="91" t="s">
        <v>19</v>
      </c>
    </row>
    <row r="2040" spans="2:11" ht="16.350000000000001" customHeight="1" thickBot="1" x14ac:dyDescent="0.45">
      <c r="B2040" s="90"/>
      <c r="C2040" s="90"/>
      <c r="D2040" s="48" t="s">
        <v>1971</v>
      </c>
      <c r="E2040" s="90"/>
      <c r="F2040" s="90"/>
      <c r="G2040" s="90"/>
      <c r="H2040" s="90"/>
      <c r="I2040" s="90"/>
      <c r="J2040" s="90"/>
      <c r="K2040" s="92"/>
    </row>
    <row r="2041" spans="2:11" ht="15.6" customHeight="1" x14ac:dyDescent="0.4">
      <c r="B2041" s="89">
        <v>1018</v>
      </c>
      <c r="C2041" s="89">
        <v>1830</v>
      </c>
      <c r="D2041" s="20" t="s">
        <v>1972</v>
      </c>
      <c r="E2041" s="89">
        <v>84</v>
      </c>
      <c r="F2041" s="89" t="s">
        <v>13</v>
      </c>
      <c r="G2041" s="89" t="s">
        <v>29</v>
      </c>
      <c r="H2041" s="89"/>
      <c r="I2041" s="89"/>
      <c r="J2041" s="89">
        <v>2072</v>
      </c>
      <c r="K2041" s="91" t="s">
        <v>19</v>
      </c>
    </row>
    <row r="2042" spans="2:11" ht="16.350000000000001" customHeight="1" thickBot="1" x14ac:dyDescent="0.45">
      <c r="B2042" s="90"/>
      <c r="C2042" s="90"/>
      <c r="D2042" s="48" t="s">
        <v>1973</v>
      </c>
      <c r="E2042" s="90"/>
      <c r="F2042" s="90"/>
      <c r="G2042" s="90"/>
      <c r="H2042" s="90"/>
      <c r="I2042" s="90"/>
      <c r="J2042" s="90"/>
      <c r="K2042" s="92"/>
    </row>
    <row r="2043" spans="2:11" ht="15.6" customHeight="1" x14ac:dyDescent="0.4">
      <c r="B2043" s="89">
        <v>1019</v>
      </c>
      <c r="C2043" s="89">
        <v>1831</v>
      </c>
      <c r="D2043" s="20" t="s">
        <v>1974</v>
      </c>
      <c r="E2043" s="89">
        <v>88</v>
      </c>
      <c r="F2043" s="89" t="s">
        <v>134</v>
      </c>
      <c r="G2043" s="89" t="s">
        <v>32</v>
      </c>
      <c r="H2043" s="89"/>
      <c r="I2043" s="89"/>
      <c r="J2043" s="89">
        <v>2354</v>
      </c>
      <c r="K2043" s="91" t="s">
        <v>19</v>
      </c>
    </row>
    <row r="2044" spans="2:11" ht="16.350000000000001" customHeight="1" thickBot="1" x14ac:dyDescent="0.45">
      <c r="B2044" s="90"/>
      <c r="C2044" s="90"/>
      <c r="D2044" s="48" t="s">
        <v>1975</v>
      </c>
      <c r="E2044" s="90"/>
      <c r="F2044" s="90"/>
      <c r="G2044" s="90"/>
      <c r="H2044" s="90"/>
      <c r="I2044" s="90"/>
      <c r="J2044" s="90"/>
      <c r="K2044" s="92"/>
    </row>
    <row r="2045" spans="2:11" ht="15.6" customHeight="1" x14ac:dyDescent="0.4">
      <c r="B2045" s="89">
        <v>1020</v>
      </c>
      <c r="C2045" s="89">
        <v>4155</v>
      </c>
      <c r="D2045" s="20" t="s">
        <v>6296</v>
      </c>
      <c r="E2045" s="89" t="s">
        <v>13</v>
      </c>
      <c r="F2045" s="89" t="s">
        <v>13</v>
      </c>
      <c r="G2045" s="89" t="s">
        <v>32</v>
      </c>
      <c r="H2045" s="89"/>
      <c r="I2045" s="89"/>
      <c r="J2045" s="89">
        <v>2080</v>
      </c>
      <c r="K2045" s="91" t="s">
        <v>15</v>
      </c>
    </row>
    <row r="2046" spans="2:11" ht="16.350000000000001" customHeight="1" thickBot="1" x14ac:dyDescent="0.45">
      <c r="B2046" s="90"/>
      <c r="C2046" s="90"/>
      <c r="D2046" s="48" t="s">
        <v>6382</v>
      </c>
      <c r="E2046" s="90"/>
      <c r="F2046" s="90"/>
      <c r="G2046" s="90"/>
      <c r="H2046" s="90"/>
      <c r="I2046" s="90"/>
      <c r="J2046" s="90"/>
      <c r="K2046" s="92"/>
    </row>
    <row r="2047" spans="2:11" ht="15.6" customHeight="1" x14ac:dyDescent="0.4">
      <c r="B2047" s="89">
        <v>1021</v>
      </c>
      <c r="C2047" s="89">
        <v>1832</v>
      </c>
      <c r="D2047" s="20" t="s">
        <v>1976</v>
      </c>
      <c r="E2047" s="89">
        <v>85</v>
      </c>
      <c r="F2047" s="89" t="s">
        <v>57</v>
      </c>
      <c r="G2047" s="89" t="s">
        <v>32</v>
      </c>
      <c r="H2047" s="89"/>
      <c r="I2047" s="89"/>
      <c r="J2047" s="89">
        <v>2191</v>
      </c>
      <c r="K2047" s="91" t="s">
        <v>19</v>
      </c>
    </row>
    <row r="2048" spans="2:11" ht="16.350000000000001" customHeight="1" thickBot="1" x14ac:dyDescent="0.45">
      <c r="B2048" s="90"/>
      <c r="C2048" s="90"/>
      <c r="D2048" s="48" t="s">
        <v>1977</v>
      </c>
      <c r="E2048" s="90"/>
      <c r="F2048" s="90"/>
      <c r="G2048" s="90"/>
      <c r="H2048" s="90"/>
      <c r="I2048" s="90"/>
      <c r="J2048" s="90"/>
      <c r="K2048" s="92"/>
    </row>
    <row r="2049" spans="2:11" ht="15.6" customHeight="1" x14ac:dyDescent="0.4">
      <c r="B2049" s="89">
        <v>1022</v>
      </c>
      <c r="C2049" s="89">
        <v>1833</v>
      </c>
      <c r="D2049" s="20" t="s">
        <v>1978</v>
      </c>
      <c r="E2049" s="89">
        <v>87</v>
      </c>
      <c r="F2049" s="89" t="s">
        <v>13</v>
      </c>
      <c r="G2049" s="89" t="s">
        <v>29</v>
      </c>
      <c r="H2049" s="89"/>
      <c r="I2049" s="89"/>
      <c r="J2049" s="89">
        <v>2037</v>
      </c>
      <c r="K2049" s="91" t="s">
        <v>19</v>
      </c>
    </row>
    <row r="2050" spans="2:11" ht="16.350000000000001" customHeight="1" thickBot="1" x14ac:dyDescent="0.45">
      <c r="B2050" s="90"/>
      <c r="C2050" s="90"/>
      <c r="D2050" s="48" t="s">
        <v>1979</v>
      </c>
      <c r="E2050" s="90"/>
      <c r="F2050" s="90"/>
      <c r="G2050" s="90"/>
      <c r="H2050" s="90"/>
      <c r="I2050" s="90"/>
      <c r="J2050" s="90"/>
      <c r="K2050" s="92"/>
    </row>
    <row r="2051" spans="2:11" ht="15.6" customHeight="1" x14ac:dyDescent="0.4">
      <c r="B2051" s="89">
        <v>1023</v>
      </c>
      <c r="C2051" s="89">
        <v>1834</v>
      </c>
      <c r="D2051" s="20" t="s">
        <v>1980</v>
      </c>
      <c r="E2051" s="89">
        <v>53</v>
      </c>
      <c r="F2051" s="89" t="s">
        <v>13</v>
      </c>
      <c r="G2051" s="89" t="s">
        <v>29</v>
      </c>
      <c r="H2051" s="89"/>
      <c r="I2051" s="89"/>
      <c r="J2051" s="89">
        <v>1976</v>
      </c>
      <c r="K2051" s="91" t="s">
        <v>19</v>
      </c>
    </row>
    <row r="2052" spans="2:11" ht="16.350000000000001" customHeight="1" thickBot="1" x14ac:dyDescent="0.45">
      <c r="B2052" s="90"/>
      <c r="C2052" s="90"/>
      <c r="D2052" s="48" t="s">
        <v>1981</v>
      </c>
      <c r="E2052" s="90"/>
      <c r="F2052" s="90"/>
      <c r="G2052" s="90"/>
      <c r="H2052" s="90"/>
      <c r="I2052" s="90"/>
      <c r="J2052" s="90"/>
      <c r="K2052" s="92"/>
    </row>
    <row r="2053" spans="2:11" ht="15.6" customHeight="1" x14ac:dyDescent="0.4">
      <c r="B2053" s="89">
        <v>1024</v>
      </c>
      <c r="C2053" s="89">
        <v>1835</v>
      </c>
      <c r="D2053" s="20" t="s">
        <v>1982</v>
      </c>
      <c r="E2053" s="89">
        <v>72</v>
      </c>
      <c r="F2053" s="89" t="s">
        <v>13</v>
      </c>
      <c r="G2053" s="89" t="s">
        <v>292</v>
      </c>
      <c r="H2053" s="89"/>
      <c r="I2053" s="89"/>
      <c r="J2053" s="89">
        <v>1987</v>
      </c>
      <c r="K2053" s="91" t="s">
        <v>19</v>
      </c>
    </row>
    <row r="2054" spans="2:11" ht="16.350000000000001" customHeight="1" thickBot="1" x14ac:dyDescent="0.45">
      <c r="B2054" s="90"/>
      <c r="C2054" s="90"/>
      <c r="D2054" s="48" t="s">
        <v>1983</v>
      </c>
      <c r="E2054" s="90"/>
      <c r="F2054" s="90"/>
      <c r="G2054" s="90"/>
      <c r="H2054" s="90"/>
      <c r="I2054" s="90"/>
      <c r="J2054" s="90"/>
      <c r="K2054" s="92"/>
    </row>
    <row r="2055" spans="2:11" ht="15.6" customHeight="1" x14ac:dyDescent="0.4">
      <c r="B2055" s="89">
        <v>1025</v>
      </c>
      <c r="C2055" s="89">
        <v>1836</v>
      </c>
      <c r="D2055" s="20" t="s">
        <v>1982</v>
      </c>
      <c r="E2055" s="89">
        <v>88</v>
      </c>
      <c r="F2055" s="89" t="s">
        <v>13</v>
      </c>
      <c r="G2055" s="89" t="s">
        <v>29</v>
      </c>
      <c r="H2055" s="89"/>
      <c r="I2055" s="89"/>
      <c r="J2055" s="89">
        <v>2014</v>
      </c>
      <c r="K2055" s="91" t="s">
        <v>19</v>
      </c>
    </row>
    <row r="2056" spans="2:11" ht="16.350000000000001" customHeight="1" thickBot="1" x14ac:dyDescent="0.45">
      <c r="B2056" s="90"/>
      <c r="C2056" s="90"/>
      <c r="D2056" s="48" t="s">
        <v>1983</v>
      </c>
      <c r="E2056" s="90"/>
      <c r="F2056" s="90"/>
      <c r="G2056" s="90"/>
      <c r="H2056" s="90"/>
      <c r="I2056" s="90"/>
      <c r="J2056" s="90"/>
      <c r="K2056" s="92"/>
    </row>
    <row r="2057" spans="2:11" ht="15.6" customHeight="1" x14ac:dyDescent="0.4">
      <c r="B2057" s="89">
        <v>1026</v>
      </c>
      <c r="C2057" s="89">
        <v>1837</v>
      </c>
      <c r="D2057" s="20" t="s">
        <v>1984</v>
      </c>
      <c r="E2057" s="89" t="s">
        <v>46</v>
      </c>
      <c r="F2057" s="89" t="s">
        <v>13</v>
      </c>
      <c r="G2057" s="89" t="s">
        <v>29</v>
      </c>
      <c r="H2057" s="89"/>
      <c r="I2057" s="89"/>
      <c r="J2057" s="89">
        <v>2035</v>
      </c>
      <c r="K2057" s="91" t="s">
        <v>19</v>
      </c>
    </row>
    <row r="2058" spans="2:11" ht="16.350000000000001" customHeight="1" thickBot="1" x14ac:dyDescent="0.45">
      <c r="B2058" s="90"/>
      <c r="C2058" s="90"/>
      <c r="D2058" s="48" t="s">
        <v>1985</v>
      </c>
      <c r="E2058" s="90"/>
      <c r="F2058" s="90"/>
      <c r="G2058" s="90"/>
      <c r="H2058" s="90"/>
      <c r="I2058" s="90"/>
      <c r="J2058" s="90"/>
      <c r="K2058" s="92"/>
    </row>
    <row r="2059" spans="2:11" ht="15.6" customHeight="1" x14ac:dyDescent="0.4">
      <c r="B2059" s="89">
        <v>1027</v>
      </c>
      <c r="C2059" s="89">
        <v>1838</v>
      </c>
      <c r="D2059" s="20" t="s">
        <v>1986</v>
      </c>
      <c r="E2059" s="89">
        <v>87</v>
      </c>
      <c r="F2059" s="89" t="s">
        <v>13</v>
      </c>
      <c r="G2059" s="89" t="s">
        <v>79</v>
      </c>
      <c r="H2059" s="89"/>
      <c r="I2059" s="89"/>
      <c r="J2059" s="89">
        <v>2070</v>
      </c>
      <c r="K2059" s="91" t="s">
        <v>19</v>
      </c>
    </row>
    <row r="2060" spans="2:11" ht="16.350000000000001" customHeight="1" thickBot="1" x14ac:dyDescent="0.45">
      <c r="B2060" s="90"/>
      <c r="C2060" s="90"/>
      <c r="D2060" s="48" t="s">
        <v>1987</v>
      </c>
      <c r="E2060" s="90"/>
      <c r="F2060" s="90"/>
      <c r="G2060" s="90"/>
      <c r="H2060" s="90"/>
      <c r="I2060" s="90"/>
      <c r="J2060" s="90"/>
      <c r="K2060" s="92"/>
    </row>
    <row r="2061" spans="2:11" ht="15.6" customHeight="1" x14ac:dyDescent="0.4">
      <c r="B2061" s="89">
        <v>1028</v>
      </c>
      <c r="C2061" s="89">
        <v>1839</v>
      </c>
      <c r="D2061" s="20" t="s">
        <v>1988</v>
      </c>
      <c r="E2061" s="89">
        <v>41</v>
      </c>
      <c r="F2061" s="89" t="s">
        <v>184</v>
      </c>
      <c r="G2061" s="89" t="s">
        <v>29</v>
      </c>
      <c r="H2061" s="89"/>
      <c r="I2061" s="89"/>
      <c r="J2061" s="89">
        <v>2220</v>
      </c>
      <c r="K2061" s="91" t="s">
        <v>19</v>
      </c>
    </row>
    <row r="2062" spans="2:11" ht="16.350000000000001" customHeight="1" thickBot="1" x14ac:dyDescent="0.45">
      <c r="B2062" s="90"/>
      <c r="C2062" s="90"/>
      <c r="D2062" s="48" t="s">
        <v>1989</v>
      </c>
      <c r="E2062" s="90"/>
      <c r="F2062" s="90"/>
      <c r="G2062" s="90"/>
      <c r="H2062" s="90"/>
      <c r="I2062" s="90"/>
      <c r="J2062" s="90"/>
      <c r="K2062" s="92"/>
    </row>
    <row r="2063" spans="2:11" ht="15.6" customHeight="1" x14ac:dyDescent="0.4">
      <c r="B2063" s="89">
        <v>1029</v>
      </c>
      <c r="C2063" s="89">
        <v>1840</v>
      </c>
      <c r="D2063" s="20" t="s">
        <v>1990</v>
      </c>
      <c r="E2063" s="89" t="s">
        <v>13</v>
      </c>
      <c r="F2063" s="89" t="s">
        <v>13</v>
      </c>
      <c r="G2063" s="89" t="s">
        <v>469</v>
      </c>
      <c r="H2063" s="89"/>
      <c r="I2063" s="89"/>
      <c r="J2063" s="89">
        <v>2077</v>
      </c>
      <c r="K2063" s="91" t="s">
        <v>19</v>
      </c>
    </row>
    <row r="2064" spans="2:11" ht="16.350000000000001" customHeight="1" thickBot="1" x14ac:dyDescent="0.45">
      <c r="B2064" s="90"/>
      <c r="C2064" s="90"/>
      <c r="D2064" s="48" t="s">
        <v>1991</v>
      </c>
      <c r="E2064" s="90"/>
      <c r="F2064" s="90"/>
      <c r="G2064" s="90"/>
      <c r="H2064" s="90"/>
      <c r="I2064" s="90"/>
      <c r="J2064" s="90"/>
      <c r="K2064" s="92"/>
    </row>
    <row r="2065" spans="2:11" ht="15.6" customHeight="1" x14ac:dyDescent="0.4">
      <c r="B2065" s="89">
        <v>1030</v>
      </c>
      <c r="C2065" s="89">
        <v>1841</v>
      </c>
      <c r="D2065" s="20" t="s">
        <v>1992</v>
      </c>
      <c r="E2065" s="89" t="s">
        <v>49</v>
      </c>
      <c r="F2065" s="89" t="s">
        <v>13</v>
      </c>
      <c r="G2065" s="89" t="s">
        <v>29</v>
      </c>
      <c r="H2065" s="89"/>
      <c r="I2065" s="89"/>
      <c r="J2065" s="89">
        <v>2015</v>
      </c>
      <c r="K2065" s="91" t="s">
        <v>19</v>
      </c>
    </row>
    <row r="2066" spans="2:11" ht="16.350000000000001" customHeight="1" thickBot="1" x14ac:dyDescent="0.45">
      <c r="B2066" s="90"/>
      <c r="C2066" s="90"/>
      <c r="D2066" s="48" t="s">
        <v>1993</v>
      </c>
      <c r="E2066" s="90"/>
      <c r="F2066" s="90"/>
      <c r="G2066" s="90"/>
      <c r="H2066" s="90"/>
      <c r="I2066" s="90"/>
      <c r="J2066" s="90"/>
      <c r="K2066" s="92"/>
    </row>
    <row r="2067" spans="2:11" ht="15.6" customHeight="1" x14ac:dyDescent="0.4">
      <c r="B2067" s="89">
        <v>1031</v>
      </c>
      <c r="C2067" s="89">
        <v>1842</v>
      </c>
      <c r="D2067" s="20" t="s">
        <v>1994</v>
      </c>
      <c r="E2067" s="89">
        <v>92</v>
      </c>
      <c r="F2067" s="89" t="s">
        <v>13</v>
      </c>
      <c r="G2067" s="89" t="s">
        <v>32</v>
      </c>
      <c r="H2067" s="89"/>
      <c r="I2067" s="89"/>
      <c r="J2067" s="89">
        <v>2041</v>
      </c>
      <c r="K2067" s="91" t="s">
        <v>19</v>
      </c>
    </row>
    <row r="2068" spans="2:11" ht="16.350000000000001" customHeight="1" thickBot="1" x14ac:dyDescent="0.45">
      <c r="B2068" s="90"/>
      <c r="C2068" s="90"/>
      <c r="D2068" s="48" t="s">
        <v>1995</v>
      </c>
      <c r="E2068" s="90"/>
      <c r="F2068" s="90"/>
      <c r="G2068" s="90"/>
      <c r="H2068" s="90"/>
      <c r="I2068" s="90"/>
      <c r="J2068" s="90"/>
      <c r="K2068" s="92"/>
    </row>
    <row r="2069" spans="2:11" ht="15.6" customHeight="1" x14ac:dyDescent="0.4">
      <c r="B2069" s="89">
        <v>1032</v>
      </c>
      <c r="C2069" s="89">
        <v>1843</v>
      </c>
      <c r="D2069" s="20" t="s">
        <v>1996</v>
      </c>
      <c r="E2069" s="89">
        <v>74</v>
      </c>
      <c r="F2069" s="89" t="s">
        <v>184</v>
      </c>
      <c r="G2069" s="89" t="s">
        <v>32</v>
      </c>
      <c r="H2069" s="89"/>
      <c r="I2069" s="89"/>
      <c r="J2069" s="89">
        <v>2278</v>
      </c>
      <c r="K2069" s="91" t="s">
        <v>19</v>
      </c>
    </row>
    <row r="2070" spans="2:11" ht="16.350000000000001" customHeight="1" thickBot="1" x14ac:dyDescent="0.45">
      <c r="B2070" s="90"/>
      <c r="C2070" s="90"/>
      <c r="D2070" s="48" t="s">
        <v>1997</v>
      </c>
      <c r="E2070" s="90"/>
      <c r="F2070" s="90"/>
      <c r="G2070" s="90"/>
      <c r="H2070" s="90"/>
      <c r="I2070" s="90"/>
      <c r="J2070" s="90"/>
      <c r="K2070" s="92"/>
    </row>
    <row r="2071" spans="2:11" ht="15.6" customHeight="1" x14ac:dyDescent="0.4">
      <c r="B2071" s="89">
        <v>1033</v>
      </c>
      <c r="C2071" s="89">
        <v>4012</v>
      </c>
      <c r="D2071" s="20" t="s">
        <v>1998</v>
      </c>
      <c r="E2071" s="89">
        <v>11</v>
      </c>
      <c r="F2071" s="89" t="s">
        <v>13</v>
      </c>
      <c r="G2071" s="89" t="s">
        <v>29</v>
      </c>
      <c r="H2071" s="89">
        <f>9+11</f>
        <v>20</v>
      </c>
      <c r="I2071" s="89">
        <f>13+3</f>
        <v>16</v>
      </c>
      <c r="J2071" s="89">
        <v>2134</v>
      </c>
      <c r="K2071" s="91" t="s">
        <v>15</v>
      </c>
    </row>
    <row r="2072" spans="2:11" ht="16.350000000000001" customHeight="1" thickBot="1" x14ac:dyDescent="0.45">
      <c r="B2072" s="90"/>
      <c r="C2072" s="90"/>
      <c r="D2072" s="48" t="s">
        <v>1999</v>
      </c>
      <c r="E2072" s="90"/>
      <c r="F2072" s="90"/>
      <c r="G2072" s="90"/>
      <c r="H2072" s="90"/>
      <c r="I2072" s="90"/>
      <c r="J2072" s="90"/>
      <c r="K2072" s="92"/>
    </row>
    <row r="2073" spans="2:11" ht="15.6" customHeight="1" x14ac:dyDescent="0.4">
      <c r="B2073" s="89">
        <v>1034</v>
      </c>
      <c r="C2073" s="89">
        <v>1844</v>
      </c>
      <c r="D2073" s="20" t="s">
        <v>2000</v>
      </c>
      <c r="E2073" s="89">
        <v>95</v>
      </c>
      <c r="F2073" s="89" t="s">
        <v>13</v>
      </c>
      <c r="G2073" s="89" t="s">
        <v>39</v>
      </c>
      <c r="H2073" s="89"/>
      <c r="I2073" s="89"/>
      <c r="J2073" s="89">
        <v>2172</v>
      </c>
      <c r="K2073" s="91" t="s">
        <v>19</v>
      </c>
    </row>
    <row r="2074" spans="2:11" ht="16.350000000000001" customHeight="1" thickBot="1" x14ac:dyDescent="0.45">
      <c r="B2074" s="90"/>
      <c r="C2074" s="90"/>
      <c r="D2074" s="48" t="s">
        <v>2001</v>
      </c>
      <c r="E2074" s="90"/>
      <c r="F2074" s="90"/>
      <c r="G2074" s="90"/>
      <c r="H2074" s="90"/>
      <c r="I2074" s="90"/>
      <c r="J2074" s="90"/>
      <c r="K2074" s="92"/>
    </row>
    <row r="2075" spans="2:11" ht="15.6" customHeight="1" x14ac:dyDescent="0.4">
      <c r="B2075" s="89">
        <v>1035</v>
      </c>
      <c r="C2075" s="89">
        <v>1845</v>
      </c>
      <c r="D2075" s="20" t="s">
        <v>2002</v>
      </c>
      <c r="E2075" s="89">
        <v>81</v>
      </c>
      <c r="F2075" s="89" t="s">
        <v>13</v>
      </c>
      <c r="G2075" s="89" t="s">
        <v>32</v>
      </c>
      <c r="H2075" s="89"/>
      <c r="I2075" s="89"/>
      <c r="J2075" s="89">
        <v>2063</v>
      </c>
      <c r="K2075" s="91" t="s">
        <v>19</v>
      </c>
    </row>
    <row r="2076" spans="2:11" ht="16.350000000000001" customHeight="1" thickBot="1" x14ac:dyDescent="0.45">
      <c r="B2076" s="90"/>
      <c r="C2076" s="90"/>
      <c r="D2076" s="48" t="s">
        <v>2003</v>
      </c>
      <c r="E2076" s="90"/>
      <c r="F2076" s="90"/>
      <c r="G2076" s="90"/>
      <c r="H2076" s="90"/>
      <c r="I2076" s="90"/>
      <c r="J2076" s="90"/>
      <c r="K2076" s="92"/>
    </row>
    <row r="2077" spans="2:11" ht="15.6" customHeight="1" x14ac:dyDescent="0.4">
      <c r="B2077" s="89">
        <v>1036</v>
      </c>
      <c r="C2077" s="89">
        <v>4076</v>
      </c>
      <c r="D2077" s="20" t="s">
        <v>6152</v>
      </c>
      <c r="E2077" s="89" t="s">
        <v>6258</v>
      </c>
      <c r="F2077" s="89" t="s">
        <v>13</v>
      </c>
      <c r="G2077" s="89" t="s">
        <v>39</v>
      </c>
      <c r="H2077" s="89"/>
      <c r="I2077" s="89"/>
      <c r="J2077" s="89">
        <v>2066</v>
      </c>
      <c r="K2077" s="91" t="s">
        <v>15</v>
      </c>
    </row>
    <row r="2078" spans="2:11" ht="16.350000000000001" customHeight="1" thickBot="1" x14ac:dyDescent="0.45">
      <c r="B2078" s="90"/>
      <c r="C2078" s="90"/>
      <c r="D2078" s="48" t="s">
        <v>6200</v>
      </c>
      <c r="E2078" s="90"/>
      <c r="F2078" s="90"/>
      <c r="G2078" s="90"/>
      <c r="H2078" s="90"/>
      <c r="I2078" s="90"/>
      <c r="J2078" s="90"/>
      <c r="K2078" s="92"/>
    </row>
    <row r="2079" spans="2:11" ht="15.6" customHeight="1" x14ac:dyDescent="0.4">
      <c r="B2079" s="89">
        <v>1037</v>
      </c>
      <c r="C2079" s="89">
        <v>1846</v>
      </c>
      <c r="D2079" s="20" t="s">
        <v>2004</v>
      </c>
      <c r="E2079" s="89" t="s">
        <v>13</v>
      </c>
      <c r="F2079" s="89" t="s">
        <v>13</v>
      </c>
      <c r="G2079" s="89" t="s">
        <v>116</v>
      </c>
      <c r="H2079" s="89"/>
      <c r="I2079" s="89"/>
      <c r="J2079" s="89">
        <v>2010</v>
      </c>
      <c r="K2079" s="91" t="s">
        <v>19</v>
      </c>
    </row>
    <row r="2080" spans="2:11" ht="16.350000000000001" customHeight="1" thickBot="1" x14ac:dyDescent="0.45">
      <c r="B2080" s="90"/>
      <c r="C2080" s="90"/>
      <c r="D2080" s="48" t="s">
        <v>2005</v>
      </c>
      <c r="E2080" s="90"/>
      <c r="F2080" s="90"/>
      <c r="G2080" s="90"/>
      <c r="H2080" s="90"/>
      <c r="I2080" s="90"/>
      <c r="J2080" s="90"/>
      <c r="K2080" s="92"/>
    </row>
    <row r="2081" spans="2:11" ht="15.6" customHeight="1" x14ac:dyDescent="0.4">
      <c r="B2081" s="89">
        <v>1038</v>
      </c>
      <c r="C2081" s="89">
        <v>1847</v>
      </c>
      <c r="D2081" s="20" t="s">
        <v>2006</v>
      </c>
      <c r="E2081" s="89" t="s">
        <v>13</v>
      </c>
      <c r="F2081" s="89" t="s">
        <v>13</v>
      </c>
      <c r="G2081" s="89" t="s">
        <v>54</v>
      </c>
      <c r="H2081" s="89"/>
      <c r="I2081" s="89"/>
      <c r="J2081" s="89">
        <v>2049</v>
      </c>
      <c r="K2081" s="91" t="s">
        <v>19</v>
      </c>
    </row>
    <row r="2082" spans="2:11" ht="16.350000000000001" customHeight="1" thickBot="1" x14ac:dyDescent="0.45">
      <c r="B2082" s="90"/>
      <c r="C2082" s="90"/>
      <c r="D2082" s="48" t="s">
        <v>2007</v>
      </c>
      <c r="E2082" s="90"/>
      <c r="F2082" s="90"/>
      <c r="G2082" s="90"/>
      <c r="H2082" s="90"/>
      <c r="I2082" s="90"/>
      <c r="J2082" s="90"/>
      <c r="K2082" s="92"/>
    </row>
    <row r="2083" spans="2:11" ht="15.6" customHeight="1" x14ac:dyDescent="0.4">
      <c r="B2083" s="89">
        <v>1039</v>
      </c>
      <c r="C2083" s="89">
        <v>3976</v>
      </c>
      <c r="D2083" s="20" t="s">
        <v>2008</v>
      </c>
      <c r="E2083" s="89" t="s">
        <v>13</v>
      </c>
      <c r="F2083" s="89" t="s">
        <v>13</v>
      </c>
      <c r="G2083" s="89" t="s">
        <v>22</v>
      </c>
      <c r="H2083" s="89"/>
      <c r="I2083" s="89"/>
      <c r="J2083" s="89">
        <v>2080</v>
      </c>
      <c r="K2083" s="91" t="s">
        <v>15</v>
      </c>
    </row>
    <row r="2084" spans="2:11" ht="16.350000000000001" customHeight="1" thickBot="1" x14ac:dyDescent="0.45">
      <c r="B2084" s="90"/>
      <c r="C2084" s="90"/>
      <c r="D2084" s="48" t="s">
        <v>2009</v>
      </c>
      <c r="E2084" s="90"/>
      <c r="F2084" s="90"/>
      <c r="G2084" s="90"/>
      <c r="H2084" s="90"/>
      <c r="I2084" s="90"/>
      <c r="J2084" s="90"/>
      <c r="K2084" s="92"/>
    </row>
    <row r="2085" spans="2:11" ht="15.6" customHeight="1" x14ac:dyDescent="0.4">
      <c r="B2085" s="89">
        <v>1040</v>
      </c>
      <c r="C2085" s="89">
        <v>1848</v>
      </c>
      <c r="D2085" s="20" t="s">
        <v>2010</v>
      </c>
      <c r="E2085" s="89" t="s">
        <v>13</v>
      </c>
      <c r="F2085" s="89" t="s">
        <v>13</v>
      </c>
      <c r="G2085" s="89" t="s">
        <v>32</v>
      </c>
      <c r="H2085" s="89"/>
      <c r="I2085" s="89"/>
      <c r="J2085" s="89">
        <v>2058</v>
      </c>
      <c r="K2085" s="91" t="s">
        <v>19</v>
      </c>
    </row>
    <row r="2086" spans="2:11" ht="16.350000000000001" customHeight="1" thickBot="1" x14ac:dyDescent="0.45">
      <c r="B2086" s="90"/>
      <c r="C2086" s="90"/>
      <c r="D2086" s="48" t="s">
        <v>2011</v>
      </c>
      <c r="E2086" s="90"/>
      <c r="F2086" s="90"/>
      <c r="G2086" s="90"/>
      <c r="H2086" s="90"/>
      <c r="I2086" s="90"/>
      <c r="J2086" s="90"/>
      <c r="K2086" s="92"/>
    </row>
    <row r="2087" spans="2:11" ht="15.6" customHeight="1" x14ac:dyDescent="0.4">
      <c r="B2087" s="89">
        <v>1041</v>
      </c>
      <c r="C2087" s="89">
        <v>1849</v>
      </c>
      <c r="D2087" s="20" t="s">
        <v>2012</v>
      </c>
      <c r="E2087" s="89" t="s">
        <v>13</v>
      </c>
      <c r="F2087" s="89" t="s">
        <v>13</v>
      </c>
      <c r="G2087" s="89" t="s">
        <v>242</v>
      </c>
      <c r="H2087" s="89"/>
      <c r="I2087" s="89"/>
      <c r="J2087" s="89">
        <v>2018</v>
      </c>
      <c r="K2087" s="91" t="s">
        <v>19</v>
      </c>
    </row>
    <row r="2088" spans="2:11" ht="16.350000000000001" customHeight="1" thickBot="1" x14ac:dyDescent="0.45">
      <c r="B2088" s="90"/>
      <c r="C2088" s="90"/>
      <c r="D2088" s="48" t="s">
        <v>2013</v>
      </c>
      <c r="E2088" s="90"/>
      <c r="F2088" s="90"/>
      <c r="G2088" s="90"/>
      <c r="H2088" s="90"/>
      <c r="I2088" s="90"/>
      <c r="J2088" s="90"/>
      <c r="K2088" s="92"/>
    </row>
    <row r="2089" spans="2:11" ht="15.6" customHeight="1" x14ac:dyDescent="0.4">
      <c r="B2089" s="89">
        <v>1042</v>
      </c>
      <c r="C2089" s="89">
        <v>1850</v>
      </c>
      <c r="D2089" s="20" t="s">
        <v>2014</v>
      </c>
      <c r="E2089" s="89">
        <v>34</v>
      </c>
      <c r="F2089" s="89" t="s">
        <v>13</v>
      </c>
      <c r="G2089" s="89" t="s">
        <v>116</v>
      </c>
      <c r="H2089" s="89"/>
      <c r="I2089" s="89"/>
      <c r="J2089" s="89">
        <v>1996</v>
      </c>
      <c r="K2089" s="91" t="s">
        <v>19</v>
      </c>
    </row>
    <row r="2090" spans="2:11" ht="16.350000000000001" customHeight="1" thickBot="1" x14ac:dyDescent="0.45">
      <c r="B2090" s="90"/>
      <c r="C2090" s="90"/>
      <c r="D2090" s="48" t="s">
        <v>2015</v>
      </c>
      <c r="E2090" s="90"/>
      <c r="F2090" s="90"/>
      <c r="G2090" s="90"/>
      <c r="H2090" s="90"/>
      <c r="I2090" s="90"/>
      <c r="J2090" s="90"/>
      <c r="K2090" s="92"/>
    </row>
    <row r="2091" spans="2:11" ht="15.6" customHeight="1" x14ac:dyDescent="0.4">
      <c r="B2091" s="89">
        <v>1043</v>
      </c>
      <c r="C2091" s="89">
        <v>4041</v>
      </c>
      <c r="D2091" s="20" t="s">
        <v>2016</v>
      </c>
      <c r="E2091" s="89" t="s">
        <v>13</v>
      </c>
      <c r="F2091" s="89" t="s">
        <v>13</v>
      </c>
      <c r="G2091" s="89" t="s">
        <v>277</v>
      </c>
      <c r="H2091" s="89"/>
      <c r="I2091" s="89"/>
      <c r="J2091" s="89">
        <v>2087</v>
      </c>
      <c r="K2091" s="91" t="s">
        <v>15</v>
      </c>
    </row>
    <row r="2092" spans="2:11" ht="16.350000000000001" customHeight="1" thickBot="1" x14ac:dyDescent="0.45">
      <c r="B2092" s="90"/>
      <c r="C2092" s="90"/>
      <c r="D2092" s="48" t="s">
        <v>2017</v>
      </c>
      <c r="E2092" s="90"/>
      <c r="F2092" s="90"/>
      <c r="G2092" s="90"/>
      <c r="H2092" s="90"/>
      <c r="I2092" s="90"/>
      <c r="J2092" s="90"/>
      <c r="K2092" s="92"/>
    </row>
    <row r="2093" spans="2:11" ht="15.6" customHeight="1" x14ac:dyDescent="0.4">
      <c r="B2093" s="89">
        <v>1044</v>
      </c>
      <c r="C2093" s="89">
        <v>1851</v>
      </c>
      <c r="D2093" s="20" t="s">
        <v>2018</v>
      </c>
      <c r="E2093" s="89" t="s">
        <v>13</v>
      </c>
      <c r="F2093" s="89" t="s">
        <v>13</v>
      </c>
      <c r="G2093" s="89" t="s">
        <v>14</v>
      </c>
      <c r="H2093" s="89"/>
      <c r="I2093" s="89"/>
      <c r="J2093" s="89">
        <v>2043</v>
      </c>
      <c r="K2093" s="91" t="s">
        <v>19</v>
      </c>
    </row>
    <row r="2094" spans="2:11" ht="16.350000000000001" customHeight="1" thickBot="1" x14ac:dyDescent="0.45">
      <c r="B2094" s="90"/>
      <c r="C2094" s="90"/>
      <c r="D2094" s="48" t="s">
        <v>2019</v>
      </c>
      <c r="E2094" s="90"/>
      <c r="F2094" s="90"/>
      <c r="G2094" s="90"/>
      <c r="H2094" s="90"/>
      <c r="I2094" s="90"/>
      <c r="J2094" s="90"/>
      <c r="K2094" s="92"/>
    </row>
    <row r="2095" spans="2:11" ht="15.6" customHeight="1" x14ac:dyDescent="0.4">
      <c r="B2095" s="89">
        <v>1045</v>
      </c>
      <c r="C2095" s="89">
        <v>1852</v>
      </c>
      <c r="D2095" s="20" t="s">
        <v>2020</v>
      </c>
      <c r="E2095" s="89">
        <v>48</v>
      </c>
      <c r="F2095" s="89" t="s">
        <v>13</v>
      </c>
      <c r="G2095" s="89" t="s">
        <v>29</v>
      </c>
      <c r="H2095" s="89"/>
      <c r="I2095" s="89"/>
      <c r="J2095" s="89">
        <v>2054</v>
      </c>
      <c r="K2095" s="91" t="s">
        <v>19</v>
      </c>
    </row>
    <row r="2096" spans="2:11" ht="16.350000000000001" customHeight="1" thickBot="1" x14ac:dyDescent="0.45">
      <c r="B2096" s="90"/>
      <c r="C2096" s="90"/>
      <c r="D2096" s="48" t="s">
        <v>2021</v>
      </c>
      <c r="E2096" s="90"/>
      <c r="F2096" s="90"/>
      <c r="G2096" s="90"/>
      <c r="H2096" s="90"/>
      <c r="I2096" s="90"/>
      <c r="J2096" s="90"/>
      <c r="K2096" s="92"/>
    </row>
    <row r="2097" spans="2:11" ht="15.6" customHeight="1" x14ac:dyDescent="0.4">
      <c r="B2097" s="89">
        <v>1046</v>
      </c>
      <c r="C2097" s="89">
        <v>1853</v>
      </c>
      <c r="D2097" s="20" t="s">
        <v>2022</v>
      </c>
      <c r="E2097" s="89">
        <v>77</v>
      </c>
      <c r="F2097" s="89" t="s">
        <v>57</v>
      </c>
      <c r="G2097" s="89" t="s">
        <v>39</v>
      </c>
      <c r="H2097" s="89"/>
      <c r="I2097" s="89"/>
      <c r="J2097" s="89">
        <v>2111</v>
      </c>
      <c r="K2097" s="91" t="s">
        <v>19</v>
      </c>
    </row>
    <row r="2098" spans="2:11" ht="16.350000000000001" customHeight="1" thickBot="1" x14ac:dyDescent="0.45">
      <c r="B2098" s="90"/>
      <c r="C2098" s="90"/>
      <c r="D2098" s="48" t="s">
        <v>2023</v>
      </c>
      <c r="E2098" s="90"/>
      <c r="F2098" s="90"/>
      <c r="G2098" s="90"/>
      <c r="H2098" s="90"/>
      <c r="I2098" s="90"/>
      <c r="J2098" s="90"/>
      <c r="K2098" s="92"/>
    </row>
    <row r="2099" spans="2:11" ht="15.6" customHeight="1" x14ac:dyDescent="0.4">
      <c r="B2099" s="89">
        <v>1047</v>
      </c>
      <c r="C2099" s="89">
        <v>1854</v>
      </c>
      <c r="D2099" s="20" t="s">
        <v>2024</v>
      </c>
      <c r="E2099" s="89" t="s">
        <v>62</v>
      </c>
      <c r="F2099" s="89" t="s">
        <v>13</v>
      </c>
      <c r="G2099" s="89" t="s">
        <v>43</v>
      </c>
      <c r="H2099" s="89"/>
      <c r="I2099" s="89"/>
      <c r="J2099" s="89">
        <v>2010</v>
      </c>
      <c r="K2099" s="91" t="s">
        <v>19</v>
      </c>
    </row>
    <row r="2100" spans="2:11" ht="16.350000000000001" customHeight="1" thickBot="1" x14ac:dyDescent="0.45">
      <c r="B2100" s="90"/>
      <c r="C2100" s="90"/>
      <c r="D2100" s="48" t="s">
        <v>2025</v>
      </c>
      <c r="E2100" s="90"/>
      <c r="F2100" s="90"/>
      <c r="G2100" s="90"/>
      <c r="H2100" s="90"/>
      <c r="I2100" s="90"/>
      <c r="J2100" s="90"/>
      <c r="K2100" s="92"/>
    </row>
    <row r="2101" spans="2:11" ht="15.6" customHeight="1" x14ac:dyDescent="0.4">
      <c r="B2101" s="89">
        <v>1048</v>
      </c>
      <c r="C2101" s="89">
        <v>3717</v>
      </c>
      <c r="D2101" s="20" t="s">
        <v>2026</v>
      </c>
      <c r="E2101" s="89" t="s">
        <v>13</v>
      </c>
      <c r="F2101" s="89" t="s">
        <v>13</v>
      </c>
      <c r="G2101" s="89" t="s">
        <v>85</v>
      </c>
      <c r="H2101" s="89"/>
      <c r="I2101" s="89"/>
      <c r="J2101" s="89">
        <v>2065</v>
      </c>
      <c r="K2101" s="91" t="s">
        <v>19</v>
      </c>
    </row>
    <row r="2102" spans="2:11" ht="16.350000000000001" customHeight="1" thickBot="1" x14ac:dyDescent="0.45">
      <c r="B2102" s="90"/>
      <c r="C2102" s="90"/>
      <c r="D2102" s="48" t="s">
        <v>2027</v>
      </c>
      <c r="E2102" s="90"/>
      <c r="F2102" s="90"/>
      <c r="G2102" s="90"/>
      <c r="H2102" s="90"/>
      <c r="I2102" s="90"/>
      <c r="J2102" s="90"/>
      <c r="K2102" s="92"/>
    </row>
    <row r="2103" spans="2:11" ht="15.6" customHeight="1" x14ac:dyDescent="0.4">
      <c r="B2103" s="89">
        <v>1049</v>
      </c>
      <c r="C2103" s="89">
        <v>1855</v>
      </c>
      <c r="D2103" s="20" t="s">
        <v>2028</v>
      </c>
      <c r="E2103" s="89">
        <v>85</v>
      </c>
      <c r="F2103" s="89" t="s">
        <v>57</v>
      </c>
      <c r="G2103" s="89" t="s">
        <v>323</v>
      </c>
      <c r="H2103" s="89"/>
      <c r="I2103" s="89"/>
      <c r="J2103" s="89">
        <v>2110</v>
      </c>
      <c r="K2103" s="91" t="s">
        <v>19</v>
      </c>
    </row>
    <row r="2104" spans="2:11" ht="16.350000000000001" customHeight="1" thickBot="1" x14ac:dyDescent="0.45">
      <c r="B2104" s="90"/>
      <c r="C2104" s="90"/>
      <c r="D2104" s="48" t="s">
        <v>2029</v>
      </c>
      <c r="E2104" s="90"/>
      <c r="F2104" s="90"/>
      <c r="G2104" s="90"/>
      <c r="H2104" s="90"/>
      <c r="I2104" s="90"/>
      <c r="J2104" s="90"/>
      <c r="K2104" s="92"/>
    </row>
    <row r="2105" spans="2:11" ht="15.6" customHeight="1" x14ac:dyDescent="0.4">
      <c r="B2105" s="89">
        <v>1050</v>
      </c>
      <c r="C2105" s="89">
        <v>1856</v>
      </c>
      <c r="D2105" s="20" t="s">
        <v>2030</v>
      </c>
      <c r="E2105" s="89">
        <v>69</v>
      </c>
      <c r="F2105" s="89" t="s">
        <v>13</v>
      </c>
      <c r="G2105" s="89" t="s">
        <v>469</v>
      </c>
      <c r="H2105" s="89"/>
      <c r="I2105" s="89"/>
      <c r="J2105" s="89">
        <v>1964</v>
      </c>
      <c r="K2105" s="91" t="s">
        <v>19</v>
      </c>
    </row>
    <row r="2106" spans="2:11" ht="16.350000000000001" customHeight="1" thickBot="1" x14ac:dyDescent="0.45">
      <c r="B2106" s="90"/>
      <c r="C2106" s="90"/>
      <c r="D2106" s="48" t="s">
        <v>2031</v>
      </c>
      <c r="E2106" s="90"/>
      <c r="F2106" s="90"/>
      <c r="G2106" s="90"/>
      <c r="H2106" s="90"/>
      <c r="I2106" s="90"/>
      <c r="J2106" s="90"/>
      <c r="K2106" s="92"/>
    </row>
    <row r="2107" spans="2:11" ht="15.6" customHeight="1" x14ac:dyDescent="0.4">
      <c r="B2107" s="89">
        <v>1051</v>
      </c>
      <c r="C2107" s="89">
        <v>1857</v>
      </c>
      <c r="D2107" s="20" t="s">
        <v>2032</v>
      </c>
      <c r="E2107" s="89">
        <v>93</v>
      </c>
      <c r="F2107" s="89" t="s">
        <v>13</v>
      </c>
      <c r="G2107" s="89" t="s">
        <v>85</v>
      </c>
      <c r="H2107" s="89"/>
      <c r="I2107" s="89"/>
      <c r="J2107" s="89">
        <v>1947</v>
      </c>
      <c r="K2107" s="91" t="s">
        <v>19</v>
      </c>
    </row>
    <row r="2108" spans="2:11" ht="16.350000000000001" customHeight="1" thickBot="1" x14ac:dyDescent="0.45">
      <c r="B2108" s="90"/>
      <c r="C2108" s="90"/>
      <c r="D2108" s="48" t="s">
        <v>2033</v>
      </c>
      <c r="E2108" s="90"/>
      <c r="F2108" s="90"/>
      <c r="G2108" s="90"/>
      <c r="H2108" s="90"/>
      <c r="I2108" s="90"/>
      <c r="J2108" s="90"/>
      <c r="K2108" s="92"/>
    </row>
    <row r="2109" spans="2:11" ht="15.6" customHeight="1" x14ac:dyDescent="0.4">
      <c r="B2109" s="89">
        <v>1052</v>
      </c>
      <c r="C2109" s="89">
        <v>1858</v>
      </c>
      <c r="D2109" s="20" t="s">
        <v>2034</v>
      </c>
      <c r="E2109" s="89" t="s">
        <v>13</v>
      </c>
      <c r="F2109" s="89" t="s">
        <v>13</v>
      </c>
      <c r="G2109" s="89" t="s">
        <v>18</v>
      </c>
      <c r="H2109" s="89"/>
      <c r="I2109" s="89"/>
      <c r="J2109" s="89">
        <v>2042</v>
      </c>
      <c r="K2109" s="91" t="s">
        <v>19</v>
      </c>
    </row>
    <row r="2110" spans="2:11" ht="16.350000000000001" customHeight="1" thickBot="1" x14ac:dyDescent="0.45">
      <c r="B2110" s="90"/>
      <c r="C2110" s="90"/>
      <c r="D2110" s="48" t="s">
        <v>2035</v>
      </c>
      <c r="E2110" s="90"/>
      <c r="F2110" s="90"/>
      <c r="G2110" s="90"/>
      <c r="H2110" s="90"/>
      <c r="I2110" s="90"/>
      <c r="J2110" s="90"/>
      <c r="K2110" s="92"/>
    </row>
    <row r="2111" spans="2:11" ht="15.6" customHeight="1" x14ac:dyDescent="0.4">
      <c r="B2111" s="89">
        <v>1053</v>
      </c>
      <c r="C2111" s="89">
        <v>3718</v>
      </c>
      <c r="D2111" s="20" t="s">
        <v>2036</v>
      </c>
      <c r="E2111" s="89" t="s">
        <v>62</v>
      </c>
      <c r="F2111" s="89" t="s">
        <v>13</v>
      </c>
      <c r="G2111" s="89" t="s">
        <v>85</v>
      </c>
      <c r="H2111" s="89"/>
      <c r="I2111" s="89"/>
      <c r="J2111" s="89">
        <v>2063</v>
      </c>
      <c r="K2111" s="91" t="s">
        <v>19</v>
      </c>
    </row>
    <row r="2112" spans="2:11" ht="16.350000000000001" customHeight="1" thickBot="1" x14ac:dyDescent="0.45">
      <c r="B2112" s="90"/>
      <c r="C2112" s="90"/>
      <c r="D2112" s="48" t="s">
        <v>2037</v>
      </c>
      <c r="E2112" s="90"/>
      <c r="F2112" s="90"/>
      <c r="G2112" s="90"/>
      <c r="H2112" s="90"/>
      <c r="I2112" s="90"/>
      <c r="J2112" s="90"/>
      <c r="K2112" s="92"/>
    </row>
    <row r="2113" spans="2:11" ht="15.6" customHeight="1" x14ac:dyDescent="0.4">
      <c r="B2113" s="89">
        <v>1054</v>
      </c>
      <c r="C2113" s="89">
        <v>4142</v>
      </c>
      <c r="D2113" s="20" t="s">
        <v>6274</v>
      </c>
      <c r="E2113" s="89" t="s">
        <v>2153</v>
      </c>
      <c r="F2113" s="89" t="s">
        <v>13</v>
      </c>
      <c r="G2113" s="89" t="s">
        <v>6275</v>
      </c>
      <c r="H2113" s="89"/>
      <c r="I2113" s="89"/>
      <c r="J2113" s="89">
        <v>1996</v>
      </c>
      <c r="K2113" s="91" t="s">
        <v>15</v>
      </c>
    </row>
    <row r="2114" spans="2:11" ht="16.350000000000001" customHeight="1" thickBot="1" x14ac:dyDescent="0.45">
      <c r="B2114" s="90"/>
      <c r="C2114" s="90"/>
      <c r="D2114" s="48" t="s">
        <v>6369</v>
      </c>
      <c r="E2114" s="90"/>
      <c r="F2114" s="90"/>
      <c r="G2114" s="90"/>
      <c r="H2114" s="90"/>
      <c r="I2114" s="90"/>
      <c r="J2114" s="90"/>
      <c r="K2114" s="92"/>
    </row>
    <row r="2115" spans="2:11" ht="15.6" customHeight="1" x14ac:dyDescent="0.4">
      <c r="B2115" s="89">
        <v>1055</v>
      </c>
      <c r="C2115" s="89">
        <v>3719</v>
      </c>
      <c r="D2115" s="20" t="s">
        <v>2038</v>
      </c>
      <c r="E2115" s="89">
        <v>71</v>
      </c>
      <c r="F2115" s="89" t="s">
        <v>13</v>
      </c>
      <c r="G2115" s="89" t="s">
        <v>494</v>
      </c>
      <c r="H2115" s="89"/>
      <c r="I2115" s="89"/>
      <c r="J2115" s="89">
        <v>2070</v>
      </c>
      <c r="K2115" s="91" t="s">
        <v>19</v>
      </c>
    </row>
    <row r="2116" spans="2:11" ht="16.350000000000001" customHeight="1" thickBot="1" x14ac:dyDescent="0.45">
      <c r="B2116" s="90"/>
      <c r="C2116" s="90"/>
      <c r="D2116" s="48" t="s">
        <v>2039</v>
      </c>
      <c r="E2116" s="90"/>
      <c r="F2116" s="90"/>
      <c r="G2116" s="90"/>
      <c r="H2116" s="90"/>
      <c r="I2116" s="90"/>
      <c r="J2116" s="90"/>
      <c r="K2116" s="92"/>
    </row>
    <row r="2117" spans="2:11" ht="15.6" customHeight="1" x14ac:dyDescent="0.4">
      <c r="B2117" s="89">
        <v>1056</v>
      </c>
      <c r="C2117" s="89">
        <v>1859</v>
      </c>
      <c r="D2117" s="20" t="s">
        <v>2040</v>
      </c>
      <c r="E2117" s="89">
        <v>87</v>
      </c>
      <c r="F2117" s="89" t="s">
        <v>13</v>
      </c>
      <c r="G2117" s="89" t="s">
        <v>936</v>
      </c>
      <c r="H2117" s="89"/>
      <c r="I2117" s="89"/>
      <c r="J2117" s="89">
        <v>2094</v>
      </c>
      <c r="K2117" s="91" t="s">
        <v>19</v>
      </c>
    </row>
    <row r="2118" spans="2:11" ht="16.350000000000001" customHeight="1" thickBot="1" x14ac:dyDescent="0.45">
      <c r="B2118" s="90"/>
      <c r="C2118" s="90"/>
      <c r="D2118" s="48" t="s">
        <v>2041</v>
      </c>
      <c r="E2118" s="90"/>
      <c r="F2118" s="90"/>
      <c r="G2118" s="90"/>
      <c r="H2118" s="90"/>
      <c r="I2118" s="90"/>
      <c r="J2118" s="90"/>
      <c r="K2118" s="92"/>
    </row>
    <row r="2119" spans="2:11" ht="15.6" customHeight="1" x14ac:dyDescent="0.4">
      <c r="B2119" s="89">
        <v>1057</v>
      </c>
      <c r="C2119" s="89">
        <v>1860</v>
      </c>
      <c r="D2119" s="20" t="s">
        <v>2042</v>
      </c>
      <c r="E2119" s="89" t="s">
        <v>62</v>
      </c>
      <c r="F2119" s="89" t="s">
        <v>57</v>
      </c>
      <c r="G2119" s="89" t="s">
        <v>43</v>
      </c>
      <c r="H2119" s="89"/>
      <c r="I2119" s="89"/>
      <c r="J2119" s="89">
        <v>2200</v>
      </c>
      <c r="K2119" s="91" t="s">
        <v>15</v>
      </c>
    </row>
    <row r="2120" spans="2:11" ht="16.350000000000001" customHeight="1" thickBot="1" x14ac:dyDescent="0.45">
      <c r="B2120" s="90"/>
      <c r="C2120" s="90"/>
      <c r="D2120" s="48" t="s">
        <v>2043</v>
      </c>
      <c r="E2120" s="90"/>
      <c r="F2120" s="90"/>
      <c r="G2120" s="90"/>
      <c r="H2120" s="90"/>
      <c r="I2120" s="90"/>
      <c r="J2120" s="90"/>
      <c r="K2120" s="92"/>
    </row>
    <row r="2121" spans="2:11" ht="15.6" customHeight="1" x14ac:dyDescent="0.4">
      <c r="B2121" s="89">
        <v>1058</v>
      </c>
      <c r="C2121" s="89">
        <v>1862</v>
      </c>
      <c r="D2121" s="20" t="s">
        <v>2044</v>
      </c>
      <c r="E2121" s="89">
        <v>78</v>
      </c>
      <c r="F2121" s="89" t="s">
        <v>57</v>
      </c>
      <c r="G2121" s="89" t="s">
        <v>242</v>
      </c>
      <c r="H2121" s="89"/>
      <c r="I2121" s="89"/>
      <c r="J2121" s="89">
        <v>2143</v>
      </c>
      <c r="K2121" s="91" t="s">
        <v>19</v>
      </c>
    </row>
    <row r="2122" spans="2:11" ht="16.350000000000001" customHeight="1" thickBot="1" x14ac:dyDescent="0.45">
      <c r="B2122" s="90"/>
      <c r="C2122" s="90"/>
      <c r="D2122" s="48" t="s">
        <v>2045</v>
      </c>
      <c r="E2122" s="90"/>
      <c r="F2122" s="90"/>
      <c r="G2122" s="90"/>
      <c r="H2122" s="90"/>
      <c r="I2122" s="90"/>
      <c r="J2122" s="90"/>
      <c r="K2122" s="92"/>
    </row>
    <row r="2123" spans="2:11" ht="15.6" customHeight="1" x14ac:dyDescent="0.4">
      <c r="B2123" s="89">
        <v>1059</v>
      </c>
      <c r="C2123" s="89">
        <v>1863</v>
      </c>
      <c r="D2123" s="20" t="s">
        <v>2046</v>
      </c>
      <c r="E2123" s="89" t="s">
        <v>49</v>
      </c>
      <c r="F2123" s="89" t="s">
        <v>13</v>
      </c>
      <c r="G2123" s="89" t="s">
        <v>277</v>
      </c>
      <c r="H2123" s="89"/>
      <c r="I2123" s="89"/>
      <c r="J2123" s="89">
        <v>2070</v>
      </c>
      <c r="K2123" s="91" t="s">
        <v>19</v>
      </c>
    </row>
    <row r="2124" spans="2:11" ht="16.350000000000001" customHeight="1" thickBot="1" x14ac:dyDescent="0.45">
      <c r="B2124" s="90"/>
      <c r="C2124" s="90"/>
      <c r="D2124" s="48" t="s">
        <v>2047</v>
      </c>
      <c r="E2124" s="90"/>
      <c r="F2124" s="90"/>
      <c r="G2124" s="90"/>
      <c r="H2124" s="90"/>
      <c r="I2124" s="90"/>
      <c r="J2124" s="90"/>
      <c r="K2124" s="92"/>
    </row>
    <row r="2125" spans="2:11" ht="15.6" customHeight="1" x14ac:dyDescent="0.4">
      <c r="B2125" s="89">
        <v>1060</v>
      </c>
      <c r="C2125" s="89">
        <v>1864</v>
      </c>
      <c r="D2125" s="20" t="s">
        <v>2048</v>
      </c>
      <c r="E2125" s="89" t="s">
        <v>13</v>
      </c>
      <c r="F2125" s="89" t="s">
        <v>13</v>
      </c>
      <c r="G2125" s="89" t="s">
        <v>277</v>
      </c>
      <c r="H2125" s="89"/>
      <c r="I2125" s="89"/>
      <c r="J2125" s="89">
        <v>2069</v>
      </c>
      <c r="K2125" s="91" t="s">
        <v>19</v>
      </c>
    </row>
    <row r="2126" spans="2:11" ht="16.350000000000001" customHeight="1" thickBot="1" x14ac:dyDescent="0.45">
      <c r="B2126" s="90"/>
      <c r="C2126" s="90"/>
      <c r="D2126" s="48" t="s">
        <v>2049</v>
      </c>
      <c r="E2126" s="90"/>
      <c r="F2126" s="90"/>
      <c r="G2126" s="90"/>
      <c r="H2126" s="90"/>
      <c r="I2126" s="90"/>
      <c r="J2126" s="90"/>
      <c r="K2126" s="92"/>
    </row>
    <row r="2127" spans="2:11" ht="15.6" customHeight="1" x14ac:dyDescent="0.4">
      <c r="B2127" s="89">
        <v>1061</v>
      </c>
      <c r="C2127" s="89">
        <v>1865</v>
      </c>
      <c r="D2127" s="20" t="s">
        <v>2050</v>
      </c>
      <c r="E2127" s="89">
        <v>95</v>
      </c>
      <c r="F2127" s="89" t="s">
        <v>13</v>
      </c>
      <c r="G2127" s="89" t="s">
        <v>79</v>
      </c>
      <c r="H2127" s="89"/>
      <c r="I2127" s="89"/>
      <c r="J2127" s="89">
        <v>2055</v>
      </c>
      <c r="K2127" s="91" t="s">
        <v>19</v>
      </c>
    </row>
    <row r="2128" spans="2:11" ht="16.350000000000001" customHeight="1" thickBot="1" x14ac:dyDescent="0.45">
      <c r="B2128" s="90"/>
      <c r="C2128" s="90"/>
      <c r="D2128" s="48" t="s">
        <v>2051</v>
      </c>
      <c r="E2128" s="90"/>
      <c r="F2128" s="90"/>
      <c r="G2128" s="90"/>
      <c r="H2128" s="90"/>
      <c r="I2128" s="90"/>
      <c r="J2128" s="90"/>
      <c r="K2128" s="92"/>
    </row>
    <row r="2129" spans="2:11" ht="15.6" customHeight="1" x14ac:dyDescent="0.4">
      <c r="B2129" s="89">
        <v>1062</v>
      </c>
      <c r="C2129" s="89">
        <v>4067</v>
      </c>
      <c r="D2129" s="20" t="s">
        <v>6126</v>
      </c>
      <c r="E2129" s="89" t="s">
        <v>13</v>
      </c>
      <c r="F2129" s="89" t="s">
        <v>13</v>
      </c>
      <c r="G2129" s="89" t="s">
        <v>22</v>
      </c>
      <c r="H2129" s="89"/>
      <c r="I2129" s="89"/>
      <c r="J2129" s="89">
        <v>2062</v>
      </c>
      <c r="K2129" s="91" t="s">
        <v>15</v>
      </c>
    </row>
    <row r="2130" spans="2:11" ht="16.350000000000001" customHeight="1" thickBot="1" x14ac:dyDescent="0.45">
      <c r="B2130" s="90"/>
      <c r="C2130" s="90"/>
      <c r="D2130" s="48" t="s">
        <v>6329</v>
      </c>
      <c r="E2130" s="90"/>
      <c r="F2130" s="90"/>
      <c r="G2130" s="90"/>
      <c r="H2130" s="90"/>
      <c r="I2130" s="90"/>
      <c r="J2130" s="90"/>
      <c r="K2130" s="92"/>
    </row>
    <row r="2131" spans="2:11" ht="15.6" customHeight="1" x14ac:dyDescent="0.4">
      <c r="B2131" s="89">
        <v>1063</v>
      </c>
      <c r="C2131" s="89">
        <v>1866</v>
      </c>
      <c r="D2131" s="20" t="s">
        <v>2052</v>
      </c>
      <c r="E2131" s="89">
        <v>78</v>
      </c>
      <c r="F2131" s="89" t="s">
        <v>57</v>
      </c>
      <c r="G2131" s="89" t="s">
        <v>14</v>
      </c>
      <c r="H2131" s="89"/>
      <c r="I2131" s="89"/>
      <c r="J2131" s="89">
        <v>2187</v>
      </c>
      <c r="K2131" s="91" t="s">
        <v>15</v>
      </c>
    </row>
    <row r="2132" spans="2:11" ht="16.350000000000001" customHeight="1" thickBot="1" x14ac:dyDescent="0.45">
      <c r="B2132" s="90"/>
      <c r="C2132" s="90"/>
      <c r="D2132" s="48" t="s">
        <v>2053</v>
      </c>
      <c r="E2132" s="90"/>
      <c r="F2132" s="90"/>
      <c r="G2132" s="90"/>
      <c r="H2132" s="90"/>
      <c r="I2132" s="90"/>
      <c r="J2132" s="90"/>
      <c r="K2132" s="92"/>
    </row>
    <row r="2133" spans="2:11" ht="15.6" customHeight="1" x14ac:dyDescent="0.4">
      <c r="B2133" s="89">
        <v>1064</v>
      </c>
      <c r="C2133" s="89">
        <v>3994</v>
      </c>
      <c r="D2133" s="20" t="s">
        <v>2054</v>
      </c>
      <c r="E2133" s="89" t="s">
        <v>13</v>
      </c>
      <c r="F2133" s="89" t="s">
        <v>13</v>
      </c>
      <c r="G2133" s="89" t="s">
        <v>1176</v>
      </c>
      <c r="H2133" s="89"/>
      <c r="I2133" s="89"/>
      <c r="J2133" s="89">
        <v>2094</v>
      </c>
      <c r="K2133" s="91" t="s">
        <v>15</v>
      </c>
    </row>
    <row r="2134" spans="2:11" ht="16.350000000000001" customHeight="1" thickBot="1" x14ac:dyDescent="0.45">
      <c r="B2134" s="90"/>
      <c r="C2134" s="90"/>
      <c r="D2134" s="48" t="s">
        <v>2055</v>
      </c>
      <c r="E2134" s="90"/>
      <c r="F2134" s="90"/>
      <c r="G2134" s="90"/>
      <c r="H2134" s="90"/>
      <c r="I2134" s="90"/>
      <c r="J2134" s="90"/>
      <c r="K2134" s="92"/>
    </row>
    <row r="2135" spans="2:11" ht="15.6" customHeight="1" x14ac:dyDescent="0.4">
      <c r="B2135" s="89">
        <v>1065</v>
      </c>
      <c r="C2135" s="89">
        <v>1867</v>
      </c>
      <c r="D2135" s="20" t="s">
        <v>2056</v>
      </c>
      <c r="E2135" s="89" t="s">
        <v>13</v>
      </c>
      <c r="F2135" s="89" t="s">
        <v>13</v>
      </c>
      <c r="G2135" s="89" t="s">
        <v>347</v>
      </c>
      <c r="H2135" s="89"/>
      <c r="I2135" s="89"/>
      <c r="J2135" s="89">
        <v>2066</v>
      </c>
      <c r="K2135" s="91" t="s">
        <v>19</v>
      </c>
    </row>
    <row r="2136" spans="2:11" ht="16.350000000000001" customHeight="1" thickBot="1" x14ac:dyDescent="0.45">
      <c r="B2136" s="90"/>
      <c r="C2136" s="90"/>
      <c r="D2136" s="48" t="s">
        <v>2057</v>
      </c>
      <c r="E2136" s="90"/>
      <c r="F2136" s="90"/>
      <c r="G2136" s="90"/>
      <c r="H2136" s="90"/>
      <c r="I2136" s="90"/>
      <c r="J2136" s="90"/>
      <c r="K2136" s="92"/>
    </row>
    <row r="2137" spans="2:11" ht="15.6" customHeight="1" x14ac:dyDescent="0.4">
      <c r="B2137" s="89">
        <v>1066</v>
      </c>
      <c r="C2137" s="89">
        <v>1868</v>
      </c>
      <c r="D2137" s="20" t="s">
        <v>2058</v>
      </c>
      <c r="E2137" s="89">
        <v>86</v>
      </c>
      <c r="F2137" s="89" t="s">
        <v>57</v>
      </c>
      <c r="G2137" s="89" t="s">
        <v>277</v>
      </c>
      <c r="H2137" s="89"/>
      <c r="I2137" s="89"/>
      <c r="J2137" s="89">
        <v>2256</v>
      </c>
      <c r="K2137" s="91" t="s">
        <v>19</v>
      </c>
    </row>
    <row r="2138" spans="2:11" ht="16.350000000000001" customHeight="1" thickBot="1" x14ac:dyDescent="0.45">
      <c r="B2138" s="90"/>
      <c r="C2138" s="90"/>
      <c r="D2138" s="48" t="s">
        <v>2059</v>
      </c>
      <c r="E2138" s="90"/>
      <c r="F2138" s="90"/>
      <c r="G2138" s="90"/>
      <c r="H2138" s="90"/>
      <c r="I2138" s="90"/>
      <c r="J2138" s="90"/>
      <c r="K2138" s="92"/>
    </row>
    <row r="2139" spans="2:11" ht="15.6" customHeight="1" x14ac:dyDescent="0.4">
      <c r="B2139" s="89">
        <v>1067</v>
      </c>
      <c r="C2139" s="89">
        <v>1869</v>
      </c>
      <c r="D2139" s="20" t="s">
        <v>2060</v>
      </c>
      <c r="E2139" s="89" t="s">
        <v>13</v>
      </c>
      <c r="F2139" s="89" t="s">
        <v>13</v>
      </c>
      <c r="G2139" s="89" t="s">
        <v>85</v>
      </c>
      <c r="H2139" s="89"/>
      <c r="I2139" s="89"/>
      <c r="J2139" s="89">
        <v>2049</v>
      </c>
      <c r="K2139" s="91" t="s">
        <v>19</v>
      </c>
    </row>
    <row r="2140" spans="2:11" ht="16.350000000000001" customHeight="1" thickBot="1" x14ac:dyDescent="0.45">
      <c r="B2140" s="90"/>
      <c r="C2140" s="90"/>
      <c r="D2140" s="48" t="s">
        <v>2061</v>
      </c>
      <c r="E2140" s="90"/>
      <c r="F2140" s="90"/>
      <c r="G2140" s="90"/>
      <c r="H2140" s="90"/>
      <c r="I2140" s="90"/>
      <c r="J2140" s="90"/>
      <c r="K2140" s="92"/>
    </row>
    <row r="2141" spans="2:11" ht="15.6" customHeight="1" x14ac:dyDescent="0.4">
      <c r="B2141" s="89">
        <v>1068</v>
      </c>
      <c r="C2141" s="89">
        <v>1870</v>
      </c>
      <c r="D2141" s="20" t="s">
        <v>2062</v>
      </c>
      <c r="E2141" s="89" t="s">
        <v>13</v>
      </c>
      <c r="F2141" s="89" t="s">
        <v>13</v>
      </c>
      <c r="G2141" s="89" t="s">
        <v>43</v>
      </c>
      <c r="H2141" s="89"/>
      <c r="I2141" s="89"/>
      <c r="J2141" s="89">
        <v>1985</v>
      </c>
      <c r="K2141" s="91" t="s">
        <v>19</v>
      </c>
    </row>
    <row r="2142" spans="2:11" ht="16.350000000000001" customHeight="1" thickBot="1" x14ac:dyDescent="0.45">
      <c r="B2142" s="90"/>
      <c r="C2142" s="90"/>
      <c r="D2142" s="48" t="s">
        <v>2063</v>
      </c>
      <c r="E2142" s="90"/>
      <c r="F2142" s="90"/>
      <c r="G2142" s="90"/>
      <c r="H2142" s="90"/>
      <c r="I2142" s="90"/>
      <c r="J2142" s="90"/>
      <c r="K2142" s="92"/>
    </row>
    <row r="2143" spans="2:11" ht="15.6" customHeight="1" x14ac:dyDescent="0.4">
      <c r="B2143" s="89">
        <v>1069</v>
      </c>
      <c r="C2143" s="89">
        <v>1871</v>
      </c>
      <c r="D2143" s="20" t="s">
        <v>2064</v>
      </c>
      <c r="E2143" s="89" t="s">
        <v>13</v>
      </c>
      <c r="F2143" s="89" t="s">
        <v>13</v>
      </c>
      <c r="G2143" s="89" t="s">
        <v>347</v>
      </c>
      <c r="H2143" s="89"/>
      <c r="I2143" s="89"/>
      <c r="J2143" s="89">
        <v>2051</v>
      </c>
      <c r="K2143" s="91" t="s">
        <v>19</v>
      </c>
    </row>
    <row r="2144" spans="2:11" ht="16.350000000000001" customHeight="1" thickBot="1" x14ac:dyDescent="0.45">
      <c r="B2144" s="90"/>
      <c r="C2144" s="90"/>
      <c r="D2144" s="48" t="s">
        <v>2065</v>
      </c>
      <c r="E2144" s="90"/>
      <c r="F2144" s="90"/>
      <c r="G2144" s="90"/>
      <c r="H2144" s="90"/>
      <c r="I2144" s="90"/>
      <c r="J2144" s="90"/>
      <c r="K2144" s="92"/>
    </row>
    <row r="2145" spans="2:11" ht="15.6" customHeight="1" x14ac:dyDescent="0.4">
      <c r="B2145" s="89">
        <v>1070</v>
      </c>
      <c r="C2145" s="89">
        <v>1872</v>
      </c>
      <c r="D2145" s="20" t="s">
        <v>2066</v>
      </c>
      <c r="E2145" s="89" t="s">
        <v>13</v>
      </c>
      <c r="F2145" s="89" t="s">
        <v>13</v>
      </c>
      <c r="G2145" s="89" t="s">
        <v>85</v>
      </c>
      <c r="H2145" s="89"/>
      <c r="I2145" s="89"/>
      <c r="J2145" s="89">
        <v>2026</v>
      </c>
      <c r="K2145" s="91" t="s">
        <v>19</v>
      </c>
    </row>
    <row r="2146" spans="2:11" ht="16.350000000000001" customHeight="1" thickBot="1" x14ac:dyDescent="0.45">
      <c r="B2146" s="90"/>
      <c r="C2146" s="90"/>
      <c r="D2146" s="48" t="s">
        <v>2067</v>
      </c>
      <c r="E2146" s="90"/>
      <c r="F2146" s="90"/>
      <c r="G2146" s="90"/>
      <c r="H2146" s="90"/>
      <c r="I2146" s="90"/>
      <c r="J2146" s="90"/>
      <c r="K2146" s="92"/>
    </row>
    <row r="2147" spans="2:11" ht="15.6" customHeight="1" x14ac:dyDescent="0.4">
      <c r="B2147" s="89">
        <v>1071</v>
      </c>
      <c r="C2147" s="89">
        <v>1873</v>
      </c>
      <c r="D2147" s="20" t="s">
        <v>2068</v>
      </c>
      <c r="E2147" s="89">
        <v>61</v>
      </c>
      <c r="F2147" s="89" t="s">
        <v>13</v>
      </c>
      <c r="G2147" s="89" t="s">
        <v>323</v>
      </c>
      <c r="H2147" s="89"/>
      <c r="I2147" s="89"/>
      <c r="J2147" s="89">
        <v>2083</v>
      </c>
      <c r="K2147" s="91" t="s">
        <v>19</v>
      </c>
    </row>
    <row r="2148" spans="2:11" ht="16.350000000000001" customHeight="1" thickBot="1" x14ac:dyDescent="0.45">
      <c r="B2148" s="90"/>
      <c r="C2148" s="90"/>
      <c r="D2148" s="48" t="s">
        <v>2069</v>
      </c>
      <c r="E2148" s="90"/>
      <c r="F2148" s="90"/>
      <c r="G2148" s="90"/>
      <c r="H2148" s="90"/>
      <c r="I2148" s="90"/>
      <c r="J2148" s="90"/>
      <c r="K2148" s="92"/>
    </row>
    <row r="2149" spans="2:11" ht="15.6" customHeight="1" x14ac:dyDescent="0.4">
      <c r="B2149" s="89">
        <v>1072</v>
      </c>
      <c r="C2149" s="89">
        <v>1874</v>
      </c>
      <c r="D2149" s="20" t="s">
        <v>2070</v>
      </c>
      <c r="E2149" s="89">
        <v>91</v>
      </c>
      <c r="F2149" s="89" t="s">
        <v>13</v>
      </c>
      <c r="G2149" s="89" t="s">
        <v>323</v>
      </c>
      <c r="H2149" s="89"/>
      <c r="I2149" s="89"/>
      <c r="J2149" s="89">
        <v>2035</v>
      </c>
      <c r="K2149" s="91" t="s">
        <v>19</v>
      </c>
    </row>
    <row r="2150" spans="2:11" ht="16.350000000000001" customHeight="1" thickBot="1" x14ac:dyDescent="0.45">
      <c r="B2150" s="90"/>
      <c r="C2150" s="90"/>
      <c r="D2150" s="48" t="s">
        <v>2071</v>
      </c>
      <c r="E2150" s="90"/>
      <c r="F2150" s="90"/>
      <c r="G2150" s="90"/>
      <c r="H2150" s="90"/>
      <c r="I2150" s="90"/>
      <c r="J2150" s="90"/>
      <c r="K2150" s="92"/>
    </row>
    <row r="2151" spans="2:11" ht="15.6" customHeight="1" x14ac:dyDescent="0.4">
      <c r="B2151" s="89">
        <v>1073</v>
      </c>
      <c r="C2151" s="89">
        <v>1875</v>
      </c>
      <c r="D2151" s="20" t="s">
        <v>2072</v>
      </c>
      <c r="E2151" s="89">
        <v>93</v>
      </c>
      <c r="F2151" s="89" t="s">
        <v>13</v>
      </c>
      <c r="G2151" s="89" t="s">
        <v>323</v>
      </c>
      <c r="H2151" s="89"/>
      <c r="I2151" s="89"/>
      <c r="J2151" s="89">
        <v>2045</v>
      </c>
      <c r="K2151" s="91" t="s">
        <v>19</v>
      </c>
    </row>
    <row r="2152" spans="2:11" ht="16.350000000000001" customHeight="1" thickBot="1" x14ac:dyDescent="0.45">
      <c r="B2152" s="90"/>
      <c r="C2152" s="90"/>
      <c r="D2152" s="48" t="s">
        <v>2073</v>
      </c>
      <c r="E2152" s="90"/>
      <c r="F2152" s="90"/>
      <c r="G2152" s="90"/>
      <c r="H2152" s="90"/>
      <c r="I2152" s="90"/>
      <c r="J2152" s="90"/>
      <c r="K2152" s="92"/>
    </row>
    <row r="2153" spans="2:11" ht="15.6" customHeight="1" x14ac:dyDescent="0.4">
      <c r="B2153" s="89">
        <v>1074</v>
      </c>
      <c r="C2153" s="89">
        <v>1876</v>
      </c>
      <c r="D2153" s="20" t="s">
        <v>2074</v>
      </c>
      <c r="E2153" s="89" t="s">
        <v>13</v>
      </c>
      <c r="F2153" s="89" t="s">
        <v>13</v>
      </c>
      <c r="G2153" s="89" t="s">
        <v>22</v>
      </c>
      <c r="H2153" s="89">
        <v>7</v>
      </c>
      <c r="I2153" s="89">
        <v>-8</v>
      </c>
      <c r="J2153" s="89">
        <v>2062</v>
      </c>
      <c r="K2153" s="91" t="s">
        <v>15</v>
      </c>
    </row>
    <row r="2154" spans="2:11" ht="16.350000000000001" customHeight="1" thickBot="1" x14ac:dyDescent="0.45">
      <c r="B2154" s="90"/>
      <c r="C2154" s="90"/>
      <c r="D2154" s="48" t="s">
        <v>2075</v>
      </c>
      <c r="E2154" s="90"/>
      <c r="F2154" s="90"/>
      <c r="G2154" s="90"/>
      <c r="H2154" s="90"/>
      <c r="I2154" s="90"/>
      <c r="J2154" s="90"/>
      <c r="K2154" s="92"/>
    </row>
    <row r="2155" spans="2:11" ht="15.6" customHeight="1" x14ac:dyDescent="0.4">
      <c r="B2155" s="89">
        <v>1075</v>
      </c>
      <c r="C2155" s="89">
        <v>3721</v>
      </c>
      <c r="D2155" s="20" t="s">
        <v>2076</v>
      </c>
      <c r="E2155" s="89" t="s">
        <v>13</v>
      </c>
      <c r="F2155" s="89" t="s">
        <v>13</v>
      </c>
      <c r="G2155" s="89" t="s">
        <v>39</v>
      </c>
      <c r="H2155" s="89"/>
      <c r="I2155" s="89"/>
      <c r="J2155" s="89">
        <v>2060</v>
      </c>
      <c r="K2155" s="91" t="s">
        <v>19</v>
      </c>
    </row>
    <row r="2156" spans="2:11" ht="16.350000000000001" customHeight="1" thickBot="1" x14ac:dyDescent="0.45">
      <c r="B2156" s="90"/>
      <c r="C2156" s="90"/>
      <c r="D2156" s="48" t="s">
        <v>2077</v>
      </c>
      <c r="E2156" s="90"/>
      <c r="F2156" s="90"/>
      <c r="G2156" s="90"/>
      <c r="H2156" s="90"/>
      <c r="I2156" s="90"/>
      <c r="J2156" s="90"/>
      <c r="K2156" s="92"/>
    </row>
    <row r="2157" spans="2:11" ht="15.6" customHeight="1" x14ac:dyDescent="0.4">
      <c r="B2157" s="89">
        <v>1076</v>
      </c>
      <c r="C2157" s="89">
        <v>1877</v>
      </c>
      <c r="D2157" s="20" t="s">
        <v>2078</v>
      </c>
      <c r="E2157" s="89" t="s">
        <v>13</v>
      </c>
      <c r="F2157" s="89" t="s">
        <v>13</v>
      </c>
      <c r="G2157" s="89" t="s">
        <v>22</v>
      </c>
      <c r="H2157" s="89"/>
      <c r="I2157" s="89"/>
      <c r="J2157" s="89">
        <v>2090</v>
      </c>
      <c r="K2157" s="91" t="s">
        <v>19</v>
      </c>
    </row>
    <row r="2158" spans="2:11" ht="16.350000000000001" customHeight="1" thickBot="1" x14ac:dyDescent="0.45">
      <c r="B2158" s="90"/>
      <c r="C2158" s="90"/>
      <c r="D2158" s="48" t="s">
        <v>2079</v>
      </c>
      <c r="E2158" s="90"/>
      <c r="F2158" s="90"/>
      <c r="G2158" s="90"/>
      <c r="H2158" s="90"/>
      <c r="I2158" s="90"/>
      <c r="J2158" s="90"/>
      <c r="K2158" s="92"/>
    </row>
    <row r="2159" spans="2:11" ht="15.6" customHeight="1" x14ac:dyDescent="0.4">
      <c r="B2159" s="89">
        <v>1077</v>
      </c>
      <c r="C2159" s="89">
        <v>3863</v>
      </c>
      <c r="D2159" s="20" t="s">
        <v>2080</v>
      </c>
      <c r="E2159" s="89" t="s">
        <v>13</v>
      </c>
      <c r="F2159" s="89" t="s">
        <v>13</v>
      </c>
      <c r="G2159" s="89" t="s">
        <v>494</v>
      </c>
      <c r="H2159" s="89"/>
      <c r="I2159" s="89"/>
      <c r="J2159" s="89">
        <v>2078</v>
      </c>
      <c r="K2159" s="91" t="s">
        <v>19</v>
      </c>
    </row>
    <row r="2160" spans="2:11" ht="16.350000000000001" customHeight="1" thickBot="1" x14ac:dyDescent="0.45">
      <c r="B2160" s="90"/>
      <c r="C2160" s="90"/>
      <c r="D2160" s="48" t="s">
        <v>2081</v>
      </c>
      <c r="E2160" s="90"/>
      <c r="F2160" s="90"/>
      <c r="G2160" s="90"/>
      <c r="H2160" s="90"/>
      <c r="I2160" s="90"/>
      <c r="J2160" s="90"/>
      <c r="K2160" s="92"/>
    </row>
    <row r="2161" spans="2:11" ht="15.6" customHeight="1" x14ac:dyDescent="0.4">
      <c r="B2161" s="89">
        <v>1078</v>
      </c>
      <c r="C2161" s="89">
        <v>1878</v>
      </c>
      <c r="D2161" s="20" t="s">
        <v>2082</v>
      </c>
      <c r="E2161" s="89">
        <v>67</v>
      </c>
      <c r="F2161" s="89" t="s">
        <v>13</v>
      </c>
      <c r="G2161" s="89" t="s">
        <v>29</v>
      </c>
      <c r="H2161" s="89"/>
      <c r="I2161" s="89"/>
      <c r="J2161" s="89">
        <v>2139</v>
      </c>
      <c r="K2161" s="91" t="s">
        <v>19</v>
      </c>
    </row>
    <row r="2162" spans="2:11" ht="16.350000000000001" customHeight="1" thickBot="1" x14ac:dyDescent="0.45">
      <c r="B2162" s="90"/>
      <c r="C2162" s="90"/>
      <c r="D2162" s="48" t="s">
        <v>2083</v>
      </c>
      <c r="E2162" s="90"/>
      <c r="F2162" s="90"/>
      <c r="G2162" s="90"/>
      <c r="H2162" s="90"/>
      <c r="I2162" s="90"/>
      <c r="J2162" s="90"/>
      <c r="K2162" s="92"/>
    </row>
    <row r="2163" spans="2:11" ht="15.6" customHeight="1" x14ac:dyDescent="0.4">
      <c r="B2163" s="89">
        <v>1079</v>
      </c>
      <c r="C2163" s="89">
        <v>1879</v>
      </c>
      <c r="D2163" s="20" t="s">
        <v>2084</v>
      </c>
      <c r="E2163" s="89" t="s">
        <v>13</v>
      </c>
      <c r="F2163" s="89" t="s">
        <v>13</v>
      </c>
      <c r="G2163" s="89" t="s">
        <v>22</v>
      </c>
      <c r="H2163" s="89"/>
      <c r="I2163" s="89"/>
      <c r="J2163" s="89">
        <v>2090</v>
      </c>
      <c r="K2163" s="91" t="s">
        <v>19</v>
      </c>
    </row>
    <row r="2164" spans="2:11" ht="16.350000000000001" customHeight="1" thickBot="1" x14ac:dyDescent="0.45">
      <c r="B2164" s="90"/>
      <c r="C2164" s="90"/>
      <c r="D2164" s="48" t="s">
        <v>2085</v>
      </c>
      <c r="E2164" s="90"/>
      <c r="F2164" s="90"/>
      <c r="G2164" s="90"/>
      <c r="H2164" s="90"/>
      <c r="I2164" s="90"/>
      <c r="J2164" s="90"/>
      <c r="K2164" s="92"/>
    </row>
    <row r="2165" spans="2:11" ht="15.6" customHeight="1" x14ac:dyDescent="0.4">
      <c r="B2165" s="89">
        <v>1080</v>
      </c>
      <c r="C2165" s="89">
        <v>1880</v>
      </c>
      <c r="D2165" s="20" t="s">
        <v>2086</v>
      </c>
      <c r="E2165" s="89" t="s">
        <v>13</v>
      </c>
      <c r="F2165" s="89" t="s">
        <v>13</v>
      </c>
      <c r="G2165" s="89" t="s">
        <v>22</v>
      </c>
      <c r="H2165" s="89">
        <v>7</v>
      </c>
      <c r="I2165" s="89">
        <v>-5</v>
      </c>
      <c r="J2165" s="89">
        <v>2099</v>
      </c>
      <c r="K2165" s="91" t="s">
        <v>15</v>
      </c>
    </row>
    <row r="2166" spans="2:11" ht="16.350000000000001" customHeight="1" thickBot="1" x14ac:dyDescent="0.45">
      <c r="B2166" s="90"/>
      <c r="C2166" s="90"/>
      <c r="D2166" s="48" t="s">
        <v>2087</v>
      </c>
      <c r="E2166" s="90"/>
      <c r="F2166" s="90"/>
      <c r="G2166" s="90"/>
      <c r="H2166" s="90"/>
      <c r="I2166" s="90"/>
      <c r="J2166" s="90"/>
      <c r="K2166" s="92"/>
    </row>
    <row r="2167" spans="2:11" ht="15.6" customHeight="1" x14ac:dyDescent="0.4">
      <c r="B2167" s="89">
        <v>1081</v>
      </c>
      <c r="C2167" s="89">
        <v>3950</v>
      </c>
      <c r="D2167" s="20" t="s">
        <v>2088</v>
      </c>
      <c r="E2167" s="89" t="s">
        <v>13</v>
      </c>
      <c r="F2167" s="89" t="s">
        <v>13</v>
      </c>
      <c r="G2167" s="89" t="s">
        <v>22</v>
      </c>
      <c r="H2167" s="89"/>
      <c r="I2167" s="89"/>
      <c r="J2167" s="89">
        <v>2104</v>
      </c>
      <c r="K2167" s="91" t="s">
        <v>15</v>
      </c>
    </row>
    <row r="2168" spans="2:11" ht="16.350000000000001" customHeight="1" thickBot="1" x14ac:dyDescent="0.45">
      <c r="B2168" s="90"/>
      <c r="C2168" s="90"/>
      <c r="D2168" s="48" t="s">
        <v>2089</v>
      </c>
      <c r="E2168" s="90"/>
      <c r="F2168" s="90"/>
      <c r="G2168" s="90"/>
      <c r="H2168" s="90"/>
      <c r="I2168" s="90"/>
      <c r="J2168" s="90"/>
      <c r="K2168" s="92"/>
    </row>
    <row r="2169" spans="2:11" ht="15.6" customHeight="1" x14ac:dyDescent="0.4">
      <c r="B2169" s="89">
        <v>1082</v>
      </c>
      <c r="C2169" s="89">
        <v>1881</v>
      </c>
      <c r="D2169" s="20" t="s">
        <v>2090</v>
      </c>
      <c r="E2169" s="89">
        <v>93</v>
      </c>
      <c r="F2169" s="89" t="s">
        <v>13</v>
      </c>
      <c r="G2169" s="89" t="s">
        <v>29</v>
      </c>
      <c r="H2169" s="89"/>
      <c r="I2169" s="89"/>
      <c r="J2169" s="89">
        <v>2132</v>
      </c>
      <c r="K2169" s="91" t="s">
        <v>19</v>
      </c>
    </row>
    <row r="2170" spans="2:11" ht="16.350000000000001" customHeight="1" thickBot="1" x14ac:dyDescent="0.45">
      <c r="B2170" s="90"/>
      <c r="C2170" s="90"/>
      <c r="D2170" s="48" t="s">
        <v>2091</v>
      </c>
      <c r="E2170" s="90"/>
      <c r="F2170" s="90"/>
      <c r="G2170" s="90"/>
      <c r="H2170" s="90"/>
      <c r="I2170" s="90"/>
      <c r="J2170" s="90"/>
      <c r="K2170" s="92"/>
    </row>
    <row r="2171" spans="2:11" ht="15.6" customHeight="1" x14ac:dyDescent="0.4">
      <c r="B2171" s="89">
        <v>1083</v>
      </c>
      <c r="C2171" s="89">
        <v>4040</v>
      </c>
      <c r="D2171" s="20" t="s">
        <v>2092</v>
      </c>
      <c r="E2171" s="89">
        <v>11</v>
      </c>
      <c r="F2171" s="89" t="s">
        <v>13</v>
      </c>
      <c r="G2171" s="89" t="s">
        <v>32</v>
      </c>
      <c r="H2171" s="89"/>
      <c r="I2171" s="89"/>
      <c r="J2171" s="89">
        <v>2062</v>
      </c>
      <c r="K2171" s="91" t="s">
        <v>15</v>
      </c>
    </row>
    <row r="2172" spans="2:11" ht="16.350000000000001" customHeight="1" thickBot="1" x14ac:dyDescent="0.45">
      <c r="B2172" s="90"/>
      <c r="C2172" s="90"/>
      <c r="D2172" s="48" t="s">
        <v>2093</v>
      </c>
      <c r="E2172" s="90"/>
      <c r="F2172" s="90"/>
      <c r="G2172" s="90"/>
      <c r="H2172" s="90"/>
      <c r="I2172" s="90"/>
      <c r="J2172" s="90"/>
      <c r="K2172" s="92"/>
    </row>
    <row r="2173" spans="2:11" ht="15.6" customHeight="1" x14ac:dyDescent="0.4">
      <c r="B2173" s="89">
        <v>1084</v>
      </c>
      <c r="C2173" s="89">
        <v>1882</v>
      </c>
      <c r="D2173" s="20" t="s">
        <v>2094</v>
      </c>
      <c r="E2173" s="89">
        <v>64</v>
      </c>
      <c r="F2173" s="89" t="s">
        <v>184</v>
      </c>
      <c r="G2173" s="89" t="s">
        <v>79</v>
      </c>
      <c r="H2173" s="89"/>
      <c r="I2173" s="89"/>
      <c r="J2173" s="89">
        <v>2305</v>
      </c>
      <c r="K2173" s="91" t="s">
        <v>19</v>
      </c>
    </row>
    <row r="2174" spans="2:11" ht="16.350000000000001" customHeight="1" thickBot="1" x14ac:dyDescent="0.45">
      <c r="B2174" s="90"/>
      <c r="C2174" s="90"/>
      <c r="D2174" s="48" t="s">
        <v>2095</v>
      </c>
      <c r="E2174" s="90"/>
      <c r="F2174" s="90"/>
      <c r="G2174" s="90"/>
      <c r="H2174" s="90"/>
      <c r="I2174" s="90"/>
      <c r="J2174" s="90"/>
      <c r="K2174" s="92"/>
    </row>
    <row r="2175" spans="2:11" ht="15.6" customHeight="1" x14ac:dyDescent="0.4">
      <c r="B2175" s="89">
        <v>1085</v>
      </c>
      <c r="C2175" s="89">
        <v>1883</v>
      </c>
      <c r="D2175" s="20" t="s">
        <v>2096</v>
      </c>
      <c r="E2175" s="89">
        <v>38</v>
      </c>
      <c r="F2175" s="89" t="s">
        <v>13</v>
      </c>
      <c r="G2175" s="89" t="s">
        <v>32</v>
      </c>
      <c r="H2175" s="89"/>
      <c r="I2175" s="89"/>
      <c r="J2175" s="89">
        <v>2065</v>
      </c>
      <c r="K2175" s="91" t="s">
        <v>19</v>
      </c>
    </row>
    <row r="2176" spans="2:11" ht="16.350000000000001" customHeight="1" thickBot="1" x14ac:dyDescent="0.45">
      <c r="B2176" s="90"/>
      <c r="C2176" s="90"/>
      <c r="D2176" s="48" t="s">
        <v>2097</v>
      </c>
      <c r="E2176" s="90"/>
      <c r="F2176" s="90"/>
      <c r="G2176" s="90"/>
      <c r="H2176" s="90"/>
      <c r="I2176" s="90"/>
      <c r="J2176" s="90"/>
      <c r="K2176" s="92"/>
    </row>
    <row r="2177" spans="2:11" ht="15.6" customHeight="1" x14ac:dyDescent="0.4">
      <c r="B2177" s="89">
        <v>1086</v>
      </c>
      <c r="C2177" s="89">
        <v>1884</v>
      </c>
      <c r="D2177" s="20" t="s">
        <v>2098</v>
      </c>
      <c r="E2177" s="89">
        <v>88</v>
      </c>
      <c r="F2177" s="89" t="s">
        <v>13</v>
      </c>
      <c r="G2177" s="89" t="s">
        <v>29</v>
      </c>
      <c r="H2177" s="89"/>
      <c r="I2177" s="89"/>
      <c r="J2177" s="89">
        <v>2097</v>
      </c>
      <c r="K2177" s="91" t="s">
        <v>19</v>
      </c>
    </row>
    <row r="2178" spans="2:11" ht="16.350000000000001" customHeight="1" thickBot="1" x14ac:dyDescent="0.45">
      <c r="B2178" s="90"/>
      <c r="C2178" s="90"/>
      <c r="D2178" s="48" t="s">
        <v>2099</v>
      </c>
      <c r="E2178" s="90"/>
      <c r="F2178" s="90"/>
      <c r="G2178" s="90"/>
      <c r="H2178" s="90"/>
      <c r="I2178" s="90"/>
      <c r="J2178" s="90"/>
      <c r="K2178" s="92"/>
    </row>
    <row r="2179" spans="2:11" ht="15.6" customHeight="1" x14ac:dyDescent="0.4">
      <c r="B2179" s="89">
        <v>1087</v>
      </c>
      <c r="C2179" s="89">
        <v>3954</v>
      </c>
      <c r="D2179" s="20" t="s">
        <v>2100</v>
      </c>
      <c r="E2179" s="89" t="s">
        <v>13</v>
      </c>
      <c r="F2179" s="89" t="s">
        <v>13</v>
      </c>
      <c r="G2179" s="89" t="s">
        <v>22</v>
      </c>
      <c r="H2179" s="89"/>
      <c r="I2179" s="89"/>
      <c r="J2179" s="89">
        <v>2095</v>
      </c>
      <c r="K2179" s="91" t="s">
        <v>15</v>
      </c>
    </row>
    <row r="2180" spans="2:11" ht="16.350000000000001" customHeight="1" thickBot="1" x14ac:dyDescent="0.45">
      <c r="B2180" s="90"/>
      <c r="C2180" s="90"/>
      <c r="D2180" s="48" t="s">
        <v>2101</v>
      </c>
      <c r="E2180" s="90"/>
      <c r="F2180" s="90"/>
      <c r="G2180" s="90"/>
      <c r="H2180" s="90"/>
      <c r="I2180" s="90"/>
      <c r="J2180" s="90"/>
      <c r="K2180" s="92"/>
    </row>
    <row r="2181" spans="2:11" ht="15.6" customHeight="1" x14ac:dyDescent="0.4">
      <c r="B2181" s="89">
        <v>1088</v>
      </c>
      <c r="C2181" s="89">
        <v>1885</v>
      </c>
      <c r="D2181" s="20" t="s">
        <v>2102</v>
      </c>
      <c r="E2181" s="89" t="s">
        <v>13</v>
      </c>
      <c r="F2181" s="89" t="s">
        <v>13</v>
      </c>
      <c r="G2181" s="89" t="s">
        <v>85</v>
      </c>
      <c r="H2181" s="89"/>
      <c r="I2181" s="89"/>
      <c r="J2181" s="89">
        <v>2045</v>
      </c>
      <c r="K2181" s="91" t="s">
        <v>19</v>
      </c>
    </row>
    <row r="2182" spans="2:11" ht="16.350000000000001" customHeight="1" thickBot="1" x14ac:dyDescent="0.45">
      <c r="B2182" s="90"/>
      <c r="C2182" s="90"/>
      <c r="D2182" s="48" t="s">
        <v>2103</v>
      </c>
      <c r="E2182" s="90"/>
      <c r="F2182" s="90"/>
      <c r="G2182" s="90"/>
      <c r="H2182" s="90"/>
      <c r="I2182" s="90"/>
      <c r="J2182" s="90"/>
      <c r="K2182" s="92"/>
    </row>
    <row r="2183" spans="2:11" ht="15.6" customHeight="1" x14ac:dyDescent="0.4">
      <c r="B2183" s="89">
        <v>1089</v>
      </c>
      <c r="C2183" s="89">
        <v>4074</v>
      </c>
      <c r="D2183" s="20" t="s">
        <v>6139</v>
      </c>
      <c r="E2183" s="89" t="s">
        <v>28</v>
      </c>
      <c r="F2183" s="89" t="s">
        <v>13</v>
      </c>
      <c r="G2183" s="89" t="s">
        <v>91</v>
      </c>
      <c r="H2183" s="89">
        <v>7</v>
      </c>
      <c r="I2183" s="89">
        <v>6</v>
      </c>
      <c r="J2183" s="89">
        <v>2026</v>
      </c>
      <c r="K2183" s="91" t="s">
        <v>15</v>
      </c>
    </row>
    <row r="2184" spans="2:11" ht="16.350000000000001" customHeight="1" thickBot="1" x14ac:dyDescent="0.45">
      <c r="B2184" s="90"/>
      <c r="C2184" s="90"/>
      <c r="D2184" s="48" t="s">
        <v>6198</v>
      </c>
      <c r="E2184" s="90"/>
      <c r="F2184" s="90"/>
      <c r="G2184" s="90"/>
      <c r="H2184" s="90"/>
      <c r="I2184" s="90"/>
      <c r="J2184" s="90"/>
      <c r="K2184" s="92"/>
    </row>
    <row r="2185" spans="2:11" ht="15.6" customHeight="1" x14ac:dyDescent="0.4">
      <c r="B2185" s="89">
        <v>1090</v>
      </c>
      <c r="C2185" s="89">
        <v>1886</v>
      </c>
      <c r="D2185" s="20" t="s">
        <v>2104</v>
      </c>
      <c r="E2185" s="89">
        <v>64</v>
      </c>
      <c r="F2185" s="89" t="s">
        <v>184</v>
      </c>
      <c r="G2185" s="89" t="s">
        <v>29</v>
      </c>
      <c r="H2185" s="89"/>
      <c r="I2185" s="89"/>
      <c r="J2185" s="89">
        <v>2333</v>
      </c>
      <c r="K2185" s="91" t="s">
        <v>15</v>
      </c>
    </row>
    <row r="2186" spans="2:11" ht="16.350000000000001" customHeight="1" thickBot="1" x14ac:dyDescent="0.45">
      <c r="B2186" s="90"/>
      <c r="C2186" s="90"/>
      <c r="D2186" s="48" t="s">
        <v>2105</v>
      </c>
      <c r="E2186" s="90"/>
      <c r="F2186" s="90"/>
      <c r="G2186" s="90"/>
      <c r="H2186" s="90"/>
      <c r="I2186" s="90"/>
      <c r="J2186" s="90"/>
      <c r="K2186" s="92"/>
    </row>
    <row r="2187" spans="2:11" ht="15.6" customHeight="1" x14ac:dyDescent="0.4">
      <c r="B2187" s="89">
        <v>1091</v>
      </c>
      <c r="C2187" s="89">
        <v>1887</v>
      </c>
      <c r="D2187" s="20" t="s">
        <v>2106</v>
      </c>
      <c r="E2187" s="89">
        <v>47</v>
      </c>
      <c r="F2187" s="89" t="s">
        <v>13</v>
      </c>
      <c r="G2187" s="89" t="s">
        <v>91</v>
      </c>
      <c r="H2187" s="89"/>
      <c r="I2187" s="89"/>
      <c r="J2187" s="89">
        <v>1980</v>
      </c>
      <c r="K2187" s="91" t="s">
        <v>19</v>
      </c>
    </row>
    <row r="2188" spans="2:11" ht="16.350000000000001" customHeight="1" thickBot="1" x14ac:dyDescent="0.45">
      <c r="B2188" s="90"/>
      <c r="C2188" s="90"/>
      <c r="D2188" s="48" t="s">
        <v>2107</v>
      </c>
      <c r="E2188" s="90"/>
      <c r="F2188" s="90"/>
      <c r="G2188" s="90"/>
      <c r="H2188" s="90"/>
      <c r="I2188" s="90"/>
      <c r="J2188" s="90"/>
      <c r="K2188" s="92"/>
    </row>
    <row r="2189" spans="2:11" ht="15.6" customHeight="1" x14ac:dyDescent="0.4">
      <c r="B2189" s="89">
        <v>1092</v>
      </c>
      <c r="C2189" s="89">
        <v>1888</v>
      </c>
      <c r="D2189" s="20" t="s">
        <v>2108</v>
      </c>
      <c r="E2189" s="89">
        <v>94</v>
      </c>
      <c r="F2189" s="89" t="s">
        <v>134</v>
      </c>
      <c r="G2189" s="89" t="s">
        <v>43</v>
      </c>
      <c r="H2189" s="89"/>
      <c r="I2189" s="89"/>
      <c r="J2189" s="89">
        <v>2331</v>
      </c>
      <c r="K2189" s="91" t="s">
        <v>19</v>
      </c>
    </row>
    <row r="2190" spans="2:11" ht="16.350000000000001" customHeight="1" thickBot="1" x14ac:dyDescent="0.45">
      <c r="B2190" s="90"/>
      <c r="C2190" s="90"/>
      <c r="D2190" s="48" t="s">
        <v>2109</v>
      </c>
      <c r="E2190" s="90"/>
      <c r="F2190" s="90"/>
      <c r="G2190" s="90"/>
      <c r="H2190" s="90"/>
      <c r="I2190" s="90"/>
      <c r="J2190" s="90"/>
      <c r="K2190" s="92"/>
    </row>
    <row r="2191" spans="2:11" ht="15.6" customHeight="1" x14ac:dyDescent="0.4">
      <c r="B2191" s="89">
        <v>1093</v>
      </c>
      <c r="C2191" s="89">
        <v>1889</v>
      </c>
      <c r="D2191" s="20" t="s">
        <v>2110</v>
      </c>
      <c r="E2191" s="89">
        <v>93</v>
      </c>
      <c r="F2191" s="89" t="s">
        <v>13</v>
      </c>
      <c r="G2191" s="89" t="s">
        <v>85</v>
      </c>
      <c r="H2191" s="89"/>
      <c r="I2191" s="89"/>
      <c r="J2191" s="89">
        <v>1940</v>
      </c>
      <c r="K2191" s="91" t="s">
        <v>19</v>
      </c>
    </row>
    <row r="2192" spans="2:11" ht="16.350000000000001" customHeight="1" thickBot="1" x14ac:dyDescent="0.45">
      <c r="B2192" s="90"/>
      <c r="C2192" s="90"/>
      <c r="D2192" s="48" t="s">
        <v>2111</v>
      </c>
      <c r="E2192" s="90"/>
      <c r="F2192" s="90"/>
      <c r="G2192" s="90"/>
      <c r="H2192" s="90"/>
      <c r="I2192" s="90"/>
      <c r="J2192" s="90"/>
      <c r="K2192" s="92"/>
    </row>
    <row r="2193" spans="2:11" ht="15.6" customHeight="1" x14ac:dyDescent="0.4">
      <c r="B2193" s="89">
        <v>1094</v>
      </c>
      <c r="C2193" s="89">
        <v>1890</v>
      </c>
      <c r="D2193" s="20" t="s">
        <v>2112</v>
      </c>
      <c r="E2193" s="89" t="s">
        <v>13</v>
      </c>
      <c r="F2193" s="89" t="s">
        <v>13</v>
      </c>
      <c r="G2193" s="89" t="s">
        <v>149</v>
      </c>
      <c r="H2193" s="89"/>
      <c r="I2193" s="89"/>
      <c r="J2193" s="89">
        <v>2070</v>
      </c>
      <c r="K2193" s="91" t="s">
        <v>19</v>
      </c>
    </row>
    <row r="2194" spans="2:11" ht="16.350000000000001" customHeight="1" thickBot="1" x14ac:dyDescent="0.45">
      <c r="B2194" s="90"/>
      <c r="C2194" s="90"/>
      <c r="D2194" s="48" t="s">
        <v>2113</v>
      </c>
      <c r="E2194" s="90"/>
      <c r="F2194" s="90"/>
      <c r="G2194" s="90"/>
      <c r="H2194" s="90"/>
      <c r="I2194" s="90"/>
      <c r="J2194" s="90"/>
      <c r="K2194" s="92"/>
    </row>
    <row r="2195" spans="2:11" ht="15.6" customHeight="1" x14ac:dyDescent="0.4">
      <c r="B2195" s="89">
        <v>1095</v>
      </c>
      <c r="C2195" s="89">
        <v>1891</v>
      </c>
      <c r="D2195" s="20" t="s">
        <v>2114</v>
      </c>
      <c r="E2195" s="89" t="s">
        <v>13</v>
      </c>
      <c r="F2195" s="89" t="s">
        <v>13</v>
      </c>
      <c r="G2195" s="89" t="s">
        <v>22</v>
      </c>
      <c r="H2195" s="89"/>
      <c r="I2195" s="89"/>
      <c r="J2195" s="89">
        <v>2068</v>
      </c>
      <c r="K2195" s="91" t="s">
        <v>15</v>
      </c>
    </row>
    <row r="2196" spans="2:11" ht="16.350000000000001" customHeight="1" thickBot="1" x14ac:dyDescent="0.45">
      <c r="B2196" s="90"/>
      <c r="C2196" s="90"/>
      <c r="D2196" s="48" t="s">
        <v>2115</v>
      </c>
      <c r="E2196" s="90"/>
      <c r="F2196" s="90"/>
      <c r="G2196" s="90"/>
      <c r="H2196" s="90"/>
      <c r="I2196" s="90"/>
      <c r="J2196" s="90"/>
      <c r="K2196" s="92"/>
    </row>
    <row r="2197" spans="2:11" ht="15.6" customHeight="1" x14ac:dyDescent="0.4">
      <c r="B2197" s="89">
        <v>1096</v>
      </c>
      <c r="C2197" s="89">
        <v>1892</v>
      </c>
      <c r="D2197" s="20" t="s">
        <v>2116</v>
      </c>
      <c r="E2197" s="89" t="s">
        <v>13</v>
      </c>
      <c r="F2197" s="89" t="s">
        <v>13</v>
      </c>
      <c r="G2197" s="89" t="s">
        <v>29</v>
      </c>
      <c r="H2197" s="89"/>
      <c r="I2197" s="89"/>
      <c r="J2197" s="89">
        <v>2010</v>
      </c>
      <c r="K2197" s="91" t="s">
        <v>19</v>
      </c>
    </row>
    <row r="2198" spans="2:11" ht="16.350000000000001" customHeight="1" thickBot="1" x14ac:dyDescent="0.45">
      <c r="B2198" s="90"/>
      <c r="C2198" s="90"/>
      <c r="D2198" s="48" t="s">
        <v>2117</v>
      </c>
      <c r="E2198" s="90"/>
      <c r="F2198" s="90"/>
      <c r="G2198" s="90"/>
      <c r="H2198" s="90"/>
      <c r="I2198" s="90"/>
      <c r="J2198" s="90"/>
      <c r="K2198" s="92"/>
    </row>
    <row r="2199" spans="2:11" ht="15.6" customHeight="1" x14ac:dyDescent="0.4">
      <c r="B2199" s="89">
        <v>1097</v>
      </c>
      <c r="C2199" s="89">
        <v>1893</v>
      </c>
      <c r="D2199" s="20" t="s">
        <v>2118</v>
      </c>
      <c r="E2199" s="89">
        <v>30</v>
      </c>
      <c r="F2199" s="89" t="s">
        <v>13</v>
      </c>
      <c r="G2199" s="89" t="s">
        <v>29</v>
      </c>
      <c r="H2199" s="89"/>
      <c r="I2199" s="89"/>
      <c r="J2199" s="89">
        <v>2049</v>
      </c>
      <c r="K2199" s="91" t="s">
        <v>19</v>
      </c>
    </row>
    <row r="2200" spans="2:11" ht="16.350000000000001" customHeight="1" thickBot="1" x14ac:dyDescent="0.45">
      <c r="B2200" s="90"/>
      <c r="C2200" s="90"/>
      <c r="D2200" s="48" t="s">
        <v>2119</v>
      </c>
      <c r="E2200" s="90"/>
      <c r="F2200" s="90"/>
      <c r="G2200" s="90"/>
      <c r="H2200" s="90"/>
      <c r="I2200" s="90"/>
      <c r="J2200" s="90"/>
      <c r="K2200" s="92"/>
    </row>
    <row r="2201" spans="2:11" ht="15.6" customHeight="1" x14ac:dyDescent="0.4">
      <c r="B2201" s="89">
        <v>1098</v>
      </c>
      <c r="C2201" s="89">
        <v>1894</v>
      </c>
      <c r="D2201" s="20" t="s">
        <v>2120</v>
      </c>
      <c r="E2201" s="89">
        <v>91</v>
      </c>
      <c r="F2201" s="89" t="s">
        <v>13</v>
      </c>
      <c r="G2201" s="89" t="s">
        <v>29</v>
      </c>
      <c r="H2201" s="89"/>
      <c r="I2201" s="89"/>
      <c r="J2201" s="89">
        <v>2029</v>
      </c>
      <c r="K2201" s="91" t="s">
        <v>19</v>
      </c>
    </row>
    <row r="2202" spans="2:11" ht="16.350000000000001" customHeight="1" thickBot="1" x14ac:dyDescent="0.45">
      <c r="B2202" s="90"/>
      <c r="C2202" s="90"/>
      <c r="D2202" s="48" t="s">
        <v>2121</v>
      </c>
      <c r="E2202" s="90"/>
      <c r="F2202" s="90"/>
      <c r="G2202" s="90"/>
      <c r="H2202" s="90"/>
      <c r="I2202" s="90"/>
      <c r="J2202" s="90"/>
      <c r="K2202" s="92"/>
    </row>
    <row r="2203" spans="2:11" ht="15.6" customHeight="1" x14ac:dyDescent="0.4">
      <c r="B2203" s="89">
        <v>1099</v>
      </c>
      <c r="C2203" s="89">
        <v>1895</v>
      </c>
      <c r="D2203" s="20" t="s">
        <v>2122</v>
      </c>
      <c r="E2203" s="89">
        <v>93</v>
      </c>
      <c r="F2203" s="89" t="s">
        <v>13</v>
      </c>
      <c r="G2203" s="89" t="s">
        <v>29</v>
      </c>
      <c r="H2203" s="89"/>
      <c r="I2203" s="89"/>
      <c r="J2203" s="89">
        <v>1971</v>
      </c>
      <c r="K2203" s="91" t="s">
        <v>19</v>
      </c>
    </row>
    <row r="2204" spans="2:11" ht="16.350000000000001" customHeight="1" thickBot="1" x14ac:dyDescent="0.45">
      <c r="B2204" s="90"/>
      <c r="C2204" s="90"/>
      <c r="D2204" s="48" t="s">
        <v>2123</v>
      </c>
      <c r="E2204" s="90"/>
      <c r="F2204" s="90"/>
      <c r="G2204" s="90"/>
      <c r="H2204" s="90"/>
      <c r="I2204" s="90"/>
      <c r="J2204" s="90"/>
      <c r="K2204" s="92"/>
    </row>
    <row r="2205" spans="2:11" ht="15.6" customHeight="1" x14ac:dyDescent="0.4">
      <c r="B2205" s="89">
        <v>1100</v>
      </c>
      <c r="C2205" s="89">
        <v>1896</v>
      </c>
      <c r="D2205" s="20" t="s">
        <v>2124</v>
      </c>
      <c r="E2205" s="89" t="s">
        <v>189</v>
      </c>
      <c r="F2205" s="89" t="s">
        <v>13</v>
      </c>
      <c r="G2205" s="89" t="s">
        <v>29</v>
      </c>
      <c r="H2205" s="89"/>
      <c r="I2205" s="89"/>
      <c r="J2205" s="89">
        <v>1993</v>
      </c>
      <c r="K2205" s="91" t="s">
        <v>19</v>
      </c>
    </row>
    <row r="2206" spans="2:11" ht="16.350000000000001" customHeight="1" thickBot="1" x14ac:dyDescent="0.45">
      <c r="B2206" s="90"/>
      <c r="C2206" s="90"/>
      <c r="D2206" s="48" t="s">
        <v>2125</v>
      </c>
      <c r="E2206" s="90"/>
      <c r="F2206" s="90"/>
      <c r="G2206" s="90"/>
      <c r="H2206" s="90"/>
      <c r="I2206" s="90"/>
      <c r="J2206" s="90"/>
      <c r="K2206" s="92"/>
    </row>
    <row r="2207" spans="2:11" ht="15.6" customHeight="1" x14ac:dyDescent="0.4">
      <c r="B2207" s="89">
        <v>1101</v>
      </c>
      <c r="C2207" s="89">
        <v>1897</v>
      </c>
      <c r="D2207" s="20" t="s">
        <v>2126</v>
      </c>
      <c r="E2207" s="89" t="s">
        <v>13</v>
      </c>
      <c r="F2207" s="89" t="s">
        <v>13</v>
      </c>
      <c r="G2207" s="89" t="s">
        <v>14</v>
      </c>
      <c r="H2207" s="89"/>
      <c r="I2207" s="89"/>
      <c r="J2207" s="89">
        <v>2060</v>
      </c>
      <c r="K2207" s="91" t="s">
        <v>19</v>
      </c>
    </row>
    <row r="2208" spans="2:11" ht="16.350000000000001" customHeight="1" thickBot="1" x14ac:dyDescent="0.45">
      <c r="B2208" s="90"/>
      <c r="C2208" s="90"/>
      <c r="D2208" s="48" t="s">
        <v>2127</v>
      </c>
      <c r="E2208" s="90"/>
      <c r="F2208" s="90"/>
      <c r="G2208" s="90"/>
      <c r="H2208" s="90"/>
      <c r="I2208" s="90"/>
      <c r="J2208" s="90"/>
      <c r="K2208" s="92"/>
    </row>
    <row r="2209" spans="2:11" ht="15.6" customHeight="1" x14ac:dyDescent="0.4">
      <c r="B2209" s="89">
        <v>1102</v>
      </c>
      <c r="C2209" s="89">
        <v>1898</v>
      </c>
      <c r="D2209" s="20" t="s">
        <v>2128</v>
      </c>
      <c r="E2209" s="89">
        <v>70</v>
      </c>
      <c r="F2209" s="89" t="s">
        <v>13</v>
      </c>
      <c r="G2209" s="89" t="s">
        <v>29</v>
      </c>
      <c r="H2209" s="89"/>
      <c r="I2209" s="89"/>
      <c r="J2209" s="89">
        <v>2279</v>
      </c>
      <c r="K2209" s="91" t="s">
        <v>15</v>
      </c>
    </row>
    <row r="2210" spans="2:11" ht="16.350000000000001" customHeight="1" thickBot="1" x14ac:dyDescent="0.45">
      <c r="B2210" s="90"/>
      <c r="C2210" s="90"/>
      <c r="D2210" s="48" t="s">
        <v>2129</v>
      </c>
      <c r="E2210" s="90"/>
      <c r="F2210" s="90"/>
      <c r="G2210" s="90"/>
      <c r="H2210" s="90"/>
      <c r="I2210" s="90"/>
      <c r="J2210" s="90"/>
      <c r="K2210" s="92"/>
    </row>
    <row r="2211" spans="2:11" ht="15.6" customHeight="1" x14ac:dyDescent="0.4">
      <c r="B2211" s="89">
        <v>1103</v>
      </c>
      <c r="C2211" s="89">
        <v>1899</v>
      </c>
      <c r="D2211" s="20" t="s">
        <v>2130</v>
      </c>
      <c r="E2211" s="89">
        <v>98</v>
      </c>
      <c r="F2211" s="89" t="s">
        <v>13</v>
      </c>
      <c r="G2211" s="89" t="s">
        <v>32</v>
      </c>
      <c r="H2211" s="89"/>
      <c r="I2211" s="89"/>
      <c r="J2211" s="89">
        <v>2038</v>
      </c>
      <c r="K2211" s="91" t="s">
        <v>19</v>
      </c>
    </row>
    <row r="2212" spans="2:11" ht="16.350000000000001" customHeight="1" thickBot="1" x14ac:dyDescent="0.45">
      <c r="B2212" s="90"/>
      <c r="C2212" s="90"/>
      <c r="D2212" s="48" t="s">
        <v>2131</v>
      </c>
      <c r="E2212" s="90"/>
      <c r="F2212" s="90"/>
      <c r="G2212" s="90"/>
      <c r="H2212" s="90"/>
      <c r="I2212" s="90"/>
      <c r="J2212" s="90"/>
      <c r="K2212" s="92"/>
    </row>
    <row r="2213" spans="2:11" ht="15.6" customHeight="1" x14ac:dyDescent="0.4">
      <c r="B2213" s="89">
        <v>1104</v>
      </c>
      <c r="C2213" s="89">
        <v>1900</v>
      </c>
      <c r="D2213" s="20" t="s">
        <v>2132</v>
      </c>
      <c r="E2213" s="89" t="s">
        <v>13</v>
      </c>
      <c r="F2213" s="89" t="s">
        <v>13</v>
      </c>
      <c r="G2213" s="89" t="s">
        <v>22</v>
      </c>
      <c r="H2213" s="89"/>
      <c r="I2213" s="89"/>
      <c r="J2213" s="89">
        <v>2084</v>
      </c>
      <c r="K2213" s="91" t="s">
        <v>19</v>
      </c>
    </row>
    <row r="2214" spans="2:11" ht="16.350000000000001" customHeight="1" thickBot="1" x14ac:dyDescent="0.45">
      <c r="B2214" s="90"/>
      <c r="C2214" s="90"/>
      <c r="D2214" s="48" t="s">
        <v>2133</v>
      </c>
      <c r="E2214" s="90"/>
      <c r="F2214" s="90"/>
      <c r="G2214" s="90"/>
      <c r="H2214" s="90"/>
      <c r="I2214" s="90"/>
      <c r="J2214" s="90"/>
      <c r="K2214" s="92"/>
    </row>
    <row r="2215" spans="2:11" ht="15.6" customHeight="1" x14ac:dyDescent="0.4">
      <c r="B2215" s="89">
        <v>1105</v>
      </c>
      <c r="C2215" s="89">
        <v>1901</v>
      </c>
      <c r="D2215" s="20" t="s">
        <v>2134</v>
      </c>
      <c r="E2215" s="89">
        <v>72</v>
      </c>
      <c r="F2215" s="89" t="s">
        <v>13</v>
      </c>
      <c r="G2215" s="89" t="s">
        <v>32</v>
      </c>
      <c r="H2215" s="89"/>
      <c r="I2215" s="89"/>
      <c r="J2215" s="89">
        <v>2051</v>
      </c>
      <c r="K2215" s="91" t="s">
        <v>19</v>
      </c>
    </row>
    <row r="2216" spans="2:11" ht="16.350000000000001" customHeight="1" thickBot="1" x14ac:dyDescent="0.45">
      <c r="B2216" s="90"/>
      <c r="C2216" s="90"/>
      <c r="D2216" s="48" t="s">
        <v>2135</v>
      </c>
      <c r="E2216" s="90"/>
      <c r="F2216" s="90"/>
      <c r="G2216" s="90"/>
      <c r="H2216" s="90"/>
      <c r="I2216" s="90"/>
      <c r="J2216" s="90"/>
      <c r="K2216" s="92"/>
    </row>
    <row r="2217" spans="2:11" ht="15.6" customHeight="1" x14ac:dyDescent="0.4">
      <c r="B2217" s="89">
        <v>1106</v>
      </c>
      <c r="C2217" s="89">
        <v>3722</v>
      </c>
      <c r="D2217" s="20" t="s">
        <v>2136</v>
      </c>
      <c r="E2217" s="89" t="s">
        <v>13</v>
      </c>
      <c r="F2217" s="89" t="s">
        <v>13</v>
      </c>
      <c r="G2217" s="89" t="s">
        <v>14</v>
      </c>
      <c r="H2217" s="89"/>
      <c r="I2217" s="89"/>
      <c r="J2217" s="89">
        <v>2098</v>
      </c>
      <c r="K2217" s="91" t="s">
        <v>19</v>
      </c>
    </row>
    <row r="2218" spans="2:11" ht="16.350000000000001" customHeight="1" thickBot="1" x14ac:dyDescent="0.45">
      <c r="B2218" s="90"/>
      <c r="C2218" s="90"/>
      <c r="D2218" s="48" t="s">
        <v>2137</v>
      </c>
      <c r="E2218" s="90"/>
      <c r="F2218" s="90"/>
      <c r="G2218" s="90"/>
      <c r="H2218" s="90"/>
      <c r="I2218" s="90"/>
      <c r="J2218" s="90"/>
      <c r="K2218" s="92"/>
    </row>
    <row r="2219" spans="2:11" ht="15.6" customHeight="1" x14ac:dyDescent="0.4">
      <c r="B2219" s="89">
        <v>1107</v>
      </c>
      <c r="C2219" s="89">
        <v>1902</v>
      </c>
      <c r="D2219" s="20" t="s">
        <v>2138</v>
      </c>
      <c r="E2219" s="89" t="s">
        <v>13</v>
      </c>
      <c r="F2219" s="89" t="s">
        <v>13</v>
      </c>
      <c r="G2219" s="89" t="s">
        <v>85</v>
      </c>
      <c r="H2219" s="89"/>
      <c r="I2219" s="89"/>
      <c r="J2219" s="89">
        <v>2104</v>
      </c>
      <c r="K2219" s="91" t="s">
        <v>19</v>
      </c>
    </row>
    <row r="2220" spans="2:11" ht="16.350000000000001" customHeight="1" thickBot="1" x14ac:dyDescent="0.45">
      <c r="B2220" s="90"/>
      <c r="C2220" s="90"/>
      <c r="D2220" s="48" t="s">
        <v>2139</v>
      </c>
      <c r="E2220" s="90"/>
      <c r="F2220" s="90"/>
      <c r="G2220" s="90"/>
      <c r="H2220" s="90"/>
      <c r="I2220" s="90"/>
      <c r="J2220" s="90"/>
      <c r="K2220" s="92"/>
    </row>
    <row r="2221" spans="2:11" ht="15.6" customHeight="1" x14ac:dyDescent="0.4">
      <c r="B2221" s="89">
        <v>1108</v>
      </c>
      <c r="C2221" s="89">
        <v>1903</v>
      </c>
      <c r="D2221" s="20" t="s">
        <v>2140</v>
      </c>
      <c r="E2221" s="89">
        <v>48</v>
      </c>
      <c r="F2221" s="89" t="s">
        <v>13</v>
      </c>
      <c r="G2221" s="89" t="s">
        <v>32</v>
      </c>
      <c r="H2221" s="89"/>
      <c r="I2221" s="89"/>
      <c r="J2221" s="89">
        <v>1926</v>
      </c>
      <c r="K2221" s="91" t="s">
        <v>19</v>
      </c>
    </row>
    <row r="2222" spans="2:11" ht="16.350000000000001" customHeight="1" thickBot="1" x14ac:dyDescent="0.45">
      <c r="B2222" s="90"/>
      <c r="C2222" s="90"/>
      <c r="D2222" s="48" t="s">
        <v>2141</v>
      </c>
      <c r="E2222" s="90"/>
      <c r="F2222" s="90"/>
      <c r="G2222" s="90"/>
      <c r="H2222" s="90"/>
      <c r="I2222" s="90"/>
      <c r="J2222" s="90"/>
      <c r="K2222" s="92"/>
    </row>
    <row r="2223" spans="2:11" ht="15.6" customHeight="1" x14ac:dyDescent="0.4">
      <c r="B2223" s="89">
        <v>1109</v>
      </c>
      <c r="C2223" s="89">
        <v>1904</v>
      </c>
      <c r="D2223" s="20" t="s">
        <v>2142</v>
      </c>
      <c r="E2223" s="89">
        <v>99</v>
      </c>
      <c r="F2223" s="89" t="s">
        <v>57</v>
      </c>
      <c r="G2223" s="89" t="s">
        <v>54</v>
      </c>
      <c r="H2223" s="89"/>
      <c r="I2223" s="89"/>
      <c r="J2223" s="89">
        <v>2162</v>
      </c>
      <c r="K2223" s="91" t="s">
        <v>19</v>
      </c>
    </row>
    <row r="2224" spans="2:11" ht="16.350000000000001" customHeight="1" thickBot="1" x14ac:dyDescent="0.45">
      <c r="B2224" s="90"/>
      <c r="C2224" s="90"/>
      <c r="D2224" s="48" t="s">
        <v>2143</v>
      </c>
      <c r="E2224" s="90"/>
      <c r="F2224" s="90"/>
      <c r="G2224" s="90"/>
      <c r="H2224" s="90"/>
      <c r="I2224" s="90"/>
      <c r="J2224" s="90"/>
      <c r="K2224" s="92"/>
    </row>
    <row r="2225" spans="2:11" ht="15.6" customHeight="1" x14ac:dyDescent="0.4">
      <c r="B2225" s="89">
        <v>1110</v>
      </c>
      <c r="C2225" s="89">
        <v>1905</v>
      </c>
      <c r="D2225" s="20" t="s">
        <v>2144</v>
      </c>
      <c r="E2225" s="89">
        <v>97</v>
      </c>
      <c r="F2225" s="89" t="s">
        <v>13</v>
      </c>
      <c r="G2225" s="89" t="s">
        <v>277</v>
      </c>
      <c r="H2225" s="89"/>
      <c r="I2225" s="89"/>
      <c r="J2225" s="89">
        <v>2016</v>
      </c>
      <c r="K2225" s="91" t="s">
        <v>19</v>
      </c>
    </row>
    <row r="2226" spans="2:11" ht="16.350000000000001" customHeight="1" thickBot="1" x14ac:dyDescent="0.45">
      <c r="B2226" s="90"/>
      <c r="C2226" s="90"/>
      <c r="D2226" s="48" t="s">
        <v>2145</v>
      </c>
      <c r="E2226" s="90"/>
      <c r="F2226" s="90"/>
      <c r="G2226" s="90"/>
      <c r="H2226" s="90"/>
      <c r="I2226" s="90"/>
      <c r="J2226" s="90"/>
      <c r="K2226" s="92"/>
    </row>
    <row r="2227" spans="2:11" ht="15.6" customHeight="1" x14ac:dyDescent="0.4">
      <c r="B2227" s="89">
        <v>1111</v>
      </c>
      <c r="C2227" s="89">
        <v>1906</v>
      </c>
      <c r="D2227" s="20" t="s">
        <v>2146</v>
      </c>
      <c r="E2227" s="89">
        <v>35</v>
      </c>
      <c r="F2227" s="89" t="s">
        <v>13</v>
      </c>
      <c r="G2227" s="89" t="s">
        <v>169</v>
      </c>
      <c r="H2227" s="89"/>
      <c r="I2227" s="89"/>
      <c r="J2227" s="89">
        <v>2027</v>
      </c>
      <c r="K2227" s="91" t="s">
        <v>19</v>
      </c>
    </row>
    <row r="2228" spans="2:11" ht="16.350000000000001" customHeight="1" thickBot="1" x14ac:dyDescent="0.45">
      <c r="B2228" s="90"/>
      <c r="C2228" s="90"/>
      <c r="D2228" s="48" t="s">
        <v>2147</v>
      </c>
      <c r="E2228" s="90"/>
      <c r="F2228" s="90"/>
      <c r="G2228" s="90"/>
      <c r="H2228" s="90"/>
      <c r="I2228" s="90"/>
      <c r="J2228" s="90"/>
      <c r="K2228" s="92"/>
    </row>
    <row r="2229" spans="2:11" ht="15.6" customHeight="1" x14ac:dyDescent="0.4">
      <c r="B2229" s="89">
        <v>1112</v>
      </c>
      <c r="C2229" s="89">
        <v>1907</v>
      </c>
      <c r="D2229" s="20" t="s">
        <v>2148</v>
      </c>
      <c r="E2229" s="89" t="s">
        <v>13</v>
      </c>
      <c r="F2229" s="89" t="s">
        <v>13</v>
      </c>
      <c r="G2229" s="89" t="s">
        <v>494</v>
      </c>
      <c r="H2229" s="89"/>
      <c r="I2229" s="89"/>
      <c r="J2229" s="89">
        <v>2087</v>
      </c>
      <c r="K2229" s="91" t="s">
        <v>15</v>
      </c>
    </row>
    <row r="2230" spans="2:11" ht="16.350000000000001" customHeight="1" thickBot="1" x14ac:dyDescent="0.45">
      <c r="B2230" s="90"/>
      <c r="C2230" s="90"/>
      <c r="D2230" s="48" t="s">
        <v>2149</v>
      </c>
      <c r="E2230" s="90"/>
      <c r="F2230" s="90"/>
      <c r="G2230" s="90"/>
      <c r="H2230" s="90"/>
      <c r="I2230" s="90"/>
      <c r="J2230" s="90"/>
      <c r="K2230" s="92"/>
    </row>
    <row r="2231" spans="2:11" ht="15.6" customHeight="1" x14ac:dyDescent="0.4">
      <c r="B2231" s="89">
        <v>1113</v>
      </c>
      <c r="C2231" s="89">
        <v>3981</v>
      </c>
      <c r="D2231" s="20" t="s">
        <v>6180</v>
      </c>
      <c r="E2231" s="89">
        <v>90</v>
      </c>
      <c r="F2231" s="89" t="s">
        <v>13</v>
      </c>
      <c r="G2231" s="89" t="s">
        <v>494</v>
      </c>
      <c r="H2231" s="89">
        <v>9</v>
      </c>
      <c r="I2231" s="89">
        <v>2</v>
      </c>
      <c r="J2231" s="89">
        <v>2103</v>
      </c>
      <c r="K2231" s="91" t="s">
        <v>15</v>
      </c>
    </row>
    <row r="2232" spans="2:11" ht="16.350000000000001" customHeight="1" thickBot="1" x14ac:dyDescent="0.45">
      <c r="B2232" s="90"/>
      <c r="C2232" s="90"/>
      <c r="D2232" s="48" t="s">
        <v>6181</v>
      </c>
      <c r="E2232" s="90"/>
      <c r="F2232" s="90"/>
      <c r="G2232" s="90"/>
      <c r="H2232" s="90"/>
      <c r="I2232" s="90"/>
      <c r="J2232" s="90"/>
      <c r="K2232" s="92"/>
    </row>
    <row r="2233" spans="2:11" ht="15.6" customHeight="1" x14ac:dyDescent="0.4">
      <c r="B2233" s="89">
        <v>1114</v>
      </c>
      <c r="C2233" s="89">
        <v>1908</v>
      </c>
      <c r="D2233" s="20" t="s">
        <v>2150</v>
      </c>
      <c r="E2233" s="89">
        <v>10</v>
      </c>
      <c r="F2233" s="89" t="s">
        <v>13</v>
      </c>
      <c r="G2233" s="89" t="s">
        <v>149</v>
      </c>
      <c r="H2233" s="89">
        <v>10</v>
      </c>
      <c r="I2233" s="89">
        <v>16</v>
      </c>
      <c r="J2233" s="89">
        <v>2102</v>
      </c>
      <c r="K2233" s="91" t="s">
        <v>15</v>
      </c>
    </row>
    <row r="2234" spans="2:11" ht="16.350000000000001" customHeight="1" thickBot="1" x14ac:dyDescent="0.45">
      <c r="B2234" s="90"/>
      <c r="C2234" s="90"/>
      <c r="D2234" s="48" t="s">
        <v>2151</v>
      </c>
      <c r="E2234" s="90"/>
      <c r="F2234" s="90"/>
      <c r="G2234" s="90"/>
      <c r="H2234" s="90"/>
      <c r="I2234" s="90"/>
      <c r="J2234" s="90"/>
      <c r="K2234" s="92"/>
    </row>
    <row r="2235" spans="2:11" ht="15.6" customHeight="1" x14ac:dyDescent="0.4">
      <c r="B2235" s="89">
        <v>1115</v>
      </c>
      <c r="C2235" s="89">
        <v>1909</v>
      </c>
      <c r="D2235" s="20" t="s">
        <v>2152</v>
      </c>
      <c r="E2235" s="89" t="s">
        <v>2153</v>
      </c>
      <c r="F2235" s="89" t="s">
        <v>57</v>
      </c>
      <c r="G2235" s="89" t="s">
        <v>149</v>
      </c>
      <c r="H2235" s="89">
        <v>10</v>
      </c>
      <c r="I2235" s="89">
        <v>18</v>
      </c>
      <c r="J2235" s="89">
        <v>2167</v>
      </c>
      <c r="K2235" s="91" t="s">
        <v>15</v>
      </c>
    </row>
    <row r="2236" spans="2:11" ht="16.350000000000001" customHeight="1" thickBot="1" x14ac:dyDescent="0.45">
      <c r="B2236" s="90"/>
      <c r="C2236" s="90"/>
      <c r="D2236" s="48" t="s">
        <v>2154</v>
      </c>
      <c r="E2236" s="90"/>
      <c r="F2236" s="90"/>
      <c r="G2236" s="90"/>
      <c r="H2236" s="90"/>
      <c r="I2236" s="90"/>
      <c r="J2236" s="90"/>
      <c r="K2236" s="92"/>
    </row>
    <row r="2237" spans="2:11" ht="15.6" customHeight="1" x14ac:dyDescent="0.4">
      <c r="B2237" s="89">
        <v>1116</v>
      </c>
      <c r="C2237" s="89">
        <v>1910</v>
      </c>
      <c r="D2237" s="20" t="s">
        <v>2155</v>
      </c>
      <c r="E2237" s="89">
        <v>97</v>
      </c>
      <c r="F2237" s="89" t="s">
        <v>13</v>
      </c>
      <c r="G2237" s="89" t="s">
        <v>29</v>
      </c>
      <c r="H2237" s="89"/>
      <c r="I2237" s="89"/>
      <c r="J2237" s="89">
        <v>2025</v>
      </c>
      <c r="K2237" s="91" t="s">
        <v>19</v>
      </c>
    </row>
    <row r="2238" spans="2:11" ht="16.350000000000001" customHeight="1" thickBot="1" x14ac:dyDescent="0.45">
      <c r="B2238" s="90"/>
      <c r="C2238" s="90"/>
      <c r="D2238" s="48" t="s">
        <v>2156</v>
      </c>
      <c r="E2238" s="90"/>
      <c r="F2238" s="90"/>
      <c r="G2238" s="90"/>
      <c r="H2238" s="90"/>
      <c r="I2238" s="90"/>
      <c r="J2238" s="90"/>
      <c r="K2238" s="92"/>
    </row>
    <row r="2239" spans="2:11" ht="15.6" customHeight="1" x14ac:dyDescent="0.4">
      <c r="B2239" s="89">
        <v>1117</v>
      </c>
      <c r="C2239" s="89">
        <v>1911</v>
      </c>
      <c r="D2239" s="20" t="s">
        <v>2157</v>
      </c>
      <c r="E2239" s="89">
        <v>56</v>
      </c>
      <c r="F2239" s="89" t="s">
        <v>134</v>
      </c>
      <c r="G2239" s="89" t="s">
        <v>29</v>
      </c>
      <c r="H2239" s="89"/>
      <c r="I2239" s="89"/>
      <c r="J2239" s="89">
        <v>2329</v>
      </c>
      <c r="K2239" s="91" t="s">
        <v>19</v>
      </c>
    </row>
    <row r="2240" spans="2:11" ht="16.350000000000001" customHeight="1" thickBot="1" x14ac:dyDescent="0.45">
      <c r="B2240" s="90"/>
      <c r="C2240" s="90"/>
      <c r="D2240" s="48" t="s">
        <v>2158</v>
      </c>
      <c r="E2240" s="90"/>
      <c r="F2240" s="90"/>
      <c r="G2240" s="90"/>
      <c r="H2240" s="90"/>
      <c r="I2240" s="90"/>
      <c r="J2240" s="90"/>
      <c r="K2240" s="92"/>
    </row>
    <row r="2241" spans="2:11" ht="15.6" customHeight="1" x14ac:dyDescent="0.4">
      <c r="B2241" s="89">
        <v>1118</v>
      </c>
      <c r="C2241" s="89">
        <v>1912</v>
      </c>
      <c r="D2241" s="20" t="s">
        <v>2159</v>
      </c>
      <c r="E2241" s="89">
        <v>79</v>
      </c>
      <c r="F2241" s="89" t="s">
        <v>134</v>
      </c>
      <c r="G2241" s="89" t="s">
        <v>79</v>
      </c>
      <c r="H2241" s="89"/>
      <c r="I2241" s="89"/>
      <c r="J2241" s="89">
        <v>2413</v>
      </c>
      <c r="K2241" s="91" t="s">
        <v>19</v>
      </c>
    </row>
    <row r="2242" spans="2:11" ht="16.350000000000001" customHeight="1" thickBot="1" x14ac:dyDescent="0.45">
      <c r="B2242" s="90"/>
      <c r="C2242" s="90"/>
      <c r="D2242" s="48" t="s">
        <v>2160</v>
      </c>
      <c r="E2242" s="90"/>
      <c r="F2242" s="90"/>
      <c r="G2242" s="90"/>
      <c r="H2242" s="90"/>
      <c r="I2242" s="90"/>
      <c r="J2242" s="90"/>
      <c r="K2242" s="92"/>
    </row>
    <row r="2243" spans="2:11" ht="15.6" customHeight="1" x14ac:dyDescent="0.4">
      <c r="B2243" s="89">
        <v>1119</v>
      </c>
      <c r="C2243" s="89">
        <v>1913</v>
      </c>
      <c r="D2243" s="20" t="s">
        <v>2161</v>
      </c>
      <c r="E2243" s="89" t="s">
        <v>13</v>
      </c>
      <c r="F2243" s="89" t="s">
        <v>13</v>
      </c>
      <c r="G2243" s="89" t="s">
        <v>14</v>
      </c>
      <c r="H2243" s="89"/>
      <c r="I2243" s="89"/>
      <c r="J2243" s="89">
        <v>2070</v>
      </c>
      <c r="K2243" s="91" t="s">
        <v>19</v>
      </c>
    </row>
    <row r="2244" spans="2:11" ht="16.350000000000001" customHeight="1" thickBot="1" x14ac:dyDescent="0.45">
      <c r="B2244" s="90"/>
      <c r="C2244" s="90"/>
      <c r="D2244" s="48" t="s">
        <v>2162</v>
      </c>
      <c r="E2244" s="90"/>
      <c r="F2244" s="90"/>
      <c r="G2244" s="90"/>
      <c r="H2244" s="90"/>
      <c r="I2244" s="90"/>
      <c r="J2244" s="90"/>
      <c r="K2244" s="92"/>
    </row>
    <row r="2245" spans="2:11" ht="15.6" customHeight="1" x14ac:dyDescent="0.4">
      <c r="B2245" s="89">
        <v>1120</v>
      </c>
      <c r="C2245" s="89">
        <v>1914</v>
      </c>
      <c r="D2245" s="20" t="s">
        <v>2163</v>
      </c>
      <c r="E2245" s="89" t="s">
        <v>13</v>
      </c>
      <c r="F2245" s="89" t="s">
        <v>13</v>
      </c>
      <c r="G2245" s="89" t="s">
        <v>14</v>
      </c>
      <c r="H2245" s="89"/>
      <c r="I2245" s="89"/>
      <c r="J2245" s="89">
        <v>2085</v>
      </c>
      <c r="K2245" s="91" t="s">
        <v>19</v>
      </c>
    </row>
    <row r="2246" spans="2:11" ht="16.350000000000001" customHeight="1" thickBot="1" x14ac:dyDescent="0.45">
      <c r="B2246" s="90"/>
      <c r="C2246" s="90"/>
      <c r="D2246" s="48" t="s">
        <v>2164</v>
      </c>
      <c r="E2246" s="90"/>
      <c r="F2246" s="90"/>
      <c r="G2246" s="90"/>
      <c r="H2246" s="90"/>
      <c r="I2246" s="90"/>
      <c r="J2246" s="90"/>
      <c r="K2246" s="92"/>
    </row>
    <row r="2247" spans="2:11" ht="15.6" customHeight="1" x14ac:dyDescent="0.4">
      <c r="B2247" s="89">
        <v>1121</v>
      </c>
      <c r="C2247" s="89">
        <v>1915</v>
      </c>
      <c r="D2247" s="20" t="s">
        <v>2165</v>
      </c>
      <c r="E2247" s="89">
        <v>48</v>
      </c>
      <c r="F2247" s="89" t="s">
        <v>13</v>
      </c>
      <c r="G2247" s="89" t="s">
        <v>169</v>
      </c>
      <c r="H2247" s="89"/>
      <c r="I2247" s="89"/>
      <c r="J2247" s="89">
        <v>2137</v>
      </c>
      <c r="K2247" s="91" t="s">
        <v>19</v>
      </c>
    </row>
    <row r="2248" spans="2:11" ht="16.350000000000001" customHeight="1" thickBot="1" x14ac:dyDescent="0.45">
      <c r="B2248" s="90"/>
      <c r="C2248" s="90"/>
      <c r="D2248" s="48" t="s">
        <v>2166</v>
      </c>
      <c r="E2248" s="90"/>
      <c r="F2248" s="90"/>
      <c r="G2248" s="90"/>
      <c r="H2248" s="90"/>
      <c r="I2248" s="90"/>
      <c r="J2248" s="90"/>
      <c r="K2248" s="92"/>
    </row>
    <row r="2249" spans="2:11" ht="15.6" customHeight="1" x14ac:dyDescent="0.4">
      <c r="B2249" s="89">
        <v>1122</v>
      </c>
      <c r="C2249" s="89">
        <v>3723</v>
      </c>
      <c r="D2249" s="20" t="s">
        <v>2167</v>
      </c>
      <c r="E2249" s="89" t="s">
        <v>13</v>
      </c>
      <c r="F2249" s="89" t="s">
        <v>13</v>
      </c>
      <c r="G2249" s="89" t="s">
        <v>14</v>
      </c>
      <c r="H2249" s="89"/>
      <c r="I2249" s="89"/>
      <c r="J2249" s="89">
        <v>2102</v>
      </c>
      <c r="K2249" s="91" t="s">
        <v>19</v>
      </c>
    </row>
    <row r="2250" spans="2:11" ht="16.350000000000001" customHeight="1" thickBot="1" x14ac:dyDescent="0.45">
      <c r="B2250" s="90"/>
      <c r="C2250" s="90"/>
      <c r="D2250" s="48" t="s">
        <v>2168</v>
      </c>
      <c r="E2250" s="90"/>
      <c r="F2250" s="90"/>
      <c r="G2250" s="90"/>
      <c r="H2250" s="90"/>
      <c r="I2250" s="90"/>
      <c r="J2250" s="90"/>
      <c r="K2250" s="92"/>
    </row>
    <row r="2251" spans="2:11" ht="15.6" customHeight="1" x14ac:dyDescent="0.4">
      <c r="B2251" s="89">
        <v>1123</v>
      </c>
      <c r="C2251" s="89">
        <v>1916</v>
      </c>
      <c r="D2251" s="20" t="s">
        <v>2169</v>
      </c>
      <c r="E2251" s="89">
        <v>91</v>
      </c>
      <c r="F2251" s="89" t="s">
        <v>13</v>
      </c>
      <c r="G2251" s="89" t="s">
        <v>32</v>
      </c>
      <c r="H2251" s="89"/>
      <c r="I2251" s="89"/>
      <c r="J2251" s="89">
        <v>2053</v>
      </c>
      <c r="K2251" s="91" t="s">
        <v>19</v>
      </c>
    </row>
    <row r="2252" spans="2:11" ht="16.350000000000001" customHeight="1" thickBot="1" x14ac:dyDescent="0.45">
      <c r="B2252" s="90"/>
      <c r="C2252" s="90"/>
      <c r="D2252" s="48" t="s">
        <v>2170</v>
      </c>
      <c r="E2252" s="90"/>
      <c r="F2252" s="90"/>
      <c r="G2252" s="90"/>
      <c r="H2252" s="90"/>
      <c r="I2252" s="90"/>
      <c r="J2252" s="90"/>
      <c r="K2252" s="92"/>
    </row>
    <row r="2253" spans="2:11" ht="15.6" customHeight="1" x14ac:dyDescent="0.4">
      <c r="B2253" s="89">
        <v>1124</v>
      </c>
      <c r="C2253" s="89">
        <v>1917</v>
      </c>
      <c r="D2253" s="20" t="s">
        <v>2171</v>
      </c>
      <c r="E2253" s="89" t="s">
        <v>13</v>
      </c>
      <c r="F2253" s="89" t="s">
        <v>13</v>
      </c>
      <c r="G2253" s="89" t="s">
        <v>85</v>
      </c>
      <c r="H2253" s="89"/>
      <c r="I2253" s="89"/>
      <c r="J2253" s="89">
        <v>2061</v>
      </c>
      <c r="K2253" s="91" t="s">
        <v>19</v>
      </c>
    </row>
    <row r="2254" spans="2:11" ht="16.350000000000001" customHeight="1" thickBot="1" x14ac:dyDescent="0.45">
      <c r="B2254" s="90"/>
      <c r="C2254" s="90"/>
      <c r="D2254" s="48" t="s">
        <v>2172</v>
      </c>
      <c r="E2254" s="90"/>
      <c r="F2254" s="90"/>
      <c r="G2254" s="90"/>
      <c r="H2254" s="90"/>
      <c r="I2254" s="90"/>
      <c r="J2254" s="90"/>
      <c r="K2254" s="92"/>
    </row>
    <row r="2255" spans="2:11" ht="15.6" customHeight="1" x14ac:dyDescent="0.4">
      <c r="B2255" s="89">
        <v>1125</v>
      </c>
      <c r="C2255" s="89">
        <v>1918</v>
      </c>
      <c r="D2255" s="20" t="s">
        <v>2173</v>
      </c>
      <c r="E2255" s="89">
        <v>84</v>
      </c>
      <c r="F2255" s="89" t="s">
        <v>13</v>
      </c>
      <c r="G2255" s="89" t="s">
        <v>79</v>
      </c>
      <c r="H2255" s="89">
        <v>9</v>
      </c>
      <c r="I2255" s="89">
        <v>-3</v>
      </c>
      <c r="J2255" s="89">
        <v>2111</v>
      </c>
      <c r="K2255" s="91" t="s">
        <v>15</v>
      </c>
    </row>
    <row r="2256" spans="2:11" ht="16.350000000000001" customHeight="1" thickBot="1" x14ac:dyDescent="0.45">
      <c r="B2256" s="90"/>
      <c r="C2256" s="90"/>
      <c r="D2256" s="48" t="s">
        <v>2174</v>
      </c>
      <c r="E2256" s="90"/>
      <c r="F2256" s="90"/>
      <c r="G2256" s="90"/>
      <c r="H2256" s="90"/>
      <c r="I2256" s="90"/>
      <c r="J2256" s="90"/>
      <c r="K2256" s="92"/>
    </row>
    <row r="2257" spans="2:11" ht="15.6" customHeight="1" x14ac:dyDescent="0.4">
      <c r="B2257" s="89">
        <v>1126</v>
      </c>
      <c r="C2257" s="89">
        <v>1919</v>
      </c>
      <c r="D2257" s="20" t="s">
        <v>2175</v>
      </c>
      <c r="E2257" s="89" t="s">
        <v>13</v>
      </c>
      <c r="F2257" s="89" t="s">
        <v>13</v>
      </c>
      <c r="G2257" s="89" t="s">
        <v>85</v>
      </c>
      <c r="H2257" s="89"/>
      <c r="I2257" s="89"/>
      <c r="J2257" s="89">
        <v>2057</v>
      </c>
      <c r="K2257" s="91" t="s">
        <v>19</v>
      </c>
    </row>
    <row r="2258" spans="2:11" ht="16.350000000000001" customHeight="1" thickBot="1" x14ac:dyDescent="0.45">
      <c r="B2258" s="90"/>
      <c r="C2258" s="90"/>
      <c r="D2258" s="48" t="s">
        <v>2176</v>
      </c>
      <c r="E2258" s="90"/>
      <c r="F2258" s="90"/>
      <c r="G2258" s="90"/>
      <c r="H2258" s="90"/>
      <c r="I2258" s="90"/>
      <c r="J2258" s="90"/>
      <c r="K2258" s="92"/>
    </row>
    <row r="2259" spans="2:11" ht="15.6" customHeight="1" x14ac:dyDescent="0.4">
      <c r="B2259" s="89">
        <v>1127</v>
      </c>
      <c r="C2259" s="89">
        <v>1920</v>
      </c>
      <c r="D2259" s="20" t="s">
        <v>2177</v>
      </c>
      <c r="E2259" s="89">
        <v>56</v>
      </c>
      <c r="F2259" s="89" t="s">
        <v>13</v>
      </c>
      <c r="G2259" s="89" t="s">
        <v>29</v>
      </c>
      <c r="H2259" s="89"/>
      <c r="I2259" s="89"/>
      <c r="J2259" s="89">
        <v>2056</v>
      </c>
      <c r="K2259" s="91" t="s">
        <v>19</v>
      </c>
    </row>
    <row r="2260" spans="2:11" ht="16.350000000000001" customHeight="1" thickBot="1" x14ac:dyDescent="0.45">
      <c r="B2260" s="90"/>
      <c r="C2260" s="90"/>
      <c r="D2260" s="48" t="s">
        <v>2178</v>
      </c>
      <c r="E2260" s="90"/>
      <c r="F2260" s="90"/>
      <c r="G2260" s="90"/>
      <c r="H2260" s="90"/>
      <c r="I2260" s="90"/>
      <c r="J2260" s="90"/>
      <c r="K2260" s="92"/>
    </row>
    <row r="2261" spans="2:11" ht="15.6" customHeight="1" x14ac:dyDescent="0.4">
      <c r="B2261" s="89">
        <v>1128</v>
      </c>
      <c r="C2261" s="89">
        <v>1922</v>
      </c>
      <c r="D2261" s="20" t="s">
        <v>2179</v>
      </c>
      <c r="E2261" s="89">
        <v>63</v>
      </c>
      <c r="F2261" s="89" t="s">
        <v>13</v>
      </c>
      <c r="G2261" s="89" t="s">
        <v>43</v>
      </c>
      <c r="H2261" s="89"/>
      <c r="I2261" s="89"/>
      <c r="J2261" s="89">
        <v>2086</v>
      </c>
      <c r="K2261" s="91" t="s">
        <v>19</v>
      </c>
    </row>
    <row r="2262" spans="2:11" ht="16.350000000000001" customHeight="1" thickBot="1" x14ac:dyDescent="0.45">
      <c r="B2262" s="90"/>
      <c r="C2262" s="90"/>
      <c r="D2262" s="48" t="s">
        <v>2180</v>
      </c>
      <c r="E2262" s="90"/>
      <c r="F2262" s="90"/>
      <c r="G2262" s="90"/>
      <c r="H2262" s="90"/>
      <c r="I2262" s="90"/>
      <c r="J2262" s="90"/>
      <c r="K2262" s="92"/>
    </row>
    <row r="2263" spans="2:11" ht="15.6" customHeight="1" x14ac:dyDescent="0.4">
      <c r="B2263" s="89">
        <v>1129</v>
      </c>
      <c r="C2263" s="89">
        <v>1923</v>
      </c>
      <c r="D2263" s="20" t="s">
        <v>2181</v>
      </c>
      <c r="E2263" s="89" t="s">
        <v>13</v>
      </c>
      <c r="F2263" s="89" t="s">
        <v>13</v>
      </c>
      <c r="G2263" s="89" t="s">
        <v>29</v>
      </c>
      <c r="H2263" s="89"/>
      <c r="I2263" s="89"/>
      <c r="J2263" s="89">
        <v>2058</v>
      </c>
      <c r="K2263" s="91" t="s">
        <v>19</v>
      </c>
    </row>
    <row r="2264" spans="2:11" ht="16.350000000000001" customHeight="1" thickBot="1" x14ac:dyDescent="0.45">
      <c r="B2264" s="90"/>
      <c r="C2264" s="90"/>
      <c r="D2264" s="48" t="s">
        <v>2182</v>
      </c>
      <c r="E2264" s="90"/>
      <c r="F2264" s="90"/>
      <c r="G2264" s="90"/>
      <c r="H2264" s="90"/>
      <c r="I2264" s="90"/>
      <c r="J2264" s="90"/>
      <c r="K2264" s="92"/>
    </row>
    <row r="2265" spans="2:11" ht="15.6" customHeight="1" x14ac:dyDescent="0.4">
      <c r="B2265" s="89">
        <v>1130</v>
      </c>
      <c r="C2265" s="89">
        <v>1924</v>
      </c>
      <c r="D2265" s="20" t="s">
        <v>2183</v>
      </c>
      <c r="E2265" s="89">
        <v>88</v>
      </c>
      <c r="F2265" s="89" t="s">
        <v>13</v>
      </c>
      <c r="G2265" s="89" t="s">
        <v>2184</v>
      </c>
      <c r="H2265" s="89"/>
      <c r="I2265" s="89"/>
      <c r="J2265" s="89">
        <v>2042</v>
      </c>
      <c r="K2265" s="91" t="s">
        <v>19</v>
      </c>
    </row>
    <row r="2266" spans="2:11" ht="16.350000000000001" customHeight="1" thickBot="1" x14ac:dyDescent="0.45">
      <c r="B2266" s="90"/>
      <c r="C2266" s="90"/>
      <c r="D2266" s="48" t="s">
        <v>2185</v>
      </c>
      <c r="E2266" s="90"/>
      <c r="F2266" s="90"/>
      <c r="G2266" s="90"/>
      <c r="H2266" s="90"/>
      <c r="I2266" s="90"/>
      <c r="J2266" s="90"/>
      <c r="K2266" s="92"/>
    </row>
    <row r="2267" spans="2:11" ht="15.6" customHeight="1" x14ac:dyDescent="0.4">
      <c r="B2267" s="89">
        <v>1131</v>
      </c>
      <c r="C2267" s="89">
        <v>1925</v>
      </c>
      <c r="D2267" s="20" t="s">
        <v>2186</v>
      </c>
      <c r="E2267" s="89" t="s">
        <v>13</v>
      </c>
      <c r="F2267" s="89" t="s">
        <v>13</v>
      </c>
      <c r="G2267" s="89" t="s">
        <v>116</v>
      </c>
      <c r="H2267" s="89"/>
      <c r="I2267" s="89"/>
      <c r="J2267" s="89">
        <v>2021</v>
      </c>
      <c r="K2267" s="91" t="s">
        <v>19</v>
      </c>
    </row>
    <row r="2268" spans="2:11" ht="16.350000000000001" customHeight="1" thickBot="1" x14ac:dyDescent="0.45">
      <c r="B2268" s="90"/>
      <c r="C2268" s="90"/>
      <c r="D2268" s="48" t="s">
        <v>2187</v>
      </c>
      <c r="E2268" s="90"/>
      <c r="F2268" s="90"/>
      <c r="G2268" s="90"/>
      <c r="H2268" s="90"/>
      <c r="I2268" s="90"/>
      <c r="J2268" s="90"/>
      <c r="K2268" s="92"/>
    </row>
    <row r="2269" spans="2:11" ht="15.6" customHeight="1" x14ac:dyDescent="0.4">
      <c r="B2269" s="89">
        <v>1132</v>
      </c>
      <c r="C2269" s="89">
        <v>1926</v>
      </c>
      <c r="D2269" s="20" t="s">
        <v>2188</v>
      </c>
      <c r="E2269" s="89">
        <v>96</v>
      </c>
      <c r="F2269" s="89" t="s">
        <v>13</v>
      </c>
      <c r="G2269" s="89" t="s">
        <v>79</v>
      </c>
      <c r="H2269" s="89"/>
      <c r="I2269" s="89"/>
      <c r="J2269" s="89">
        <v>2044</v>
      </c>
      <c r="K2269" s="91" t="s">
        <v>19</v>
      </c>
    </row>
    <row r="2270" spans="2:11" ht="16.350000000000001" customHeight="1" thickBot="1" x14ac:dyDescent="0.45">
      <c r="B2270" s="90"/>
      <c r="C2270" s="90"/>
      <c r="D2270" s="48" t="s">
        <v>2189</v>
      </c>
      <c r="E2270" s="90"/>
      <c r="F2270" s="90"/>
      <c r="G2270" s="90"/>
      <c r="H2270" s="90"/>
      <c r="I2270" s="90"/>
      <c r="J2270" s="90"/>
      <c r="K2270" s="92"/>
    </row>
    <row r="2271" spans="2:11" ht="15.6" customHeight="1" x14ac:dyDescent="0.4">
      <c r="B2271" s="89">
        <v>1133</v>
      </c>
      <c r="C2271" s="89">
        <v>4069</v>
      </c>
      <c r="D2271" s="20" t="s">
        <v>6128</v>
      </c>
      <c r="E2271" s="89" t="s">
        <v>46</v>
      </c>
      <c r="F2271" s="89" t="s">
        <v>13</v>
      </c>
      <c r="G2271" s="89" t="s">
        <v>3468</v>
      </c>
      <c r="H2271" s="89"/>
      <c r="I2271" s="89"/>
      <c r="J2271" s="89">
        <v>2122</v>
      </c>
      <c r="K2271" s="91" t="s">
        <v>15</v>
      </c>
    </row>
    <row r="2272" spans="2:11" ht="16.350000000000001" customHeight="1" thickBot="1" x14ac:dyDescent="0.45">
      <c r="B2272" s="90"/>
      <c r="C2272" s="90"/>
      <c r="D2272" s="48" t="s">
        <v>6193</v>
      </c>
      <c r="E2272" s="90"/>
      <c r="F2272" s="90"/>
      <c r="G2272" s="90"/>
      <c r="H2272" s="90"/>
      <c r="I2272" s="90"/>
      <c r="J2272" s="90"/>
      <c r="K2272" s="92"/>
    </row>
    <row r="2273" spans="2:11" ht="15.6" customHeight="1" x14ac:dyDescent="0.4">
      <c r="B2273" s="89">
        <v>1134</v>
      </c>
      <c r="C2273" s="89">
        <v>1927</v>
      </c>
      <c r="D2273" s="20" t="s">
        <v>2190</v>
      </c>
      <c r="E2273" s="89" t="s">
        <v>13</v>
      </c>
      <c r="F2273" s="89" t="s">
        <v>13</v>
      </c>
      <c r="G2273" s="89" t="s">
        <v>79</v>
      </c>
      <c r="H2273" s="89"/>
      <c r="I2273" s="89"/>
      <c r="J2273" s="89">
        <v>2057</v>
      </c>
      <c r="K2273" s="91" t="s">
        <v>19</v>
      </c>
    </row>
    <row r="2274" spans="2:11" ht="16.350000000000001" customHeight="1" thickBot="1" x14ac:dyDescent="0.45">
      <c r="B2274" s="90"/>
      <c r="C2274" s="90"/>
      <c r="D2274" s="48" t="s">
        <v>2191</v>
      </c>
      <c r="E2274" s="90"/>
      <c r="F2274" s="90"/>
      <c r="G2274" s="90"/>
      <c r="H2274" s="90"/>
      <c r="I2274" s="90"/>
      <c r="J2274" s="90"/>
      <c r="K2274" s="92"/>
    </row>
    <row r="2275" spans="2:11" ht="15.6" customHeight="1" x14ac:dyDescent="0.4">
      <c r="B2275" s="89">
        <v>1135</v>
      </c>
      <c r="C2275" s="89">
        <v>1928</v>
      </c>
      <c r="D2275" s="20" t="s">
        <v>2192</v>
      </c>
      <c r="E2275" s="89" t="s">
        <v>13</v>
      </c>
      <c r="F2275" s="89" t="s">
        <v>13</v>
      </c>
      <c r="G2275" s="89" t="s">
        <v>323</v>
      </c>
      <c r="H2275" s="89"/>
      <c r="I2275" s="89"/>
      <c r="J2275" s="89">
        <v>2055</v>
      </c>
      <c r="K2275" s="91" t="s">
        <v>19</v>
      </c>
    </row>
    <row r="2276" spans="2:11" ht="16.350000000000001" customHeight="1" thickBot="1" x14ac:dyDescent="0.45">
      <c r="B2276" s="90"/>
      <c r="C2276" s="90"/>
      <c r="D2276" s="48" t="s">
        <v>2193</v>
      </c>
      <c r="E2276" s="90"/>
      <c r="F2276" s="90"/>
      <c r="G2276" s="90"/>
      <c r="H2276" s="90"/>
      <c r="I2276" s="90"/>
      <c r="J2276" s="90"/>
      <c r="K2276" s="92"/>
    </row>
    <row r="2277" spans="2:11" ht="15.6" customHeight="1" x14ac:dyDescent="0.4">
      <c r="B2277" s="89">
        <v>1136</v>
      </c>
      <c r="C2277" s="89">
        <v>1929</v>
      </c>
      <c r="D2277" s="20" t="s">
        <v>2194</v>
      </c>
      <c r="E2277" s="89" t="s">
        <v>13</v>
      </c>
      <c r="F2277" s="89" t="s">
        <v>13</v>
      </c>
      <c r="G2277" s="89" t="s">
        <v>29</v>
      </c>
      <c r="H2277" s="89"/>
      <c r="I2277" s="89"/>
      <c r="J2277" s="89">
        <v>2050</v>
      </c>
      <c r="K2277" s="91" t="s">
        <v>19</v>
      </c>
    </row>
    <row r="2278" spans="2:11" ht="16.350000000000001" customHeight="1" thickBot="1" x14ac:dyDescent="0.45">
      <c r="B2278" s="90"/>
      <c r="C2278" s="90"/>
      <c r="D2278" s="48" t="s">
        <v>2195</v>
      </c>
      <c r="E2278" s="90"/>
      <c r="F2278" s="90"/>
      <c r="G2278" s="90"/>
      <c r="H2278" s="90"/>
      <c r="I2278" s="90"/>
      <c r="J2278" s="90"/>
      <c r="K2278" s="92"/>
    </row>
    <row r="2279" spans="2:11" ht="15.6" customHeight="1" x14ac:dyDescent="0.4">
      <c r="B2279" s="89">
        <v>1137</v>
      </c>
      <c r="C2279" s="89">
        <v>1930</v>
      </c>
      <c r="D2279" s="20" t="s">
        <v>2196</v>
      </c>
      <c r="E2279" s="89" t="s">
        <v>13</v>
      </c>
      <c r="F2279" s="89" t="s">
        <v>13</v>
      </c>
      <c r="G2279" s="89" t="s">
        <v>79</v>
      </c>
      <c r="H2279" s="89"/>
      <c r="I2279" s="89"/>
      <c r="J2279" s="89">
        <v>2042</v>
      </c>
      <c r="K2279" s="91" t="s">
        <v>19</v>
      </c>
    </row>
    <row r="2280" spans="2:11" ht="16.350000000000001" customHeight="1" thickBot="1" x14ac:dyDescent="0.45">
      <c r="B2280" s="90"/>
      <c r="C2280" s="90"/>
      <c r="D2280" s="48" t="s">
        <v>2197</v>
      </c>
      <c r="E2280" s="90"/>
      <c r="F2280" s="90"/>
      <c r="G2280" s="90"/>
      <c r="H2280" s="90"/>
      <c r="I2280" s="90"/>
      <c r="J2280" s="90"/>
      <c r="K2280" s="92"/>
    </row>
    <row r="2281" spans="2:11" ht="15.6" customHeight="1" x14ac:dyDescent="0.4">
      <c r="B2281" s="89">
        <v>1138</v>
      </c>
      <c r="C2281" s="89">
        <v>3931</v>
      </c>
      <c r="D2281" s="20" t="s">
        <v>2198</v>
      </c>
      <c r="E2281" s="89" t="s">
        <v>13</v>
      </c>
      <c r="F2281" s="89" t="s">
        <v>13</v>
      </c>
      <c r="G2281" s="89" t="s">
        <v>22</v>
      </c>
      <c r="H2281" s="89"/>
      <c r="I2281" s="89"/>
      <c r="J2281" s="89">
        <v>2100</v>
      </c>
      <c r="K2281" s="91" t="s">
        <v>15</v>
      </c>
    </row>
    <row r="2282" spans="2:11" ht="16.350000000000001" customHeight="1" thickBot="1" x14ac:dyDescent="0.45">
      <c r="B2282" s="90"/>
      <c r="C2282" s="90"/>
      <c r="D2282" s="48" t="s">
        <v>2199</v>
      </c>
      <c r="E2282" s="90"/>
      <c r="F2282" s="90"/>
      <c r="G2282" s="90"/>
      <c r="H2282" s="90"/>
      <c r="I2282" s="90"/>
      <c r="J2282" s="90"/>
      <c r="K2282" s="92"/>
    </row>
    <row r="2283" spans="2:11" ht="15.6" customHeight="1" x14ac:dyDescent="0.4">
      <c r="B2283" s="89">
        <v>1139</v>
      </c>
      <c r="C2283" s="89">
        <v>1931</v>
      </c>
      <c r="D2283" s="20" t="s">
        <v>2200</v>
      </c>
      <c r="E2283" s="89" t="s">
        <v>13</v>
      </c>
      <c r="F2283" s="89" t="s">
        <v>13</v>
      </c>
      <c r="G2283" s="89" t="s">
        <v>22</v>
      </c>
      <c r="H2283" s="89"/>
      <c r="I2283" s="89"/>
      <c r="J2283" s="89">
        <v>2055</v>
      </c>
      <c r="K2283" s="91" t="s">
        <v>19</v>
      </c>
    </row>
    <row r="2284" spans="2:11" ht="16.350000000000001" customHeight="1" thickBot="1" x14ac:dyDescent="0.45">
      <c r="B2284" s="90"/>
      <c r="C2284" s="90"/>
      <c r="D2284" s="48" t="s">
        <v>2201</v>
      </c>
      <c r="E2284" s="90"/>
      <c r="F2284" s="90"/>
      <c r="G2284" s="90"/>
      <c r="H2284" s="90"/>
      <c r="I2284" s="90"/>
      <c r="J2284" s="90"/>
      <c r="K2284" s="92"/>
    </row>
    <row r="2285" spans="2:11" ht="15.6" customHeight="1" x14ac:dyDescent="0.4">
      <c r="B2285" s="89">
        <v>1140</v>
      </c>
      <c r="C2285" s="89">
        <v>1932</v>
      </c>
      <c r="D2285" s="20" t="s">
        <v>2202</v>
      </c>
      <c r="E2285" s="89" t="s">
        <v>13</v>
      </c>
      <c r="F2285" s="89" t="s">
        <v>13</v>
      </c>
      <c r="G2285" s="89" t="s">
        <v>29</v>
      </c>
      <c r="H2285" s="89"/>
      <c r="I2285" s="89"/>
      <c r="J2285" s="89">
        <v>2073</v>
      </c>
      <c r="K2285" s="91" t="s">
        <v>19</v>
      </c>
    </row>
    <row r="2286" spans="2:11" ht="16.350000000000001" customHeight="1" thickBot="1" x14ac:dyDescent="0.45">
      <c r="B2286" s="90"/>
      <c r="C2286" s="90"/>
      <c r="D2286" s="48" t="s">
        <v>2203</v>
      </c>
      <c r="E2286" s="90"/>
      <c r="F2286" s="90"/>
      <c r="G2286" s="90"/>
      <c r="H2286" s="90"/>
      <c r="I2286" s="90"/>
      <c r="J2286" s="90"/>
      <c r="K2286" s="92"/>
    </row>
    <row r="2287" spans="2:11" ht="15.6" customHeight="1" x14ac:dyDescent="0.4">
      <c r="B2287" s="89">
        <v>1141</v>
      </c>
      <c r="C2287" s="89">
        <v>1933</v>
      </c>
      <c r="D2287" s="20" t="s">
        <v>2204</v>
      </c>
      <c r="E2287" s="89">
        <v>98</v>
      </c>
      <c r="F2287" s="89" t="s">
        <v>13</v>
      </c>
      <c r="G2287" s="89" t="s">
        <v>79</v>
      </c>
      <c r="H2287" s="89"/>
      <c r="I2287" s="89"/>
      <c r="J2287" s="89">
        <v>2039</v>
      </c>
      <c r="K2287" s="91" t="s">
        <v>19</v>
      </c>
    </row>
    <row r="2288" spans="2:11" ht="16.350000000000001" customHeight="1" thickBot="1" x14ac:dyDescent="0.45">
      <c r="B2288" s="90"/>
      <c r="C2288" s="90"/>
      <c r="D2288" s="48" t="s">
        <v>2205</v>
      </c>
      <c r="E2288" s="90"/>
      <c r="F2288" s="90"/>
      <c r="G2288" s="90"/>
      <c r="H2288" s="90"/>
      <c r="I2288" s="90"/>
      <c r="J2288" s="90"/>
      <c r="K2288" s="92"/>
    </row>
    <row r="2289" spans="2:11" ht="15.6" customHeight="1" x14ac:dyDescent="0.4">
      <c r="B2289" s="89">
        <v>1142</v>
      </c>
      <c r="C2289" s="89">
        <v>1934</v>
      </c>
      <c r="D2289" s="20" t="s">
        <v>2206</v>
      </c>
      <c r="E2289" s="89" t="s">
        <v>13</v>
      </c>
      <c r="F2289" s="89" t="s">
        <v>13</v>
      </c>
      <c r="G2289" s="89" t="s">
        <v>22</v>
      </c>
      <c r="H2289" s="89"/>
      <c r="I2289" s="89"/>
      <c r="J2289" s="89">
        <v>1977</v>
      </c>
      <c r="K2289" s="91" t="s">
        <v>19</v>
      </c>
    </row>
    <row r="2290" spans="2:11" ht="16.350000000000001" customHeight="1" thickBot="1" x14ac:dyDescent="0.45">
      <c r="B2290" s="90"/>
      <c r="C2290" s="90"/>
      <c r="D2290" s="48" t="s">
        <v>2207</v>
      </c>
      <c r="E2290" s="90"/>
      <c r="F2290" s="90"/>
      <c r="G2290" s="90"/>
      <c r="H2290" s="90"/>
      <c r="I2290" s="90"/>
      <c r="J2290" s="90"/>
      <c r="K2290" s="92"/>
    </row>
    <row r="2291" spans="2:11" ht="15.6" customHeight="1" x14ac:dyDescent="0.4">
      <c r="B2291" s="89">
        <v>1143</v>
      </c>
      <c r="C2291" s="89">
        <v>4206</v>
      </c>
      <c r="D2291" s="20" t="s">
        <v>6527</v>
      </c>
      <c r="E2291" s="89">
        <v>70</v>
      </c>
      <c r="F2291" s="89" t="s">
        <v>13</v>
      </c>
      <c r="G2291" s="89" t="s">
        <v>79</v>
      </c>
      <c r="H2291" s="89">
        <v>7</v>
      </c>
      <c r="I2291" s="89">
        <v>-14</v>
      </c>
      <c r="J2291" s="89">
        <v>2086</v>
      </c>
      <c r="K2291" s="91" t="s">
        <v>15</v>
      </c>
    </row>
    <row r="2292" spans="2:11" ht="16.350000000000001" customHeight="1" thickBot="1" x14ac:dyDescent="0.45">
      <c r="B2292" s="90"/>
      <c r="C2292" s="90"/>
      <c r="D2292" s="48" t="s">
        <v>6495</v>
      </c>
      <c r="E2292" s="90"/>
      <c r="F2292" s="90"/>
      <c r="G2292" s="90"/>
      <c r="H2292" s="90"/>
      <c r="I2292" s="90"/>
      <c r="J2292" s="90"/>
      <c r="K2292" s="92"/>
    </row>
    <row r="2293" spans="2:11" ht="15.6" customHeight="1" x14ac:dyDescent="0.4">
      <c r="B2293" s="89">
        <v>1144</v>
      </c>
      <c r="C2293" s="89">
        <v>1935</v>
      </c>
      <c r="D2293" s="20" t="s">
        <v>2208</v>
      </c>
      <c r="E2293" s="89" t="s">
        <v>13</v>
      </c>
      <c r="F2293" s="89" t="s">
        <v>13</v>
      </c>
      <c r="G2293" s="89" t="s">
        <v>29</v>
      </c>
      <c r="H2293" s="89"/>
      <c r="I2293" s="89"/>
      <c r="J2293" s="89">
        <v>2020</v>
      </c>
      <c r="K2293" s="91" t="s">
        <v>19</v>
      </c>
    </row>
    <row r="2294" spans="2:11" ht="16.350000000000001" customHeight="1" thickBot="1" x14ac:dyDescent="0.45">
      <c r="B2294" s="90"/>
      <c r="C2294" s="90"/>
      <c r="D2294" s="48" t="s">
        <v>2209</v>
      </c>
      <c r="E2294" s="90"/>
      <c r="F2294" s="90"/>
      <c r="G2294" s="90"/>
      <c r="H2294" s="90"/>
      <c r="I2294" s="90"/>
      <c r="J2294" s="90"/>
      <c r="K2294" s="92"/>
    </row>
    <row r="2295" spans="2:11" ht="15.6" customHeight="1" x14ac:dyDescent="0.4">
      <c r="B2295" s="89">
        <v>1145</v>
      </c>
      <c r="C2295" s="89">
        <v>1936</v>
      </c>
      <c r="D2295" s="20" t="s">
        <v>2210</v>
      </c>
      <c r="E2295" s="89">
        <v>91</v>
      </c>
      <c r="F2295" s="89" t="s">
        <v>13</v>
      </c>
      <c r="G2295" s="89" t="s">
        <v>29</v>
      </c>
      <c r="H2295" s="89"/>
      <c r="I2295" s="89"/>
      <c r="J2295" s="89">
        <v>2054</v>
      </c>
      <c r="K2295" s="91" t="s">
        <v>19</v>
      </c>
    </row>
    <row r="2296" spans="2:11" ht="16.350000000000001" customHeight="1" thickBot="1" x14ac:dyDescent="0.45">
      <c r="B2296" s="90"/>
      <c r="C2296" s="90"/>
      <c r="D2296" s="48" t="s">
        <v>2211</v>
      </c>
      <c r="E2296" s="90"/>
      <c r="F2296" s="90"/>
      <c r="G2296" s="90"/>
      <c r="H2296" s="90"/>
      <c r="I2296" s="90"/>
      <c r="J2296" s="90"/>
      <c r="K2296" s="92"/>
    </row>
    <row r="2297" spans="2:11" ht="15.6" customHeight="1" x14ac:dyDescent="0.4">
      <c r="B2297" s="89">
        <v>1146</v>
      </c>
      <c r="C2297" s="89">
        <v>1937</v>
      </c>
      <c r="D2297" s="20" t="s">
        <v>2212</v>
      </c>
      <c r="E2297" s="89" t="s">
        <v>13</v>
      </c>
      <c r="F2297" s="89" t="s">
        <v>13</v>
      </c>
      <c r="G2297" s="89" t="s">
        <v>43</v>
      </c>
      <c r="H2297" s="89"/>
      <c r="I2297" s="89"/>
      <c r="J2297" s="89">
        <v>2049</v>
      </c>
      <c r="K2297" s="91" t="s">
        <v>19</v>
      </c>
    </row>
    <row r="2298" spans="2:11" ht="16.350000000000001" customHeight="1" thickBot="1" x14ac:dyDescent="0.45">
      <c r="B2298" s="90"/>
      <c r="C2298" s="90"/>
      <c r="D2298" s="48" t="s">
        <v>2213</v>
      </c>
      <c r="E2298" s="90"/>
      <c r="F2298" s="90"/>
      <c r="G2298" s="90"/>
      <c r="H2298" s="90"/>
      <c r="I2298" s="90"/>
      <c r="J2298" s="90"/>
      <c r="K2298" s="92"/>
    </row>
    <row r="2299" spans="2:11" ht="15.6" customHeight="1" x14ac:dyDescent="0.4">
      <c r="B2299" s="89">
        <v>1147</v>
      </c>
      <c r="C2299" s="89">
        <v>1938</v>
      </c>
      <c r="D2299" s="20" t="s">
        <v>2214</v>
      </c>
      <c r="E2299" s="89">
        <v>78</v>
      </c>
      <c r="F2299" s="89" t="s">
        <v>13</v>
      </c>
      <c r="G2299" s="89" t="s">
        <v>22</v>
      </c>
      <c r="H2299" s="89"/>
      <c r="I2299" s="89"/>
      <c r="J2299" s="89">
        <v>1987</v>
      </c>
      <c r="K2299" s="91" t="s">
        <v>19</v>
      </c>
    </row>
    <row r="2300" spans="2:11" ht="16.350000000000001" customHeight="1" thickBot="1" x14ac:dyDescent="0.45">
      <c r="B2300" s="90"/>
      <c r="C2300" s="90"/>
      <c r="D2300" s="48" t="s">
        <v>2215</v>
      </c>
      <c r="E2300" s="90"/>
      <c r="F2300" s="90"/>
      <c r="G2300" s="90"/>
      <c r="H2300" s="90"/>
      <c r="I2300" s="90"/>
      <c r="J2300" s="90"/>
      <c r="K2300" s="92"/>
    </row>
    <row r="2301" spans="2:11" ht="15.6" customHeight="1" x14ac:dyDescent="0.4">
      <c r="B2301" s="89">
        <v>1148</v>
      </c>
      <c r="C2301" s="89">
        <v>1940</v>
      </c>
      <c r="D2301" s="20" t="s">
        <v>2217</v>
      </c>
      <c r="E2301" s="89" t="s">
        <v>189</v>
      </c>
      <c r="F2301" s="89" t="s">
        <v>13</v>
      </c>
      <c r="G2301" s="89" t="s">
        <v>29</v>
      </c>
      <c r="H2301" s="89"/>
      <c r="I2301" s="89"/>
      <c r="J2301" s="89">
        <v>2076</v>
      </c>
      <c r="K2301" s="91" t="s">
        <v>19</v>
      </c>
    </row>
    <row r="2302" spans="2:11" ht="16.350000000000001" customHeight="1" thickBot="1" x14ac:dyDescent="0.45">
      <c r="B2302" s="90"/>
      <c r="C2302" s="90"/>
      <c r="D2302" s="48" t="s">
        <v>2218</v>
      </c>
      <c r="E2302" s="90"/>
      <c r="F2302" s="90"/>
      <c r="G2302" s="90"/>
      <c r="H2302" s="90"/>
      <c r="I2302" s="90"/>
      <c r="J2302" s="90"/>
      <c r="K2302" s="92"/>
    </row>
    <row r="2303" spans="2:11" ht="15.6" customHeight="1" x14ac:dyDescent="0.4">
      <c r="B2303" s="89">
        <v>1149</v>
      </c>
      <c r="C2303" s="89">
        <v>1941</v>
      </c>
      <c r="D2303" s="20" t="s">
        <v>2219</v>
      </c>
      <c r="E2303" s="89" t="s">
        <v>13</v>
      </c>
      <c r="F2303" s="89" t="s">
        <v>13</v>
      </c>
      <c r="G2303" s="89" t="s">
        <v>22</v>
      </c>
      <c r="H2303" s="89">
        <v>7</v>
      </c>
      <c r="I2303" s="89">
        <v>6</v>
      </c>
      <c r="J2303" s="89">
        <v>2073</v>
      </c>
      <c r="K2303" s="91" t="s">
        <v>15</v>
      </c>
    </row>
    <row r="2304" spans="2:11" ht="16.350000000000001" customHeight="1" thickBot="1" x14ac:dyDescent="0.45">
      <c r="B2304" s="90"/>
      <c r="C2304" s="90"/>
      <c r="D2304" s="48" t="s">
        <v>2220</v>
      </c>
      <c r="E2304" s="90"/>
      <c r="F2304" s="90"/>
      <c r="G2304" s="90"/>
      <c r="H2304" s="90"/>
      <c r="I2304" s="90"/>
      <c r="J2304" s="90"/>
      <c r="K2304" s="92"/>
    </row>
    <row r="2305" spans="2:11" ht="15.6" customHeight="1" x14ac:dyDescent="0.4">
      <c r="B2305" s="89">
        <v>1150</v>
      </c>
      <c r="C2305" s="89">
        <v>1942</v>
      </c>
      <c r="D2305" s="20" t="s">
        <v>2221</v>
      </c>
      <c r="E2305" s="89">
        <v>92</v>
      </c>
      <c r="F2305" s="89" t="s">
        <v>13</v>
      </c>
      <c r="G2305" s="89" t="s">
        <v>32</v>
      </c>
      <c r="H2305" s="89"/>
      <c r="I2305" s="89"/>
      <c r="J2305" s="89">
        <v>2051</v>
      </c>
      <c r="K2305" s="91" t="s">
        <v>19</v>
      </c>
    </row>
    <row r="2306" spans="2:11" ht="16.350000000000001" customHeight="1" thickBot="1" x14ac:dyDescent="0.45">
      <c r="B2306" s="90"/>
      <c r="C2306" s="90"/>
      <c r="D2306" s="48" t="s">
        <v>2222</v>
      </c>
      <c r="E2306" s="90"/>
      <c r="F2306" s="90"/>
      <c r="G2306" s="90"/>
      <c r="H2306" s="90"/>
      <c r="I2306" s="90"/>
      <c r="J2306" s="90"/>
      <c r="K2306" s="92"/>
    </row>
    <row r="2307" spans="2:11" ht="15.6" customHeight="1" x14ac:dyDescent="0.4">
      <c r="B2307" s="89">
        <v>1151</v>
      </c>
      <c r="C2307" s="89">
        <v>3962</v>
      </c>
      <c r="D2307" s="20" t="s">
        <v>2223</v>
      </c>
      <c r="E2307" s="89" t="s">
        <v>13</v>
      </c>
      <c r="F2307" s="89" t="s">
        <v>13</v>
      </c>
      <c r="G2307" s="89" t="s">
        <v>22</v>
      </c>
      <c r="H2307" s="89"/>
      <c r="I2307" s="89"/>
      <c r="J2307" s="89">
        <v>2058</v>
      </c>
      <c r="K2307" s="91" t="s">
        <v>15</v>
      </c>
    </row>
    <row r="2308" spans="2:11" ht="16.350000000000001" customHeight="1" thickBot="1" x14ac:dyDescent="0.45">
      <c r="B2308" s="90"/>
      <c r="C2308" s="90"/>
      <c r="D2308" s="48" t="s">
        <v>2224</v>
      </c>
      <c r="E2308" s="90"/>
      <c r="F2308" s="90"/>
      <c r="G2308" s="90"/>
      <c r="H2308" s="90"/>
      <c r="I2308" s="90"/>
      <c r="J2308" s="90"/>
      <c r="K2308" s="92"/>
    </row>
    <row r="2309" spans="2:11" ht="15.6" customHeight="1" x14ac:dyDescent="0.4">
      <c r="B2309" s="89">
        <v>1152</v>
      </c>
      <c r="C2309" s="89">
        <v>1943</v>
      </c>
      <c r="D2309" s="20" t="s">
        <v>2225</v>
      </c>
      <c r="E2309" s="89">
        <v>65</v>
      </c>
      <c r="F2309" s="89" t="s">
        <v>57</v>
      </c>
      <c r="G2309" s="89" t="s">
        <v>1731</v>
      </c>
      <c r="H2309" s="89"/>
      <c r="I2309" s="89"/>
      <c r="J2309" s="89">
        <v>2047</v>
      </c>
      <c r="K2309" s="91" t="s">
        <v>19</v>
      </c>
    </row>
    <row r="2310" spans="2:11" ht="16.350000000000001" customHeight="1" thickBot="1" x14ac:dyDescent="0.45">
      <c r="B2310" s="90"/>
      <c r="C2310" s="90"/>
      <c r="D2310" s="48" t="s">
        <v>2226</v>
      </c>
      <c r="E2310" s="90"/>
      <c r="F2310" s="90"/>
      <c r="G2310" s="90"/>
      <c r="H2310" s="90"/>
      <c r="I2310" s="90"/>
      <c r="J2310" s="90"/>
      <c r="K2310" s="92"/>
    </row>
    <row r="2311" spans="2:11" ht="15.6" customHeight="1" x14ac:dyDescent="0.4">
      <c r="B2311" s="89">
        <v>1153</v>
      </c>
      <c r="C2311" s="89">
        <v>3671</v>
      </c>
      <c r="D2311" s="20" t="s">
        <v>2227</v>
      </c>
      <c r="E2311" s="89">
        <v>61</v>
      </c>
      <c r="F2311" s="89" t="s">
        <v>13</v>
      </c>
      <c r="G2311" s="89" t="s">
        <v>116</v>
      </c>
      <c r="H2311" s="89"/>
      <c r="I2311" s="89"/>
      <c r="J2311" s="89">
        <v>2070</v>
      </c>
      <c r="K2311" s="91" t="s">
        <v>19</v>
      </c>
    </row>
    <row r="2312" spans="2:11" ht="16.350000000000001" customHeight="1" thickBot="1" x14ac:dyDescent="0.45">
      <c r="B2312" s="90"/>
      <c r="C2312" s="90"/>
      <c r="D2312" s="48" t="s">
        <v>2228</v>
      </c>
      <c r="E2312" s="90"/>
      <c r="F2312" s="90"/>
      <c r="G2312" s="90"/>
      <c r="H2312" s="90"/>
      <c r="I2312" s="90"/>
      <c r="J2312" s="90"/>
      <c r="K2312" s="92"/>
    </row>
    <row r="2313" spans="2:11" ht="15.6" customHeight="1" x14ac:dyDescent="0.4">
      <c r="B2313" s="89">
        <v>1154</v>
      </c>
      <c r="C2313" s="89">
        <v>1944</v>
      </c>
      <c r="D2313" s="20" t="s">
        <v>2229</v>
      </c>
      <c r="E2313" s="89">
        <v>89</v>
      </c>
      <c r="F2313" s="89" t="s">
        <v>13</v>
      </c>
      <c r="G2313" s="89" t="s">
        <v>29</v>
      </c>
      <c r="H2313" s="89"/>
      <c r="I2313" s="89"/>
      <c r="J2313" s="89">
        <v>2103</v>
      </c>
      <c r="K2313" s="91" t="s">
        <v>19</v>
      </c>
    </row>
    <row r="2314" spans="2:11" ht="16.350000000000001" customHeight="1" thickBot="1" x14ac:dyDescent="0.45">
      <c r="B2314" s="90"/>
      <c r="C2314" s="90"/>
      <c r="D2314" s="48" t="s">
        <v>2230</v>
      </c>
      <c r="E2314" s="90"/>
      <c r="F2314" s="90"/>
      <c r="G2314" s="90"/>
      <c r="H2314" s="90"/>
      <c r="I2314" s="90"/>
      <c r="J2314" s="90"/>
      <c r="K2314" s="92"/>
    </row>
    <row r="2315" spans="2:11" ht="15.6" customHeight="1" x14ac:dyDescent="0.4">
      <c r="B2315" s="89">
        <v>1155</v>
      </c>
      <c r="C2315" s="89">
        <v>1945</v>
      </c>
      <c r="D2315" s="20" t="s">
        <v>2231</v>
      </c>
      <c r="E2315" s="89" t="s">
        <v>13</v>
      </c>
      <c r="F2315" s="89" t="s">
        <v>13</v>
      </c>
      <c r="G2315" s="89" t="s">
        <v>29</v>
      </c>
      <c r="H2315" s="89"/>
      <c r="I2315" s="89"/>
      <c r="J2315" s="89">
        <v>1953</v>
      </c>
      <c r="K2315" s="91" t="s">
        <v>19</v>
      </c>
    </row>
    <row r="2316" spans="2:11" ht="16.350000000000001" customHeight="1" thickBot="1" x14ac:dyDescent="0.45">
      <c r="B2316" s="90"/>
      <c r="C2316" s="90"/>
      <c r="D2316" s="48" t="s">
        <v>2232</v>
      </c>
      <c r="E2316" s="90"/>
      <c r="F2316" s="90"/>
      <c r="G2316" s="90"/>
      <c r="H2316" s="90"/>
      <c r="I2316" s="90"/>
      <c r="J2316" s="90"/>
      <c r="K2316" s="92"/>
    </row>
    <row r="2317" spans="2:11" ht="15.6" customHeight="1" x14ac:dyDescent="0.4">
      <c r="B2317" s="89">
        <v>1156</v>
      </c>
      <c r="C2317" s="89">
        <v>3720</v>
      </c>
      <c r="D2317" s="20" t="s">
        <v>6172</v>
      </c>
      <c r="E2317" s="89" t="s">
        <v>28</v>
      </c>
      <c r="F2317" s="89" t="s">
        <v>13</v>
      </c>
      <c r="G2317" s="89" t="s">
        <v>29</v>
      </c>
      <c r="H2317" s="89">
        <f>9+9</f>
        <v>18</v>
      </c>
      <c r="I2317" s="89">
        <f>-6-22</f>
        <v>-28</v>
      </c>
      <c r="J2317" s="89">
        <v>2021</v>
      </c>
      <c r="K2317" s="91" t="s">
        <v>15</v>
      </c>
    </row>
    <row r="2318" spans="2:11" ht="16.350000000000001" customHeight="1" thickBot="1" x14ac:dyDescent="0.45">
      <c r="B2318" s="90"/>
      <c r="C2318" s="90"/>
      <c r="D2318" s="48" t="s">
        <v>2233</v>
      </c>
      <c r="E2318" s="90"/>
      <c r="F2318" s="90"/>
      <c r="G2318" s="90"/>
      <c r="H2318" s="90"/>
      <c r="I2318" s="90"/>
      <c r="J2318" s="90"/>
      <c r="K2318" s="92"/>
    </row>
    <row r="2319" spans="2:11" ht="15.6" customHeight="1" x14ac:dyDescent="0.4">
      <c r="B2319" s="89">
        <v>1157</v>
      </c>
      <c r="C2319" s="89">
        <v>1946</v>
      </c>
      <c r="D2319" s="20" t="s">
        <v>2234</v>
      </c>
      <c r="E2319" s="89" t="s">
        <v>13</v>
      </c>
      <c r="F2319" s="89" t="s">
        <v>13</v>
      </c>
      <c r="G2319" s="89" t="s">
        <v>85</v>
      </c>
      <c r="H2319" s="89"/>
      <c r="I2319" s="89"/>
      <c r="J2319" s="89">
        <v>2062</v>
      </c>
      <c r="K2319" s="91" t="s">
        <v>19</v>
      </c>
    </row>
    <row r="2320" spans="2:11" ht="16.350000000000001" customHeight="1" thickBot="1" x14ac:dyDescent="0.45">
      <c r="B2320" s="90"/>
      <c r="C2320" s="90"/>
      <c r="D2320" s="48" t="s">
        <v>2235</v>
      </c>
      <c r="E2320" s="90"/>
      <c r="F2320" s="90"/>
      <c r="G2320" s="90"/>
      <c r="H2320" s="90"/>
      <c r="I2320" s="90"/>
      <c r="J2320" s="90"/>
      <c r="K2320" s="92"/>
    </row>
    <row r="2321" spans="2:11" ht="15.6" customHeight="1" x14ac:dyDescent="0.4">
      <c r="B2321" s="89">
        <v>1158</v>
      </c>
      <c r="C2321" s="89">
        <v>1947</v>
      </c>
      <c r="D2321" s="20" t="s">
        <v>2236</v>
      </c>
      <c r="E2321" s="89">
        <v>55</v>
      </c>
      <c r="F2321" s="89" t="s">
        <v>13</v>
      </c>
      <c r="G2321" s="89" t="s">
        <v>1899</v>
      </c>
      <c r="H2321" s="89"/>
      <c r="I2321" s="89"/>
      <c r="J2321" s="89">
        <v>1961</v>
      </c>
      <c r="K2321" s="91" t="s">
        <v>19</v>
      </c>
    </row>
    <row r="2322" spans="2:11" ht="16.350000000000001" customHeight="1" thickBot="1" x14ac:dyDescent="0.45">
      <c r="B2322" s="90"/>
      <c r="C2322" s="90"/>
      <c r="D2322" s="48" t="s">
        <v>2237</v>
      </c>
      <c r="E2322" s="90"/>
      <c r="F2322" s="90"/>
      <c r="G2322" s="90"/>
      <c r="H2322" s="90"/>
      <c r="I2322" s="90"/>
      <c r="J2322" s="90"/>
      <c r="K2322" s="92"/>
    </row>
    <row r="2323" spans="2:11" ht="15.6" customHeight="1" x14ac:dyDescent="0.4">
      <c r="B2323" s="89">
        <v>1159</v>
      </c>
      <c r="C2323" s="89">
        <v>1948</v>
      </c>
      <c r="D2323" s="20" t="s">
        <v>2238</v>
      </c>
      <c r="E2323" s="89" t="s">
        <v>13</v>
      </c>
      <c r="F2323" s="89" t="s">
        <v>13</v>
      </c>
      <c r="G2323" s="89" t="s">
        <v>14</v>
      </c>
      <c r="H2323" s="89"/>
      <c r="I2323" s="89"/>
      <c r="J2323" s="89">
        <v>2041</v>
      </c>
      <c r="K2323" s="91" t="s">
        <v>19</v>
      </c>
    </row>
    <row r="2324" spans="2:11" ht="16.350000000000001" customHeight="1" thickBot="1" x14ac:dyDescent="0.45">
      <c r="B2324" s="90"/>
      <c r="C2324" s="90"/>
      <c r="D2324" s="48" t="s">
        <v>2239</v>
      </c>
      <c r="E2324" s="90"/>
      <c r="F2324" s="90"/>
      <c r="G2324" s="90"/>
      <c r="H2324" s="90"/>
      <c r="I2324" s="90"/>
      <c r="J2324" s="90"/>
      <c r="K2324" s="92"/>
    </row>
    <row r="2325" spans="2:11" ht="15.6" customHeight="1" x14ac:dyDescent="0.4">
      <c r="B2325" s="89">
        <v>1160</v>
      </c>
      <c r="C2325" s="89">
        <v>1949</v>
      </c>
      <c r="D2325" s="20" t="s">
        <v>2240</v>
      </c>
      <c r="E2325" s="89" t="s">
        <v>13</v>
      </c>
      <c r="F2325" s="89" t="s">
        <v>13</v>
      </c>
      <c r="G2325" s="89" t="s">
        <v>14</v>
      </c>
      <c r="H2325" s="89"/>
      <c r="I2325" s="89"/>
      <c r="J2325" s="89">
        <v>2094</v>
      </c>
      <c r="K2325" s="91" t="s">
        <v>19</v>
      </c>
    </row>
    <row r="2326" spans="2:11" ht="16.350000000000001" customHeight="1" thickBot="1" x14ac:dyDescent="0.45">
      <c r="B2326" s="90"/>
      <c r="C2326" s="90"/>
      <c r="D2326" s="48" t="s">
        <v>2241</v>
      </c>
      <c r="E2326" s="90"/>
      <c r="F2326" s="90"/>
      <c r="G2326" s="90"/>
      <c r="H2326" s="90"/>
      <c r="I2326" s="90"/>
      <c r="J2326" s="90"/>
      <c r="K2326" s="92"/>
    </row>
    <row r="2327" spans="2:11" ht="15.6" customHeight="1" x14ac:dyDescent="0.4">
      <c r="B2327" s="89">
        <v>1161</v>
      </c>
      <c r="C2327" s="89">
        <v>1950</v>
      </c>
      <c r="D2327" s="20" t="s">
        <v>2242</v>
      </c>
      <c r="E2327" s="89" t="s">
        <v>13</v>
      </c>
      <c r="F2327" s="89" t="s">
        <v>13</v>
      </c>
      <c r="G2327" s="89" t="s">
        <v>29</v>
      </c>
      <c r="H2327" s="89"/>
      <c r="I2327" s="89"/>
      <c r="J2327" s="89">
        <v>2102</v>
      </c>
      <c r="K2327" s="91" t="s">
        <v>19</v>
      </c>
    </row>
    <row r="2328" spans="2:11" ht="16.350000000000001" customHeight="1" thickBot="1" x14ac:dyDescent="0.45">
      <c r="B2328" s="90"/>
      <c r="C2328" s="90"/>
      <c r="D2328" s="48" t="s">
        <v>2243</v>
      </c>
      <c r="E2328" s="90"/>
      <c r="F2328" s="90"/>
      <c r="G2328" s="90"/>
      <c r="H2328" s="90"/>
      <c r="I2328" s="90"/>
      <c r="J2328" s="90"/>
      <c r="K2328" s="92"/>
    </row>
    <row r="2329" spans="2:11" ht="15.6" customHeight="1" x14ac:dyDescent="0.4">
      <c r="B2329" s="89">
        <v>1162</v>
      </c>
      <c r="C2329" s="89">
        <v>1951</v>
      </c>
      <c r="D2329" s="20" t="s">
        <v>2244</v>
      </c>
      <c r="E2329" s="89" t="s">
        <v>46</v>
      </c>
      <c r="F2329" s="89" t="s">
        <v>13</v>
      </c>
      <c r="G2329" s="89" t="s">
        <v>29</v>
      </c>
      <c r="H2329" s="89"/>
      <c r="I2329" s="89"/>
      <c r="J2329" s="89">
        <v>2047</v>
      </c>
      <c r="K2329" s="91" t="s">
        <v>19</v>
      </c>
    </row>
    <row r="2330" spans="2:11" ht="16.350000000000001" customHeight="1" thickBot="1" x14ac:dyDescent="0.45">
      <c r="B2330" s="90"/>
      <c r="C2330" s="90"/>
      <c r="D2330" s="48" t="s">
        <v>2245</v>
      </c>
      <c r="E2330" s="90"/>
      <c r="F2330" s="90"/>
      <c r="G2330" s="90"/>
      <c r="H2330" s="90"/>
      <c r="I2330" s="90"/>
      <c r="J2330" s="90"/>
      <c r="K2330" s="92"/>
    </row>
    <row r="2331" spans="2:11" ht="15.6" customHeight="1" x14ac:dyDescent="0.4">
      <c r="B2331" s="89">
        <v>1163</v>
      </c>
      <c r="C2331" s="89">
        <v>1952</v>
      </c>
      <c r="D2331" s="20" t="s">
        <v>2246</v>
      </c>
      <c r="E2331" s="89">
        <v>93</v>
      </c>
      <c r="F2331" s="89" t="s">
        <v>13</v>
      </c>
      <c r="G2331" s="89" t="s">
        <v>79</v>
      </c>
      <c r="H2331" s="89"/>
      <c r="I2331" s="89"/>
      <c r="J2331" s="89">
        <v>1980</v>
      </c>
      <c r="K2331" s="91" t="s">
        <v>19</v>
      </c>
    </row>
    <row r="2332" spans="2:11" ht="16.350000000000001" customHeight="1" thickBot="1" x14ac:dyDescent="0.45">
      <c r="B2332" s="90"/>
      <c r="C2332" s="90"/>
      <c r="D2332" s="48" t="s">
        <v>2247</v>
      </c>
      <c r="E2332" s="90"/>
      <c r="F2332" s="90"/>
      <c r="G2332" s="90"/>
      <c r="H2332" s="90"/>
      <c r="I2332" s="90"/>
      <c r="J2332" s="90"/>
      <c r="K2332" s="92"/>
    </row>
    <row r="2333" spans="2:11" ht="15.6" customHeight="1" x14ac:dyDescent="0.4">
      <c r="B2333" s="89">
        <v>1164</v>
      </c>
      <c r="C2333" s="89">
        <v>3725</v>
      </c>
      <c r="D2333" s="20" t="s">
        <v>2248</v>
      </c>
      <c r="E2333" s="89" t="s">
        <v>13</v>
      </c>
      <c r="F2333" s="89" t="s">
        <v>13</v>
      </c>
      <c r="G2333" s="89" t="s">
        <v>85</v>
      </c>
      <c r="H2333" s="89"/>
      <c r="I2333" s="89"/>
      <c r="J2333" s="89">
        <v>2047</v>
      </c>
      <c r="K2333" s="91" t="s">
        <v>19</v>
      </c>
    </row>
    <row r="2334" spans="2:11" ht="16.350000000000001" customHeight="1" thickBot="1" x14ac:dyDescent="0.45">
      <c r="B2334" s="90"/>
      <c r="C2334" s="90"/>
      <c r="D2334" s="48" t="s">
        <v>2249</v>
      </c>
      <c r="E2334" s="90"/>
      <c r="F2334" s="90"/>
      <c r="G2334" s="90"/>
      <c r="H2334" s="90"/>
      <c r="I2334" s="90"/>
      <c r="J2334" s="90"/>
      <c r="K2334" s="92"/>
    </row>
    <row r="2335" spans="2:11" ht="15.6" customHeight="1" x14ac:dyDescent="0.4">
      <c r="B2335" s="89">
        <v>1165</v>
      </c>
      <c r="C2335" s="89">
        <v>1953</v>
      </c>
      <c r="D2335" s="20" t="s">
        <v>2250</v>
      </c>
      <c r="E2335" s="89">
        <v>77</v>
      </c>
      <c r="F2335" s="89" t="s">
        <v>13</v>
      </c>
      <c r="G2335" s="89" t="s">
        <v>116</v>
      </c>
      <c r="H2335" s="89"/>
      <c r="I2335" s="89"/>
      <c r="J2335" s="89">
        <v>1952</v>
      </c>
      <c r="K2335" s="91" t="s">
        <v>19</v>
      </c>
    </row>
    <row r="2336" spans="2:11" ht="16.350000000000001" customHeight="1" thickBot="1" x14ac:dyDescent="0.45">
      <c r="B2336" s="90"/>
      <c r="C2336" s="90"/>
      <c r="D2336" s="48" t="s">
        <v>2251</v>
      </c>
      <c r="E2336" s="90"/>
      <c r="F2336" s="90"/>
      <c r="G2336" s="90"/>
      <c r="H2336" s="90"/>
      <c r="I2336" s="90"/>
      <c r="J2336" s="90"/>
      <c r="K2336" s="92"/>
    </row>
    <row r="2337" spans="2:11" ht="15.6" customHeight="1" x14ac:dyDescent="0.4">
      <c r="B2337" s="89">
        <v>1166</v>
      </c>
      <c r="C2337" s="89">
        <v>3724</v>
      </c>
      <c r="D2337" s="20" t="s">
        <v>2252</v>
      </c>
      <c r="E2337" s="89">
        <v>10</v>
      </c>
      <c r="F2337" s="89" t="s">
        <v>13</v>
      </c>
      <c r="G2337" s="89" t="s">
        <v>116</v>
      </c>
      <c r="H2337" s="89"/>
      <c r="I2337" s="89"/>
      <c r="J2337" s="89">
        <v>2048</v>
      </c>
      <c r="K2337" s="91" t="s">
        <v>15</v>
      </c>
    </row>
    <row r="2338" spans="2:11" ht="16.350000000000001" customHeight="1" thickBot="1" x14ac:dyDescent="0.45">
      <c r="B2338" s="90"/>
      <c r="C2338" s="90"/>
      <c r="D2338" s="48" t="s">
        <v>2253</v>
      </c>
      <c r="E2338" s="90"/>
      <c r="F2338" s="90"/>
      <c r="G2338" s="90"/>
      <c r="H2338" s="90"/>
      <c r="I2338" s="90"/>
      <c r="J2338" s="90"/>
      <c r="K2338" s="92"/>
    </row>
    <row r="2339" spans="2:11" ht="15.6" customHeight="1" x14ac:dyDescent="0.4">
      <c r="B2339" s="89">
        <v>1167</v>
      </c>
      <c r="C2339" s="89">
        <v>1954</v>
      </c>
      <c r="D2339" s="20" t="s">
        <v>2254</v>
      </c>
      <c r="E2339" s="89" t="s">
        <v>13</v>
      </c>
      <c r="F2339" s="89" t="s">
        <v>13</v>
      </c>
      <c r="G2339" s="89" t="s">
        <v>242</v>
      </c>
      <c r="H2339" s="89"/>
      <c r="I2339" s="89"/>
      <c r="J2339" s="89">
        <v>2101</v>
      </c>
      <c r="K2339" s="91" t="s">
        <v>19</v>
      </c>
    </row>
    <row r="2340" spans="2:11" ht="16.350000000000001" customHeight="1" thickBot="1" x14ac:dyDescent="0.45">
      <c r="B2340" s="90"/>
      <c r="C2340" s="90"/>
      <c r="D2340" s="48" t="s">
        <v>2255</v>
      </c>
      <c r="E2340" s="90"/>
      <c r="F2340" s="90"/>
      <c r="G2340" s="90"/>
      <c r="H2340" s="90"/>
      <c r="I2340" s="90"/>
      <c r="J2340" s="90"/>
      <c r="K2340" s="92"/>
    </row>
    <row r="2341" spans="2:11" ht="15.6" customHeight="1" x14ac:dyDescent="0.4">
      <c r="B2341" s="89">
        <v>1168</v>
      </c>
      <c r="C2341" s="89">
        <v>3965</v>
      </c>
      <c r="D2341" s="20" t="s">
        <v>2256</v>
      </c>
      <c r="E2341" s="89" t="s">
        <v>13</v>
      </c>
      <c r="F2341" s="89" t="s">
        <v>13</v>
      </c>
      <c r="G2341" s="89" t="s">
        <v>22</v>
      </c>
      <c r="H2341" s="89"/>
      <c r="I2341" s="89"/>
      <c r="J2341" s="89">
        <v>2038</v>
      </c>
      <c r="K2341" s="91" t="s">
        <v>15</v>
      </c>
    </row>
    <row r="2342" spans="2:11" ht="16.350000000000001" customHeight="1" thickBot="1" x14ac:dyDescent="0.45">
      <c r="B2342" s="90"/>
      <c r="C2342" s="90"/>
      <c r="D2342" s="48" t="s">
        <v>2257</v>
      </c>
      <c r="E2342" s="90"/>
      <c r="F2342" s="90"/>
      <c r="G2342" s="90"/>
      <c r="H2342" s="90"/>
      <c r="I2342" s="90"/>
      <c r="J2342" s="90"/>
      <c r="K2342" s="92"/>
    </row>
    <row r="2343" spans="2:11" ht="15.6" customHeight="1" x14ac:dyDescent="0.4">
      <c r="B2343" s="89">
        <v>1169</v>
      </c>
      <c r="C2343" s="89">
        <v>1955</v>
      </c>
      <c r="D2343" s="20" t="s">
        <v>2258</v>
      </c>
      <c r="E2343" s="89">
        <v>85</v>
      </c>
      <c r="F2343" s="89" t="s">
        <v>13</v>
      </c>
      <c r="G2343" s="89" t="s">
        <v>79</v>
      </c>
      <c r="H2343" s="89"/>
      <c r="I2343" s="89"/>
      <c r="J2343" s="89">
        <v>2020</v>
      </c>
      <c r="K2343" s="91" t="s">
        <v>19</v>
      </c>
    </row>
    <row r="2344" spans="2:11" ht="16.350000000000001" customHeight="1" thickBot="1" x14ac:dyDescent="0.45">
      <c r="B2344" s="90"/>
      <c r="C2344" s="90"/>
      <c r="D2344" s="48" t="s">
        <v>2259</v>
      </c>
      <c r="E2344" s="90"/>
      <c r="F2344" s="90"/>
      <c r="G2344" s="90"/>
      <c r="H2344" s="90"/>
      <c r="I2344" s="90"/>
      <c r="J2344" s="90"/>
      <c r="K2344" s="92"/>
    </row>
    <row r="2345" spans="2:11" ht="15.6" customHeight="1" x14ac:dyDescent="0.4">
      <c r="B2345" s="89">
        <v>1170</v>
      </c>
      <c r="C2345" s="89">
        <v>4195</v>
      </c>
      <c r="D2345" s="20" t="s">
        <v>6464</v>
      </c>
      <c r="E2345" s="89" t="s">
        <v>2331</v>
      </c>
      <c r="F2345" s="89" t="s">
        <v>13</v>
      </c>
      <c r="G2345" s="89" t="s">
        <v>43</v>
      </c>
      <c r="H2345" s="89">
        <v>11</v>
      </c>
      <c r="I2345" s="89">
        <v>-27</v>
      </c>
      <c r="J2345" s="89">
        <v>2073</v>
      </c>
      <c r="K2345" s="91" t="s">
        <v>15</v>
      </c>
    </row>
    <row r="2346" spans="2:11" ht="16.350000000000001" customHeight="1" thickBot="1" x14ac:dyDescent="0.45">
      <c r="B2346" s="90"/>
      <c r="C2346" s="90"/>
      <c r="D2346" s="48" t="s">
        <v>6485</v>
      </c>
      <c r="E2346" s="90"/>
      <c r="F2346" s="90"/>
      <c r="G2346" s="90"/>
      <c r="H2346" s="90"/>
      <c r="I2346" s="90"/>
      <c r="J2346" s="90"/>
      <c r="K2346" s="92"/>
    </row>
    <row r="2347" spans="2:11" ht="15.6" customHeight="1" x14ac:dyDescent="0.4">
      <c r="B2347" s="89">
        <v>1171</v>
      </c>
      <c r="C2347" s="89">
        <v>1956</v>
      </c>
      <c r="D2347" s="20" t="s">
        <v>2260</v>
      </c>
      <c r="E2347" s="89">
        <v>27</v>
      </c>
      <c r="F2347" s="89" t="s">
        <v>13</v>
      </c>
      <c r="G2347" s="89" t="s">
        <v>29</v>
      </c>
      <c r="H2347" s="89"/>
      <c r="I2347" s="89"/>
      <c r="J2347" s="89">
        <v>2024</v>
      </c>
      <c r="K2347" s="91" t="s">
        <v>19</v>
      </c>
    </row>
    <row r="2348" spans="2:11" ht="16.350000000000001" customHeight="1" thickBot="1" x14ac:dyDescent="0.45">
      <c r="B2348" s="90"/>
      <c r="C2348" s="90"/>
      <c r="D2348" s="48" t="s">
        <v>2261</v>
      </c>
      <c r="E2348" s="90"/>
      <c r="F2348" s="90"/>
      <c r="G2348" s="90"/>
      <c r="H2348" s="90"/>
      <c r="I2348" s="90"/>
      <c r="J2348" s="90"/>
      <c r="K2348" s="92"/>
    </row>
    <row r="2349" spans="2:11" ht="15.6" customHeight="1" x14ac:dyDescent="0.4">
      <c r="B2349" s="89">
        <v>1172</v>
      </c>
      <c r="C2349" s="89">
        <v>1957</v>
      </c>
      <c r="D2349" s="20" t="s">
        <v>2262</v>
      </c>
      <c r="E2349" s="89">
        <v>89</v>
      </c>
      <c r="F2349" s="89" t="s">
        <v>13</v>
      </c>
      <c r="G2349" s="89" t="s">
        <v>29</v>
      </c>
      <c r="H2349" s="89"/>
      <c r="I2349" s="89"/>
      <c r="J2349" s="89">
        <v>2049</v>
      </c>
      <c r="K2349" s="91" t="s">
        <v>19</v>
      </c>
    </row>
    <row r="2350" spans="2:11" ht="16.350000000000001" customHeight="1" thickBot="1" x14ac:dyDescent="0.45">
      <c r="B2350" s="90"/>
      <c r="C2350" s="90"/>
      <c r="D2350" s="48" t="s">
        <v>2263</v>
      </c>
      <c r="E2350" s="90"/>
      <c r="F2350" s="90"/>
      <c r="G2350" s="90"/>
      <c r="H2350" s="90"/>
      <c r="I2350" s="90"/>
      <c r="J2350" s="90"/>
      <c r="K2350" s="92"/>
    </row>
    <row r="2351" spans="2:11" ht="15.6" customHeight="1" x14ac:dyDescent="0.4">
      <c r="B2351" s="89">
        <v>1173</v>
      </c>
      <c r="C2351" s="89">
        <v>1958</v>
      </c>
      <c r="D2351" s="20" t="s">
        <v>2264</v>
      </c>
      <c r="E2351" s="89">
        <v>94</v>
      </c>
      <c r="F2351" s="89" t="s">
        <v>57</v>
      </c>
      <c r="G2351" s="89" t="s">
        <v>91</v>
      </c>
      <c r="H2351" s="89">
        <v>9</v>
      </c>
      <c r="I2351" s="89">
        <v>-9</v>
      </c>
      <c r="J2351" s="89">
        <v>2173</v>
      </c>
      <c r="K2351" s="91" t="s">
        <v>15</v>
      </c>
    </row>
    <row r="2352" spans="2:11" ht="16.350000000000001" customHeight="1" thickBot="1" x14ac:dyDescent="0.45">
      <c r="B2352" s="90"/>
      <c r="C2352" s="90"/>
      <c r="D2352" s="48" t="s">
        <v>2265</v>
      </c>
      <c r="E2352" s="90"/>
      <c r="F2352" s="90"/>
      <c r="G2352" s="90"/>
      <c r="H2352" s="90"/>
      <c r="I2352" s="90"/>
      <c r="J2352" s="90"/>
      <c r="K2352" s="92"/>
    </row>
    <row r="2353" spans="2:11" ht="15.6" customHeight="1" x14ac:dyDescent="0.4">
      <c r="B2353" s="89">
        <v>1174</v>
      </c>
      <c r="C2353" s="89">
        <v>1959</v>
      </c>
      <c r="D2353" s="20" t="s">
        <v>2266</v>
      </c>
      <c r="E2353" s="89">
        <v>94</v>
      </c>
      <c r="F2353" s="89" t="s">
        <v>13</v>
      </c>
      <c r="G2353" s="89" t="s">
        <v>29</v>
      </c>
      <c r="H2353" s="89"/>
      <c r="I2353" s="89"/>
      <c r="J2353" s="89">
        <v>2010</v>
      </c>
      <c r="K2353" s="91" t="s">
        <v>19</v>
      </c>
    </row>
    <row r="2354" spans="2:11" ht="16.350000000000001" customHeight="1" thickBot="1" x14ac:dyDescent="0.45">
      <c r="B2354" s="90"/>
      <c r="C2354" s="90"/>
      <c r="D2354" s="48" t="s">
        <v>2267</v>
      </c>
      <c r="E2354" s="90"/>
      <c r="F2354" s="90"/>
      <c r="G2354" s="90"/>
      <c r="H2354" s="90"/>
      <c r="I2354" s="90"/>
      <c r="J2354" s="90"/>
      <c r="K2354" s="92"/>
    </row>
    <row r="2355" spans="2:11" ht="15.6" customHeight="1" x14ac:dyDescent="0.4">
      <c r="B2355" s="89">
        <v>1175</v>
      </c>
      <c r="C2355" s="89">
        <v>1960</v>
      </c>
      <c r="D2355" s="20" t="s">
        <v>2268</v>
      </c>
      <c r="E2355" s="89" t="s">
        <v>13</v>
      </c>
      <c r="F2355" s="89" t="s">
        <v>13</v>
      </c>
      <c r="G2355" s="89" t="s">
        <v>103</v>
      </c>
      <c r="H2355" s="89"/>
      <c r="I2355" s="89"/>
      <c r="J2355" s="89">
        <v>2085</v>
      </c>
      <c r="K2355" s="91" t="s">
        <v>19</v>
      </c>
    </row>
    <row r="2356" spans="2:11" ht="16.350000000000001" customHeight="1" thickBot="1" x14ac:dyDescent="0.45">
      <c r="B2356" s="90"/>
      <c r="C2356" s="90"/>
      <c r="D2356" s="48" t="s">
        <v>2269</v>
      </c>
      <c r="E2356" s="90"/>
      <c r="F2356" s="90"/>
      <c r="G2356" s="90"/>
      <c r="H2356" s="90"/>
      <c r="I2356" s="90"/>
      <c r="J2356" s="90"/>
      <c r="K2356" s="92"/>
    </row>
    <row r="2357" spans="2:11" ht="15.6" customHeight="1" x14ac:dyDescent="0.4">
      <c r="B2357" s="89">
        <v>1176</v>
      </c>
      <c r="C2357" s="89">
        <v>1961</v>
      </c>
      <c r="D2357" s="20" t="s">
        <v>2270</v>
      </c>
      <c r="E2357" s="89" t="s">
        <v>13</v>
      </c>
      <c r="F2357" s="89" t="s">
        <v>13</v>
      </c>
      <c r="G2357" s="89" t="s">
        <v>43</v>
      </c>
      <c r="H2357" s="89"/>
      <c r="I2357" s="89"/>
      <c r="J2357" s="89">
        <v>2070</v>
      </c>
      <c r="K2357" s="91" t="s">
        <v>19</v>
      </c>
    </row>
    <row r="2358" spans="2:11" ht="16.350000000000001" customHeight="1" thickBot="1" x14ac:dyDescent="0.45">
      <c r="B2358" s="90"/>
      <c r="C2358" s="90"/>
      <c r="D2358" s="48" t="s">
        <v>2271</v>
      </c>
      <c r="E2358" s="90"/>
      <c r="F2358" s="90"/>
      <c r="G2358" s="90"/>
      <c r="H2358" s="90"/>
      <c r="I2358" s="90"/>
      <c r="J2358" s="90"/>
      <c r="K2358" s="92"/>
    </row>
    <row r="2359" spans="2:11" ht="15.6" customHeight="1" x14ac:dyDescent="0.4">
      <c r="B2359" s="89">
        <v>1177</v>
      </c>
      <c r="C2359" s="89">
        <v>3823</v>
      </c>
      <c r="D2359" s="20" t="s">
        <v>2272</v>
      </c>
      <c r="E2359" s="89" t="s">
        <v>158</v>
      </c>
      <c r="F2359" s="89" t="s">
        <v>13</v>
      </c>
      <c r="G2359" s="89" t="s">
        <v>43</v>
      </c>
      <c r="H2359" s="89"/>
      <c r="I2359" s="89"/>
      <c r="J2359" s="89">
        <v>2135</v>
      </c>
      <c r="K2359" s="91" t="s">
        <v>15</v>
      </c>
    </row>
    <row r="2360" spans="2:11" ht="16.350000000000001" customHeight="1" thickBot="1" x14ac:dyDescent="0.45">
      <c r="B2360" s="90"/>
      <c r="C2360" s="90"/>
      <c r="D2360" s="48" t="s">
        <v>2273</v>
      </c>
      <c r="E2360" s="90"/>
      <c r="F2360" s="90"/>
      <c r="G2360" s="90"/>
      <c r="H2360" s="90"/>
      <c r="I2360" s="90"/>
      <c r="J2360" s="90"/>
      <c r="K2360" s="92"/>
    </row>
    <row r="2361" spans="2:11" ht="15.6" customHeight="1" x14ac:dyDescent="0.4">
      <c r="B2361" s="89">
        <v>1178</v>
      </c>
      <c r="C2361" s="89">
        <v>1962</v>
      </c>
      <c r="D2361" s="20" t="s">
        <v>2274</v>
      </c>
      <c r="E2361" s="89">
        <v>55</v>
      </c>
      <c r="F2361" s="89" t="s">
        <v>13</v>
      </c>
      <c r="G2361" s="89" t="s">
        <v>32</v>
      </c>
      <c r="H2361" s="89"/>
      <c r="I2361" s="89"/>
      <c r="J2361" s="89">
        <v>2071</v>
      </c>
      <c r="K2361" s="91" t="s">
        <v>19</v>
      </c>
    </row>
    <row r="2362" spans="2:11" ht="16.350000000000001" customHeight="1" thickBot="1" x14ac:dyDescent="0.45">
      <c r="B2362" s="90"/>
      <c r="C2362" s="90"/>
      <c r="D2362" s="48" t="s">
        <v>2275</v>
      </c>
      <c r="E2362" s="90"/>
      <c r="F2362" s="90"/>
      <c r="G2362" s="90"/>
      <c r="H2362" s="90"/>
      <c r="I2362" s="90"/>
      <c r="J2362" s="90"/>
      <c r="K2362" s="92"/>
    </row>
    <row r="2363" spans="2:11" ht="15.6" customHeight="1" x14ac:dyDescent="0.4">
      <c r="B2363" s="89">
        <v>1179</v>
      </c>
      <c r="C2363" s="89">
        <v>1963</v>
      </c>
      <c r="D2363" s="20" t="s">
        <v>2276</v>
      </c>
      <c r="E2363" s="89">
        <v>50</v>
      </c>
      <c r="F2363" s="89" t="s">
        <v>13</v>
      </c>
      <c r="G2363" s="89" t="s">
        <v>32</v>
      </c>
      <c r="H2363" s="89"/>
      <c r="I2363" s="89"/>
      <c r="J2363" s="89">
        <v>2123</v>
      </c>
      <c r="K2363" s="91" t="s">
        <v>19</v>
      </c>
    </row>
    <row r="2364" spans="2:11" ht="16.350000000000001" customHeight="1" thickBot="1" x14ac:dyDescent="0.45">
      <c r="B2364" s="90"/>
      <c r="C2364" s="90"/>
      <c r="D2364" s="48" t="s">
        <v>2277</v>
      </c>
      <c r="E2364" s="90"/>
      <c r="F2364" s="90"/>
      <c r="G2364" s="90"/>
      <c r="H2364" s="90"/>
      <c r="I2364" s="90"/>
      <c r="J2364" s="90"/>
      <c r="K2364" s="92"/>
    </row>
    <row r="2365" spans="2:11" ht="15.6" customHeight="1" x14ac:dyDescent="0.4">
      <c r="B2365" s="89">
        <v>1180</v>
      </c>
      <c r="C2365" s="89">
        <v>1964</v>
      </c>
      <c r="D2365" s="20" t="s">
        <v>2278</v>
      </c>
      <c r="E2365" s="89" t="s">
        <v>13</v>
      </c>
      <c r="F2365" s="89" t="s">
        <v>13</v>
      </c>
      <c r="G2365" s="89" t="s">
        <v>39</v>
      </c>
      <c r="H2365" s="89"/>
      <c r="I2365" s="89"/>
      <c r="J2365" s="89">
        <v>2074</v>
      </c>
      <c r="K2365" s="91" t="s">
        <v>19</v>
      </c>
    </row>
    <row r="2366" spans="2:11" ht="16.350000000000001" customHeight="1" thickBot="1" x14ac:dyDescent="0.45">
      <c r="B2366" s="90"/>
      <c r="C2366" s="90"/>
      <c r="D2366" s="48" t="s">
        <v>2279</v>
      </c>
      <c r="E2366" s="90"/>
      <c r="F2366" s="90"/>
      <c r="G2366" s="90"/>
      <c r="H2366" s="90"/>
      <c r="I2366" s="90"/>
      <c r="J2366" s="90"/>
      <c r="K2366" s="92"/>
    </row>
    <row r="2367" spans="2:11" ht="15.6" customHeight="1" x14ac:dyDescent="0.4">
      <c r="B2367" s="89">
        <v>1181</v>
      </c>
      <c r="C2367" s="89">
        <v>1965</v>
      </c>
      <c r="D2367" s="20" t="s">
        <v>2280</v>
      </c>
      <c r="E2367" s="89" t="s">
        <v>13</v>
      </c>
      <c r="F2367" s="89" t="s">
        <v>13</v>
      </c>
      <c r="G2367" s="89" t="s">
        <v>29</v>
      </c>
      <c r="H2367" s="89"/>
      <c r="I2367" s="89"/>
      <c r="J2367" s="89">
        <v>2120</v>
      </c>
      <c r="K2367" s="91" t="s">
        <v>19</v>
      </c>
    </row>
    <row r="2368" spans="2:11" ht="16.350000000000001" customHeight="1" thickBot="1" x14ac:dyDescent="0.45">
      <c r="B2368" s="90"/>
      <c r="C2368" s="90"/>
      <c r="D2368" s="48" t="s">
        <v>2281</v>
      </c>
      <c r="E2368" s="90"/>
      <c r="F2368" s="90"/>
      <c r="G2368" s="90"/>
      <c r="H2368" s="90"/>
      <c r="I2368" s="90"/>
      <c r="J2368" s="90"/>
      <c r="K2368" s="92"/>
    </row>
    <row r="2369" spans="2:11" ht="15.6" customHeight="1" x14ac:dyDescent="0.4">
      <c r="B2369" s="89">
        <v>1182</v>
      </c>
      <c r="C2369" s="89">
        <v>1966</v>
      </c>
      <c r="D2369" s="20" t="s">
        <v>2282</v>
      </c>
      <c r="E2369" s="89" t="s">
        <v>13</v>
      </c>
      <c r="F2369" s="89" t="s">
        <v>13</v>
      </c>
      <c r="G2369" s="89" t="s">
        <v>29</v>
      </c>
      <c r="H2369" s="89"/>
      <c r="I2369" s="89"/>
      <c r="J2369" s="89">
        <v>2015</v>
      </c>
      <c r="K2369" s="91" t="s">
        <v>19</v>
      </c>
    </row>
    <row r="2370" spans="2:11" ht="16.350000000000001" customHeight="1" thickBot="1" x14ac:dyDescent="0.45">
      <c r="B2370" s="90"/>
      <c r="C2370" s="90"/>
      <c r="D2370" s="48" t="s">
        <v>2283</v>
      </c>
      <c r="E2370" s="90"/>
      <c r="F2370" s="90"/>
      <c r="G2370" s="90"/>
      <c r="H2370" s="90"/>
      <c r="I2370" s="90"/>
      <c r="J2370" s="90"/>
      <c r="K2370" s="92"/>
    </row>
    <row r="2371" spans="2:11" ht="15.6" customHeight="1" x14ac:dyDescent="0.4">
      <c r="B2371" s="89">
        <v>1183</v>
      </c>
      <c r="C2371" s="89">
        <v>3726</v>
      </c>
      <c r="D2371" s="20" t="s">
        <v>2284</v>
      </c>
      <c r="E2371" s="89" t="s">
        <v>13</v>
      </c>
      <c r="F2371" s="89" t="s">
        <v>13</v>
      </c>
      <c r="G2371" s="89" t="s">
        <v>39</v>
      </c>
      <c r="H2371" s="89"/>
      <c r="I2371" s="89"/>
      <c r="J2371" s="89">
        <v>2080</v>
      </c>
      <c r="K2371" s="91" t="s">
        <v>19</v>
      </c>
    </row>
    <row r="2372" spans="2:11" ht="16.350000000000001" customHeight="1" thickBot="1" x14ac:dyDescent="0.45">
      <c r="B2372" s="90"/>
      <c r="C2372" s="90"/>
      <c r="D2372" s="48" t="s">
        <v>2285</v>
      </c>
      <c r="E2372" s="90"/>
      <c r="F2372" s="90"/>
      <c r="G2372" s="90"/>
      <c r="H2372" s="90"/>
      <c r="I2372" s="90"/>
      <c r="J2372" s="90"/>
      <c r="K2372" s="92"/>
    </row>
    <row r="2373" spans="2:11" ht="15.6" customHeight="1" x14ac:dyDescent="0.4">
      <c r="B2373" s="89">
        <v>1184</v>
      </c>
      <c r="C2373" s="89">
        <v>4120</v>
      </c>
      <c r="D2373" s="20" t="s">
        <v>6238</v>
      </c>
      <c r="E2373" s="89" t="s">
        <v>6107</v>
      </c>
      <c r="F2373" s="89" t="s">
        <v>13</v>
      </c>
      <c r="G2373" s="89" t="s">
        <v>435</v>
      </c>
      <c r="H2373" s="89"/>
      <c r="I2373" s="89"/>
      <c r="J2373" s="89">
        <v>2059</v>
      </c>
      <c r="K2373" s="91" t="s">
        <v>15</v>
      </c>
    </row>
    <row r="2374" spans="2:11" ht="16.350000000000001" customHeight="1" thickBot="1" x14ac:dyDescent="0.45">
      <c r="B2374" s="90"/>
      <c r="C2374" s="90"/>
      <c r="D2374" s="48" t="s">
        <v>6355</v>
      </c>
      <c r="E2374" s="90"/>
      <c r="F2374" s="90"/>
      <c r="G2374" s="90"/>
      <c r="H2374" s="90"/>
      <c r="I2374" s="90"/>
      <c r="J2374" s="90"/>
      <c r="K2374" s="92"/>
    </row>
    <row r="2375" spans="2:11" ht="15.6" customHeight="1" x14ac:dyDescent="0.4">
      <c r="B2375" s="89">
        <v>1185</v>
      </c>
      <c r="C2375" s="89">
        <v>1967</v>
      </c>
      <c r="D2375" s="20" t="s">
        <v>2286</v>
      </c>
      <c r="E2375" s="89">
        <v>98</v>
      </c>
      <c r="F2375" s="89" t="s">
        <v>13</v>
      </c>
      <c r="G2375" s="89" t="s">
        <v>79</v>
      </c>
      <c r="H2375" s="89"/>
      <c r="I2375" s="89"/>
      <c r="J2375" s="89">
        <v>2065</v>
      </c>
      <c r="K2375" s="91" t="s">
        <v>19</v>
      </c>
    </row>
    <row r="2376" spans="2:11" ht="16.350000000000001" customHeight="1" thickBot="1" x14ac:dyDescent="0.45">
      <c r="B2376" s="90"/>
      <c r="C2376" s="90"/>
      <c r="D2376" s="48" t="s">
        <v>2287</v>
      </c>
      <c r="E2376" s="90"/>
      <c r="F2376" s="90"/>
      <c r="G2376" s="90"/>
      <c r="H2376" s="90"/>
      <c r="I2376" s="90"/>
      <c r="J2376" s="90"/>
      <c r="K2376" s="92"/>
    </row>
    <row r="2377" spans="2:11" ht="15.6" customHeight="1" x14ac:dyDescent="0.4">
      <c r="B2377" s="89">
        <v>1186</v>
      </c>
      <c r="C2377" s="89">
        <v>1968</v>
      </c>
      <c r="D2377" s="20" t="s">
        <v>2288</v>
      </c>
      <c r="E2377" s="89" t="s">
        <v>13</v>
      </c>
      <c r="F2377" s="89" t="s">
        <v>13</v>
      </c>
      <c r="G2377" s="89" t="s">
        <v>29</v>
      </c>
      <c r="H2377" s="89"/>
      <c r="I2377" s="89"/>
      <c r="J2377" s="89">
        <v>2055</v>
      </c>
      <c r="K2377" s="91" t="s">
        <v>19</v>
      </c>
    </row>
    <row r="2378" spans="2:11" ht="16.350000000000001" customHeight="1" thickBot="1" x14ac:dyDescent="0.45">
      <c r="B2378" s="90"/>
      <c r="C2378" s="90"/>
      <c r="D2378" s="48" t="s">
        <v>2289</v>
      </c>
      <c r="E2378" s="90"/>
      <c r="F2378" s="90"/>
      <c r="G2378" s="90"/>
      <c r="H2378" s="90"/>
      <c r="I2378" s="90"/>
      <c r="J2378" s="90"/>
      <c r="K2378" s="92"/>
    </row>
    <row r="2379" spans="2:11" ht="15.6" customHeight="1" x14ac:dyDescent="0.4">
      <c r="B2379" s="89">
        <v>1187</v>
      </c>
      <c r="C2379" s="89">
        <v>4229</v>
      </c>
      <c r="D2379" s="20" t="s">
        <v>6518</v>
      </c>
      <c r="E2379" s="89" t="s">
        <v>13</v>
      </c>
      <c r="F2379" s="89"/>
      <c r="G2379" s="89" t="s">
        <v>469</v>
      </c>
      <c r="H2379" s="89">
        <v>8</v>
      </c>
      <c r="I2379" s="89">
        <v>-63</v>
      </c>
      <c r="J2379" s="89">
        <v>2037</v>
      </c>
      <c r="K2379" s="91" t="s">
        <v>15</v>
      </c>
    </row>
    <row r="2380" spans="2:11" ht="16.350000000000001" customHeight="1" thickBot="1" x14ac:dyDescent="0.45">
      <c r="B2380" s="90"/>
      <c r="C2380" s="90"/>
      <c r="D2380" s="48" t="s">
        <v>6551</v>
      </c>
      <c r="E2380" s="90"/>
      <c r="F2380" s="90"/>
      <c r="G2380" s="90"/>
      <c r="H2380" s="90"/>
      <c r="I2380" s="90"/>
      <c r="J2380" s="90"/>
      <c r="K2380" s="92"/>
    </row>
    <row r="2381" spans="2:11" ht="15.6" customHeight="1" x14ac:dyDescent="0.4">
      <c r="B2381" s="89">
        <v>1188</v>
      </c>
      <c r="C2381" s="89">
        <v>4019</v>
      </c>
      <c r="D2381" s="20" t="s">
        <v>2290</v>
      </c>
      <c r="E2381" s="89" t="s">
        <v>82</v>
      </c>
      <c r="F2381" s="89" t="s">
        <v>13</v>
      </c>
      <c r="G2381" s="89" t="s">
        <v>29</v>
      </c>
      <c r="H2381" s="89"/>
      <c r="I2381" s="89"/>
      <c r="J2381" s="89">
        <v>2112</v>
      </c>
      <c r="K2381" s="91" t="s">
        <v>15</v>
      </c>
    </row>
    <row r="2382" spans="2:11" ht="16.350000000000001" customHeight="1" thickBot="1" x14ac:dyDescent="0.45">
      <c r="B2382" s="90"/>
      <c r="C2382" s="90"/>
      <c r="D2382" s="48" t="s">
        <v>2291</v>
      </c>
      <c r="E2382" s="90"/>
      <c r="F2382" s="90"/>
      <c r="G2382" s="90"/>
      <c r="H2382" s="90"/>
      <c r="I2382" s="90"/>
      <c r="J2382" s="90"/>
      <c r="K2382" s="92"/>
    </row>
    <row r="2383" spans="2:11" ht="15.6" customHeight="1" x14ac:dyDescent="0.4">
      <c r="B2383" s="89">
        <v>1189</v>
      </c>
      <c r="C2383" s="89">
        <v>3887</v>
      </c>
      <c r="D2383" s="20" t="s">
        <v>2292</v>
      </c>
      <c r="E2383" s="89" t="s">
        <v>49</v>
      </c>
      <c r="F2383" s="89" t="s">
        <v>13</v>
      </c>
      <c r="G2383" s="89" t="s">
        <v>29</v>
      </c>
      <c r="H2383" s="89">
        <v>8</v>
      </c>
      <c r="I2383" s="89">
        <v>11</v>
      </c>
      <c r="J2383" s="89">
        <v>2098</v>
      </c>
      <c r="K2383" s="91" t="s">
        <v>15</v>
      </c>
    </row>
    <row r="2384" spans="2:11" ht="16.350000000000001" customHeight="1" thickBot="1" x14ac:dyDescent="0.45">
      <c r="B2384" s="90"/>
      <c r="C2384" s="90"/>
      <c r="D2384" s="48" t="s">
        <v>2293</v>
      </c>
      <c r="E2384" s="90"/>
      <c r="F2384" s="90"/>
      <c r="G2384" s="90"/>
      <c r="H2384" s="90"/>
      <c r="I2384" s="90"/>
      <c r="J2384" s="90"/>
      <c r="K2384" s="92"/>
    </row>
    <row r="2385" spans="2:11" ht="15.6" customHeight="1" x14ac:dyDescent="0.4">
      <c r="B2385" s="89">
        <v>1190</v>
      </c>
      <c r="C2385" s="89">
        <v>1969</v>
      </c>
      <c r="D2385" s="20" t="s">
        <v>2294</v>
      </c>
      <c r="E2385" s="89">
        <v>74</v>
      </c>
      <c r="F2385" s="89" t="s">
        <v>13</v>
      </c>
      <c r="G2385" s="89" t="s">
        <v>29</v>
      </c>
      <c r="H2385" s="89"/>
      <c r="I2385" s="89"/>
      <c r="J2385" s="89">
        <v>2044</v>
      </c>
      <c r="K2385" s="91" t="s">
        <v>19</v>
      </c>
    </row>
    <row r="2386" spans="2:11" ht="16.350000000000001" customHeight="1" thickBot="1" x14ac:dyDescent="0.45">
      <c r="B2386" s="90"/>
      <c r="C2386" s="90"/>
      <c r="D2386" s="48" t="s">
        <v>2295</v>
      </c>
      <c r="E2386" s="90"/>
      <c r="F2386" s="90"/>
      <c r="G2386" s="90"/>
      <c r="H2386" s="90"/>
      <c r="I2386" s="90"/>
      <c r="J2386" s="90"/>
      <c r="K2386" s="92"/>
    </row>
    <row r="2387" spans="2:11" ht="15.6" customHeight="1" x14ac:dyDescent="0.4">
      <c r="B2387" s="89">
        <v>1191</v>
      </c>
      <c r="C2387" s="89">
        <v>1970</v>
      </c>
      <c r="D2387" s="20" t="s">
        <v>2296</v>
      </c>
      <c r="E2387" s="89" t="s">
        <v>13</v>
      </c>
      <c r="F2387" s="89" t="s">
        <v>13</v>
      </c>
      <c r="G2387" s="89" t="s">
        <v>79</v>
      </c>
      <c r="H2387" s="89"/>
      <c r="I2387" s="89"/>
      <c r="J2387" s="89">
        <v>2017</v>
      </c>
      <c r="K2387" s="91" t="s">
        <v>19</v>
      </c>
    </row>
    <row r="2388" spans="2:11" ht="16.350000000000001" customHeight="1" thickBot="1" x14ac:dyDescent="0.45">
      <c r="B2388" s="90"/>
      <c r="C2388" s="90"/>
      <c r="D2388" s="48" t="s">
        <v>2297</v>
      </c>
      <c r="E2388" s="90"/>
      <c r="F2388" s="90"/>
      <c r="G2388" s="90"/>
      <c r="H2388" s="90"/>
      <c r="I2388" s="90"/>
      <c r="J2388" s="90"/>
      <c r="K2388" s="92"/>
    </row>
    <row r="2389" spans="2:11" ht="15.6" customHeight="1" x14ac:dyDescent="0.4">
      <c r="B2389" s="89">
        <v>1192</v>
      </c>
      <c r="C2389" s="89">
        <v>4167</v>
      </c>
      <c r="D2389" s="20" t="s">
        <v>6532</v>
      </c>
      <c r="E2389" s="89" t="s">
        <v>49</v>
      </c>
      <c r="F2389" s="89" t="s">
        <v>13</v>
      </c>
      <c r="G2389" s="89" t="s">
        <v>29</v>
      </c>
      <c r="H2389" s="89">
        <v>8</v>
      </c>
      <c r="I2389" s="89">
        <v>-40</v>
      </c>
      <c r="J2389" s="89">
        <v>2060</v>
      </c>
      <c r="K2389" s="91" t="s">
        <v>15</v>
      </c>
    </row>
    <row r="2390" spans="2:11" ht="16.350000000000001" customHeight="1" thickBot="1" x14ac:dyDescent="0.45">
      <c r="B2390" s="90"/>
      <c r="C2390" s="90"/>
      <c r="D2390" s="48" t="s">
        <v>6420</v>
      </c>
      <c r="E2390" s="90"/>
      <c r="F2390" s="90"/>
      <c r="G2390" s="90"/>
      <c r="H2390" s="90"/>
      <c r="I2390" s="90"/>
      <c r="J2390" s="90"/>
      <c r="K2390" s="92"/>
    </row>
    <row r="2391" spans="2:11" ht="15.6" customHeight="1" x14ac:dyDescent="0.4">
      <c r="B2391" s="89">
        <v>1193</v>
      </c>
      <c r="C2391" s="89">
        <v>4192</v>
      </c>
      <c r="D2391" s="20" t="s">
        <v>6461</v>
      </c>
      <c r="E2391" s="89" t="s">
        <v>1439</v>
      </c>
      <c r="F2391" s="89" t="s">
        <v>13</v>
      </c>
      <c r="G2391" s="89" t="s">
        <v>43</v>
      </c>
      <c r="H2391" s="89">
        <v>11</v>
      </c>
      <c r="I2391" s="89">
        <v>-17</v>
      </c>
      <c r="J2391" s="89">
        <v>2083</v>
      </c>
      <c r="K2391" s="91" t="s">
        <v>15</v>
      </c>
    </row>
    <row r="2392" spans="2:11" ht="16.350000000000001" customHeight="1" thickBot="1" x14ac:dyDescent="0.45">
      <c r="B2392" s="90"/>
      <c r="C2392" s="90"/>
      <c r="D2392" s="48" t="s">
        <v>6483</v>
      </c>
      <c r="E2392" s="90"/>
      <c r="F2392" s="90"/>
      <c r="G2392" s="90"/>
      <c r="H2392" s="90"/>
      <c r="I2392" s="90"/>
      <c r="J2392" s="90"/>
      <c r="K2392" s="92"/>
    </row>
    <row r="2393" spans="2:11" ht="15.6" customHeight="1" x14ac:dyDescent="0.4">
      <c r="B2393" s="89">
        <v>1194</v>
      </c>
      <c r="C2393" s="89">
        <v>1971</v>
      </c>
      <c r="D2393" s="20" t="s">
        <v>2298</v>
      </c>
      <c r="E2393" s="89">
        <v>74</v>
      </c>
      <c r="F2393" s="89" t="s">
        <v>184</v>
      </c>
      <c r="G2393" s="89" t="s">
        <v>79</v>
      </c>
      <c r="H2393" s="89"/>
      <c r="I2393" s="89"/>
      <c r="J2393" s="89">
        <v>2209</v>
      </c>
      <c r="K2393" s="91" t="s">
        <v>19</v>
      </c>
    </row>
    <row r="2394" spans="2:11" ht="16.350000000000001" customHeight="1" thickBot="1" x14ac:dyDescent="0.45">
      <c r="B2394" s="90"/>
      <c r="C2394" s="90"/>
      <c r="D2394" s="48" t="s">
        <v>2299</v>
      </c>
      <c r="E2394" s="90"/>
      <c r="F2394" s="90"/>
      <c r="G2394" s="90"/>
      <c r="H2394" s="90"/>
      <c r="I2394" s="90"/>
      <c r="J2394" s="90"/>
      <c r="K2394" s="92"/>
    </row>
    <row r="2395" spans="2:11" ht="15.6" customHeight="1" x14ac:dyDescent="0.4">
      <c r="B2395" s="89">
        <v>1195</v>
      </c>
      <c r="C2395" s="89">
        <v>1972</v>
      </c>
      <c r="D2395" s="20" t="s">
        <v>2300</v>
      </c>
      <c r="E2395" s="89" t="s">
        <v>13</v>
      </c>
      <c r="F2395" s="89" t="s">
        <v>13</v>
      </c>
      <c r="G2395" s="89" t="s">
        <v>29</v>
      </c>
      <c r="H2395" s="89"/>
      <c r="I2395" s="89"/>
      <c r="J2395" s="89">
        <v>1880</v>
      </c>
      <c r="K2395" s="91" t="s">
        <v>19</v>
      </c>
    </row>
    <row r="2396" spans="2:11" ht="16.350000000000001" customHeight="1" thickBot="1" x14ac:dyDescent="0.45">
      <c r="B2396" s="90"/>
      <c r="C2396" s="90"/>
      <c r="D2396" s="48" t="s">
        <v>2301</v>
      </c>
      <c r="E2396" s="90"/>
      <c r="F2396" s="90"/>
      <c r="G2396" s="90"/>
      <c r="H2396" s="90"/>
      <c r="I2396" s="90"/>
      <c r="J2396" s="90"/>
      <c r="K2396" s="92"/>
    </row>
    <row r="2397" spans="2:11" ht="15.6" customHeight="1" x14ac:dyDescent="0.4">
      <c r="B2397" s="89">
        <v>1196</v>
      </c>
      <c r="C2397" s="89">
        <v>1973</v>
      </c>
      <c r="D2397" s="20" t="s">
        <v>2302</v>
      </c>
      <c r="E2397" s="89">
        <v>92</v>
      </c>
      <c r="F2397" s="89" t="s">
        <v>13</v>
      </c>
      <c r="G2397" s="89" t="s">
        <v>29</v>
      </c>
      <c r="H2397" s="89"/>
      <c r="I2397" s="89"/>
      <c r="J2397" s="89">
        <v>2092</v>
      </c>
      <c r="K2397" s="91" t="s">
        <v>19</v>
      </c>
    </row>
    <row r="2398" spans="2:11" ht="16.350000000000001" customHeight="1" thickBot="1" x14ac:dyDescent="0.45">
      <c r="B2398" s="90"/>
      <c r="C2398" s="90"/>
      <c r="D2398" s="48" t="s">
        <v>2303</v>
      </c>
      <c r="E2398" s="90"/>
      <c r="F2398" s="90"/>
      <c r="G2398" s="90"/>
      <c r="H2398" s="90"/>
      <c r="I2398" s="90"/>
      <c r="J2398" s="90"/>
      <c r="K2398" s="92"/>
    </row>
    <row r="2399" spans="2:11" ht="15.6" customHeight="1" x14ac:dyDescent="0.4">
      <c r="B2399" s="89">
        <v>1197</v>
      </c>
      <c r="C2399" s="89">
        <v>1974</v>
      </c>
      <c r="D2399" s="20" t="s">
        <v>2304</v>
      </c>
      <c r="E2399" s="89">
        <v>93</v>
      </c>
      <c r="F2399" s="89" t="s">
        <v>13</v>
      </c>
      <c r="G2399" s="89" t="s">
        <v>29</v>
      </c>
      <c r="H2399" s="89"/>
      <c r="I2399" s="89"/>
      <c r="J2399" s="89">
        <v>2133</v>
      </c>
      <c r="K2399" s="91" t="s">
        <v>19</v>
      </c>
    </row>
    <row r="2400" spans="2:11" ht="16.350000000000001" customHeight="1" thickBot="1" x14ac:dyDescent="0.45">
      <c r="B2400" s="90"/>
      <c r="C2400" s="90"/>
      <c r="D2400" s="48" t="s">
        <v>2305</v>
      </c>
      <c r="E2400" s="90"/>
      <c r="F2400" s="90"/>
      <c r="G2400" s="90"/>
      <c r="H2400" s="90"/>
      <c r="I2400" s="90"/>
      <c r="J2400" s="90"/>
      <c r="K2400" s="92"/>
    </row>
    <row r="2401" spans="2:11" ht="15.6" customHeight="1" x14ac:dyDescent="0.4">
      <c r="B2401" s="89">
        <v>1198</v>
      </c>
      <c r="C2401" s="89">
        <v>1975</v>
      </c>
      <c r="D2401" s="20" t="s">
        <v>2306</v>
      </c>
      <c r="E2401" s="89">
        <v>88</v>
      </c>
      <c r="F2401" s="89" t="s">
        <v>13</v>
      </c>
      <c r="G2401" s="89" t="s">
        <v>29</v>
      </c>
      <c r="H2401" s="89"/>
      <c r="I2401" s="89"/>
      <c r="J2401" s="89">
        <v>2050</v>
      </c>
      <c r="K2401" s="91" t="s">
        <v>19</v>
      </c>
    </row>
    <row r="2402" spans="2:11" ht="16.350000000000001" customHeight="1" thickBot="1" x14ac:dyDescent="0.45">
      <c r="B2402" s="90"/>
      <c r="C2402" s="90"/>
      <c r="D2402" s="48" t="s">
        <v>2307</v>
      </c>
      <c r="E2402" s="90"/>
      <c r="F2402" s="90"/>
      <c r="G2402" s="90"/>
      <c r="H2402" s="90"/>
      <c r="I2402" s="90"/>
      <c r="J2402" s="90"/>
      <c r="K2402" s="92"/>
    </row>
    <row r="2403" spans="2:11" ht="15.6" customHeight="1" x14ac:dyDescent="0.4">
      <c r="B2403" s="89">
        <v>1199</v>
      </c>
      <c r="C2403" s="89">
        <v>1976</v>
      </c>
      <c r="D2403" s="20" t="s">
        <v>2308</v>
      </c>
      <c r="E2403" s="89" t="s">
        <v>13</v>
      </c>
      <c r="F2403" s="89" t="s">
        <v>13</v>
      </c>
      <c r="G2403" s="89" t="s">
        <v>43</v>
      </c>
      <c r="H2403" s="89"/>
      <c r="I2403" s="89"/>
      <c r="J2403" s="89">
        <v>2065</v>
      </c>
      <c r="K2403" s="91" t="s">
        <v>19</v>
      </c>
    </row>
    <row r="2404" spans="2:11" ht="16.350000000000001" customHeight="1" thickBot="1" x14ac:dyDescent="0.45">
      <c r="B2404" s="90"/>
      <c r="C2404" s="90"/>
      <c r="D2404" s="48" t="s">
        <v>2309</v>
      </c>
      <c r="E2404" s="90"/>
      <c r="F2404" s="90"/>
      <c r="G2404" s="90"/>
      <c r="H2404" s="90"/>
      <c r="I2404" s="90"/>
      <c r="J2404" s="90"/>
      <c r="K2404" s="92"/>
    </row>
    <row r="2405" spans="2:11" ht="15.6" customHeight="1" x14ac:dyDescent="0.4">
      <c r="B2405" s="89">
        <v>1200</v>
      </c>
      <c r="C2405" s="89">
        <v>1977</v>
      </c>
      <c r="D2405" s="20" t="s">
        <v>2310</v>
      </c>
      <c r="E2405" s="89" t="s">
        <v>13</v>
      </c>
      <c r="F2405" s="89" t="s">
        <v>13</v>
      </c>
      <c r="G2405" s="89" t="s">
        <v>79</v>
      </c>
      <c r="H2405" s="89"/>
      <c r="I2405" s="89"/>
      <c r="J2405" s="89">
        <v>2059</v>
      </c>
      <c r="K2405" s="91" t="s">
        <v>19</v>
      </c>
    </row>
    <row r="2406" spans="2:11" ht="16.350000000000001" customHeight="1" thickBot="1" x14ac:dyDescent="0.45">
      <c r="B2406" s="90"/>
      <c r="C2406" s="90"/>
      <c r="D2406" s="48" t="s">
        <v>2311</v>
      </c>
      <c r="E2406" s="90"/>
      <c r="F2406" s="90"/>
      <c r="G2406" s="90"/>
      <c r="H2406" s="90"/>
      <c r="I2406" s="90"/>
      <c r="J2406" s="90"/>
      <c r="K2406" s="92"/>
    </row>
    <row r="2407" spans="2:11" ht="15.6" customHeight="1" x14ac:dyDescent="0.4">
      <c r="B2407" s="89">
        <v>1201</v>
      </c>
      <c r="C2407" s="89">
        <v>1978</v>
      </c>
      <c r="D2407" s="20" t="s">
        <v>2312</v>
      </c>
      <c r="E2407" s="89" t="s">
        <v>13</v>
      </c>
      <c r="F2407" s="89" t="s">
        <v>13</v>
      </c>
      <c r="G2407" s="89" t="s">
        <v>29</v>
      </c>
      <c r="H2407" s="89"/>
      <c r="I2407" s="89"/>
      <c r="J2407" s="89">
        <v>2016</v>
      </c>
      <c r="K2407" s="91" t="s">
        <v>19</v>
      </c>
    </row>
    <row r="2408" spans="2:11" ht="16.350000000000001" customHeight="1" thickBot="1" x14ac:dyDescent="0.45">
      <c r="B2408" s="90"/>
      <c r="C2408" s="90"/>
      <c r="D2408" s="48" t="s">
        <v>2313</v>
      </c>
      <c r="E2408" s="90"/>
      <c r="F2408" s="90"/>
      <c r="G2408" s="90"/>
      <c r="H2408" s="90"/>
      <c r="I2408" s="90"/>
      <c r="J2408" s="90"/>
      <c r="K2408" s="92"/>
    </row>
    <row r="2409" spans="2:11" ht="15.6" customHeight="1" x14ac:dyDescent="0.4">
      <c r="B2409" s="89">
        <v>1202</v>
      </c>
      <c r="C2409" s="89">
        <v>1979</v>
      </c>
      <c r="D2409" s="20" t="s">
        <v>2314</v>
      </c>
      <c r="E2409" s="89">
        <v>60</v>
      </c>
      <c r="F2409" s="89" t="s">
        <v>13</v>
      </c>
      <c r="G2409" s="89" t="s">
        <v>79</v>
      </c>
      <c r="H2409" s="89"/>
      <c r="I2409" s="89"/>
      <c r="J2409" s="89">
        <v>2067</v>
      </c>
      <c r="K2409" s="91" t="s">
        <v>19</v>
      </c>
    </row>
    <row r="2410" spans="2:11" ht="16.350000000000001" customHeight="1" thickBot="1" x14ac:dyDescent="0.45">
      <c r="B2410" s="90"/>
      <c r="C2410" s="90"/>
      <c r="D2410" s="48" t="s">
        <v>2315</v>
      </c>
      <c r="E2410" s="90"/>
      <c r="F2410" s="90"/>
      <c r="G2410" s="90"/>
      <c r="H2410" s="90"/>
      <c r="I2410" s="90"/>
      <c r="J2410" s="90"/>
      <c r="K2410" s="92"/>
    </row>
    <row r="2411" spans="2:11" ht="15.6" customHeight="1" x14ac:dyDescent="0.4">
      <c r="B2411" s="89">
        <v>1203</v>
      </c>
      <c r="C2411" s="89">
        <v>1980</v>
      </c>
      <c r="D2411" s="20" t="s">
        <v>2316</v>
      </c>
      <c r="E2411" s="89" t="s">
        <v>13</v>
      </c>
      <c r="F2411" s="89" t="s">
        <v>13</v>
      </c>
      <c r="G2411" s="89" t="s">
        <v>43</v>
      </c>
      <c r="H2411" s="89"/>
      <c r="I2411" s="89"/>
      <c r="J2411" s="89">
        <v>2052</v>
      </c>
      <c r="K2411" s="91" t="s">
        <v>19</v>
      </c>
    </row>
    <row r="2412" spans="2:11" ht="16.350000000000001" customHeight="1" thickBot="1" x14ac:dyDescent="0.45">
      <c r="B2412" s="90"/>
      <c r="C2412" s="90"/>
      <c r="D2412" s="48" t="s">
        <v>2317</v>
      </c>
      <c r="E2412" s="90"/>
      <c r="F2412" s="90"/>
      <c r="G2412" s="90"/>
      <c r="H2412" s="90"/>
      <c r="I2412" s="90"/>
      <c r="J2412" s="90"/>
      <c r="K2412" s="92"/>
    </row>
    <row r="2413" spans="2:11" ht="15.6" customHeight="1" x14ac:dyDescent="0.4">
      <c r="B2413" s="89">
        <v>1204</v>
      </c>
      <c r="C2413" s="89">
        <v>1981</v>
      </c>
      <c r="D2413" s="20" t="s">
        <v>2318</v>
      </c>
      <c r="E2413" s="89">
        <v>71</v>
      </c>
      <c r="F2413" s="89" t="s">
        <v>13</v>
      </c>
      <c r="G2413" s="89" t="s">
        <v>29</v>
      </c>
      <c r="H2413" s="89">
        <v>9</v>
      </c>
      <c r="I2413" s="89">
        <v>8</v>
      </c>
      <c r="J2413" s="89">
        <v>2205</v>
      </c>
      <c r="K2413" s="91" t="s">
        <v>15</v>
      </c>
    </row>
    <row r="2414" spans="2:11" ht="16.350000000000001" customHeight="1" thickBot="1" x14ac:dyDescent="0.45">
      <c r="B2414" s="90"/>
      <c r="C2414" s="90"/>
      <c r="D2414" s="48" t="s">
        <v>2319</v>
      </c>
      <c r="E2414" s="90"/>
      <c r="F2414" s="90"/>
      <c r="G2414" s="90"/>
      <c r="H2414" s="90"/>
      <c r="I2414" s="90"/>
      <c r="J2414" s="90"/>
      <c r="K2414" s="92"/>
    </row>
    <row r="2415" spans="2:11" ht="15.6" customHeight="1" x14ac:dyDescent="0.4">
      <c r="B2415" s="89">
        <v>1205</v>
      </c>
      <c r="C2415" s="89">
        <v>1982</v>
      </c>
      <c r="D2415" s="20" t="s">
        <v>2320</v>
      </c>
      <c r="E2415" s="89">
        <v>92</v>
      </c>
      <c r="F2415" s="89" t="s">
        <v>13</v>
      </c>
      <c r="G2415" s="89" t="s">
        <v>79</v>
      </c>
      <c r="H2415" s="89"/>
      <c r="I2415" s="89"/>
      <c r="J2415" s="89">
        <v>2045</v>
      </c>
      <c r="K2415" s="91" t="s">
        <v>19</v>
      </c>
    </row>
    <row r="2416" spans="2:11" ht="16.350000000000001" customHeight="1" thickBot="1" x14ac:dyDescent="0.45">
      <c r="B2416" s="90"/>
      <c r="C2416" s="90"/>
      <c r="D2416" s="48" t="s">
        <v>2321</v>
      </c>
      <c r="E2416" s="90"/>
      <c r="F2416" s="90"/>
      <c r="G2416" s="90"/>
      <c r="H2416" s="90"/>
      <c r="I2416" s="90"/>
      <c r="J2416" s="90"/>
      <c r="K2416" s="92"/>
    </row>
    <row r="2417" spans="2:11" ht="15.6" customHeight="1" x14ac:dyDescent="0.4">
      <c r="B2417" s="89">
        <v>1206</v>
      </c>
      <c r="C2417" s="89">
        <v>1983</v>
      </c>
      <c r="D2417" s="20" t="s">
        <v>2322</v>
      </c>
      <c r="E2417" s="89" t="s">
        <v>13</v>
      </c>
      <c r="F2417" s="89" t="s">
        <v>13</v>
      </c>
      <c r="G2417" s="89" t="s">
        <v>14</v>
      </c>
      <c r="H2417" s="89"/>
      <c r="I2417" s="89"/>
      <c r="J2417" s="89">
        <v>2134</v>
      </c>
      <c r="K2417" s="91" t="s">
        <v>15</v>
      </c>
    </row>
    <row r="2418" spans="2:11" ht="16.350000000000001" customHeight="1" thickBot="1" x14ac:dyDescent="0.45">
      <c r="B2418" s="90"/>
      <c r="C2418" s="90"/>
      <c r="D2418" s="48" t="s">
        <v>2323</v>
      </c>
      <c r="E2418" s="90"/>
      <c r="F2418" s="90"/>
      <c r="G2418" s="90"/>
      <c r="H2418" s="90"/>
      <c r="I2418" s="90"/>
      <c r="J2418" s="90"/>
      <c r="K2418" s="92"/>
    </row>
    <row r="2419" spans="2:11" ht="15.6" customHeight="1" x14ac:dyDescent="0.4">
      <c r="B2419" s="89">
        <v>1207</v>
      </c>
      <c r="C2419" s="89">
        <v>4123</v>
      </c>
      <c r="D2419" s="20" t="s">
        <v>6358</v>
      </c>
      <c r="E2419" s="89" t="s">
        <v>158</v>
      </c>
      <c r="F2419" s="89" t="s">
        <v>13</v>
      </c>
      <c r="G2419" s="89" t="s">
        <v>29</v>
      </c>
      <c r="H2419" s="89">
        <v>9</v>
      </c>
      <c r="I2419" s="89">
        <v>5</v>
      </c>
      <c r="J2419" s="89">
        <v>2103</v>
      </c>
      <c r="K2419" s="91" t="s">
        <v>15</v>
      </c>
    </row>
    <row r="2420" spans="2:11" ht="16.350000000000001" customHeight="1" thickBot="1" x14ac:dyDescent="0.45">
      <c r="B2420" s="90"/>
      <c r="C2420" s="90"/>
      <c r="D2420" s="48" t="s">
        <v>6241</v>
      </c>
      <c r="E2420" s="90"/>
      <c r="F2420" s="90"/>
      <c r="G2420" s="90"/>
      <c r="H2420" s="90"/>
      <c r="I2420" s="90"/>
      <c r="J2420" s="90"/>
      <c r="K2420" s="92"/>
    </row>
    <row r="2421" spans="2:11" ht="15.6" customHeight="1" x14ac:dyDescent="0.4">
      <c r="B2421" s="89">
        <v>1208</v>
      </c>
      <c r="C2421" s="89">
        <v>1984</v>
      </c>
      <c r="D2421" s="20" t="s">
        <v>2324</v>
      </c>
      <c r="E2421" s="89">
        <v>34</v>
      </c>
      <c r="F2421" s="89" t="s">
        <v>13</v>
      </c>
      <c r="G2421" s="89" t="s">
        <v>149</v>
      </c>
      <c r="H2421" s="89"/>
      <c r="I2421" s="89"/>
      <c r="J2421" s="89">
        <v>1860</v>
      </c>
      <c r="K2421" s="91" t="s">
        <v>19</v>
      </c>
    </row>
    <row r="2422" spans="2:11" ht="16.350000000000001" customHeight="1" thickBot="1" x14ac:dyDescent="0.45">
      <c r="B2422" s="90"/>
      <c r="C2422" s="90"/>
      <c r="D2422" s="48" t="s">
        <v>2325</v>
      </c>
      <c r="E2422" s="90"/>
      <c r="F2422" s="90"/>
      <c r="G2422" s="90"/>
      <c r="H2422" s="90"/>
      <c r="I2422" s="90"/>
      <c r="J2422" s="90"/>
      <c r="K2422" s="92"/>
    </row>
    <row r="2423" spans="2:11" ht="15.6" customHeight="1" x14ac:dyDescent="0.4">
      <c r="B2423" s="89">
        <v>1209</v>
      </c>
      <c r="C2423" s="89">
        <v>1985</v>
      </c>
      <c r="D2423" s="20" t="s">
        <v>2326</v>
      </c>
      <c r="E2423" s="89" t="s">
        <v>13</v>
      </c>
      <c r="F2423" s="89" t="s">
        <v>13</v>
      </c>
      <c r="G2423" s="89" t="s">
        <v>29</v>
      </c>
      <c r="H2423" s="89"/>
      <c r="I2423" s="89"/>
      <c r="J2423" s="89">
        <v>2083</v>
      </c>
      <c r="K2423" s="91" t="s">
        <v>19</v>
      </c>
    </row>
    <row r="2424" spans="2:11" ht="16.350000000000001" customHeight="1" thickBot="1" x14ac:dyDescent="0.45">
      <c r="B2424" s="90"/>
      <c r="C2424" s="90"/>
      <c r="D2424" s="48" t="s">
        <v>2327</v>
      </c>
      <c r="E2424" s="90"/>
      <c r="F2424" s="90"/>
      <c r="G2424" s="90"/>
      <c r="H2424" s="90"/>
      <c r="I2424" s="90"/>
      <c r="J2424" s="90"/>
      <c r="K2424" s="92"/>
    </row>
    <row r="2425" spans="2:11" ht="15.6" customHeight="1" x14ac:dyDescent="0.4">
      <c r="B2425" s="89">
        <v>1210</v>
      </c>
      <c r="C2425" s="89">
        <v>3727</v>
      </c>
      <c r="D2425" s="20" t="s">
        <v>2328</v>
      </c>
      <c r="E2425" s="89" t="s">
        <v>13</v>
      </c>
      <c r="F2425" s="89" t="s">
        <v>13</v>
      </c>
      <c r="G2425" s="89" t="s">
        <v>39</v>
      </c>
      <c r="H2425" s="89"/>
      <c r="I2425" s="89"/>
      <c r="J2425" s="89">
        <v>2080</v>
      </c>
      <c r="K2425" s="91" t="s">
        <v>19</v>
      </c>
    </row>
    <row r="2426" spans="2:11" ht="16.350000000000001" customHeight="1" thickBot="1" x14ac:dyDescent="0.45">
      <c r="B2426" s="90"/>
      <c r="C2426" s="90"/>
      <c r="D2426" s="48" t="s">
        <v>2329</v>
      </c>
      <c r="E2426" s="90"/>
      <c r="F2426" s="90"/>
      <c r="G2426" s="90"/>
      <c r="H2426" s="90"/>
      <c r="I2426" s="90"/>
      <c r="J2426" s="90"/>
      <c r="K2426" s="92"/>
    </row>
    <row r="2427" spans="2:11" ht="15.6" customHeight="1" x14ac:dyDescent="0.4">
      <c r="B2427" s="89">
        <v>1211</v>
      </c>
      <c r="C2427" s="89">
        <v>4070</v>
      </c>
      <c r="D2427" s="20" t="s">
        <v>6129</v>
      </c>
      <c r="E2427" s="89" t="s">
        <v>6304</v>
      </c>
      <c r="F2427" s="89" t="s">
        <v>13</v>
      </c>
      <c r="G2427" s="89" t="s">
        <v>43</v>
      </c>
      <c r="H2427" s="89">
        <v>7</v>
      </c>
      <c r="I2427" s="89">
        <v>-10</v>
      </c>
      <c r="J2427" s="89">
        <v>2039</v>
      </c>
      <c r="K2427" s="91" t="s">
        <v>15</v>
      </c>
    </row>
    <row r="2428" spans="2:11" ht="16.350000000000001" customHeight="1" thickBot="1" x14ac:dyDescent="0.45">
      <c r="B2428" s="90"/>
      <c r="C2428" s="90"/>
      <c r="D2428" s="48" t="s">
        <v>6194</v>
      </c>
      <c r="E2428" s="90"/>
      <c r="F2428" s="90"/>
      <c r="G2428" s="90"/>
      <c r="H2428" s="90"/>
      <c r="I2428" s="90"/>
      <c r="J2428" s="90"/>
      <c r="K2428" s="92"/>
    </row>
    <row r="2429" spans="2:11" ht="15.6" customHeight="1" x14ac:dyDescent="0.4">
      <c r="B2429" s="89">
        <v>1212</v>
      </c>
      <c r="C2429" s="89">
        <v>4010</v>
      </c>
      <c r="D2429" s="20" t="s">
        <v>2330</v>
      </c>
      <c r="E2429" s="89" t="s">
        <v>2331</v>
      </c>
      <c r="F2429" s="89" t="s">
        <v>13</v>
      </c>
      <c r="G2429" s="89" t="s">
        <v>212</v>
      </c>
      <c r="H2429" s="89">
        <v>11</v>
      </c>
      <c r="I2429" s="89">
        <v>-21</v>
      </c>
      <c r="J2429" s="89">
        <v>2002</v>
      </c>
      <c r="K2429" s="91" t="s">
        <v>15</v>
      </c>
    </row>
    <row r="2430" spans="2:11" ht="16.350000000000001" customHeight="1" thickBot="1" x14ac:dyDescent="0.45">
      <c r="B2430" s="90"/>
      <c r="C2430" s="90"/>
      <c r="D2430" s="48" t="s">
        <v>2332</v>
      </c>
      <c r="E2430" s="90"/>
      <c r="F2430" s="90"/>
      <c r="G2430" s="90"/>
      <c r="H2430" s="90"/>
      <c r="I2430" s="90"/>
      <c r="J2430" s="90"/>
      <c r="K2430" s="92"/>
    </row>
    <row r="2431" spans="2:11" ht="15.6" customHeight="1" x14ac:dyDescent="0.4">
      <c r="B2431" s="89">
        <v>1213</v>
      </c>
      <c r="C2431" s="89">
        <v>1986</v>
      </c>
      <c r="D2431" s="20" t="s">
        <v>2333</v>
      </c>
      <c r="E2431" s="89">
        <v>98</v>
      </c>
      <c r="F2431" s="89" t="s">
        <v>184</v>
      </c>
      <c r="G2431" s="89" t="s">
        <v>43</v>
      </c>
      <c r="H2431" s="89"/>
      <c r="I2431" s="89"/>
      <c r="J2431" s="89">
        <v>2314</v>
      </c>
      <c r="K2431" s="91" t="s">
        <v>19</v>
      </c>
    </row>
    <row r="2432" spans="2:11" ht="16.350000000000001" customHeight="1" thickBot="1" x14ac:dyDescent="0.45">
      <c r="B2432" s="90"/>
      <c r="C2432" s="90"/>
      <c r="D2432" s="48" t="s">
        <v>2334</v>
      </c>
      <c r="E2432" s="90"/>
      <c r="F2432" s="90"/>
      <c r="G2432" s="90"/>
      <c r="H2432" s="90"/>
      <c r="I2432" s="90"/>
      <c r="J2432" s="90"/>
      <c r="K2432" s="92"/>
    </row>
    <row r="2433" spans="2:11" ht="15.6" customHeight="1" x14ac:dyDescent="0.4">
      <c r="B2433" s="89">
        <v>1214</v>
      </c>
      <c r="C2433" s="89">
        <v>4102</v>
      </c>
      <c r="D2433" s="20" t="s">
        <v>6220</v>
      </c>
      <c r="E2433" s="89" t="s">
        <v>3648</v>
      </c>
      <c r="F2433" s="89" t="s">
        <v>13</v>
      </c>
      <c r="G2433" s="89" t="s">
        <v>29</v>
      </c>
      <c r="H2433" s="89"/>
      <c r="I2433" s="89"/>
      <c r="J2433" s="89">
        <v>2123</v>
      </c>
      <c r="K2433" s="91" t="s">
        <v>15</v>
      </c>
    </row>
    <row r="2434" spans="2:11" ht="16.350000000000001" customHeight="1" thickBot="1" x14ac:dyDescent="0.45">
      <c r="B2434" s="90"/>
      <c r="C2434" s="90"/>
      <c r="D2434" s="48" t="s">
        <v>6336</v>
      </c>
      <c r="E2434" s="90"/>
      <c r="F2434" s="90"/>
      <c r="G2434" s="90"/>
      <c r="H2434" s="90"/>
      <c r="I2434" s="90"/>
      <c r="J2434" s="90"/>
      <c r="K2434" s="92"/>
    </row>
    <row r="2435" spans="2:11" ht="15.6" customHeight="1" x14ac:dyDescent="0.4">
      <c r="B2435" s="89">
        <v>1215</v>
      </c>
      <c r="C2435" s="89">
        <v>1987</v>
      </c>
      <c r="D2435" s="20" t="s">
        <v>2335</v>
      </c>
      <c r="E2435" s="89" t="s">
        <v>13</v>
      </c>
      <c r="F2435" s="89" t="s">
        <v>13</v>
      </c>
      <c r="G2435" s="89" t="s">
        <v>32</v>
      </c>
      <c r="H2435" s="89"/>
      <c r="I2435" s="89"/>
      <c r="J2435" s="89">
        <v>1971</v>
      </c>
      <c r="K2435" s="91" t="s">
        <v>19</v>
      </c>
    </row>
    <row r="2436" spans="2:11" ht="16.350000000000001" customHeight="1" thickBot="1" x14ac:dyDescent="0.45">
      <c r="B2436" s="90"/>
      <c r="C2436" s="90"/>
      <c r="D2436" s="48" t="s">
        <v>2336</v>
      </c>
      <c r="E2436" s="90"/>
      <c r="F2436" s="90"/>
      <c r="G2436" s="90"/>
      <c r="H2436" s="90"/>
      <c r="I2436" s="90"/>
      <c r="J2436" s="90"/>
      <c r="K2436" s="92"/>
    </row>
    <row r="2437" spans="2:11" ht="15.6" customHeight="1" x14ac:dyDescent="0.4">
      <c r="B2437" s="89">
        <v>1216</v>
      </c>
      <c r="C2437" s="89">
        <v>1988</v>
      </c>
      <c r="D2437" s="20" t="s">
        <v>2337</v>
      </c>
      <c r="E2437" s="89">
        <v>92</v>
      </c>
      <c r="F2437" s="89" t="s">
        <v>13</v>
      </c>
      <c r="G2437" s="89" t="s">
        <v>79</v>
      </c>
      <c r="H2437" s="89"/>
      <c r="I2437" s="89"/>
      <c r="J2437" s="89">
        <v>2053</v>
      </c>
      <c r="K2437" s="91" t="s">
        <v>19</v>
      </c>
    </row>
    <row r="2438" spans="2:11" ht="16.350000000000001" customHeight="1" thickBot="1" x14ac:dyDescent="0.45">
      <c r="B2438" s="90"/>
      <c r="C2438" s="90"/>
      <c r="D2438" s="48" t="s">
        <v>2338</v>
      </c>
      <c r="E2438" s="90"/>
      <c r="F2438" s="90"/>
      <c r="G2438" s="90"/>
      <c r="H2438" s="90"/>
      <c r="I2438" s="90"/>
      <c r="J2438" s="90"/>
      <c r="K2438" s="92"/>
    </row>
    <row r="2439" spans="2:11" ht="15.6" customHeight="1" x14ac:dyDescent="0.4">
      <c r="B2439" s="89">
        <v>1217</v>
      </c>
      <c r="C2439" s="89">
        <v>1989</v>
      </c>
      <c r="D2439" s="20" t="s">
        <v>2339</v>
      </c>
      <c r="E2439" s="89">
        <v>85</v>
      </c>
      <c r="F2439" s="89" t="s">
        <v>13</v>
      </c>
      <c r="G2439" s="89" t="s">
        <v>79</v>
      </c>
      <c r="H2439" s="89"/>
      <c r="I2439" s="89"/>
      <c r="J2439" s="89">
        <v>2070</v>
      </c>
      <c r="K2439" s="91" t="s">
        <v>19</v>
      </c>
    </row>
    <row r="2440" spans="2:11" ht="16.350000000000001" customHeight="1" thickBot="1" x14ac:dyDescent="0.45">
      <c r="B2440" s="90"/>
      <c r="C2440" s="90"/>
      <c r="D2440" s="48" t="s">
        <v>2340</v>
      </c>
      <c r="E2440" s="90"/>
      <c r="F2440" s="90"/>
      <c r="G2440" s="90"/>
      <c r="H2440" s="90"/>
      <c r="I2440" s="90"/>
      <c r="J2440" s="90"/>
      <c r="K2440" s="92"/>
    </row>
    <row r="2441" spans="2:11" ht="15.6" customHeight="1" x14ac:dyDescent="0.4">
      <c r="B2441" s="89">
        <v>1218</v>
      </c>
      <c r="C2441" s="89">
        <v>1990</v>
      </c>
      <c r="D2441" s="20" t="s">
        <v>2341</v>
      </c>
      <c r="E2441" s="89" t="s">
        <v>13</v>
      </c>
      <c r="F2441" s="89" t="s">
        <v>13</v>
      </c>
      <c r="G2441" s="89" t="s">
        <v>22</v>
      </c>
      <c r="H2441" s="89"/>
      <c r="I2441" s="89"/>
      <c r="J2441" s="89">
        <v>2000</v>
      </c>
      <c r="K2441" s="91" t="s">
        <v>19</v>
      </c>
    </row>
    <row r="2442" spans="2:11" ht="16.350000000000001" customHeight="1" thickBot="1" x14ac:dyDescent="0.45">
      <c r="B2442" s="90"/>
      <c r="C2442" s="90"/>
      <c r="D2442" s="48" t="s">
        <v>2342</v>
      </c>
      <c r="E2442" s="90"/>
      <c r="F2442" s="90"/>
      <c r="G2442" s="90"/>
      <c r="H2442" s="90"/>
      <c r="I2442" s="90"/>
      <c r="J2442" s="90"/>
      <c r="K2442" s="92"/>
    </row>
    <row r="2443" spans="2:11" ht="15.6" customHeight="1" x14ac:dyDescent="0.4">
      <c r="B2443" s="89">
        <v>1219</v>
      </c>
      <c r="C2443" s="89">
        <v>4232</v>
      </c>
      <c r="D2443" s="20" t="s">
        <v>6521</v>
      </c>
      <c r="E2443" s="89" t="s">
        <v>13</v>
      </c>
      <c r="F2443" s="89"/>
      <c r="G2443" s="89" t="s">
        <v>22</v>
      </c>
      <c r="H2443" s="89">
        <v>7</v>
      </c>
      <c r="I2443" s="89">
        <v>17</v>
      </c>
      <c r="J2443" s="89">
        <v>2117</v>
      </c>
      <c r="K2443" s="91" t="s">
        <v>15</v>
      </c>
    </row>
    <row r="2444" spans="2:11" ht="16.350000000000001" customHeight="1" thickBot="1" x14ac:dyDescent="0.45">
      <c r="B2444" s="90"/>
      <c r="C2444" s="90"/>
      <c r="D2444" s="48" t="s">
        <v>6547</v>
      </c>
      <c r="E2444" s="90"/>
      <c r="F2444" s="90"/>
      <c r="G2444" s="90"/>
      <c r="H2444" s="90"/>
      <c r="I2444" s="90"/>
      <c r="J2444" s="90"/>
      <c r="K2444" s="92"/>
    </row>
    <row r="2445" spans="2:11" ht="15.6" customHeight="1" x14ac:dyDescent="0.4">
      <c r="B2445" s="89">
        <v>1220</v>
      </c>
      <c r="C2445" s="89">
        <v>1991</v>
      </c>
      <c r="D2445" s="20" t="s">
        <v>2343</v>
      </c>
      <c r="E2445" s="89" t="s">
        <v>13</v>
      </c>
      <c r="F2445" s="89" t="s">
        <v>13</v>
      </c>
      <c r="G2445" s="89" t="s">
        <v>22</v>
      </c>
      <c r="H2445" s="89"/>
      <c r="I2445" s="89"/>
      <c r="J2445" s="89">
        <v>2064</v>
      </c>
      <c r="K2445" s="91" t="s">
        <v>19</v>
      </c>
    </row>
    <row r="2446" spans="2:11" ht="16.350000000000001" customHeight="1" thickBot="1" x14ac:dyDescent="0.45">
      <c r="B2446" s="90"/>
      <c r="C2446" s="90"/>
      <c r="D2446" s="48" t="s">
        <v>2344</v>
      </c>
      <c r="E2446" s="90"/>
      <c r="F2446" s="90"/>
      <c r="G2446" s="90"/>
      <c r="H2446" s="90"/>
      <c r="I2446" s="90"/>
      <c r="J2446" s="90"/>
      <c r="K2446" s="92"/>
    </row>
    <row r="2447" spans="2:11" ht="15.6" customHeight="1" x14ac:dyDescent="0.4">
      <c r="B2447" s="89">
        <v>1221</v>
      </c>
      <c r="C2447" s="89">
        <v>1992</v>
      </c>
      <c r="D2447" s="20" t="s">
        <v>2345</v>
      </c>
      <c r="E2447" s="89">
        <v>65</v>
      </c>
      <c r="F2447" s="89" t="s">
        <v>184</v>
      </c>
      <c r="G2447" s="89" t="s">
        <v>91</v>
      </c>
      <c r="H2447" s="89"/>
      <c r="I2447" s="89"/>
      <c r="J2447" s="89">
        <v>2264</v>
      </c>
      <c r="K2447" s="91" t="s">
        <v>19</v>
      </c>
    </row>
    <row r="2448" spans="2:11" ht="16.350000000000001" customHeight="1" thickBot="1" x14ac:dyDescent="0.45">
      <c r="B2448" s="90"/>
      <c r="C2448" s="90"/>
      <c r="D2448" s="48" t="s">
        <v>2346</v>
      </c>
      <c r="E2448" s="90"/>
      <c r="F2448" s="90"/>
      <c r="G2448" s="90"/>
      <c r="H2448" s="90"/>
      <c r="I2448" s="90"/>
      <c r="J2448" s="90"/>
      <c r="K2448" s="92"/>
    </row>
    <row r="2449" spans="2:11" ht="15.6" customHeight="1" x14ac:dyDescent="0.4">
      <c r="B2449" s="89">
        <v>1222</v>
      </c>
      <c r="C2449" s="89">
        <v>3876</v>
      </c>
      <c r="D2449" s="20" t="s">
        <v>2347</v>
      </c>
      <c r="E2449" s="89" t="s">
        <v>13</v>
      </c>
      <c r="F2449" s="89" t="s">
        <v>13</v>
      </c>
      <c r="G2449" s="89" t="s">
        <v>91</v>
      </c>
      <c r="H2449" s="89"/>
      <c r="I2449" s="89"/>
      <c r="J2449" s="89">
        <v>2065</v>
      </c>
      <c r="K2449" s="91" t="s">
        <v>19</v>
      </c>
    </row>
    <row r="2450" spans="2:11" ht="16.350000000000001" customHeight="1" thickBot="1" x14ac:dyDescent="0.45">
      <c r="B2450" s="90"/>
      <c r="C2450" s="90"/>
      <c r="D2450" s="48" t="s">
        <v>2348</v>
      </c>
      <c r="E2450" s="90"/>
      <c r="F2450" s="90"/>
      <c r="G2450" s="90"/>
      <c r="H2450" s="90"/>
      <c r="I2450" s="90"/>
      <c r="J2450" s="90"/>
      <c r="K2450" s="92"/>
    </row>
    <row r="2451" spans="2:11" ht="15.6" customHeight="1" x14ac:dyDescent="0.4">
      <c r="B2451" s="89">
        <v>1223</v>
      </c>
      <c r="C2451" s="89">
        <v>1993</v>
      </c>
      <c r="D2451" s="20" t="s">
        <v>2349</v>
      </c>
      <c r="E2451" s="89" t="s">
        <v>13</v>
      </c>
      <c r="F2451" s="89" t="s">
        <v>13</v>
      </c>
      <c r="G2451" s="89" t="s">
        <v>116</v>
      </c>
      <c r="H2451" s="89"/>
      <c r="I2451" s="89"/>
      <c r="J2451" s="89">
        <v>2078</v>
      </c>
      <c r="K2451" s="91" t="s">
        <v>19</v>
      </c>
    </row>
    <row r="2452" spans="2:11" ht="16.350000000000001" customHeight="1" thickBot="1" x14ac:dyDescent="0.45">
      <c r="B2452" s="90"/>
      <c r="C2452" s="90"/>
      <c r="D2452" s="48" t="s">
        <v>2350</v>
      </c>
      <c r="E2452" s="90"/>
      <c r="F2452" s="90"/>
      <c r="G2452" s="90"/>
      <c r="H2452" s="90"/>
      <c r="I2452" s="90"/>
      <c r="J2452" s="90"/>
      <c r="K2452" s="92"/>
    </row>
    <row r="2453" spans="2:11" ht="15.6" customHeight="1" x14ac:dyDescent="0.4">
      <c r="B2453" s="89">
        <v>1224</v>
      </c>
      <c r="C2453" s="89">
        <v>3933</v>
      </c>
      <c r="D2453" s="20" t="s">
        <v>2351</v>
      </c>
      <c r="E2453" s="89" t="s">
        <v>13</v>
      </c>
      <c r="F2453" s="89" t="s">
        <v>13</v>
      </c>
      <c r="G2453" s="89" t="s">
        <v>22</v>
      </c>
      <c r="H2453" s="89"/>
      <c r="I2453" s="89"/>
      <c r="J2453" s="89">
        <v>2088</v>
      </c>
      <c r="K2453" s="91" t="s">
        <v>15</v>
      </c>
    </row>
    <row r="2454" spans="2:11" ht="16.350000000000001" customHeight="1" thickBot="1" x14ac:dyDescent="0.45">
      <c r="B2454" s="90"/>
      <c r="C2454" s="90"/>
      <c r="D2454" s="48" t="s">
        <v>2352</v>
      </c>
      <c r="E2454" s="90"/>
      <c r="F2454" s="90"/>
      <c r="G2454" s="90"/>
      <c r="H2454" s="90"/>
      <c r="I2454" s="90"/>
      <c r="J2454" s="90"/>
      <c r="K2454" s="92"/>
    </row>
    <row r="2455" spans="2:11" ht="15.6" customHeight="1" x14ac:dyDescent="0.4">
      <c r="B2455" s="89">
        <v>1225</v>
      </c>
      <c r="C2455" s="89">
        <v>1994</v>
      </c>
      <c r="D2455" s="20" t="s">
        <v>2353</v>
      </c>
      <c r="E2455" s="89">
        <v>97</v>
      </c>
      <c r="F2455" s="89" t="s">
        <v>13</v>
      </c>
      <c r="G2455" s="89" t="s">
        <v>1142</v>
      </c>
      <c r="H2455" s="89"/>
      <c r="I2455" s="89"/>
      <c r="J2455" s="89">
        <v>2047</v>
      </c>
      <c r="K2455" s="91" t="s">
        <v>19</v>
      </c>
    </row>
    <row r="2456" spans="2:11" ht="16.350000000000001" customHeight="1" thickBot="1" x14ac:dyDescent="0.45">
      <c r="B2456" s="90"/>
      <c r="C2456" s="90"/>
      <c r="D2456" s="48" t="s">
        <v>2354</v>
      </c>
      <c r="E2456" s="90"/>
      <c r="F2456" s="90"/>
      <c r="G2456" s="90"/>
      <c r="H2456" s="90"/>
      <c r="I2456" s="90"/>
      <c r="J2456" s="90"/>
      <c r="K2456" s="92"/>
    </row>
    <row r="2457" spans="2:11" ht="15.6" customHeight="1" x14ac:dyDescent="0.4">
      <c r="B2457" s="89">
        <v>1226</v>
      </c>
      <c r="C2457" s="89">
        <v>1995</v>
      </c>
      <c r="D2457" s="20" t="s">
        <v>2355</v>
      </c>
      <c r="E2457" s="89">
        <v>99</v>
      </c>
      <c r="F2457" s="89" t="s">
        <v>13</v>
      </c>
      <c r="G2457" s="89" t="s">
        <v>1142</v>
      </c>
      <c r="H2457" s="89"/>
      <c r="I2457" s="89"/>
      <c r="J2457" s="89">
        <v>1997</v>
      </c>
      <c r="K2457" s="91" t="s">
        <v>19</v>
      </c>
    </row>
    <row r="2458" spans="2:11" ht="16.350000000000001" customHeight="1" thickBot="1" x14ac:dyDescent="0.45">
      <c r="B2458" s="90"/>
      <c r="C2458" s="90"/>
      <c r="D2458" s="48" t="s">
        <v>2356</v>
      </c>
      <c r="E2458" s="90"/>
      <c r="F2458" s="90"/>
      <c r="G2458" s="90"/>
      <c r="H2458" s="90"/>
      <c r="I2458" s="90"/>
      <c r="J2458" s="90"/>
      <c r="K2458" s="92"/>
    </row>
    <row r="2459" spans="2:11" ht="15.6" customHeight="1" x14ac:dyDescent="0.4">
      <c r="B2459" s="89">
        <v>1227</v>
      </c>
      <c r="C2459" s="89">
        <v>3974</v>
      </c>
      <c r="D2459" s="20" t="s">
        <v>2357</v>
      </c>
      <c r="E2459" s="89" t="s">
        <v>13</v>
      </c>
      <c r="F2459" s="89" t="s">
        <v>13</v>
      </c>
      <c r="G2459" s="89" t="s">
        <v>22</v>
      </c>
      <c r="H2459" s="89"/>
      <c r="I2459" s="89"/>
      <c r="J2459" s="89">
        <v>2080</v>
      </c>
      <c r="K2459" s="91" t="s">
        <v>15</v>
      </c>
    </row>
    <row r="2460" spans="2:11" ht="16.350000000000001" customHeight="1" thickBot="1" x14ac:dyDescent="0.45">
      <c r="B2460" s="90"/>
      <c r="C2460" s="90"/>
      <c r="D2460" s="48" t="s">
        <v>2358</v>
      </c>
      <c r="E2460" s="90"/>
      <c r="F2460" s="90"/>
      <c r="G2460" s="90"/>
      <c r="H2460" s="90"/>
      <c r="I2460" s="90"/>
      <c r="J2460" s="90"/>
      <c r="K2460" s="92"/>
    </row>
    <row r="2461" spans="2:11" ht="15.6" customHeight="1" x14ac:dyDescent="0.4">
      <c r="B2461" s="89">
        <v>1228</v>
      </c>
      <c r="C2461" s="89">
        <v>1996</v>
      </c>
      <c r="D2461" s="20" t="s">
        <v>2359</v>
      </c>
      <c r="E2461" s="89">
        <v>55</v>
      </c>
      <c r="F2461" s="89" t="s">
        <v>57</v>
      </c>
      <c r="G2461" s="89" t="s">
        <v>228</v>
      </c>
      <c r="H2461" s="89"/>
      <c r="I2461" s="89"/>
      <c r="J2461" s="89">
        <v>2125</v>
      </c>
      <c r="K2461" s="91" t="s">
        <v>19</v>
      </c>
    </row>
    <row r="2462" spans="2:11" ht="16.350000000000001" customHeight="1" thickBot="1" x14ac:dyDescent="0.45">
      <c r="B2462" s="90"/>
      <c r="C2462" s="90"/>
      <c r="D2462" s="48" t="s">
        <v>2360</v>
      </c>
      <c r="E2462" s="90"/>
      <c r="F2462" s="90"/>
      <c r="G2462" s="90"/>
      <c r="H2462" s="90"/>
      <c r="I2462" s="90"/>
      <c r="J2462" s="90"/>
      <c r="K2462" s="92"/>
    </row>
    <row r="2463" spans="2:11" ht="15.6" customHeight="1" x14ac:dyDescent="0.4">
      <c r="B2463" s="89">
        <v>1229</v>
      </c>
      <c r="C2463" s="89">
        <v>1997</v>
      </c>
      <c r="D2463" s="20" t="s">
        <v>2361</v>
      </c>
      <c r="E2463" s="89" t="s">
        <v>13</v>
      </c>
      <c r="F2463" s="89" t="s">
        <v>13</v>
      </c>
      <c r="G2463" s="89" t="s">
        <v>29</v>
      </c>
      <c r="H2463" s="89"/>
      <c r="I2463" s="89"/>
      <c r="J2463" s="89">
        <v>2042</v>
      </c>
      <c r="K2463" s="91" t="s">
        <v>19</v>
      </c>
    </row>
    <row r="2464" spans="2:11" ht="16.350000000000001" customHeight="1" thickBot="1" x14ac:dyDescent="0.45">
      <c r="B2464" s="90"/>
      <c r="C2464" s="90"/>
      <c r="D2464" s="48" t="s">
        <v>2362</v>
      </c>
      <c r="E2464" s="90"/>
      <c r="F2464" s="90"/>
      <c r="G2464" s="90"/>
      <c r="H2464" s="90"/>
      <c r="I2464" s="90"/>
      <c r="J2464" s="90"/>
      <c r="K2464" s="92"/>
    </row>
    <row r="2465" spans="2:11" ht="15.6" customHeight="1" x14ac:dyDescent="0.4">
      <c r="B2465" s="89">
        <v>1230</v>
      </c>
      <c r="C2465" s="89">
        <v>3728</v>
      </c>
      <c r="D2465" s="20" t="s">
        <v>2363</v>
      </c>
      <c r="E2465" s="89" t="s">
        <v>13</v>
      </c>
      <c r="F2465" s="89" t="s">
        <v>13</v>
      </c>
      <c r="G2465" s="89" t="s">
        <v>39</v>
      </c>
      <c r="H2465" s="89"/>
      <c r="I2465" s="89"/>
      <c r="J2465" s="89">
        <v>2097</v>
      </c>
      <c r="K2465" s="91" t="s">
        <v>19</v>
      </c>
    </row>
    <row r="2466" spans="2:11" ht="16.350000000000001" customHeight="1" thickBot="1" x14ac:dyDescent="0.45">
      <c r="B2466" s="90"/>
      <c r="C2466" s="90"/>
      <c r="D2466" s="48" t="s">
        <v>2364</v>
      </c>
      <c r="E2466" s="90"/>
      <c r="F2466" s="90"/>
      <c r="G2466" s="90"/>
      <c r="H2466" s="90"/>
      <c r="I2466" s="90"/>
      <c r="J2466" s="90"/>
      <c r="K2466" s="92"/>
    </row>
    <row r="2467" spans="2:11" ht="15.6" customHeight="1" x14ac:dyDescent="0.4">
      <c r="B2467" s="89">
        <v>1231</v>
      </c>
      <c r="C2467" s="89">
        <v>1998</v>
      </c>
      <c r="D2467" s="20" t="s">
        <v>2365</v>
      </c>
      <c r="E2467" s="89">
        <v>89</v>
      </c>
      <c r="F2467" s="89" t="s">
        <v>13</v>
      </c>
      <c r="G2467" s="89" t="s">
        <v>29</v>
      </c>
      <c r="H2467" s="89"/>
      <c r="I2467" s="89"/>
      <c r="J2467" s="89">
        <v>2002</v>
      </c>
      <c r="K2467" s="91" t="s">
        <v>19</v>
      </c>
    </row>
    <row r="2468" spans="2:11" ht="16.350000000000001" customHeight="1" thickBot="1" x14ac:dyDescent="0.45">
      <c r="B2468" s="90"/>
      <c r="C2468" s="90"/>
      <c r="D2468" s="48" t="s">
        <v>2366</v>
      </c>
      <c r="E2468" s="90"/>
      <c r="F2468" s="90"/>
      <c r="G2468" s="90"/>
      <c r="H2468" s="90"/>
      <c r="I2468" s="90"/>
      <c r="J2468" s="90"/>
      <c r="K2468" s="92"/>
    </row>
    <row r="2469" spans="2:11" ht="15.6" customHeight="1" x14ac:dyDescent="0.4">
      <c r="B2469" s="89">
        <v>1232</v>
      </c>
      <c r="C2469" s="89">
        <v>1999</v>
      </c>
      <c r="D2469" s="20" t="s">
        <v>2367</v>
      </c>
      <c r="E2469" s="89">
        <v>92</v>
      </c>
      <c r="F2469" s="89" t="s">
        <v>13</v>
      </c>
      <c r="G2469" s="89" t="s">
        <v>79</v>
      </c>
      <c r="H2469" s="89"/>
      <c r="I2469" s="89"/>
      <c r="J2469" s="89">
        <v>2049</v>
      </c>
      <c r="K2469" s="91" t="s">
        <v>19</v>
      </c>
    </row>
    <row r="2470" spans="2:11" ht="16.350000000000001" customHeight="1" thickBot="1" x14ac:dyDescent="0.45">
      <c r="B2470" s="90"/>
      <c r="C2470" s="90"/>
      <c r="D2470" s="48" t="s">
        <v>2368</v>
      </c>
      <c r="E2470" s="90"/>
      <c r="F2470" s="90"/>
      <c r="G2470" s="90"/>
      <c r="H2470" s="90"/>
      <c r="I2470" s="90"/>
      <c r="J2470" s="90"/>
      <c r="K2470" s="92"/>
    </row>
    <row r="2471" spans="2:11" ht="15.6" customHeight="1" x14ac:dyDescent="0.4">
      <c r="B2471" s="89">
        <v>1233</v>
      </c>
      <c r="C2471" s="89">
        <v>2000</v>
      </c>
      <c r="D2471" s="20" t="s">
        <v>2369</v>
      </c>
      <c r="E2471" s="89">
        <v>58</v>
      </c>
      <c r="F2471" s="89" t="s">
        <v>13</v>
      </c>
      <c r="G2471" s="89" t="s">
        <v>29</v>
      </c>
      <c r="H2471" s="89"/>
      <c r="I2471" s="89"/>
      <c r="J2471" s="89">
        <v>2035</v>
      </c>
      <c r="K2471" s="91" t="s">
        <v>19</v>
      </c>
    </row>
    <row r="2472" spans="2:11" ht="16.350000000000001" customHeight="1" thickBot="1" x14ac:dyDescent="0.45">
      <c r="B2472" s="90"/>
      <c r="C2472" s="90"/>
      <c r="D2472" s="48" t="s">
        <v>2370</v>
      </c>
      <c r="E2472" s="90"/>
      <c r="F2472" s="90"/>
      <c r="G2472" s="90"/>
      <c r="H2472" s="90"/>
      <c r="I2472" s="90"/>
      <c r="J2472" s="90"/>
      <c r="K2472" s="92"/>
    </row>
    <row r="2473" spans="2:11" ht="15.6" customHeight="1" x14ac:dyDescent="0.4">
      <c r="B2473" s="89">
        <v>1234</v>
      </c>
      <c r="C2473" s="89">
        <v>2001</v>
      </c>
      <c r="D2473" s="20" t="s">
        <v>6401</v>
      </c>
      <c r="E2473" s="89">
        <v>47</v>
      </c>
      <c r="F2473" s="89" t="s">
        <v>134</v>
      </c>
      <c r="G2473" s="89" t="s">
        <v>169</v>
      </c>
      <c r="H2473" s="89"/>
      <c r="I2473" s="89"/>
      <c r="J2473" s="89">
        <v>2360</v>
      </c>
      <c r="K2473" s="91" t="s">
        <v>15</v>
      </c>
    </row>
    <row r="2474" spans="2:11" ht="16.350000000000001" customHeight="1" thickBot="1" x14ac:dyDescent="0.45">
      <c r="B2474" s="90"/>
      <c r="C2474" s="90"/>
      <c r="D2474" s="48" t="s">
        <v>2371</v>
      </c>
      <c r="E2474" s="90"/>
      <c r="F2474" s="90"/>
      <c r="G2474" s="90"/>
      <c r="H2474" s="90"/>
      <c r="I2474" s="90"/>
      <c r="J2474" s="90"/>
      <c r="K2474" s="92"/>
    </row>
    <row r="2475" spans="2:11" ht="15.6" customHeight="1" x14ac:dyDescent="0.4">
      <c r="B2475" s="89">
        <v>1235</v>
      </c>
      <c r="C2475" s="89">
        <v>2002</v>
      </c>
      <c r="D2475" s="20" t="s">
        <v>2372</v>
      </c>
      <c r="E2475" s="89" t="s">
        <v>13</v>
      </c>
      <c r="F2475" s="89" t="s">
        <v>13</v>
      </c>
      <c r="G2475" s="89" t="s">
        <v>22</v>
      </c>
      <c r="H2475" s="89"/>
      <c r="I2475" s="89"/>
      <c r="J2475" s="89">
        <v>2070</v>
      </c>
      <c r="K2475" s="91" t="s">
        <v>19</v>
      </c>
    </row>
    <row r="2476" spans="2:11" ht="16.350000000000001" customHeight="1" thickBot="1" x14ac:dyDescent="0.45">
      <c r="B2476" s="90"/>
      <c r="C2476" s="90"/>
      <c r="D2476" s="48" t="s">
        <v>2373</v>
      </c>
      <c r="E2476" s="90"/>
      <c r="F2476" s="90"/>
      <c r="G2476" s="90"/>
      <c r="H2476" s="90"/>
      <c r="I2476" s="90"/>
      <c r="J2476" s="90"/>
      <c r="K2476" s="92"/>
    </row>
    <row r="2477" spans="2:11" ht="15.6" customHeight="1" x14ac:dyDescent="0.4">
      <c r="B2477" s="89">
        <v>1236</v>
      </c>
      <c r="C2477" s="89">
        <v>2003</v>
      </c>
      <c r="D2477" s="20" t="s">
        <v>2374</v>
      </c>
      <c r="E2477" s="89" t="s">
        <v>13</v>
      </c>
      <c r="F2477" s="89" t="s">
        <v>13</v>
      </c>
      <c r="G2477" s="89" t="s">
        <v>116</v>
      </c>
      <c r="H2477" s="89"/>
      <c r="I2477" s="89"/>
      <c r="J2477" s="89">
        <v>2051</v>
      </c>
      <c r="K2477" s="91" t="s">
        <v>19</v>
      </c>
    </row>
    <row r="2478" spans="2:11" ht="16.350000000000001" customHeight="1" thickBot="1" x14ac:dyDescent="0.45">
      <c r="B2478" s="90"/>
      <c r="C2478" s="90"/>
      <c r="D2478" s="48" t="s">
        <v>2375</v>
      </c>
      <c r="E2478" s="90"/>
      <c r="F2478" s="90"/>
      <c r="G2478" s="90"/>
      <c r="H2478" s="90"/>
      <c r="I2478" s="90"/>
      <c r="J2478" s="90"/>
      <c r="K2478" s="92"/>
    </row>
    <row r="2479" spans="2:11" ht="15.6" customHeight="1" x14ac:dyDescent="0.4">
      <c r="B2479" s="89">
        <v>1237</v>
      </c>
      <c r="C2479" s="89">
        <v>2004</v>
      </c>
      <c r="D2479" s="20" t="s">
        <v>2376</v>
      </c>
      <c r="E2479" s="89">
        <v>99</v>
      </c>
      <c r="F2479" s="89" t="s">
        <v>13</v>
      </c>
      <c r="G2479" s="89" t="s">
        <v>29</v>
      </c>
      <c r="H2479" s="89"/>
      <c r="I2479" s="89"/>
      <c r="J2479" s="89">
        <v>1987</v>
      </c>
      <c r="K2479" s="91" t="s">
        <v>19</v>
      </c>
    </row>
    <row r="2480" spans="2:11" ht="16.350000000000001" customHeight="1" thickBot="1" x14ac:dyDescent="0.45">
      <c r="B2480" s="90"/>
      <c r="C2480" s="90"/>
      <c r="D2480" s="48" t="s">
        <v>2377</v>
      </c>
      <c r="E2480" s="90"/>
      <c r="F2480" s="90"/>
      <c r="G2480" s="90"/>
      <c r="H2480" s="90"/>
      <c r="I2480" s="90"/>
      <c r="J2480" s="90"/>
      <c r="K2480" s="92"/>
    </row>
    <row r="2481" spans="2:11" ht="15.6" customHeight="1" x14ac:dyDescent="0.4">
      <c r="B2481" s="89">
        <v>1238</v>
      </c>
      <c r="C2481" s="89">
        <v>2005</v>
      </c>
      <c r="D2481" s="20" t="s">
        <v>2378</v>
      </c>
      <c r="E2481" s="89">
        <v>61</v>
      </c>
      <c r="F2481" s="89" t="s">
        <v>13</v>
      </c>
      <c r="G2481" s="89" t="s">
        <v>29</v>
      </c>
      <c r="H2481" s="89"/>
      <c r="I2481" s="89"/>
      <c r="J2481" s="89">
        <v>2039</v>
      </c>
      <c r="K2481" s="91" t="s">
        <v>19</v>
      </c>
    </row>
    <row r="2482" spans="2:11" ht="16.350000000000001" customHeight="1" thickBot="1" x14ac:dyDescent="0.45">
      <c r="B2482" s="90"/>
      <c r="C2482" s="90"/>
      <c r="D2482" s="48" t="s">
        <v>2379</v>
      </c>
      <c r="E2482" s="90"/>
      <c r="F2482" s="90"/>
      <c r="G2482" s="90"/>
      <c r="H2482" s="90"/>
      <c r="I2482" s="90"/>
      <c r="J2482" s="90"/>
      <c r="K2482" s="92"/>
    </row>
    <row r="2483" spans="2:11" ht="15.6" customHeight="1" x14ac:dyDescent="0.4">
      <c r="B2483" s="89">
        <v>1239</v>
      </c>
      <c r="C2483" s="89">
        <v>2006</v>
      </c>
      <c r="D2483" s="20" t="s">
        <v>2380</v>
      </c>
      <c r="E2483" s="89" t="s">
        <v>13</v>
      </c>
      <c r="F2483" s="89" t="s">
        <v>13</v>
      </c>
      <c r="G2483" s="89" t="s">
        <v>22</v>
      </c>
      <c r="H2483" s="89"/>
      <c r="I2483" s="89"/>
      <c r="J2483" s="89">
        <v>2058</v>
      </c>
      <c r="K2483" s="91" t="s">
        <v>19</v>
      </c>
    </row>
    <row r="2484" spans="2:11" ht="16.350000000000001" customHeight="1" thickBot="1" x14ac:dyDescent="0.45">
      <c r="B2484" s="90"/>
      <c r="C2484" s="90"/>
      <c r="D2484" s="48" t="s">
        <v>2381</v>
      </c>
      <c r="E2484" s="90"/>
      <c r="F2484" s="90"/>
      <c r="G2484" s="90"/>
      <c r="H2484" s="90"/>
      <c r="I2484" s="90"/>
      <c r="J2484" s="90"/>
      <c r="K2484" s="92"/>
    </row>
    <row r="2485" spans="2:11" ht="15.6" customHeight="1" x14ac:dyDescent="0.4">
      <c r="B2485" s="89">
        <v>1240</v>
      </c>
      <c r="C2485" s="89">
        <v>2007</v>
      </c>
      <c r="D2485" s="20" t="s">
        <v>2382</v>
      </c>
      <c r="E2485" s="89" t="s">
        <v>13</v>
      </c>
      <c r="F2485" s="89" t="s">
        <v>13</v>
      </c>
      <c r="G2485" s="89" t="s">
        <v>29</v>
      </c>
      <c r="H2485" s="89"/>
      <c r="I2485" s="89"/>
      <c r="J2485" s="89">
        <v>2053</v>
      </c>
      <c r="K2485" s="91" t="s">
        <v>19</v>
      </c>
    </row>
    <row r="2486" spans="2:11" ht="16.350000000000001" customHeight="1" thickBot="1" x14ac:dyDescent="0.45">
      <c r="B2486" s="90"/>
      <c r="C2486" s="90"/>
      <c r="D2486" s="48" t="s">
        <v>2383</v>
      </c>
      <c r="E2486" s="90"/>
      <c r="F2486" s="90"/>
      <c r="G2486" s="90"/>
      <c r="H2486" s="90"/>
      <c r="I2486" s="90"/>
      <c r="J2486" s="90"/>
      <c r="K2486" s="92"/>
    </row>
    <row r="2487" spans="2:11" ht="15.6" customHeight="1" x14ac:dyDescent="0.4">
      <c r="B2487" s="89">
        <v>1241</v>
      </c>
      <c r="C2487" s="89">
        <v>2008</v>
      </c>
      <c r="D2487" s="20" t="s">
        <v>2384</v>
      </c>
      <c r="E2487" s="89">
        <v>66</v>
      </c>
      <c r="F2487" s="89" t="s">
        <v>184</v>
      </c>
      <c r="G2487" s="89" t="s">
        <v>1731</v>
      </c>
      <c r="H2487" s="89"/>
      <c r="I2487" s="89"/>
      <c r="J2487" s="89">
        <v>2256</v>
      </c>
      <c r="K2487" s="91" t="s">
        <v>19</v>
      </c>
    </row>
    <row r="2488" spans="2:11" ht="16.350000000000001" customHeight="1" thickBot="1" x14ac:dyDescent="0.45">
      <c r="B2488" s="90"/>
      <c r="C2488" s="90"/>
      <c r="D2488" s="48" t="s">
        <v>2385</v>
      </c>
      <c r="E2488" s="90"/>
      <c r="F2488" s="90"/>
      <c r="G2488" s="90"/>
      <c r="H2488" s="90"/>
      <c r="I2488" s="90"/>
      <c r="J2488" s="90"/>
      <c r="K2488" s="92"/>
    </row>
    <row r="2489" spans="2:11" ht="15.6" customHeight="1" x14ac:dyDescent="0.4">
      <c r="B2489" s="89">
        <v>1242</v>
      </c>
      <c r="C2489" s="89">
        <v>2009</v>
      </c>
      <c r="D2489" s="20" t="s">
        <v>2386</v>
      </c>
      <c r="E2489" s="89" t="s">
        <v>46</v>
      </c>
      <c r="F2489" s="89" t="s">
        <v>13</v>
      </c>
      <c r="G2489" s="89" t="s">
        <v>32</v>
      </c>
      <c r="H2489" s="89"/>
      <c r="I2489" s="89"/>
      <c r="J2489" s="89">
        <v>1970</v>
      </c>
      <c r="K2489" s="91" t="s">
        <v>19</v>
      </c>
    </row>
    <row r="2490" spans="2:11" ht="16.350000000000001" customHeight="1" thickBot="1" x14ac:dyDescent="0.45">
      <c r="B2490" s="90"/>
      <c r="C2490" s="90"/>
      <c r="D2490" s="48" t="s">
        <v>2387</v>
      </c>
      <c r="E2490" s="90"/>
      <c r="F2490" s="90"/>
      <c r="G2490" s="90"/>
      <c r="H2490" s="90"/>
      <c r="I2490" s="90"/>
      <c r="J2490" s="90"/>
      <c r="K2490" s="92"/>
    </row>
    <row r="2491" spans="2:11" ht="15.6" customHeight="1" x14ac:dyDescent="0.4">
      <c r="B2491" s="89">
        <v>1243</v>
      </c>
      <c r="C2491" s="89">
        <v>2010</v>
      </c>
      <c r="D2491" s="20" t="s">
        <v>2388</v>
      </c>
      <c r="E2491" s="89">
        <v>89</v>
      </c>
      <c r="F2491" s="89" t="s">
        <v>13</v>
      </c>
      <c r="G2491" s="89" t="s">
        <v>29</v>
      </c>
      <c r="H2491" s="89"/>
      <c r="I2491" s="89"/>
      <c r="J2491" s="89">
        <v>2049</v>
      </c>
      <c r="K2491" s="91" t="s">
        <v>19</v>
      </c>
    </row>
    <row r="2492" spans="2:11" ht="16.350000000000001" customHeight="1" thickBot="1" x14ac:dyDescent="0.45">
      <c r="B2492" s="90"/>
      <c r="C2492" s="90"/>
      <c r="D2492" s="48" t="s">
        <v>2389</v>
      </c>
      <c r="E2492" s="90"/>
      <c r="F2492" s="90"/>
      <c r="G2492" s="90"/>
      <c r="H2492" s="90"/>
      <c r="I2492" s="90"/>
      <c r="J2492" s="90"/>
      <c r="K2492" s="92"/>
    </row>
    <row r="2493" spans="2:11" ht="15.6" customHeight="1" x14ac:dyDescent="0.4">
      <c r="B2493" s="89">
        <v>1244</v>
      </c>
      <c r="C2493" s="89">
        <v>2011</v>
      </c>
      <c r="D2493" s="20" t="s">
        <v>2390</v>
      </c>
      <c r="E2493" s="89">
        <v>91</v>
      </c>
      <c r="F2493" s="89" t="s">
        <v>13</v>
      </c>
      <c r="G2493" s="89" t="s">
        <v>277</v>
      </c>
      <c r="H2493" s="89"/>
      <c r="I2493" s="89"/>
      <c r="J2493" s="89">
        <v>2038</v>
      </c>
      <c r="K2493" s="91" t="s">
        <v>19</v>
      </c>
    </row>
    <row r="2494" spans="2:11" ht="16.350000000000001" customHeight="1" thickBot="1" x14ac:dyDescent="0.45">
      <c r="B2494" s="90"/>
      <c r="C2494" s="90"/>
      <c r="D2494" s="48" t="s">
        <v>2391</v>
      </c>
      <c r="E2494" s="90"/>
      <c r="F2494" s="90"/>
      <c r="G2494" s="90"/>
      <c r="H2494" s="90"/>
      <c r="I2494" s="90"/>
      <c r="J2494" s="90"/>
      <c r="K2494" s="92"/>
    </row>
    <row r="2495" spans="2:11" ht="15.6" customHeight="1" x14ac:dyDescent="0.4">
      <c r="B2495" s="89">
        <v>1245</v>
      </c>
      <c r="C2495" s="89">
        <v>2012</v>
      </c>
      <c r="D2495" s="20" t="s">
        <v>2392</v>
      </c>
      <c r="E2495" s="89">
        <v>59</v>
      </c>
      <c r="F2495" s="89" t="s">
        <v>13</v>
      </c>
      <c r="G2495" s="89" t="s">
        <v>1651</v>
      </c>
      <c r="H2495" s="89"/>
      <c r="I2495" s="89"/>
      <c r="J2495" s="89">
        <v>2092</v>
      </c>
      <c r="K2495" s="91" t="s">
        <v>19</v>
      </c>
    </row>
    <row r="2496" spans="2:11" ht="16.350000000000001" customHeight="1" thickBot="1" x14ac:dyDescent="0.45">
      <c r="B2496" s="90"/>
      <c r="C2496" s="90"/>
      <c r="D2496" s="48" t="s">
        <v>2393</v>
      </c>
      <c r="E2496" s="90"/>
      <c r="F2496" s="90"/>
      <c r="G2496" s="90"/>
      <c r="H2496" s="90"/>
      <c r="I2496" s="90"/>
      <c r="J2496" s="90"/>
      <c r="K2496" s="92"/>
    </row>
    <row r="2497" spans="2:11" ht="15.6" customHeight="1" x14ac:dyDescent="0.4">
      <c r="B2497" s="89">
        <v>1246</v>
      </c>
      <c r="C2497" s="89">
        <v>2013</v>
      </c>
      <c r="D2497" s="20" t="s">
        <v>2394</v>
      </c>
      <c r="E2497" s="89" t="s">
        <v>137</v>
      </c>
      <c r="F2497" s="89" t="s">
        <v>13</v>
      </c>
      <c r="G2497" s="89" t="s">
        <v>116</v>
      </c>
      <c r="H2497" s="89"/>
      <c r="I2497" s="89"/>
      <c r="J2497" s="89">
        <v>1960</v>
      </c>
      <c r="K2497" s="91" t="s">
        <v>19</v>
      </c>
    </row>
    <row r="2498" spans="2:11" ht="16.350000000000001" customHeight="1" thickBot="1" x14ac:dyDescent="0.45">
      <c r="B2498" s="90"/>
      <c r="C2498" s="90"/>
      <c r="D2498" s="48" t="s">
        <v>2395</v>
      </c>
      <c r="E2498" s="90"/>
      <c r="F2498" s="90"/>
      <c r="G2498" s="90"/>
      <c r="H2498" s="90"/>
      <c r="I2498" s="90"/>
      <c r="J2498" s="90"/>
      <c r="K2498" s="92"/>
    </row>
    <row r="2499" spans="2:11" ht="15.6" customHeight="1" x14ac:dyDescent="0.4">
      <c r="B2499" s="89">
        <v>1247</v>
      </c>
      <c r="C2499" s="89">
        <v>2014</v>
      </c>
      <c r="D2499" s="20" t="s">
        <v>2396</v>
      </c>
      <c r="E2499" s="89" t="s">
        <v>13</v>
      </c>
      <c r="F2499" s="89" t="s">
        <v>13</v>
      </c>
      <c r="G2499" s="89" t="s">
        <v>85</v>
      </c>
      <c r="H2499" s="89"/>
      <c r="I2499" s="89"/>
      <c r="J2499" s="89">
        <v>2061</v>
      </c>
      <c r="K2499" s="91" t="s">
        <v>19</v>
      </c>
    </row>
    <row r="2500" spans="2:11" ht="16.350000000000001" customHeight="1" thickBot="1" x14ac:dyDescent="0.45">
      <c r="B2500" s="90"/>
      <c r="C2500" s="90"/>
      <c r="D2500" s="48" t="s">
        <v>2397</v>
      </c>
      <c r="E2500" s="90"/>
      <c r="F2500" s="90"/>
      <c r="G2500" s="90"/>
      <c r="H2500" s="90"/>
      <c r="I2500" s="90"/>
      <c r="J2500" s="90"/>
      <c r="K2500" s="92"/>
    </row>
    <row r="2501" spans="2:11" ht="15.6" customHeight="1" x14ac:dyDescent="0.4">
      <c r="B2501" s="89">
        <v>1248</v>
      </c>
      <c r="C2501" s="89">
        <v>2015</v>
      </c>
      <c r="D2501" s="20" t="s">
        <v>2398</v>
      </c>
      <c r="E2501" s="89" t="s">
        <v>13</v>
      </c>
      <c r="F2501" s="89" t="s">
        <v>13</v>
      </c>
      <c r="G2501" s="89" t="s">
        <v>22</v>
      </c>
      <c r="H2501" s="89"/>
      <c r="I2501" s="89"/>
      <c r="J2501" s="89">
        <v>2102</v>
      </c>
      <c r="K2501" s="91" t="s">
        <v>19</v>
      </c>
    </row>
    <row r="2502" spans="2:11" ht="16.350000000000001" customHeight="1" thickBot="1" x14ac:dyDescent="0.45">
      <c r="B2502" s="90"/>
      <c r="C2502" s="90"/>
      <c r="D2502" s="48" t="s">
        <v>2399</v>
      </c>
      <c r="E2502" s="90"/>
      <c r="F2502" s="90"/>
      <c r="G2502" s="90"/>
      <c r="H2502" s="90"/>
      <c r="I2502" s="90"/>
      <c r="J2502" s="90"/>
      <c r="K2502" s="92"/>
    </row>
    <row r="2503" spans="2:11" ht="15.6" customHeight="1" x14ac:dyDescent="0.4">
      <c r="B2503" s="89">
        <v>1249</v>
      </c>
      <c r="C2503" s="89">
        <v>2016</v>
      </c>
      <c r="D2503" s="20" t="s">
        <v>2400</v>
      </c>
      <c r="E2503" s="89" t="s">
        <v>13</v>
      </c>
      <c r="F2503" s="89" t="s">
        <v>13</v>
      </c>
      <c r="G2503" s="89" t="s">
        <v>323</v>
      </c>
      <c r="H2503" s="89"/>
      <c r="I2503" s="89"/>
      <c r="J2503" s="89">
        <v>2050</v>
      </c>
      <c r="K2503" s="91" t="s">
        <v>19</v>
      </c>
    </row>
    <row r="2504" spans="2:11" ht="16.350000000000001" customHeight="1" thickBot="1" x14ac:dyDescent="0.45">
      <c r="B2504" s="90"/>
      <c r="C2504" s="90"/>
      <c r="D2504" s="48" t="s">
        <v>2401</v>
      </c>
      <c r="E2504" s="90"/>
      <c r="F2504" s="90"/>
      <c r="G2504" s="90"/>
      <c r="H2504" s="90"/>
      <c r="I2504" s="90"/>
      <c r="J2504" s="90"/>
      <c r="K2504" s="92"/>
    </row>
    <row r="2505" spans="2:11" ht="15.6" customHeight="1" x14ac:dyDescent="0.4">
      <c r="B2505" s="89">
        <v>1250</v>
      </c>
      <c r="C2505" s="89">
        <v>2017</v>
      </c>
      <c r="D2505" s="20" t="s">
        <v>2402</v>
      </c>
      <c r="E2505" s="89">
        <v>34</v>
      </c>
      <c r="F2505" s="89" t="s">
        <v>13</v>
      </c>
      <c r="G2505" s="89" t="s">
        <v>29</v>
      </c>
      <c r="H2505" s="89"/>
      <c r="I2505" s="89"/>
      <c r="J2505" s="89">
        <v>1898</v>
      </c>
      <c r="K2505" s="91" t="s">
        <v>19</v>
      </c>
    </row>
    <row r="2506" spans="2:11" ht="16.350000000000001" customHeight="1" thickBot="1" x14ac:dyDescent="0.45">
      <c r="B2506" s="90"/>
      <c r="C2506" s="90"/>
      <c r="D2506" s="48" t="s">
        <v>2403</v>
      </c>
      <c r="E2506" s="90"/>
      <c r="F2506" s="90"/>
      <c r="G2506" s="90"/>
      <c r="H2506" s="90"/>
      <c r="I2506" s="90"/>
      <c r="J2506" s="90"/>
      <c r="K2506" s="92"/>
    </row>
    <row r="2507" spans="2:11" ht="15.6" customHeight="1" x14ac:dyDescent="0.4">
      <c r="B2507" s="89">
        <v>1251</v>
      </c>
      <c r="C2507" s="89">
        <v>2018</v>
      </c>
      <c r="D2507" s="20" t="s">
        <v>2404</v>
      </c>
      <c r="E2507" s="89">
        <v>96</v>
      </c>
      <c r="F2507" s="89" t="s">
        <v>13</v>
      </c>
      <c r="G2507" s="89" t="s">
        <v>85</v>
      </c>
      <c r="H2507" s="89"/>
      <c r="I2507" s="89"/>
      <c r="J2507" s="89">
        <v>2097</v>
      </c>
      <c r="K2507" s="91" t="s">
        <v>19</v>
      </c>
    </row>
    <row r="2508" spans="2:11" ht="16.350000000000001" customHeight="1" thickBot="1" x14ac:dyDescent="0.45">
      <c r="B2508" s="90"/>
      <c r="C2508" s="90"/>
      <c r="D2508" s="48" t="s">
        <v>2405</v>
      </c>
      <c r="E2508" s="90"/>
      <c r="F2508" s="90"/>
      <c r="G2508" s="90"/>
      <c r="H2508" s="90"/>
      <c r="I2508" s="90"/>
      <c r="J2508" s="90"/>
      <c r="K2508" s="92"/>
    </row>
    <row r="2509" spans="2:11" ht="15.6" customHeight="1" x14ac:dyDescent="0.4">
      <c r="B2509" s="89">
        <v>1252</v>
      </c>
      <c r="C2509" s="89">
        <v>2019</v>
      </c>
      <c r="D2509" s="20" t="s">
        <v>2406</v>
      </c>
      <c r="E2509" s="89">
        <v>90</v>
      </c>
      <c r="F2509" s="89" t="s">
        <v>13</v>
      </c>
      <c r="G2509" s="89" t="s">
        <v>79</v>
      </c>
      <c r="H2509" s="89"/>
      <c r="I2509" s="89"/>
      <c r="J2509" s="89">
        <v>2035</v>
      </c>
      <c r="K2509" s="91" t="s">
        <v>19</v>
      </c>
    </row>
    <row r="2510" spans="2:11" ht="16.350000000000001" customHeight="1" thickBot="1" x14ac:dyDescent="0.45">
      <c r="B2510" s="90"/>
      <c r="C2510" s="90"/>
      <c r="D2510" s="48" t="s">
        <v>2407</v>
      </c>
      <c r="E2510" s="90"/>
      <c r="F2510" s="90"/>
      <c r="G2510" s="90"/>
      <c r="H2510" s="90"/>
      <c r="I2510" s="90"/>
      <c r="J2510" s="90"/>
      <c r="K2510" s="92"/>
    </row>
    <row r="2511" spans="2:11" ht="15.6" customHeight="1" x14ac:dyDescent="0.4">
      <c r="B2511" s="89">
        <v>1253</v>
      </c>
      <c r="C2511" s="89">
        <v>2020</v>
      </c>
      <c r="D2511" s="20" t="s">
        <v>2408</v>
      </c>
      <c r="E2511" s="89" t="s">
        <v>13</v>
      </c>
      <c r="F2511" s="89" t="s">
        <v>13</v>
      </c>
      <c r="G2511" s="89" t="s">
        <v>85</v>
      </c>
      <c r="H2511" s="89"/>
      <c r="I2511" s="89"/>
      <c r="J2511" s="89">
        <v>1990</v>
      </c>
      <c r="K2511" s="91" t="s">
        <v>19</v>
      </c>
    </row>
    <row r="2512" spans="2:11" ht="16.350000000000001" customHeight="1" thickBot="1" x14ac:dyDescent="0.45">
      <c r="B2512" s="90"/>
      <c r="C2512" s="90"/>
      <c r="D2512" s="48" t="s">
        <v>2409</v>
      </c>
      <c r="E2512" s="90"/>
      <c r="F2512" s="90"/>
      <c r="G2512" s="90"/>
      <c r="H2512" s="90"/>
      <c r="I2512" s="90"/>
      <c r="J2512" s="90"/>
      <c r="K2512" s="92"/>
    </row>
    <row r="2513" spans="2:11" ht="15.6" customHeight="1" x14ac:dyDescent="0.4">
      <c r="B2513" s="89">
        <v>1254</v>
      </c>
      <c r="C2513" s="89">
        <v>2021</v>
      </c>
      <c r="D2513" s="20" t="s">
        <v>2410</v>
      </c>
      <c r="E2513" s="89">
        <v>40</v>
      </c>
      <c r="F2513" s="89" t="s">
        <v>13</v>
      </c>
      <c r="G2513" s="89" t="s">
        <v>29</v>
      </c>
      <c r="H2513" s="89"/>
      <c r="I2513" s="89"/>
      <c r="J2513" s="89">
        <v>2034</v>
      </c>
      <c r="K2513" s="91" t="s">
        <v>19</v>
      </c>
    </row>
    <row r="2514" spans="2:11" ht="16.350000000000001" customHeight="1" thickBot="1" x14ac:dyDescent="0.45">
      <c r="B2514" s="90"/>
      <c r="C2514" s="90"/>
      <c r="D2514" s="48" t="s">
        <v>2411</v>
      </c>
      <c r="E2514" s="90"/>
      <c r="F2514" s="90"/>
      <c r="G2514" s="90"/>
      <c r="H2514" s="90"/>
      <c r="I2514" s="90"/>
      <c r="J2514" s="90"/>
      <c r="K2514" s="92"/>
    </row>
    <row r="2515" spans="2:11" ht="15.6" customHeight="1" x14ac:dyDescent="0.4">
      <c r="B2515" s="89">
        <v>1255</v>
      </c>
      <c r="C2515" s="89">
        <v>2022</v>
      </c>
      <c r="D2515" s="20" t="s">
        <v>2412</v>
      </c>
      <c r="E2515" s="89">
        <v>75</v>
      </c>
      <c r="F2515" s="89" t="s">
        <v>13</v>
      </c>
      <c r="G2515" s="89" t="s">
        <v>29</v>
      </c>
      <c r="H2515" s="89"/>
      <c r="I2515" s="89"/>
      <c r="J2515" s="89">
        <v>2072</v>
      </c>
      <c r="K2515" s="91" t="s">
        <v>19</v>
      </c>
    </row>
    <row r="2516" spans="2:11" ht="16.350000000000001" customHeight="1" thickBot="1" x14ac:dyDescent="0.45">
      <c r="B2516" s="90"/>
      <c r="C2516" s="90"/>
      <c r="D2516" s="48" t="s">
        <v>2413</v>
      </c>
      <c r="E2516" s="90"/>
      <c r="F2516" s="90"/>
      <c r="G2516" s="90"/>
      <c r="H2516" s="90"/>
      <c r="I2516" s="90"/>
      <c r="J2516" s="90"/>
      <c r="K2516" s="92"/>
    </row>
    <row r="2517" spans="2:11" ht="15.6" customHeight="1" x14ac:dyDescent="0.4">
      <c r="B2517" s="89">
        <v>1256</v>
      </c>
      <c r="C2517" s="89">
        <v>2023</v>
      </c>
      <c r="D2517" s="20" t="s">
        <v>2414</v>
      </c>
      <c r="E2517" s="89" t="s">
        <v>510</v>
      </c>
      <c r="F2517" s="89" t="s">
        <v>13</v>
      </c>
      <c r="G2517" s="89" t="s">
        <v>29</v>
      </c>
      <c r="H2517" s="89"/>
      <c r="I2517" s="89"/>
      <c r="J2517" s="89">
        <v>2018</v>
      </c>
      <c r="K2517" s="91" t="s">
        <v>19</v>
      </c>
    </row>
    <row r="2518" spans="2:11" ht="16.350000000000001" customHeight="1" thickBot="1" x14ac:dyDescent="0.45">
      <c r="B2518" s="90"/>
      <c r="C2518" s="90"/>
      <c r="D2518" s="48" t="s">
        <v>2415</v>
      </c>
      <c r="E2518" s="90"/>
      <c r="F2518" s="90"/>
      <c r="G2518" s="90"/>
      <c r="H2518" s="90"/>
      <c r="I2518" s="90"/>
      <c r="J2518" s="90"/>
      <c r="K2518" s="92"/>
    </row>
    <row r="2519" spans="2:11" ht="15.6" customHeight="1" x14ac:dyDescent="0.4">
      <c r="B2519" s="89">
        <v>1257</v>
      </c>
      <c r="C2519" s="89">
        <v>2024</v>
      </c>
      <c r="D2519" s="20" t="s">
        <v>2416</v>
      </c>
      <c r="E2519" s="89">
        <v>87</v>
      </c>
      <c r="F2519" s="89" t="s">
        <v>13</v>
      </c>
      <c r="G2519" s="89" t="s">
        <v>29</v>
      </c>
      <c r="H2519" s="89"/>
      <c r="I2519" s="89"/>
      <c r="J2519" s="89">
        <v>2084</v>
      </c>
      <c r="K2519" s="91" t="s">
        <v>19</v>
      </c>
    </row>
    <row r="2520" spans="2:11" ht="16.350000000000001" customHeight="1" thickBot="1" x14ac:dyDescent="0.45">
      <c r="B2520" s="90"/>
      <c r="C2520" s="90"/>
      <c r="D2520" s="48" t="s">
        <v>2417</v>
      </c>
      <c r="E2520" s="90"/>
      <c r="F2520" s="90"/>
      <c r="G2520" s="90"/>
      <c r="H2520" s="90"/>
      <c r="I2520" s="90"/>
      <c r="J2520" s="90"/>
      <c r="K2520" s="92"/>
    </row>
    <row r="2521" spans="2:11" ht="15.6" customHeight="1" x14ac:dyDescent="0.4">
      <c r="B2521" s="89">
        <v>1258</v>
      </c>
      <c r="C2521" s="89">
        <v>2025</v>
      </c>
      <c r="D2521" s="20" t="s">
        <v>2418</v>
      </c>
      <c r="E2521" s="89" t="s">
        <v>137</v>
      </c>
      <c r="F2521" s="89" t="s">
        <v>13</v>
      </c>
      <c r="G2521" s="89" t="s">
        <v>277</v>
      </c>
      <c r="H2521" s="89"/>
      <c r="I2521" s="89"/>
      <c r="J2521" s="89">
        <v>2031</v>
      </c>
      <c r="K2521" s="91" t="s">
        <v>19</v>
      </c>
    </row>
    <row r="2522" spans="2:11" ht="16.350000000000001" customHeight="1" thickBot="1" x14ac:dyDescent="0.45">
      <c r="B2522" s="90"/>
      <c r="C2522" s="90"/>
      <c r="D2522" s="48" t="s">
        <v>2419</v>
      </c>
      <c r="E2522" s="90"/>
      <c r="F2522" s="90"/>
      <c r="G2522" s="90"/>
      <c r="H2522" s="90"/>
      <c r="I2522" s="90"/>
      <c r="J2522" s="90"/>
      <c r="K2522" s="92"/>
    </row>
    <row r="2523" spans="2:11" ht="15.6" customHeight="1" x14ac:dyDescent="0.4">
      <c r="B2523" s="89">
        <v>1259</v>
      </c>
      <c r="C2523" s="89">
        <v>2026</v>
      </c>
      <c r="D2523" s="20" t="s">
        <v>2420</v>
      </c>
      <c r="E2523" s="89" t="s">
        <v>46</v>
      </c>
      <c r="F2523" s="89" t="s">
        <v>13</v>
      </c>
      <c r="G2523" s="89" t="s">
        <v>29</v>
      </c>
      <c r="H2523" s="89"/>
      <c r="I2523" s="89"/>
      <c r="J2523" s="89">
        <v>1972</v>
      </c>
      <c r="K2523" s="91" t="s">
        <v>19</v>
      </c>
    </row>
    <row r="2524" spans="2:11" ht="16.350000000000001" customHeight="1" thickBot="1" x14ac:dyDescent="0.45">
      <c r="B2524" s="90"/>
      <c r="C2524" s="90"/>
      <c r="D2524" s="48" t="s">
        <v>2421</v>
      </c>
      <c r="E2524" s="90"/>
      <c r="F2524" s="90"/>
      <c r="G2524" s="90"/>
      <c r="H2524" s="90"/>
      <c r="I2524" s="90"/>
      <c r="J2524" s="90"/>
      <c r="K2524" s="92"/>
    </row>
    <row r="2525" spans="2:11" ht="15.6" customHeight="1" x14ac:dyDescent="0.4">
      <c r="B2525" s="89">
        <v>1260</v>
      </c>
      <c r="C2525" s="89">
        <v>2027</v>
      </c>
      <c r="D2525" s="20" t="s">
        <v>2422</v>
      </c>
      <c r="E2525" s="89">
        <v>91</v>
      </c>
      <c r="F2525" s="89" t="s">
        <v>13</v>
      </c>
      <c r="G2525" s="89" t="s">
        <v>323</v>
      </c>
      <c r="H2525" s="89"/>
      <c r="I2525" s="89"/>
      <c r="J2525" s="89">
        <v>2012</v>
      </c>
      <c r="K2525" s="91" t="s">
        <v>19</v>
      </c>
    </row>
    <row r="2526" spans="2:11" ht="16.350000000000001" customHeight="1" thickBot="1" x14ac:dyDescent="0.45">
      <c r="B2526" s="90"/>
      <c r="C2526" s="90"/>
      <c r="D2526" s="48" t="s">
        <v>2423</v>
      </c>
      <c r="E2526" s="90"/>
      <c r="F2526" s="90"/>
      <c r="G2526" s="90"/>
      <c r="H2526" s="90"/>
      <c r="I2526" s="90"/>
      <c r="J2526" s="90"/>
      <c r="K2526" s="92"/>
    </row>
    <row r="2527" spans="2:11" ht="15.6" customHeight="1" x14ac:dyDescent="0.4">
      <c r="B2527" s="89">
        <v>1261</v>
      </c>
      <c r="C2527" s="89">
        <v>2028</v>
      </c>
      <c r="D2527" s="20" t="s">
        <v>2424</v>
      </c>
      <c r="E2527" s="89">
        <v>88</v>
      </c>
      <c r="F2527" s="89" t="s">
        <v>13</v>
      </c>
      <c r="G2527" s="89" t="s">
        <v>32</v>
      </c>
      <c r="H2527" s="89"/>
      <c r="I2527" s="89"/>
      <c r="J2527" s="89">
        <v>2060</v>
      </c>
      <c r="K2527" s="91" t="s">
        <v>19</v>
      </c>
    </row>
    <row r="2528" spans="2:11" ht="16.350000000000001" customHeight="1" thickBot="1" x14ac:dyDescent="0.45">
      <c r="B2528" s="90"/>
      <c r="C2528" s="90"/>
      <c r="D2528" s="48" t="s">
        <v>2425</v>
      </c>
      <c r="E2528" s="90"/>
      <c r="F2528" s="90"/>
      <c r="G2528" s="90"/>
      <c r="H2528" s="90"/>
      <c r="I2528" s="90"/>
      <c r="J2528" s="90"/>
      <c r="K2528" s="92"/>
    </row>
    <row r="2529" spans="2:11" ht="15.6" customHeight="1" x14ac:dyDescent="0.4">
      <c r="B2529" s="89">
        <v>1262</v>
      </c>
      <c r="C2529" s="89">
        <v>2029</v>
      </c>
      <c r="D2529" s="20" t="s">
        <v>2426</v>
      </c>
      <c r="E2529" s="89">
        <v>90</v>
      </c>
      <c r="F2529" s="89" t="s">
        <v>13</v>
      </c>
      <c r="G2529" s="89" t="s">
        <v>32</v>
      </c>
      <c r="H2529" s="89"/>
      <c r="I2529" s="89"/>
      <c r="J2529" s="89">
        <v>2025</v>
      </c>
      <c r="K2529" s="91" t="s">
        <v>19</v>
      </c>
    </row>
    <row r="2530" spans="2:11" ht="16.350000000000001" customHeight="1" thickBot="1" x14ac:dyDescent="0.45">
      <c r="B2530" s="90"/>
      <c r="C2530" s="90"/>
      <c r="D2530" s="48" t="s">
        <v>2427</v>
      </c>
      <c r="E2530" s="90"/>
      <c r="F2530" s="90"/>
      <c r="G2530" s="90"/>
      <c r="H2530" s="90"/>
      <c r="I2530" s="90"/>
      <c r="J2530" s="90"/>
      <c r="K2530" s="92"/>
    </row>
    <row r="2531" spans="2:11" ht="15.6" customHeight="1" x14ac:dyDescent="0.4">
      <c r="B2531" s="89">
        <v>1263</v>
      </c>
      <c r="C2531" s="89">
        <v>2030</v>
      </c>
      <c r="D2531" s="20" t="s">
        <v>2428</v>
      </c>
      <c r="E2531" s="89">
        <v>50</v>
      </c>
      <c r="F2531" s="89" t="s">
        <v>13</v>
      </c>
      <c r="G2531" s="89" t="s">
        <v>32</v>
      </c>
      <c r="H2531" s="89"/>
      <c r="I2531" s="89"/>
      <c r="J2531" s="89">
        <v>2082</v>
      </c>
      <c r="K2531" s="91" t="s">
        <v>19</v>
      </c>
    </row>
    <row r="2532" spans="2:11" ht="16.350000000000001" customHeight="1" thickBot="1" x14ac:dyDescent="0.45">
      <c r="B2532" s="90"/>
      <c r="C2532" s="90"/>
      <c r="D2532" s="48" t="s">
        <v>2429</v>
      </c>
      <c r="E2532" s="90"/>
      <c r="F2532" s="90"/>
      <c r="G2532" s="90"/>
      <c r="H2532" s="90"/>
      <c r="I2532" s="90"/>
      <c r="J2532" s="90"/>
      <c r="K2532" s="92"/>
    </row>
    <row r="2533" spans="2:11" ht="15.6" customHeight="1" x14ac:dyDescent="0.4">
      <c r="B2533" s="89">
        <v>1264</v>
      </c>
      <c r="C2533" s="89">
        <v>2031</v>
      </c>
      <c r="D2533" s="20" t="s">
        <v>2430</v>
      </c>
      <c r="E2533" s="89">
        <v>40</v>
      </c>
      <c r="F2533" s="89" t="s">
        <v>13</v>
      </c>
      <c r="G2533" s="89" t="s">
        <v>29</v>
      </c>
      <c r="H2533" s="89"/>
      <c r="I2533" s="89"/>
      <c r="J2533" s="89">
        <v>2108</v>
      </c>
      <c r="K2533" s="91" t="s">
        <v>19</v>
      </c>
    </row>
    <row r="2534" spans="2:11" ht="16.350000000000001" customHeight="1" thickBot="1" x14ac:dyDescent="0.45">
      <c r="B2534" s="90"/>
      <c r="C2534" s="90"/>
      <c r="D2534" s="48" t="s">
        <v>2431</v>
      </c>
      <c r="E2534" s="90"/>
      <c r="F2534" s="90"/>
      <c r="G2534" s="90"/>
      <c r="H2534" s="90"/>
      <c r="I2534" s="90"/>
      <c r="J2534" s="90"/>
      <c r="K2534" s="92"/>
    </row>
    <row r="2535" spans="2:11" ht="15.6" customHeight="1" x14ac:dyDescent="0.4">
      <c r="B2535" s="89">
        <v>1265</v>
      </c>
      <c r="C2535" s="89">
        <v>2032</v>
      </c>
      <c r="D2535" s="20" t="s">
        <v>2432</v>
      </c>
      <c r="E2535" s="89">
        <v>67</v>
      </c>
      <c r="F2535" s="89" t="s">
        <v>13</v>
      </c>
      <c r="G2535" s="89" t="s">
        <v>29</v>
      </c>
      <c r="H2535" s="89"/>
      <c r="I2535" s="89"/>
      <c r="J2535" s="89">
        <v>2115</v>
      </c>
      <c r="K2535" s="91" t="s">
        <v>19</v>
      </c>
    </row>
    <row r="2536" spans="2:11" ht="16.350000000000001" customHeight="1" thickBot="1" x14ac:dyDescent="0.45">
      <c r="B2536" s="90"/>
      <c r="C2536" s="90"/>
      <c r="D2536" s="48" t="s">
        <v>2433</v>
      </c>
      <c r="E2536" s="90"/>
      <c r="F2536" s="90"/>
      <c r="G2536" s="90"/>
      <c r="H2536" s="90"/>
      <c r="I2536" s="90"/>
      <c r="J2536" s="90"/>
      <c r="K2536" s="92"/>
    </row>
    <row r="2537" spans="2:11" ht="15.6" customHeight="1" x14ac:dyDescent="0.4">
      <c r="B2537" s="89">
        <v>1266</v>
      </c>
      <c r="C2537" s="89">
        <v>2033</v>
      </c>
      <c r="D2537" s="20" t="s">
        <v>2434</v>
      </c>
      <c r="E2537" s="89">
        <v>99</v>
      </c>
      <c r="F2537" s="89" t="s">
        <v>57</v>
      </c>
      <c r="G2537" s="89" t="s">
        <v>43</v>
      </c>
      <c r="H2537" s="89"/>
      <c r="I2537" s="89"/>
      <c r="J2537" s="89">
        <v>2076</v>
      </c>
      <c r="K2537" s="91" t="s">
        <v>19</v>
      </c>
    </row>
    <row r="2538" spans="2:11" ht="16.350000000000001" customHeight="1" thickBot="1" x14ac:dyDescent="0.45">
      <c r="B2538" s="90"/>
      <c r="C2538" s="90"/>
      <c r="D2538" s="48" t="s">
        <v>2435</v>
      </c>
      <c r="E2538" s="90"/>
      <c r="F2538" s="90"/>
      <c r="G2538" s="90"/>
      <c r="H2538" s="90"/>
      <c r="I2538" s="90"/>
      <c r="J2538" s="90"/>
      <c r="K2538" s="92"/>
    </row>
    <row r="2539" spans="2:11" ht="15.6" customHeight="1" x14ac:dyDescent="0.4">
      <c r="B2539" s="89">
        <v>1267</v>
      </c>
      <c r="C2539" s="89">
        <v>2034</v>
      </c>
      <c r="D2539" s="20" t="s">
        <v>2436</v>
      </c>
      <c r="E2539" s="89">
        <v>88</v>
      </c>
      <c r="F2539" s="89" t="s">
        <v>13</v>
      </c>
      <c r="G2539" s="89" t="s">
        <v>39</v>
      </c>
      <c r="H2539" s="89"/>
      <c r="I2539" s="89"/>
      <c r="J2539" s="89">
        <v>2027</v>
      </c>
      <c r="K2539" s="91" t="s">
        <v>19</v>
      </c>
    </row>
    <row r="2540" spans="2:11" ht="16.350000000000001" customHeight="1" thickBot="1" x14ac:dyDescent="0.45">
      <c r="B2540" s="90"/>
      <c r="C2540" s="90"/>
      <c r="D2540" s="48" t="s">
        <v>2437</v>
      </c>
      <c r="E2540" s="90"/>
      <c r="F2540" s="90"/>
      <c r="G2540" s="90"/>
      <c r="H2540" s="90"/>
      <c r="I2540" s="90"/>
      <c r="J2540" s="90"/>
      <c r="K2540" s="92"/>
    </row>
    <row r="2541" spans="2:11" ht="15.6" customHeight="1" x14ac:dyDescent="0.4">
      <c r="B2541" s="89">
        <v>1268</v>
      </c>
      <c r="C2541" s="89">
        <v>3903</v>
      </c>
      <c r="D2541" s="20" t="s">
        <v>6188</v>
      </c>
      <c r="E2541" s="89" t="s">
        <v>28</v>
      </c>
      <c r="F2541" s="89" t="s">
        <v>57</v>
      </c>
      <c r="G2541" s="89" t="s">
        <v>29</v>
      </c>
      <c r="H2541" s="89">
        <f>9+7+11+11+7</f>
        <v>45</v>
      </c>
      <c r="I2541" s="89">
        <f>13+19+23+23+10</f>
        <v>88</v>
      </c>
      <c r="J2541" s="89">
        <v>2267</v>
      </c>
      <c r="K2541" s="91" t="s">
        <v>15</v>
      </c>
    </row>
    <row r="2542" spans="2:11" ht="16.350000000000001" customHeight="1" thickBot="1" x14ac:dyDescent="0.45">
      <c r="B2542" s="90"/>
      <c r="C2542" s="90"/>
      <c r="D2542" s="48" t="s">
        <v>2438</v>
      </c>
      <c r="E2542" s="90"/>
      <c r="F2542" s="90"/>
      <c r="G2542" s="90"/>
      <c r="H2542" s="90"/>
      <c r="I2542" s="90"/>
      <c r="J2542" s="90"/>
      <c r="K2542" s="92"/>
    </row>
    <row r="2543" spans="2:11" ht="15.6" customHeight="1" x14ac:dyDescent="0.4">
      <c r="B2543" s="89">
        <v>1269</v>
      </c>
      <c r="C2543" s="89">
        <v>2035</v>
      </c>
      <c r="D2543" s="20" t="s">
        <v>2439</v>
      </c>
      <c r="E2543" s="89" t="s">
        <v>13</v>
      </c>
      <c r="F2543" s="89" t="s">
        <v>13</v>
      </c>
      <c r="G2543" s="89" t="s">
        <v>29</v>
      </c>
      <c r="H2543" s="89"/>
      <c r="I2543" s="89"/>
      <c r="J2543" s="89">
        <v>2055</v>
      </c>
      <c r="K2543" s="91" t="s">
        <v>19</v>
      </c>
    </row>
    <row r="2544" spans="2:11" ht="16.350000000000001" customHeight="1" thickBot="1" x14ac:dyDescent="0.45">
      <c r="B2544" s="90"/>
      <c r="C2544" s="90"/>
      <c r="D2544" s="48" t="s">
        <v>2440</v>
      </c>
      <c r="E2544" s="90"/>
      <c r="F2544" s="90"/>
      <c r="G2544" s="90"/>
      <c r="H2544" s="90"/>
      <c r="I2544" s="90"/>
      <c r="J2544" s="90"/>
      <c r="K2544" s="92"/>
    </row>
    <row r="2545" spans="2:11" ht="15.6" customHeight="1" x14ac:dyDescent="0.4">
      <c r="B2545" s="89">
        <v>1270</v>
      </c>
      <c r="C2545" s="89">
        <v>2036</v>
      </c>
      <c r="D2545" s="20" t="s">
        <v>2441</v>
      </c>
      <c r="E2545" s="89">
        <v>52</v>
      </c>
      <c r="F2545" s="89" t="s">
        <v>13</v>
      </c>
      <c r="G2545" s="89" t="s">
        <v>32</v>
      </c>
      <c r="H2545" s="89"/>
      <c r="I2545" s="89"/>
      <c r="J2545" s="89">
        <v>2114</v>
      </c>
      <c r="K2545" s="91" t="s">
        <v>19</v>
      </c>
    </row>
    <row r="2546" spans="2:11" ht="16.350000000000001" customHeight="1" thickBot="1" x14ac:dyDescent="0.45">
      <c r="B2546" s="90"/>
      <c r="C2546" s="90"/>
      <c r="D2546" s="48" t="s">
        <v>2442</v>
      </c>
      <c r="E2546" s="90"/>
      <c r="F2546" s="90"/>
      <c r="G2546" s="90"/>
      <c r="H2546" s="90"/>
      <c r="I2546" s="90"/>
      <c r="J2546" s="90"/>
      <c r="K2546" s="92"/>
    </row>
    <row r="2547" spans="2:11" ht="15.6" customHeight="1" x14ac:dyDescent="0.4">
      <c r="B2547" s="89">
        <v>1271</v>
      </c>
      <c r="C2547" s="89">
        <v>2037</v>
      </c>
      <c r="D2547" s="20" t="s">
        <v>2443</v>
      </c>
      <c r="E2547" s="89" t="s">
        <v>13</v>
      </c>
      <c r="F2547" s="89" t="s">
        <v>13</v>
      </c>
      <c r="G2547" s="89" t="s">
        <v>29</v>
      </c>
      <c r="H2547" s="89"/>
      <c r="I2547" s="89"/>
      <c r="J2547" s="89">
        <v>2010</v>
      </c>
      <c r="K2547" s="91" t="s">
        <v>19</v>
      </c>
    </row>
    <row r="2548" spans="2:11" ht="16.350000000000001" customHeight="1" thickBot="1" x14ac:dyDescent="0.45">
      <c r="B2548" s="90"/>
      <c r="C2548" s="90"/>
      <c r="D2548" s="48" t="s">
        <v>2444</v>
      </c>
      <c r="E2548" s="90"/>
      <c r="F2548" s="90"/>
      <c r="G2548" s="90"/>
      <c r="H2548" s="90"/>
      <c r="I2548" s="90"/>
      <c r="J2548" s="90"/>
      <c r="K2548" s="92"/>
    </row>
    <row r="2549" spans="2:11" ht="15.6" customHeight="1" x14ac:dyDescent="0.4">
      <c r="B2549" s="89">
        <v>1272</v>
      </c>
      <c r="C2549" s="89">
        <v>2038</v>
      </c>
      <c r="D2549" s="20" t="s">
        <v>2445</v>
      </c>
      <c r="E2549" s="89">
        <v>82</v>
      </c>
      <c r="F2549" s="89" t="s">
        <v>13</v>
      </c>
      <c r="G2549" s="89" t="s">
        <v>323</v>
      </c>
      <c r="H2549" s="89"/>
      <c r="I2549" s="89"/>
      <c r="J2549" s="89">
        <v>2064</v>
      </c>
      <c r="K2549" s="91" t="s">
        <v>19</v>
      </c>
    </row>
    <row r="2550" spans="2:11" ht="16.350000000000001" customHeight="1" thickBot="1" x14ac:dyDescent="0.45">
      <c r="B2550" s="90"/>
      <c r="C2550" s="90"/>
      <c r="D2550" s="48" t="s">
        <v>2446</v>
      </c>
      <c r="E2550" s="90"/>
      <c r="F2550" s="90"/>
      <c r="G2550" s="90"/>
      <c r="H2550" s="90"/>
      <c r="I2550" s="90"/>
      <c r="J2550" s="90"/>
      <c r="K2550" s="92"/>
    </row>
    <row r="2551" spans="2:11" ht="15.6" customHeight="1" x14ac:dyDescent="0.4">
      <c r="B2551" s="89">
        <v>1273</v>
      </c>
      <c r="C2551" s="89">
        <v>2039</v>
      </c>
      <c r="D2551" s="20" t="s">
        <v>2447</v>
      </c>
      <c r="E2551" s="89">
        <v>48</v>
      </c>
      <c r="F2551" s="89" t="s">
        <v>13</v>
      </c>
      <c r="G2551" s="89" t="s">
        <v>116</v>
      </c>
      <c r="H2551" s="89"/>
      <c r="I2551" s="89"/>
      <c r="J2551" s="89">
        <v>2037</v>
      </c>
      <c r="K2551" s="91" t="s">
        <v>19</v>
      </c>
    </row>
    <row r="2552" spans="2:11" ht="16.350000000000001" customHeight="1" thickBot="1" x14ac:dyDescent="0.45">
      <c r="B2552" s="90"/>
      <c r="C2552" s="90"/>
      <c r="D2552" s="48" t="s">
        <v>2448</v>
      </c>
      <c r="E2552" s="90"/>
      <c r="F2552" s="90"/>
      <c r="G2552" s="90"/>
      <c r="H2552" s="90"/>
      <c r="I2552" s="90"/>
      <c r="J2552" s="90"/>
      <c r="K2552" s="92"/>
    </row>
    <row r="2553" spans="2:11" ht="15.6" customHeight="1" x14ac:dyDescent="0.4">
      <c r="B2553" s="89">
        <v>1274</v>
      </c>
      <c r="C2553" s="89">
        <v>2040</v>
      </c>
      <c r="D2553" s="20" t="s">
        <v>2449</v>
      </c>
      <c r="E2553" s="89">
        <v>70</v>
      </c>
      <c r="F2553" s="89" t="s">
        <v>13</v>
      </c>
      <c r="G2553" s="89" t="s">
        <v>116</v>
      </c>
      <c r="H2553" s="89"/>
      <c r="I2553" s="89"/>
      <c r="J2553" s="89">
        <v>2055</v>
      </c>
      <c r="K2553" s="91" t="s">
        <v>19</v>
      </c>
    </row>
    <row r="2554" spans="2:11" ht="16.350000000000001" customHeight="1" thickBot="1" x14ac:dyDescent="0.45">
      <c r="B2554" s="90"/>
      <c r="C2554" s="90"/>
      <c r="D2554" s="48" t="s">
        <v>2450</v>
      </c>
      <c r="E2554" s="90"/>
      <c r="F2554" s="90"/>
      <c r="G2554" s="90"/>
      <c r="H2554" s="90"/>
      <c r="I2554" s="90"/>
      <c r="J2554" s="90"/>
      <c r="K2554" s="92"/>
    </row>
    <row r="2555" spans="2:11" ht="15.6" customHeight="1" x14ac:dyDescent="0.4">
      <c r="B2555" s="89">
        <v>1275</v>
      </c>
      <c r="C2555" s="89">
        <v>2041</v>
      </c>
      <c r="D2555" s="20" t="s">
        <v>2451</v>
      </c>
      <c r="E2555" s="89">
        <v>77</v>
      </c>
      <c r="F2555" s="89" t="s">
        <v>13</v>
      </c>
      <c r="G2555" s="89" t="s">
        <v>169</v>
      </c>
      <c r="H2555" s="89"/>
      <c r="I2555" s="89"/>
      <c r="J2555" s="89">
        <v>2062</v>
      </c>
      <c r="K2555" s="91" t="s">
        <v>19</v>
      </c>
    </row>
    <row r="2556" spans="2:11" ht="16.350000000000001" customHeight="1" thickBot="1" x14ac:dyDescent="0.45">
      <c r="B2556" s="90"/>
      <c r="C2556" s="90"/>
      <c r="D2556" s="48" t="s">
        <v>2452</v>
      </c>
      <c r="E2556" s="90"/>
      <c r="F2556" s="90"/>
      <c r="G2556" s="90"/>
      <c r="H2556" s="90"/>
      <c r="I2556" s="90"/>
      <c r="J2556" s="90"/>
      <c r="K2556" s="92"/>
    </row>
    <row r="2557" spans="2:11" ht="15.6" customHeight="1" x14ac:dyDescent="0.4">
      <c r="B2557" s="89">
        <v>1276</v>
      </c>
      <c r="C2557" s="89">
        <v>2042</v>
      </c>
      <c r="D2557" s="20" t="s">
        <v>2453</v>
      </c>
      <c r="E2557" s="89" t="s">
        <v>13</v>
      </c>
      <c r="F2557" s="89" t="s">
        <v>13</v>
      </c>
      <c r="G2557" s="89" t="s">
        <v>29</v>
      </c>
      <c r="H2557" s="89"/>
      <c r="I2557" s="89"/>
      <c r="J2557" s="89">
        <v>2044</v>
      </c>
      <c r="K2557" s="91" t="s">
        <v>19</v>
      </c>
    </row>
    <row r="2558" spans="2:11" ht="16.350000000000001" customHeight="1" thickBot="1" x14ac:dyDescent="0.45">
      <c r="B2558" s="90"/>
      <c r="C2558" s="90"/>
      <c r="D2558" s="48" t="s">
        <v>2454</v>
      </c>
      <c r="E2558" s="90"/>
      <c r="F2558" s="90"/>
      <c r="G2558" s="90"/>
      <c r="H2558" s="90"/>
      <c r="I2558" s="90"/>
      <c r="J2558" s="90"/>
      <c r="K2558" s="92"/>
    </row>
    <row r="2559" spans="2:11" ht="15.6" customHeight="1" x14ac:dyDescent="0.4">
      <c r="B2559" s="89">
        <v>1277</v>
      </c>
      <c r="C2559" s="89">
        <v>2043</v>
      </c>
      <c r="D2559" s="20" t="s">
        <v>2455</v>
      </c>
      <c r="E2559" s="89">
        <v>79</v>
      </c>
      <c r="F2559" s="89" t="s">
        <v>134</v>
      </c>
      <c r="G2559" s="89" t="s">
        <v>29</v>
      </c>
      <c r="H2559" s="89">
        <f>8+11+9</f>
        <v>28</v>
      </c>
      <c r="I2559" s="89">
        <f>2-2-7</f>
        <v>-7</v>
      </c>
      <c r="J2559" s="89">
        <v>2509</v>
      </c>
      <c r="K2559" s="91" t="s">
        <v>15</v>
      </c>
    </row>
    <row r="2560" spans="2:11" ht="16.350000000000001" customHeight="1" thickBot="1" x14ac:dyDescent="0.45">
      <c r="B2560" s="90"/>
      <c r="C2560" s="90"/>
      <c r="D2560" s="48" t="s">
        <v>2456</v>
      </c>
      <c r="E2560" s="90"/>
      <c r="F2560" s="90"/>
      <c r="G2560" s="90"/>
      <c r="H2560" s="90"/>
      <c r="I2560" s="90"/>
      <c r="J2560" s="90"/>
      <c r="K2560" s="92"/>
    </row>
    <row r="2561" spans="2:11" ht="15.6" customHeight="1" x14ac:dyDescent="0.4">
      <c r="B2561" s="89">
        <v>1278</v>
      </c>
      <c r="C2561" s="89">
        <v>2044</v>
      </c>
      <c r="D2561" s="20" t="s">
        <v>2457</v>
      </c>
      <c r="E2561" s="89">
        <v>89</v>
      </c>
      <c r="F2561" s="89" t="s">
        <v>13</v>
      </c>
      <c r="G2561" s="89" t="s">
        <v>32</v>
      </c>
      <c r="H2561" s="89"/>
      <c r="I2561" s="89"/>
      <c r="J2561" s="89">
        <v>2080</v>
      </c>
      <c r="K2561" s="91" t="s">
        <v>19</v>
      </c>
    </row>
    <row r="2562" spans="2:11" ht="16.350000000000001" customHeight="1" thickBot="1" x14ac:dyDescent="0.45">
      <c r="B2562" s="90"/>
      <c r="C2562" s="90"/>
      <c r="D2562" s="48" t="s">
        <v>2458</v>
      </c>
      <c r="E2562" s="90"/>
      <c r="F2562" s="90"/>
      <c r="G2562" s="90"/>
      <c r="H2562" s="90"/>
      <c r="I2562" s="90"/>
      <c r="J2562" s="90"/>
      <c r="K2562" s="92"/>
    </row>
    <row r="2563" spans="2:11" ht="15.6" customHeight="1" x14ac:dyDescent="0.4">
      <c r="B2563" s="89">
        <v>1279</v>
      </c>
      <c r="C2563" s="89">
        <v>2045</v>
      </c>
      <c r="D2563" s="20" t="s">
        <v>2459</v>
      </c>
      <c r="E2563" s="89">
        <v>86</v>
      </c>
      <c r="F2563" s="89" t="s">
        <v>13</v>
      </c>
      <c r="G2563" s="89" t="s">
        <v>79</v>
      </c>
      <c r="H2563" s="89"/>
      <c r="I2563" s="89"/>
      <c r="J2563" s="89">
        <v>2056</v>
      </c>
      <c r="K2563" s="91" t="s">
        <v>19</v>
      </c>
    </row>
    <row r="2564" spans="2:11" ht="16.350000000000001" customHeight="1" thickBot="1" x14ac:dyDescent="0.45">
      <c r="B2564" s="90"/>
      <c r="C2564" s="90"/>
      <c r="D2564" s="48" t="s">
        <v>2460</v>
      </c>
      <c r="E2564" s="90"/>
      <c r="F2564" s="90"/>
      <c r="G2564" s="90"/>
      <c r="H2564" s="90"/>
      <c r="I2564" s="90"/>
      <c r="J2564" s="90"/>
      <c r="K2564" s="92"/>
    </row>
    <row r="2565" spans="2:11" ht="15.6" customHeight="1" x14ac:dyDescent="0.4">
      <c r="B2565" s="89">
        <v>1280</v>
      </c>
      <c r="C2565" s="89">
        <v>2046</v>
      </c>
      <c r="D2565" s="20" t="s">
        <v>2461</v>
      </c>
      <c r="E2565" s="89">
        <v>78</v>
      </c>
      <c r="F2565" s="89" t="s">
        <v>184</v>
      </c>
      <c r="G2565" s="89" t="s">
        <v>32</v>
      </c>
      <c r="H2565" s="89"/>
      <c r="I2565" s="89"/>
      <c r="J2565" s="89">
        <v>2241</v>
      </c>
      <c r="K2565" s="91" t="s">
        <v>19</v>
      </c>
    </row>
    <row r="2566" spans="2:11" ht="16.350000000000001" customHeight="1" thickBot="1" x14ac:dyDescent="0.45">
      <c r="B2566" s="90"/>
      <c r="C2566" s="90"/>
      <c r="D2566" s="48" t="s">
        <v>2462</v>
      </c>
      <c r="E2566" s="90"/>
      <c r="F2566" s="90"/>
      <c r="G2566" s="90"/>
      <c r="H2566" s="90"/>
      <c r="I2566" s="90"/>
      <c r="J2566" s="90"/>
      <c r="K2566" s="92"/>
    </row>
    <row r="2567" spans="2:11" ht="15.6" customHeight="1" x14ac:dyDescent="0.4">
      <c r="B2567" s="89">
        <v>1281</v>
      </c>
      <c r="C2567" s="89">
        <v>2047</v>
      </c>
      <c r="D2567" s="20" t="s">
        <v>2463</v>
      </c>
      <c r="E2567" s="89" t="s">
        <v>189</v>
      </c>
      <c r="F2567" s="89" t="s">
        <v>13</v>
      </c>
      <c r="G2567" s="89" t="s">
        <v>255</v>
      </c>
      <c r="H2567" s="89">
        <v>7</v>
      </c>
      <c r="I2567" s="89">
        <v>-8</v>
      </c>
      <c r="J2567" s="89">
        <v>1993</v>
      </c>
      <c r="K2567" s="91" t="s">
        <v>15</v>
      </c>
    </row>
    <row r="2568" spans="2:11" ht="16.350000000000001" customHeight="1" thickBot="1" x14ac:dyDescent="0.45">
      <c r="B2568" s="90"/>
      <c r="C2568" s="90"/>
      <c r="D2568" s="48" t="s">
        <v>2464</v>
      </c>
      <c r="E2568" s="90"/>
      <c r="F2568" s="90"/>
      <c r="G2568" s="90"/>
      <c r="H2568" s="90"/>
      <c r="I2568" s="90"/>
      <c r="J2568" s="90"/>
      <c r="K2568" s="92"/>
    </row>
    <row r="2569" spans="2:11" ht="15.6" customHeight="1" x14ac:dyDescent="0.4">
      <c r="B2569" s="89">
        <v>1282</v>
      </c>
      <c r="C2569" s="89">
        <v>2048</v>
      </c>
      <c r="D2569" s="20" t="s">
        <v>2465</v>
      </c>
      <c r="E2569" s="89">
        <v>69</v>
      </c>
      <c r="F2569" s="89" t="s">
        <v>13</v>
      </c>
      <c r="G2569" s="89" t="s">
        <v>255</v>
      </c>
      <c r="H2569" s="89"/>
      <c r="I2569" s="89"/>
      <c r="J2569" s="89">
        <v>1956</v>
      </c>
      <c r="K2569" s="91" t="s">
        <v>19</v>
      </c>
    </row>
    <row r="2570" spans="2:11" ht="16.350000000000001" customHeight="1" thickBot="1" x14ac:dyDescent="0.45">
      <c r="B2570" s="90"/>
      <c r="C2570" s="90"/>
      <c r="D2570" s="48" t="s">
        <v>2466</v>
      </c>
      <c r="E2570" s="90"/>
      <c r="F2570" s="90"/>
      <c r="G2570" s="90"/>
      <c r="H2570" s="90"/>
      <c r="I2570" s="90"/>
      <c r="J2570" s="90"/>
      <c r="K2570" s="92"/>
    </row>
    <row r="2571" spans="2:11" ht="15.6" customHeight="1" x14ac:dyDescent="0.4">
      <c r="B2571" s="89">
        <v>1283</v>
      </c>
      <c r="C2571" s="89">
        <v>2049</v>
      </c>
      <c r="D2571" s="20" t="s">
        <v>2467</v>
      </c>
      <c r="E2571" s="89">
        <v>92</v>
      </c>
      <c r="F2571" s="89" t="s">
        <v>13</v>
      </c>
      <c r="G2571" s="89" t="s">
        <v>32</v>
      </c>
      <c r="H2571" s="89"/>
      <c r="I2571" s="89"/>
      <c r="J2571" s="89">
        <v>2059</v>
      </c>
      <c r="K2571" s="91" t="s">
        <v>19</v>
      </c>
    </row>
    <row r="2572" spans="2:11" ht="16.350000000000001" customHeight="1" thickBot="1" x14ac:dyDescent="0.45">
      <c r="B2572" s="90"/>
      <c r="C2572" s="90"/>
      <c r="D2572" s="48" t="s">
        <v>2468</v>
      </c>
      <c r="E2572" s="90"/>
      <c r="F2572" s="90"/>
      <c r="G2572" s="90"/>
      <c r="H2572" s="90"/>
      <c r="I2572" s="90"/>
      <c r="J2572" s="90"/>
      <c r="K2572" s="92"/>
    </row>
    <row r="2573" spans="2:11" ht="15.6" customHeight="1" x14ac:dyDescent="0.4">
      <c r="B2573" s="89">
        <v>1284</v>
      </c>
      <c r="C2573" s="89">
        <v>2050</v>
      </c>
      <c r="D2573" s="20" t="s">
        <v>2469</v>
      </c>
      <c r="E2573" s="89">
        <v>87</v>
      </c>
      <c r="F2573" s="89" t="s">
        <v>13</v>
      </c>
      <c r="G2573" s="89" t="s">
        <v>29</v>
      </c>
      <c r="H2573" s="89"/>
      <c r="I2573" s="89"/>
      <c r="J2573" s="89">
        <v>2153</v>
      </c>
      <c r="K2573" s="91" t="s">
        <v>19</v>
      </c>
    </row>
    <row r="2574" spans="2:11" ht="16.350000000000001" customHeight="1" thickBot="1" x14ac:dyDescent="0.45">
      <c r="B2574" s="90"/>
      <c r="C2574" s="90"/>
      <c r="D2574" s="48" t="s">
        <v>2470</v>
      </c>
      <c r="E2574" s="90"/>
      <c r="F2574" s="90"/>
      <c r="G2574" s="90"/>
      <c r="H2574" s="90"/>
      <c r="I2574" s="90"/>
      <c r="J2574" s="90"/>
      <c r="K2574" s="92"/>
    </row>
    <row r="2575" spans="2:11" ht="15.6" customHeight="1" x14ac:dyDescent="0.4">
      <c r="B2575" s="89">
        <v>1285</v>
      </c>
      <c r="C2575" s="89">
        <v>2051</v>
      </c>
      <c r="D2575" s="20" t="s">
        <v>2471</v>
      </c>
      <c r="E2575" s="89">
        <v>54</v>
      </c>
      <c r="F2575" s="89" t="s">
        <v>13</v>
      </c>
      <c r="G2575" s="89" t="s">
        <v>32</v>
      </c>
      <c r="H2575" s="89"/>
      <c r="I2575" s="89"/>
      <c r="J2575" s="89">
        <v>2063</v>
      </c>
      <c r="K2575" s="91" t="s">
        <v>19</v>
      </c>
    </row>
    <row r="2576" spans="2:11" ht="16.350000000000001" customHeight="1" thickBot="1" x14ac:dyDescent="0.45">
      <c r="B2576" s="90"/>
      <c r="C2576" s="90"/>
      <c r="D2576" s="48" t="s">
        <v>2472</v>
      </c>
      <c r="E2576" s="90"/>
      <c r="F2576" s="90"/>
      <c r="G2576" s="90"/>
      <c r="H2576" s="90"/>
      <c r="I2576" s="90"/>
      <c r="J2576" s="90"/>
      <c r="K2576" s="92"/>
    </row>
    <row r="2577" spans="2:11" ht="15.6" customHeight="1" x14ac:dyDescent="0.4">
      <c r="B2577" s="89">
        <v>1286</v>
      </c>
      <c r="C2577" s="89">
        <v>2052</v>
      </c>
      <c r="D2577" s="20" t="s">
        <v>2473</v>
      </c>
      <c r="E2577" s="89">
        <v>45</v>
      </c>
      <c r="F2577" s="89" t="s">
        <v>13</v>
      </c>
      <c r="G2577" s="89" t="s">
        <v>29</v>
      </c>
      <c r="H2577" s="89"/>
      <c r="I2577" s="89"/>
      <c r="J2577" s="89">
        <v>2048</v>
      </c>
      <c r="K2577" s="91" t="s">
        <v>19</v>
      </c>
    </row>
    <row r="2578" spans="2:11" ht="16.350000000000001" customHeight="1" thickBot="1" x14ac:dyDescent="0.45">
      <c r="B2578" s="90"/>
      <c r="C2578" s="90"/>
      <c r="D2578" s="48" t="s">
        <v>2474</v>
      </c>
      <c r="E2578" s="90"/>
      <c r="F2578" s="90"/>
      <c r="G2578" s="90"/>
      <c r="H2578" s="90"/>
      <c r="I2578" s="90"/>
      <c r="J2578" s="90"/>
      <c r="K2578" s="92"/>
    </row>
    <row r="2579" spans="2:11" ht="15.6" customHeight="1" x14ac:dyDescent="0.4">
      <c r="B2579" s="89">
        <v>1287</v>
      </c>
      <c r="C2579" s="89">
        <v>2053</v>
      </c>
      <c r="D2579" s="20" t="s">
        <v>2475</v>
      </c>
      <c r="E2579" s="89">
        <v>87</v>
      </c>
      <c r="F2579" s="89" t="s">
        <v>13</v>
      </c>
      <c r="G2579" s="89" t="s">
        <v>79</v>
      </c>
      <c r="H2579" s="89"/>
      <c r="I2579" s="89"/>
      <c r="J2579" s="89">
        <v>2070</v>
      </c>
      <c r="K2579" s="91" t="s">
        <v>19</v>
      </c>
    </row>
    <row r="2580" spans="2:11" ht="16.350000000000001" customHeight="1" thickBot="1" x14ac:dyDescent="0.45">
      <c r="B2580" s="90"/>
      <c r="C2580" s="90"/>
      <c r="D2580" s="48" t="s">
        <v>2476</v>
      </c>
      <c r="E2580" s="90"/>
      <c r="F2580" s="90"/>
      <c r="G2580" s="90"/>
      <c r="H2580" s="90"/>
      <c r="I2580" s="90"/>
      <c r="J2580" s="90"/>
      <c r="K2580" s="92"/>
    </row>
    <row r="2581" spans="2:11" ht="15.6" customHeight="1" x14ac:dyDescent="0.4">
      <c r="B2581" s="89">
        <v>1288</v>
      </c>
      <c r="C2581" s="89">
        <v>2054</v>
      </c>
      <c r="D2581" s="20" t="s">
        <v>2477</v>
      </c>
      <c r="E2581" s="89" t="s">
        <v>189</v>
      </c>
      <c r="F2581" s="89" t="s">
        <v>57</v>
      </c>
      <c r="G2581" s="89" t="s">
        <v>29</v>
      </c>
      <c r="H2581" s="89">
        <v>8</v>
      </c>
      <c r="I2581" s="89">
        <v>9</v>
      </c>
      <c r="J2581" s="89">
        <v>2229</v>
      </c>
      <c r="K2581" s="91" t="s">
        <v>15</v>
      </c>
    </row>
    <row r="2582" spans="2:11" ht="16.350000000000001" customHeight="1" thickBot="1" x14ac:dyDescent="0.45">
      <c r="B2582" s="90"/>
      <c r="C2582" s="90"/>
      <c r="D2582" s="48" t="s">
        <v>2478</v>
      </c>
      <c r="E2582" s="90"/>
      <c r="F2582" s="90"/>
      <c r="G2582" s="90"/>
      <c r="H2582" s="90"/>
      <c r="I2582" s="90"/>
      <c r="J2582" s="90"/>
      <c r="K2582" s="92"/>
    </row>
    <row r="2583" spans="2:11" ht="15.6" customHeight="1" x14ac:dyDescent="0.4">
      <c r="B2583" s="89">
        <v>1289</v>
      </c>
      <c r="C2583" s="89">
        <v>2055</v>
      </c>
      <c r="D2583" s="20" t="s">
        <v>2479</v>
      </c>
      <c r="E2583" s="89" t="s">
        <v>13</v>
      </c>
      <c r="F2583" s="89" t="s">
        <v>13</v>
      </c>
      <c r="G2583" s="89" t="s">
        <v>149</v>
      </c>
      <c r="H2583" s="89"/>
      <c r="I2583" s="89"/>
      <c r="J2583" s="89">
        <v>2055</v>
      </c>
      <c r="K2583" s="91" t="s">
        <v>19</v>
      </c>
    </row>
    <row r="2584" spans="2:11" ht="16.350000000000001" customHeight="1" thickBot="1" x14ac:dyDescent="0.45">
      <c r="B2584" s="90"/>
      <c r="C2584" s="90"/>
      <c r="D2584" s="48" t="s">
        <v>2480</v>
      </c>
      <c r="E2584" s="90"/>
      <c r="F2584" s="90"/>
      <c r="G2584" s="90"/>
      <c r="H2584" s="90"/>
      <c r="I2584" s="90"/>
      <c r="J2584" s="90"/>
      <c r="K2584" s="92"/>
    </row>
    <row r="2585" spans="2:11" ht="15.6" customHeight="1" x14ac:dyDescent="0.4">
      <c r="B2585" s="89">
        <v>1290</v>
      </c>
      <c r="C2585" s="89">
        <v>2056</v>
      </c>
      <c r="D2585" s="20" t="s">
        <v>2481</v>
      </c>
      <c r="E2585" s="89">
        <v>88</v>
      </c>
      <c r="F2585" s="89" t="s">
        <v>13</v>
      </c>
      <c r="G2585" s="89" t="s">
        <v>79</v>
      </c>
      <c r="H2585" s="89"/>
      <c r="I2585" s="89"/>
      <c r="J2585" s="89">
        <v>2055</v>
      </c>
      <c r="K2585" s="91" t="s">
        <v>19</v>
      </c>
    </row>
    <row r="2586" spans="2:11" ht="16.350000000000001" customHeight="1" thickBot="1" x14ac:dyDescent="0.45">
      <c r="B2586" s="90"/>
      <c r="C2586" s="90"/>
      <c r="D2586" s="48" t="s">
        <v>2482</v>
      </c>
      <c r="E2586" s="90"/>
      <c r="F2586" s="90"/>
      <c r="G2586" s="90"/>
      <c r="H2586" s="90"/>
      <c r="I2586" s="90"/>
      <c r="J2586" s="90"/>
      <c r="K2586" s="92"/>
    </row>
    <row r="2587" spans="2:11" ht="15.6" customHeight="1" x14ac:dyDescent="0.4">
      <c r="B2587" s="89">
        <v>1291</v>
      </c>
      <c r="C2587" s="89">
        <v>2057</v>
      </c>
      <c r="D2587" s="20" t="s">
        <v>2483</v>
      </c>
      <c r="E2587" s="89">
        <v>89</v>
      </c>
      <c r="F2587" s="89" t="s">
        <v>13</v>
      </c>
      <c r="G2587" s="89" t="s">
        <v>79</v>
      </c>
      <c r="H2587" s="89"/>
      <c r="I2587" s="89"/>
      <c r="J2587" s="89">
        <v>2069</v>
      </c>
      <c r="K2587" s="91" t="s">
        <v>19</v>
      </c>
    </row>
    <row r="2588" spans="2:11" ht="16.350000000000001" customHeight="1" thickBot="1" x14ac:dyDescent="0.45">
      <c r="B2588" s="90"/>
      <c r="C2588" s="90"/>
      <c r="D2588" s="48" t="s">
        <v>2484</v>
      </c>
      <c r="E2588" s="90"/>
      <c r="F2588" s="90"/>
      <c r="G2588" s="90"/>
      <c r="H2588" s="90"/>
      <c r="I2588" s="90"/>
      <c r="J2588" s="90"/>
      <c r="K2588" s="92"/>
    </row>
    <row r="2589" spans="2:11" ht="15.6" customHeight="1" x14ac:dyDescent="0.4">
      <c r="B2589" s="89">
        <v>1292</v>
      </c>
      <c r="C2589" s="89">
        <v>3729</v>
      </c>
      <c r="D2589" s="20" t="s">
        <v>2485</v>
      </c>
      <c r="E2589" s="89" t="s">
        <v>510</v>
      </c>
      <c r="F2589" s="89" t="s">
        <v>13</v>
      </c>
      <c r="G2589" s="89" t="s">
        <v>85</v>
      </c>
      <c r="H2589" s="89"/>
      <c r="I2589" s="89"/>
      <c r="J2589" s="89">
        <v>2022</v>
      </c>
      <c r="K2589" s="91" t="s">
        <v>19</v>
      </c>
    </row>
    <row r="2590" spans="2:11" ht="16.350000000000001" customHeight="1" thickBot="1" x14ac:dyDescent="0.45">
      <c r="B2590" s="90"/>
      <c r="C2590" s="90"/>
      <c r="D2590" s="48" t="s">
        <v>2486</v>
      </c>
      <c r="E2590" s="90"/>
      <c r="F2590" s="90"/>
      <c r="G2590" s="90"/>
      <c r="H2590" s="90"/>
      <c r="I2590" s="90"/>
      <c r="J2590" s="90"/>
      <c r="K2590" s="92"/>
    </row>
    <row r="2591" spans="2:11" ht="15.6" customHeight="1" x14ac:dyDescent="0.4">
      <c r="B2591" s="89">
        <v>1293</v>
      </c>
      <c r="C2591" s="89">
        <v>2058</v>
      </c>
      <c r="D2591" s="20" t="s">
        <v>2487</v>
      </c>
      <c r="E2591" s="89" t="s">
        <v>13</v>
      </c>
      <c r="F2591" s="89" t="s">
        <v>13</v>
      </c>
      <c r="G2591" s="89" t="s">
        <v>29</v>
      </c>
      <c r="H2591" s="89"/>
      <c r="I2591" s="89"/>
      <c r="J2591" s="89">
        <v>2061</v>
      </c>
      <c r="K2591" s="91" t="s">
        <v>19</v>
      </c>
    </row>
    <row r="2592" spans="2:11" ht="16.350000000000001" customHeight="1" thickBot="1" x14ac:dyDescent="0.45">
      <c r="B2592" s="90"/>
      <c r="C2592" s="90"/>
      <c r="D2592" s="48" t="s">
        <v>2488</v>
      </c>
      <c r="E2592" s="90"/>
      <c r="F2592" s="90"/>
      <c r="G2592" s="90"/>
      <c r="H2592" s="90"/>
      <c r="I2592" s="90"/>
      <c r="J2592" s="90"/>
      <c r="K2592" s="92"/>
    </row>
    <row r="2593" spans="2:11" ht="15.6" customHeight="1" x14ac:dyDescent="0.4">
      <c r="B2593" s="89">
        <v>1294</v>
      </c>
      <c r="C2593" s="89">
        <v>2059</v>
      </c>
      <c r="D2593" s="20" t="s">
        <v>2489</v>
      </c>
      <c r="E2593" s="89">
        <v>96</v>
      </c>
      <c r="F2593" s="89" t="s">
        <v>57</v>
      </c>
      <c r="G2593" s="89" t="s">
        <v>32</v>
      </c>
      <c r="H2593" s="89"/>
      <c r="I2593" s="89"/>
      <c r="J2593" s="89">
        <v>2167</v>
      </c>
      <c r="K2593" s="91" t="s">
        <v>19</v>
      </c>
    </row>
    <row r="2594" spans="2:11" ht="16.350000000000001" customHeight="1" thickBot="1" x14ac:dyDescent="0.45">
      <c r="B2594" s="90"/>
      <c r="C2594" s="90"/>
      <c r="D2594" s="48" t="s">
        <v>2490</v>
      </c>
      <c r="E2594" s="90"/>
      <c r="F2594" s="90"/>
      <c r="G2594" s="90"/>
      <c r="H2594" s="90"/>
      <c r="I2594" s="90"/>
      <c r="J2594" s="90"/>
      <c r="K2594" s="92"/>
    </row>
    <row r="2595" spans="2:11" ht="15.6" customHeight="1" x14ac:dyDescent="0.4">
      <c r="B2595" s="89">
        <v>1295</v>
      </c>
      <c r="C2595" s="89">
        <v>2061</v>
      </c>
      <c r="D2595" s="20" t="s">
        <v>6191</v>
      </c>
      <c r="E2595" s="89">
        <v>72</v>
      </c>
      <c r="F2595" s="89" t="s">
        <v>13</v>
      </c>
      <c r="G2595" s="89" t="s">
        <v>29</v>
      </c>
      <c r="H2595" s="89">
        <v>8</v>
      </c>
      <c r="I2595" s="89">
        <v>14</v>
      </c>
      <c r="J2595" s="89">
        <v>2124</v>
      </c>
      <c r="K2595" s="91" t="s">
        <v>15</v>
      </c>
    </row>
    <row r="2596" spans="2:11" ht="16.350000000000001" customHeight="1" thickBot="1" x14ac:dyDescent="0.45">
      <c r="B2596" s="90"/>
      <c r="C2596" s="90"/>
      <c r="D2596" s="48" t="s">
        <v>2495</v>
      </c>
      <c r="E2596" s="90"/>
      <c r="F2596" s="90"/>
      <c r="G2596" s="90"/>
      <c r="H2596" s="90"/>
      <c r="I2596" s="90"/>
      <c r="J2596" s="90"/>
      <c r="K2596" s="92"/>
    </row>
    <row r="2597" spans="2:11" ht="15.6" customHeight="1" x14ac:dyDescent="0.4">
      <c r="B2597" s="89">
        <v>1296</v>
      </c>
      <c r="C2597" s="89">
        <v>3920</v>
      </c>
      <c r="D2597" s="20" t="s">
        <v>2491</v>
      </c>
      <c r="E2597" s="89" t="s">
        <v>13</v>
      </c>
      <c r="F2597" s="89" t="s">
        <v>13</v>
      </c>
      <c r="G2597" s="89" t="s">
        <v>116</v>
      </c>
      <c r="H2597" s="89"/>
      <c r="I2597" s="89"/>
      <c r="J2597" s="89">
        <v>2052</v>
      </c>
      <c r="K2597" s="91" t="s">
        <v>15</v>
      </c>
    </row>
    <row r="2598" spans="2:11" ht="16.350000000000001" customHeight="1" thickBot="1" x14ac:dyDescent="0.45">
      <c r="B2598" s="90"/>
      <c r="C2598" s="90"/>
      <c r="D2598" s="48" t="s">
        <v>2492</v>
      </c>
      <c r="E2598" s="90"/>
      <c r="F2598" s="90"/>
      <c r="G2598" s="90"/>
      <c r="H2598" s="90"/>
      <c r="I2598" s="90"/>
      <c r="J2598" s="90"/>
      <c r="K2598" s="92"/>
    </row>
    <row r="2599" spans="2:11" ht="15.6" customHeight="1" x14ac:dyDescent="0.4">
      <c r="B2599" s="89">
        <v>1297</v>
      </c>
      <c r="C2599" s="89">
        <v>2060</v>
      </c>
      <c r="D2599" s="20" t="s">
        <v>2493</v>
      </c>
      <c r="E2599" s="89">
        <v>94</v>
      </c>
      <c r="F2599" s="89" t="s">
        <v>13</v>
      </c>
      <c r="G2599" s="89" t="s">
        <v>79</v>
      </c>
      <c r="H2599" s="89"/>
      <c r="I2599" s="89"/>
      <c r="J2599" s="89">
        <v>2040</v>
      </c>
      <c r="K2599" s="91" t="s">
        <v>19</v>
      </c>
    </row>
    <row r="2600" spans="2:11" ht="16.350000000000001" customHeight="1" thickBot="1" x14ac:dyDescent="0.45">
      <c r="B2600" s="90"/>
      <c r="C2600" s="90"/>
      <c r="D2600" s="48" t="s">
        <v>2494</v>
      </c>
      <c r="E2600" s="90"/>
      <c r="F2600" s="90"/>
      <c r="G2600" s="90"/>
      <c r="H2600" s="90"/>
      <c r="I2600" s="90"/>
      <c r="J2600" s="90"/>
      <c r="K2600" s="92"/>
    </row>
    <row r="2601" spans="2:11" ht="15.6" customHeight="1" x14ac:dyDescent="0.4">
      <c r="B2601" s="89">
        <v>1298</v>
      </c>
      <c r="C2601" s="89">
        <v>2062</v>
      </c>
      <c r="D2601" s="20" t="s">
        <v>2496</v>
      </c>
      <c r="E2601" s="89">
        <v>95</v>
      </c>
      <c r="F2601" s="89" t="s">
        <v>13</v>
      </c>
      <c r="G2601" s="89" t="s">
        <v>323</v>
      </c>
      <c r="H2601" s="89"/>
      <c r="I2601" s="89"/>
      <c r="J2601" s="89">
        <v>1991</v>
      </c>
      <c r="K2601" s="91" t="s">
        <v>19</v>
      </c>
    </row>
    <row r="2602" spans="2:11" ht="16.350000000000001" customHeight="1" thickBot="1" x14ac:dyDescent="0.45">
      <c r="B2602" s="90"/>
      <c r="C2602" s="90"/>
      <c r="D2602" s="48" t="s">
        <v>2497</v>
      </c>
      <c r="E2602" s="90"/>
      <c r="F2602" s="90"/>
      <c r="G2602" s="90"/>
      <c r="H2602" s="90"/>
      <c r="I2602" s="90"/>
      <c r="J2602" s="90"/>
      <c r="K2602" s="92"/>
    </row>
    <row r="2603" spans="2:11" ht="15.6" customHeight="1" x14ac:dyDescent="0.4">
      <c r="B2603" s="89">
        <v>1299</v>
      </c>
      <c r="C2603" s="89">
        <v>2063</v>
      </c>
      <c r="D2603" s="20" t="s">
        <v>2498</v>
      </c>
      <c r="E2603" s="89">
        <v>93</v>
      </c>
      <c r="F2603" s="89" t="s">
        <v>13</v>
      </c>
      <c r="G2603" s="89" t="s">
        <v>29</v>
      </c>
      <c r="H2603" s="89"/>
      <c r="I2603" s="89"/>
      <c r="J2603" s="89">
        <v>2029</v>
      </c>
      <c r="K2603" s="91" t="s">
        <v>19</v>
      </c>
    </row>
    <row r="2604" spans="2:11" ht="16.350000000000001" customHeight="1" thickBot="1" x14ac:dyDescent="0.45">
      <c r="B2604" s="90"/>
      <c r="C2604" s="90"/>
      <c r="D2604" s="48" t="s">
        <v>2499</v>
      </c>
      <c r="E2604" s="90"/>
      <c r="F2604" s="90"/>
      <c r="G2604" s="90"/>
      <c r="H2604" s="90"/>
      <c r="I2604" s="90"/>
      <c r="J2604" s="90"/>
      <c r="K2604" s="92"/>
    </row>
    <row r="2605" spans="2:11" ht="15.6" customHeight="1" x14ac:dyDescent="0.4">
      <c r="B2605" s="89">
        <v>1300</v>
      </c>
      <c r="C2605" s="89">
        <v>2064</v>
      </c>
      <c r="D2605" s="20" t="s">
        <v>2500</v>
      </c>
      <c r="E2605" s="89">
        <v>48</v>
      </c>
      <c r="F2605" s="89" t="s">
        <v>13</v>
      </c>
      <c r="G2605" s="89" t="s">
        <v>29</v>
      </c>
      <c r="H2605" s="89"/>
      <c r="I2605" s="89"/>
      <c r="J2605" s="89">
        <v>2085</v>
      </c>
      <c r="K2605" s="91" t="s">
        <v>19</v>
      </c>
    </row>
    <row r="2606" spans="2:11" ht="16.350000000000001" customHeight="1" thickBot="1" x14ac:dyDescent="0.45">
      <c r="B2606" s="90"/>
      <c r="C2606" s="90"/>
      <c r="D2606" s="48" t="s">
        <v>2501</v>
      </c>
      <c r="E2606" s="90"/>
      <c r="F2606" s="90"/>
      <c r="G2606" s="90"/>
      <c r="H2606" s="90"/>
      <c r="I2606" s="90"/>
      <c r="J2606" s="90"/>
      <c r="K2606" s="92"/>
    </row>
    <row r="2607" spans="2:11" ht="15.6" customHeight="1" x14ac:dyDescent="0.4">
      <c r="B2607" s="89">
        <v>1301</v>
      </c>
      <c r="C2607" s="89">
        <v>2065</v>
      </c>
      <c r="D2607" s="20" t="s">
        <v>2502</v>
      </c>
      <c r="E2607" s="89" t="s">
        <v>13</v>
      </c>
      <c r="F2607" s="89" t="s">
        <v>13</v>
      </c>
      <c r="G2607" s="89" t="s">
        <v>29</v>
      </c>
      <c r="H2607" s="89"/>
      <c r="I2607" s="89"/>
      <c r="J2607" s="89">
        <v>2070</v>
      </c>
      <c r="K2607" s="91" t="s">
        <v>19</v>
      </c>
    </row>
    <row r="2608" spans="2:11" ht="16.350000000000001" customHeight="1" thickBot="1" x14ac:dyDescent="0.45">
      <c r="B2608" s="90"/>
      <c r="C2608" s="90"/>
      <c r="D2608" s="48" t="s">
        <v>2503</v>
      </c>
      <c r="E2608" s="90"/>
      <c r="F2608" s="90"/>
      <c r="G2608" s="90"/>
      <c r="H2608" s="90"/>
      <c r="I2608" s="90"/>
      <c r="J2608" s="90"/>
      <c r="K2608" s="92"/>
    </row>
    <row r="2609" spans="2:11" ht="15.6" customHeight="1" x14ac:dyDescent="0.4">
      <c r="B2609" s="89">
        <v>1302</v>
      </c>
      <c r="C2609" s="89">
        <v>2066</v>
      </c>
      <c r="D2609" s="20" t="s">
        <v>2504</v>
      </c>
      <c r="E2609" s="89">
        <v>77</v>
      </c>
      <c r="F2609" s="89" t="s">
        <v>13</v>
      </c>
      <c r="G2609" s="89" t="s">
        <v>29</v>
      </c>
      <c r="H2609" s="89"/>
      <c r="I2609" s="89"/>
      <c r="J2609" s="89">
        <v>2085</v>
      </c>
      <c r="K2609" s="91" t="s">
        <v>19</v>
      </c>
    </row>
    <row r="2610" spans="2:11" ht="16.350000000000001" customHeight="1" thickBot="1" x14ac:dyDescent="0.45">
      <c r="B2610" s="90"/>
      <c r="C2610" s="90"/>
      <c r="D2610" s="48" t="s">
        <v>2505</v>
      </c>
      <c r="E2610" s="90"/>
      <c r="F2610" s="90"/>
      <c r="G2610" s="90"/>
      <c r="H2610" s="90"/>
      <c r="I2610" s="90"/>
      <c r="J2610" s="90"/>
      <c r="K2610" s="92"/>
    </row>
    <row r="2611" spans="2:11" ht="15.6" customHeight="1" x14ac:dyDescent="0.4">
      <c r="B2611" s="89">
        <v>1303</v>
      </c>
      <c r="C2611" s="89">
        <v>2067</v>
      </c>
      <c r="D2611" s="20" t="s">
        <v>2506</v>
      </c>
      <c r="E2611" s="89" t="s">
        <v>13</v>
      </c>
      <c r="F2611" s="89" t="s">
        <v>13</v>
      </c>
      <c r="G2611" s="89" t="s">
        <v>323</v>
      </c>
      <c r="H2611" s="89"/>
      <c r="I2611" s="89"/>
      <c r="J2611" s="89">
        <v>2069</v>
      </c>
      <c r="K2611" s="91" t="s">
        <v>19</v>
      </c>
    </row>
    <row r="2612" spans="2:11" ht="16.350000000000001" customHeight="1" thickBot="1" x14ac:dyDescent="0.45">
      <c r="B2612" s="90"/>
      <c r="C2612" s="90"/>
      <c r="D2612" s="48" t="s">
        <v>2507</v>
      </c>
      <c r="E2612" s="90"/>
      <c r="F2612" s="90"/>
      <c r="G2612" s="90"/>
      <c r="H2612" s="90"/>
      <c r="I2612" s="90"/>
      <c r="J2612" s="90"/>
      <c r="K2612" s="92"/>
    </row>
    <row r="2613" spans="2:11" ht="15.6" customHeight="1" x14ac:dyDescent="0.4">
      <c r="B2613" s="89">
        <v>1304</v>
      </c>
      <c r="C2613" s="89">
        <v>3730</v>
      </c>
      <c r="D2613" s="20" t="s">
        <v>2508</v>
      </c>
      <c r="E2613" s="89" t="s">
        <v>82</v>
      </c>
      <c r="F2613" s="89" t="s">
        <v>13</v>
      </c>
      <c r="G2613" s="89" t="s">
        <v>29</v>
      </c>
      <c r="H2613" s="89"/>
      <c r="I2613" s="89"/>
      <c r="J2613" s="89">
        <v>2043</v>
      </c>
      <c r="K2613" s="91" t="s">
        <v>15</v>
      </c>
    </row>
    <row r="2614" spans="2:11" ht="16.350000000000001" customHeight="1" thickBot="1" x14ac:dyDescent="0.45">
      <c r="B2614" s="90"/>
      <c r="C2614" s="90"/>
      <c r="D2614" s="48" t="s">
        <v>2509</v>
      </c>
      <c r="E2614" s="90"/>
      <c r="F2614" s="90"/>
      <c r="G2614" s="90"/>
      <c r="H2614" s="90"/>
      <c r="I2614" s="90"/>
      <c r="J2614" s="90"/>
      <c r="K2614" s="92"/>
    </row>
    <row r="2615" spans="2:11" ht="15.6" customHeight="1" x14ac:dyDescent="0.4">
      <c r="B2615" s="89">
        <v>1305</v>
      </c>
      <c r="C2615" s="89">
        <v>2068</v>
      </c>
      <c r="D2615" s="20" t="s">
        <v>2510</v>
      </c>
      <c r="E2615" s="89">
        <v>91</v>
      </c>
      <c r="F2615" s="89" t="s">
        <v>13</v>
      </c>
      <c r="G2615" s="89" t="s">
        <v>29</v>
      </c>
      <c r="H2615" s="89"/>
      <c r="I2615" s="89"/>
      <c r="J2615" s="89">
        <v>2063</v>
      </c>
      <c r="K2615" s="91" t="s">
        <v>19</v>
      </c>
    </row>
    <row r="2616" spans="2:11" ht="16.350000000000001" customHeight="1" thickBot="1" x14ac:dyDescent="0.45">
      <c r="B2616" s="90"/>
      <c r="C2616" s="90"/>
      <c r="D2616" s="48" t="s">
        <v>2511</v>
      </c>
      <c r="E2616" s="90"/>
      <c r="F2616" s="90"/>
      <c r="G2616" s="90"/>
      <c r="H2616" s="90"/>
      <c r="I2616" s="90"/>
      <c r="J2616" s="90"/>
      <c r="K2616" s="92"/>
    </row>
    <row r="2617" spans="2:11" ht="15.6" customHeight="1" x14ac:dyDescent="0.4">
      <c r="B2617" s="89">
        <v>1306</v>
      </c>
      <c r="C2617" s="89">
        <v>2069</v>
      </c>
      <c r="D2617" s="20" t="s">
        <v>2512</v>
      </c>
      <c r="E2617" s="89">
        <v>79</v>
      </c>
      <c r="F2617" s="89" t="s">
        <v>13</v>
      </c>
      <c r="G2617" s="89" t="s">
        <v>29</v>
      </c>
      <c r="H2617" s="89"/>
      <c r="I2617" s="89"/>
      <c r="J2617" s="89">
        <v>2053</v>
      </c>
      <c r="K2617" s="91" t="s">
        <v>19</v>
      </c>
    </row>
    <row r="2618" spans="2:11" ht="16.350000000000001" customHeight="1" thickBot="1" x14ac:dyDescent="0.45">
      <c r="B2618" s="90"/>
      <c r="C2618" s="90"/>
      <c r="D2618" s="48" t="s">
        <v>2513</v>
      </c>
      <c r="E2618" s="90"/>
      <c r="F2618" s="90"/>
      <c r="G2618" s="90"/>
      <c r="H2618" s="90"/>
      <c r="I2618" s="90"/>
      <c r="J2618" s="90"/>
      <c r="K2618" s="92"/>
    </row>
    <row r="2619" spans="2:11" ht="15.6" customHeight="1" x14ac:dyDescent="0.4">
      <c r="B2619" s="89">
        <v>1307</v>
      </c>
      <c r="C2619" s="89">
        <v>2070</v>
      </c>
      <c r="D2619" s="20" t="s">
        <v>2514</v>
      </c>
      <c r="E2619" s="89">
        <v>68</v>
      </c>
      <c r="F2619" s="89" t="s">
        <v>13</v>
      </c>
      <c r="G2619" s="89" t="s">
        <v>29</v>
      </c>
      <c r="H2619" s="89"/>
      <c r="I2619" s="89"/>
      <c r="J2619" s="89">
        <v>1928</v>
      </c>
      <c r="K2619" s="91" t="s">
        <v>19</v>
      </c>
    </row>
    <row r="2620" spans="2:11" ht="16.350000000000001" customHeight="1" thickBot="1" x14ac:dyDescent="0.45">
      <c r="B2620" s="90"/>
      <c r="C2620" s="90"/>
      <c r="D2620" s="48" t="s">
        <v>2515</v>
      </c>
      <c r="E2620" s="90"/>
      <c r="F2620" s="90"/>
      <c r="G2620" s="90"/>
      <c r="H2620" s="90"/>
      <c r="I2620" s="90"/>
      <c r="J2620" s="90"/>
      <c r="K2620" s="92"/>
    </row>
    <row r="2621" spans="2:11" ht="15.6" customHeight="1" x14ac:dyDescent="0.4">
      <c r="B2621" s="89">
        <v>1308</v>
      </c>
      <c r="C2621" s="89">
        <v>2071</v>
      </c>
      <c r="D2621" s="20" t="s">
        <v>2516</v>
      </c>
      <c r="E2621" s="89" t="s">
        <v>13</v>
      </c>
      <c r="F2621" s="89" t="s">
        <v>13</v>
      </c>
      <c r="G2621" s="89" t="s">
        <v>29</v>
      </c>
      <c r="H2621" s="89"/>
      <c r="I2621" s="89"/>
      <c r="J2621" s="89">
        <v>1991</v>
      </c>
      <c r="K2621" s="91" t="s">
        <v>19</v>
      </c>
    </row>
    <row r="2622" spans="2:11" ht="16.350000000000001" customHeight="1" thickBot="1" x14ac:dyDescent="0.45">
      <c r="B2622" s="90"/>
      <c r="C2622" s="90"/>
      <c r="D2622" s="48" t="s">
        <v>2517</v>
      </c>
      <c r="E2622" s="90"/>
      <c r="F2622" s="90"/>
      <c r="G2622" s="90"/>
      <c r="H2622" s="90"/>
      <c r="I2622" s="90"/>
      <c r="J2622" s="90"/>
      <c r="K2622" s="92"/>
    </row>
    <row r="2623" spans="2:11" ht="15.6" customHeight="1" x14ac:dyDescent="0.4">
      <c r="B2623" s="89">
        <v>1309</v>
      </c>
      <c r="C2623" s="89">
        <v>2072</v>
      </c>
      <c r="D2623" s="20" t="s">
        <v>2518</v>
      </c>
      <c r="E2623" s="89" t="s">
        <v>49</v>
      </c>
      <c r="F2623" s="89" t="s">
        <v>184</v>
      </c>
      <c r="G2623" s="89" t="s">
        <v>29</v>
      </c>
      <c r="H2623" s="89">
        <f>8+7+11+7+8</f>
        <v>41</v>
      </c>
      <c r="I2623" s="89">
        <f>5-4-5-10-2</f>
        <v>-16</v>
      </c>
      <c r="J2623" s="89">
        <v>2294</v>
      </c>
      <c r="K2623" s="91" t="s">
        <v>15</v>
      </c>
    </row>
    <row r="2624" spans="2:11" ht="16.350000000000001" customHeight="1" thickBot="1" x14ac:dyDescent="0.45">
      <c r="B2624" s="90"/>
      <c r="C2624" s="90"/>
      <c r="D2624" s="48" t="s">
        <v>2519</v>
      </c>
      <c r="E2624" s="90"/>
      <c r="F2624" s="90"/>
      <c r="G2624" s="90"/>
      <c r="H2624" s="90"/>
      <c r="I2624" s="90"/>
      <c r="J2624" s="90"/>
      <c r="K2624" s="92"/>
    </row>
    <row r="2625" spans="2:11" ht="15.6" customHeight="1" x14ac:dyDescent="0.4">
      <c r="B2625" s="89">
        <v>1310</v>
      </c>
      <c r="C2625" s="89">
        <v>2073</v>
      </c>
      <c r="D2625" s="20" t="s">
        <v>2520</v>
      </c>
      <c r="E2625" s="89">
        <v>87</v>
      </c>
      <c r="F2625" s="89" t="s">
        <v>13</v>
      </c>
      <c r="G2625" s="89" t="s">
        <v>29</v>
      </c>
      <c r="H2625" s="89"/>
      <c r="I2625" s="89"/>
      <c r="J2625" s="89">
        <v>2060</v>
      </c>
      <c r="K2625" s="91" t="s">
        <v>19</v>
      </c>
    </row>
    <row r="2626" spans="2:11" ht="16.350000000000001" customHeight="1" thickBot="1" x14ac:dyDescent="0.45">
      <c r="B2626" s="90"/>
      <c r="C2626" s="90"/>
      <c r="D2626" s="48" t="s">
        <v>2521</v>
      </c>
      <c r="E2626" s="90"/>
      <c r="F2626" s="90"/>
      <c r="G2626" s="90"/>
      <c r="H2626" s="90"/>
      <c r="I2626" s="90"/>
      <c r="J2626" s="90"/>
      <c r="K2626" s="92"/>
    </row>
    <row r="2627" spans="2:11" ht="15.6" customHeight="1" x14ac:dyDescent="0.4">
      <c r="B2627" s="89">
        <v>1311</v>
      </c>
      <c r="C2627" s="89">
        <v>2075</v>
      </c>
      <c r="D2627" s="20" t="s">
        <v>6183</v>
      </c>
      <c r="E2627" s="89">
        <v>58</v>
      </c>
      <c r="F2627" s="89" t="s">
        <v>134</v>
      </c>
      <c r="G2627" s="89" t="s">
        <v>29</v>
      </c>
      <c r="H2627" s="89">
        <f>8+9+11+8</f>
        <v>36</v>
      </c>
      <c r="I2627" s="89">
        <f>-4-3-6-8</f>
        <v>-21</v>
      </c>
      <c r="J2627" s="89">
        <v>2396</v>
      </c>
      <c r="K2627" s="91" t="s">
        <v>15</v>
      </c>
    </row>
    <row r="2628" spans="2:11" ht="16.350000000000001" customHeight="1" thickBot="1" x14ac:dyDescent="0.45">
      <c r="B2628" s="90"/>
      <c r="C2628" s="90"/>
      <c r="D2628" s="48" t="s">
        <v>2524</v>
      </c>
      <c r="E2628" s="90"/>
      <c r="F2628" s="90"/>
      <c r="G2628" s="90"/>
      <c r="H2628" s="90"/>
      <c r="I2628" s="90"/>
      <c r="J2628" s="90"/>
      <c r="K2628" s="92"/>
    </row>
    <row r="2629" spans="2:11" ht="15.6" customHeight="1" x14ac:dyDescent="0.4">
      <c r="B2629" s="89">
        <v>1312</v>
      </c>
      <c r="C2629" s="89">
        <v>2074</v>
      </c>
      <c r="D2629" s="20" t="s">
        <v>2522</v>
      </c>
      <c r="E2629" s="89">
        <v>95</v>
      </c>
      <c r="F2629" s="89" t="s">
        <v>184</v>
      </c>
      <c r="G2629" s="89" t="s">
        <v>29</v>
      </c>
      <c r="H2629" s="89"/>
      <c r="I2629" s="89"/>
      <c r="J2629" s="89">
        <v>2269</v>
      </c>
      <c r="K2629" s="91" t="s">
        <v>19</v>
      </c>
    </row>
    <row r="2630" spans="2:11" ht="16.350000000000001" customHeight="1" thickBot="1" x14ac:dyDescent="0.45">
      <c r="B2630" s="90"/>
      <c r="C2630" s="90"/>
      <c r="D2630" s="48" t="s">
        <v>2523</v>
      </c>
      <c r="E2630" s="90"/>
      <c r="F2630" s="90"/>
      <c r="G2630" s="90"/>
      <c r="H2630" s="90"/>
      <c r="I2630" s="90"/>
      <c r="J2630" s="90"/>
      <c r="K2630" s="92"/>
    </row>
    <row r="2631" spans="2:11" ht="15.6" customHeight="1" x14ac:dyDescent="0.4">
      <c r="B2631" s="89">
        <v>1313</v>
      </c>
      <c r="C2631" s="89">
        <v>2077</v>
      </c>
      <c r="D2631" s="20" t="s">
        <v>2525</v>
      </c>
      <c r="E2631" s="89" t="s">
        <v>13</v>
      </c>
      <c r="F2631" s="89" t="s">
        <v>13</v>
      </c>
      <c r="G2631" s="89" t="s">
        <v>79</v>
      </c>
      <c r="H2631" s="89"/>
      <c r="I2631" s="89"/>
      <c r="J2631" s="89">
        <v>2115</v>
      </c>
      <c r="K2631" s="91" t="s">
        <v>19</v>
      </c>
    </row>
    <row r="2632" spans="2:11" ht="16.350000000000001" customHeight="1" thickBot="1" x14ac:dyDescent="0.45">
      <c r="B2632" s="90"/>
      <c r="C2632" s="90"/>
      <c r="D2632" s="48" t="s">
        <v>2526</v>
      </c>
      <c r="E2632" s="90"/>
      <c r="F2632" s="90"/>
      <c r="G2632" s="90"/>
      <c r="H2632" s="90"/>
      <c r="I2632" s="90"/>
      <c r="J2632" s="90"/>
      <c r="K2632" s="92"/>
    </row>
    <row r="2633" spans="2:11" ht="15.6" customHeight="1" x14ac:dyDescent="0.4">
      <c r="B2633" s="89">
        <v>1314</v>
      </c>
      <c r="C2633" s="89">
        <v>2078</v>
      </c>
      <c r="D2633" s="20" t="s">
        <v>2527</v>
      </c>
      <c r="E2633" s="89">
        <v>97</v>
      </c>
      <c r="F2633" s="89" t="s">
        <v>13</v>
      </c>
      <c r="G2633" s="89" t="s">
        <v>79</v>
      </c>
      <c r="H2633" s="89"/>
      <c r="I2633" s="89"/>
      <c r="J2633" s="89">
        <v>2010</v>
      </c>
      <c r="K2633" s="91" t="s">
        <v>19</v>
      </c>
    </row>
    <row r="2634" spans="2:11" ht="16.350000000000001" customHeight="1" thickBot="1" x14ac:dyDescent="0.45">
      <c r="B2634" s="90"/>
      <c r="C2634" s="90"/>
      <c r="D2634" s="48" t="s">
        <v>2528</v>
      </c>
      <c r="E2634" s="90"/>
      <c r="F2634" s="90"/>
      <c r="G2634" s="90"/>
      <c r="H2634" s="90"/>
      <c r="I2634" s="90"/>
      <c r="J2634" s="90"/>
      <c r="K2634" s="92"/>
    </row>
    <row r="2635" spans="2:11" ht="15.6" customHeight="1" x14ac:dyDescent="0.4">
      <c r="B2635" s="89">
        <v>1315</v>
      </c>
      <c r="C2635" s="89">
        <v>2079</v>
      </c>
      <c r="D2635" s="20" t="s">
        <v>2529</v>
      </c>
      <c r="E2635" s="89">
        <v>65</v>
      </c>
      <c r="F2635" s="89" t="s">
        <v>13</v>
      </c>
      <c r="G2635" s="89" t="s">
        <v>29</v>
      </c>
      <c r="H2635" s="89"/>
      <c r="I2635" s="89"/>
      <c r="J2635" s="89">
        <v>2022</v>
      </c>
      <c r="K2635" s="91" t="s">
        <v>19</v>
      </c>
    </row>
    <row r="2636" spans="2:11" ht="16.350000000000001" customHeight="1" thickBot="1" x14ac:dyDescent="0.45">
      <c r="B2636" s="90"/>
      <c r="C2636" s="90"/>
      <c r="D2636" s="48" t="s">
        <v>2530</v>
      </c>
      <c r="E2636" s="90"/>
      <c r="F2636" s="90"/>
      <c r="G2636" s="90"/>
      <c r="H2636" s="90"/>
      <c r="I2636" s="90"/>
      <c r="J2636" s="90"/>
      <c r="K2636" s="92"/>
    </row>
    <row r="2637" spans="2:11" ht="15.6" customHeight="1" x14ac:dyDescent="0.4">
      <c r="B2637" s="89">
        <v>1316</v>
      </c>
      <c r="C2637" s="89">
        <v>4224</v>
      </c>
      <c r="D2637" s="20" t="s">
        <v>6561</v>
      </c>
      <c r="E2637" s="89">
        <v>49</v>
      </c>
      <c r="F2637" s="89"/>
      <c r="G2637" s="89" t="s">
        <v>29</v>
      </c>
      <c r="H2637" s="89">
        <v>11</v>
      </c>
      <c r="I2637" s="89">
        <v>-57</v>
      </c>
      <c r="J2637" s="89">
        <v>2043</v>
      </c>
      <c r="K2637" s="91" t="s">
        <v>15</v>
      </c>
    </row>
    <row r="2638" spans="2:11" ht="16.350000000000001" customHeight="1" thickBot="1" x14ac:dyDescent="0.45">
      <c r="B2638" s="90"/>
      <c r="C2638" s="90"/>
      <c r="D2638" s="48" t="s">
        <v>6513</v>
      </c>
      <c r="E2638" s="90"/>
      <c r="F2638" s="90"/>
      <c r="G2638" s="90"/>
      <c r="H2638" s="90"/>
      <c r="I2638" s="90"/>
      <c r="J2638" s="90"/>
      <c r="K2638" s="92"/>
    </row>
    <row r="2639" spans="2:11" ht="15.6" customHeight="1" x14ac:dyDescent="0.4">
      <c r="B2639" s="89">
        <v>1317</v>
      </c>
      <c r="C2639" s="89">
        <v>2080</v>
      </c>
      <c r="D2639" s="20" t="s">
        <v>2531</v>
      </c>
      <c r="E2639" s="89" t="s">
        <v>62</v>
      </c>
      <c r="F2639" s="89" t="s">
        <v>13</v>
      </c>
      <c r="G2639" s="89" t="s">
        <v>29</v>
      </c>
      <c r="H2639" s="89"/>
      <c r="I2639" s="89"/>
      <c r="J2639" s="89">
        <v>1972</v>
      </c>
      <c r="K2639" s="91" t="s">
        <v>19</v>
      </c>
    </row>
    <row r="2640" spans="2:11" ht="16.350000000000001" customHeight="1" thickBot="1" x14ac:dyDescent="0.45">
      <c r="B2640" s="90"/>
      <c r="C2640" s="90"/>
      <c r="D2640" s="48" t="s">
        <v>2532</v>
      </c>
      <c r="E2640" s="90"/>
      <c r="F2640" s="90"/>
      <c r="G2640" s="90"/>
      <c r="H2640" s="90"/>
      <c r="I2640" s="90"/>
      <c r="J2640" s="90"/>
      <c r="K2640" s="92"/>
    </row>
    <row r="2641" spans="2:11" ht="15.6" customHeight="1" x14ac:dyDescent="0.4">
      <c r="B2641" s="89">
        <v>1318</v>
      </c>
      <c r="C2641" s="89">
        <v>2081</v>
      </c>
      <c r="D2641" s="20" t="s">
        <v>2533</v>
      </c>
      <c r="E2641" s="89">
        <v>84</v>
      </c>
      <c r="F2641" s="89" t="s">
        <v>13</v>
      </c>
      <c r="G2641" s="89" t="s">
        <v>29</v>
      </c>
      <c r="H2641" s="89"/>
      <c r="I2641" s="89"/>
      <c r="J2641" s="89">
        <v>2016</v>
      </c>
      <c r="K2641" s="91" t="s">
        <v>19</v>
      </c>
    </row>
    <row r="2642" spans="2:11" ht="16.350000000000001" customHeight="1" thickBot="1" x14ac:dyDescent="0.45">
      <c r="B2642" s="90"/>
      <c r="C2642" s="90"/>
      <c r="D2642" s="48" t="s">
        <v>2534</v>
      </c>
      <c r="E2642" s="90"/>
      <c r="F2642" s="90"/>
      <c r="G2642" s="90"/>
      <c r="H2642" s="90"/>
      <c r="I2642" s="90"/>
      <c r="J2642" s="90"/>
      <c r="K2642" s="92"/>
    </row>
    <row r="2643" spans="2:11" ht="15.6" customHeight="1" x14ac:dyDescent="0.4">
      <c r="B2643" s="89">
        <v>1319</v>
      </c>
      <c r="C2643" s="89">
        <v>2082</v>
      </c>
      <c r="D2643" s="20" t="s">
        <v>2535</v>
      </c>
      <c r="E2643" s="89" t="s">
        <v>13</v>
      </c>
      <c r="F2643" s="89" t="s">
        <v>13</v>
      </c>
      <c r="G2643" s="89" t="s">
        <v>29</v>
      </c>
      <c r="H2643" s="89"/>
      <c r="I2643" s="89"/>
      <c r="J2643" s="89">
        <v>2099</v>
      </c>
      <c r="K2643" s="91" t="s">
        <v>19</v>
      </c>
    </row>
    <row r="2644" spans="2:11" ht="16.350000000000001" customHeight="1" thickBot="1" x14ac:dyDescent="0.45">
      <c r="B2644" s="90"/>
      <c r="C2644" s="90"/>
      <c r="D2644" s="48" t="s">
        <v>2536</v>
      </c>
      <c r="E2644" s="90"/>
      <c r="F2644" s="90"/>
      <c r="G2644" s="90"/>
      <c r="H2644" s="90"/>
      <c r="I2644" s="90"/>
      <c r="J2644" s="90"/>
      <c r="K2644" s="92"/>
    </row>
    <row r="2645" spans="2:11" ht="15.6" customHeight="1" x14ac:dyDescent="0.4">
      <c r="B2645" s="89">
        <v>1320</v>
      </c>
      <c r="C2645" s="89">
        <v>2083</v>
      </c>
      <c r="D2645" s="20" t="s">
        <v>2537</v>
      </c>
      <c r="E2645" s="89">
        <v>89</v>
      </c>
      <c r="F2645" s="89" t="s">
        <v>13</v>
      </c>
      <c r="G2645" s="89" t="s">
        <v>32</v>
      </c>
      <c r="H2645" s="89"/>
      <c r="I2645" s="89"/>
      <c r="J2645" s="89">
        <v>1860</v>
      </c>
      <c r="K2645" s="91" t="s">
        <v>19</v>
      </c>
    </row>
    <row r="2646" spans="2:11" ht="16.350000000000001" customHeight="1" thickBot="1" x14ac:dyDescent="0.45">
      <c r="B2646" s="90"/>
      <c r="C2646" s="90"/>
      <c r="D2646" s="48" t="s">
        <v>2538</v>
      </c>
      <c r="E2646" s="90"/>
      <c r="F2646" s="90"/>
      <c r="G2646" s="90"/>
      <c r="H2646" s="90"/>
      <c r="I2646" s="90"/>
      <c r="J2646" s="90"/>
      <c r="K2646" s="92"/>
    </row>
    <row r="2647" spans="2:11" ht="15.6" customHeight="1" x14ac:dyDescent="0.4">
      <c r="B2647" s="89">
        <v>1321</v>
      </c>
      <c r="C2647" s="89">
        <v>2084</v>
      </c>
      <c r="D2647" s="20" t="s">
        <v>2539</v>
      </c>
      <c r="E2647" s="89" t="s">
        <v>13</v>
      </c>
      <c r="F2647" s="89" t="s">
        <v>13</v>
      </c>
      <c r="G2647" s="89" t="s">
        <v>323</v>
      </c>
      <c r="H2647" s="89"/>
      <c r="I2647" s="89"/>
      <c r="J2647" s="89">
        <v>2080</v>
      </c>
      <c r="K2647" s="91" t="s">
        <v>19</v>
      </c>
    </row>
    <row r="2648" spans="2:11" ht="16.350000000000001" customHeight="1" thickBot="1" x14ac:dyDescent="0.45">
      <c r="B2648" s="90"/>
      <c r="C2648" s="90"/>
      <c r="D2648" s="48" t="s">
        <v>2540</v>
      </c>
      <c r="E2648" s="90"/>
      <c r="F2648" s="90"/>
      <c r="G2648" s="90"/>
      <c r="H2648" s="90"/>
      <c r="I2648" s="90"/>
      <c r="J2648" s="90"/>
      <c r="K2648" s="92"/>
    </row>
    <row r="2649" spans="2:11" ht="15.6" customHeight="1" x14ac:dyDescent="0.4">
      <c r="B2649" s="89">
        <v>1322</v>
      </c>
      <c r="C2649" s="89">
        <v>2085</v>
      </c>
      <c r="D2649" s="20" t="s">
        <v>2541</v>
      </c>
      <c r="E2649" s="89">
        <v>91</v>
      </c>
      <c r="F2649" s="89" t="s">
        <v>57</v>
      </c>
      <c r="G2649" s="89" t="s">
        <v>29</v>
      </c>
      <c r="H2649" s="89"/>
      <c r="I2649" s="89"/>
      <c r="J2649" s="89">
        <v>2176</v>
      </c>
      <c r="K2649" s="91" t="s">
        <v>19</v>
      </c>
    </row>
    <row r="2650" spans="2:11" ht="16.350000000000001" customHeight="1" thickBot="1" x14ac:dyDescent="0.45">
      <c r="B2650" s="90"/>
      <c r="C2650" s="90"/>
      <c r="D2650" s="48" t="s">
        <v>2542</v>
      </c>
      <c r="E2650" s="90"/>
      <c r="F2650" s="90"/>
      <c r="G2650" s="90"/>
      <c r="H2650" s="90"/>
      <c r="I2650" s="90"/>
      <c r="J2650" s="90"/>
      <c r="K2650" s="92"/>
    </row>
    <row r="2651" spans="2:11" ht="15.6" customHeight="1" x14ac:dyDescent="0.4">
      <c r="B2651" s="89">
        <v>1323</v>
      </c>
      <c r="C2651" s="89">
        <v>2086</v>
      </c>
      <c r="D2651" s="20" t="s">
        <v>2543</v>
      </c>
      <c r="E2651" s="89">
        <v>55</v>
      </c>
      <c r="F2651" s="89" t="s">
        <v>13</v>
      </c>
      <c r="G2651" s="89" t="s">
        <v>29</v>
      </c>
      <c r="H2651" s="89"/>
      <c r="I2651" s="89"/>
      <c r="J2651" s="89">
        <v>2048</v>
      </c>
      <c r="K2651" s="91" t="s">
        <v>19</v>
      </c>
    </row>
    <row r="2652" spans="2:11" ht="16.350000000000001" customHeight="1" thickBot="1" x14ac:dyDescent="0.45">
      <c r="B2652" s="90"/>
      <c r="C2652" s="90"/>
      <c r="D2652" s="48" t="s">
        <v>2544</v>
      </c>
      <c r="E2652" s="90"/>
      <c r="F2652" s="90"/>
      <c r="G2652" s="90"/>
      <c r="H2652" s="90"/>
      <c r="I2652" s="90"/>
      <c r="J2652" s="90"/>
      <c r="K2652" s="92"/>
    </row>
    <row r="2653" spans="2:11" ht="15.6" customHeight="1" x14ac:dyDescent="0.4">
      <c r="B2653" s="89">
        <v>1324</v>
      </c>
      <c r="C2653" s="89">
        <v>2087</v>
      </c>
      <c r="D2653" s="20" t="s">
        <v>2545</v>
      </c>
      <c r="E2653" s="89">
        <v>96</v>
      </c>
      <c r="F2653" s="89" t="s">
        <v>13</v>
      </c>
      <c r="G2653" s="89" t="s">
        <v>29</v>
      </c>
      <c r="H2653" s="89"/>
      <c r="I2653" s="89"/>
      <c r="J2653" s="89">
        <v>1860</v>
      </c>
      <c r="K2653" s="91" t="s">
        <v>19</v>
      </c>
    </row>
    <row r="2654" spans="2:11" ht="16.350000000000001" customHeight="1" thickBot="1" x14ac:dyDescent="0.45">
      <c r="B2654" s="90"/>
      <c r="C2654" s="90"/>
      <c r="D2654" s="48" t="s">
        <v>2546</v>
      </c>
      <c r="E2654" s="90"/>
      <c r="F2654" s="90"/>
      <c r="G2654" s="90"/>
      <c r="H2654" s="90"/>
      <c r="I2654" s="90"/>
      <c r="J2654" s="90"/>
      <c r="K2654" s="92"/>
    </row>
    <row r="2655" spans="2:11" ht="15.6" customHeight="1" x14ac:dyDescent="0.4">
      <c r="B2655" s="89">
        <v>1325</v>
      </c>
      <c r="C2655" s="89">
        <v>2088</v>
      </c>
      <c r="D2655" s="20" t="s">
        <v>2547</v>
      </c>
      <c r="E2655" s="89">
        <v>97</v>
      </c>
      <c r="F2655" s="89" t="s">
        <v>13</v>
      </c>
      <c r="G2655" s="89" t="s">
        <v>29</v>
      </c>
      <c r="H2655" s="89"/>
      <c r="I2655" s="89"/>
      <c r="J2655" s="89">
        <v>2053</v>
      </c>
      <c r="K2655" s="91" t="s">
        <v>19</v>
      </c>
    </row>
    <row r="2656" spans="2:11" ht="16.350000000000001" customHeight="1" thickBot="1" x14ac:dyDescent="0.45">
      <c r="B2656" s="90"/>
      <c r="C2656" s="90"/>
      <c r="D2656" s="48" t="s">
        <v>2548</v>
      </c>
      <c r="E2656" s="90"/>
      <c r="F2656" s="90"/>
      <c r="G2656" s="90"/>
      <c r="H2656" s="90"/>
      <c r="I2656" s="90"/>
      <c r="J2656" s="90"/>
      <c r="K2656" s="92"/>
    </row>
    <row r="2657" spans="2:11" ht="15.6" customHeight="1" x14ac:dyDescent="0.4">
      <c r="B2657" s="89">
        <v>1326</v>
      </c>
      <c r="C2657" s="89">
        <v>4083</v>
      </c>
      <c r="D2657" s="20" t="s">
        <v>6159</v>
      </c>
      <c r="E2657" s="89" t="s">
        <v>6107</v>
      </c>
      <c r="F2657" s="89" t="s">
        <v>13</v>
      </c>
      <c r="G2657" s="89" t="s">
        <v>29</v>
      </c>
      <c r="H2657" s="89"/>
      <c r="I2657" s="89"/>
      <c r="J2657" s="89">
        <v>2059</v>
      </c>
      <c r="K2657" s="91" t="s">
        <v>15</v>
      </c>
    </row>
    <row r="2658" spans="2:11" ht="16.350000000000001" customHeight="1" thickBot="1" x14ac:dyDescent="0.45">
      <c r="B2658" s="90"/>
      <c r="C2658" s="90"/>
      <c r="D2658" s="48" t="s">
        <v>6207</v>
      </c>
      <c r="E2658" s="90"/>
      <c r="F2658" s="90"/>
      <c r="G2658" s="90"/>
      <c r="H2658" s="90"/>
      <c r="I2658" s="90"/>
      <c r="J2658" s="90"/>
      <c r="K2658" s="92"/>
    </row>
    <row r="2659" spans="2:11" ht="15.6" customHeight="1" x14ac:dyDescent="0.4">
      <c r="B2659" s="89">
        <v>1327</v>
      </c>
      <c r="C2659" s="89">
        <v>2089</v>
      </c>
      <c r="D2659" s="20" t="s">
        <v>2549</v>
      </c>
      <c r="E2659" s="89" t="s">
        <v>13</v>
      </c>
      <c r="F2659" s="89" t="s">
        <v>13</v>
      </c>
      <c r="G2659" s="89" t="s">
        <v>29</v>
      </c>
      <c r="H2659" s="89"/>
      <c r="I2659" s="89"/>
      <c r="J2659" s="89">
        <v>2047</v>
      </c>
      <c r="K2659" s="91" t="s">
        <v>19</v>
      </c>
    </row>
    <row r="2660" spans="2:11" ht="16.350000000000001" customHeight="1" thickBot="1" x14ac:dyDescent="0.45">
      <c r="B2660" s="90"/>
      <c r="C2660" s="90"/>
      <c r="D2660" s="48" t="s">
        <v>2550</v>
      </c>
      <c r="E2660" s="90"/>
      <c r="F2660" s="90"/>
      <c r="G2660" s="90"/>
      <c r="H2660" s="90"/>
      <c r="I2660" s="90"/>
      <c r="J2660" s="90"/>
      <c r="K2660" s="92"/>
    </row>
    <row r="2661" spans="2:11" ht="15.6" customHeight="1" x14ac:dyDescent="0.4">
      <c r="B2661" s="89">
        <v>1328</v>
      </c>
      <c r="C2661" s="89">
        <v>2090</v>
      </c>
      <c r="D2661" s="20" t="s">
        <v>2551</v>
      </c>
      <c r="E2661" s="89">
        <v>63</v>
      </c>
      <c r="F2661" s="89" t="s">
        <v>57</v>
      </c>
      <c r="G2661" s="89" t="s">
        <v>29</v>
      </c>
      <c r="H2661" s="89">
        <v>8</v>
      </c>
      <c r="I2661" s="89">
        <v>10</v>
      </c>
      <c r="J2661" s="89">
        <v>2235</v>
      </c>
      <c r="K2661" s="91" t="s">
        <v>15</v>
      </c>
    </row>
    <row r="2662" spans="2:11" ht="16.350000000000001" customHeight="1" thickBot="1" x14ac:dyDescent="0.45">
      <c r="B2662" s="90"/>
      <c r="C2662" s="90"/>
      <c r="D2662" s="48" t="s">
        <v>2552</v>
      </c>
      <c r="E2662" s="90"/>
      <c r="F2662" s="90"/>
      <c r="G2662" s="90"/>
      <c r="H2662" s="90"/>
      <c r="I2662" s="90"/>
      <c r="J2662" s="90"/>
      <c r="K2662" s="92"/>
    </row>
    <row r="2663" spans="2:11" ht="15.6" customHeight="1" x14ac:dyDescent="0.4">
      <c r="B2663" s="89">
        <v>1329</v>
      </c>
      <c r="C2663" s="89">
        <v>2091</v>
      </c>
      <c r="D2663" s="20" t="s">
        <v>2553</v>
      </c>
      <c r="E2663" s="89" t="s">
        <v>189</v>
      </c>
      <c r="F2663" s="89" t="s">
        <v>13</v>
      </c>
      <c r="G2663" s="89" t="s">
        <v>149</v>
      </c>
      <c r="H2663" s="89"/>
      <c r="I2663" s="89"/>
      <c r="J2663" s="89">
        <v>1939</v>
      </c>
      <c r="K2663" s="91" t="s">
        <v>19</v>
      </c>
    </row>
    <row r="2664" spans="2:11" ht="16.350000000000001" customHeight="1" thickBot="1" x14ac:dyDescent="0.45">
      <c r="B2664" s="90"/>
      <c r="C2664" s="90"/>
      <c r="D2664" s="48" t="s">
        <v>2554</v>
      </c>
      <c r="E2664" s="90"/>
      <c r="F2664" s="90"/>
      <c r="G2664" s="90"/>
      <c r="H2664" s="90"/>
      <c r="I2664" s="90"/>
      <c r="J2664" s="90"/>
      <c r="K2664" s="92"/>
    </row>
    <row r="2665" spans="2:11" ht="15.6" customHeight="1" x14ac:dyDescent="0.4">
      <c r="B2665" s="89">
        <v>1330</v>
      </c>
      <c r="C2665" s="89">
        <v>2092</v>
      </c>
      <c r="D2665" s="20" t="s">
        <v>2555</v>
      </c>
      <c r="E2665" s="89" t="s">
        <v>13</v>
      </c>
      <c r="F2665" s="89" t="s">
        <v>13</v>
      </c>
      <c r="G2665" s="89" t="s">
        <v>79</v>
      </c>
      <c r="H2665" s="89">
        <v>7</v>
      </c>
      <c r="I2665" s="89">
        <v>10</v>
      </c>
      <c r="J2665" s="89">
        <v>2003</v>
      </c>
      <c r="K2665" s="91" t="s">
        <v>15</v>
      </c>
    </row>
    <row r="2666" spans="2:11" ht="16.350000000000001" customHeight="1" thickBot="1" x14ac:dyDescent="0.45">
      <c r="B2666" s="90"/>
      <c r="C2666" s="90"/>
      <c r="D2666" s="48" t="s">
        <v>2556</v>
      </c>
      <c r="E2666" s="90"/>
      <c r="F2666" s="90"/>
      <c r="G2666" s="90"/>
      <c r="H2666" s="90"/>
      <c r="I2666" s="90"/>
      <c r="J2666" s="90"/>
      <c r="K2666" s="92"/>
    </row>
    <row r="2667" spans="2:11" ht="15.6" customHeight="1" x14ac:dyDescent="0.4">
      <c r="B2667" s="89">
        <v>1331</v>
      </c>
      <c r="C2667" s="89">
        <v>2093</v>
      </c>
      <c r="D2667" s="20" t="s">
        <v>2557</v>
      </c>
      <c r="E2667" s="89" t="s">
        <v>13</v>
      </c>
      <c r="F2667" s="89" t="s">
        <v>13</v>
      </c>
      <c r="G2667" s="89" t="s">
        <v>29</v>
      </c>
      <c r="H2667" s="89"/>
      <c r="I2667" s="89"/>
      <c r="J2667" s="89">
        <v>2060</v>
      </c>
      <c r="K2667" s="91" t="s">
        <v>19</v>
      </c>
    </row>
    <row r="2668" spans="2:11" ht="16.350000000000001" customHeight="1" thickBot="1" x14ac:dyDescent="0.45">
      <c r="B2668" s="90"/>
      <c r="C2668" s="90"/>
      <c r="D2668" s="48" t="s">
        <v>2558</v>
      </c>
      <c r="E2668" s="90"/>
      <c r="F2668" s="90"/>
      <c r="G2668" s="90"/>
      <c r="H2668" s="90"/>
      <c r="I2668" s="90"/>
      <c r="J2668" s="90"/>
      <c r="K2668" s="92"/>
    </row>
    <row r="2669" spans="2:11" ht="15.6" customHeight="1" x14ac:dyDescent="0.4">
      <c r="B2669" s="89">
        <v>1332</v>
      </c>
      <c r="C2669" s="89">
        <v>2094</v>
      </c>
      <c r="D2669" s="20" t="s">
        <v>2559</v>
      </c>
      <c r="E2669" s="89">
        <v>77</v>
      </c>
      <c r="F2669" s="89" t="s">
        <v>13</v>
      </c>
      <c r="G2669" s="89" t="s">
        <v>32</v>
      </c>
      <c r="H2669" s="89"/>
      <c r="I2669" s="89"/>
      <c r="J2669" s="89">
        <v>2058</v>
      </c>
      <c r="K2669" s="91" t="s">
        <v>19</v>
      </c>
    </row>
    <row r="2670" spans="2:11" ht="16.350000000000001" customHeight="1" thickBot="1" x14ac:dyDescent="0.45">
      <c r="B2670" s="90"/>
      <c r="C2670" s="90"/>
      <c r="D2670" s="48" t="s">
        <v>2560</v>
      </c>
      <c r="E2670" s="90"/>
      <c r="F2670" s="90"/>
      <c r="G2670" s="90"/>
      <c r="H2670" s="90"/>
      <c r="I2670" s="90"/>
      <c r="J2670" s="90"/>
      <c r="K2670" s="92"/>
    </row>
    <row r="2671" spans="2:11" ht="15.6" customHeight="1" x14ac:dyDescent="0.4">
      <c r="B2671" s="89">
        <v>1333</v>
      </c>
      <c r="C2671" s="89">
        <v>4015</v>
      </c>
      <c r="D2671" s="20" t="s">
        <v>2561</v>
      </c>
      <c r="E2671" s="89" t="s">
        <v>82</v>
      </c>
      <c r="F2671" s="89" t="s">
        <v>13</v>
      </c>
      <c r="G2671" s="89" t="s">
        <v>29</v>
      </c>
      <c r="H2671" s="89"/>
      <c r="I2671" s="89"/>
      <c r="J2671" s="89">
        <v>2116</v>
      </c>
      <c r="K2671" s="91" t="s">
        <v>15</v>
      </c>
    </row>
    <row r="2672" spans="2:11" ht="16.350000000000001" customHeight="1" thickBot="1" x14ac:dyDescent="0.45">
      <c r="B2672" s="90"/>
      <c r="C2672" s="90"/>
      <c r="D2672" s="48" t="s">
        <v>2562</v>
      </c>
      <c r="E2672" s="90"/>
      <c r="F2672" s="90"/>
      <c r="G2672" s="90"/>
      <c r="H2672" s="90"/>
      <c r="I2672" s="90"/>
      <c r="J2672" s="90"/>
      <c r="K2672" s="92"/>
    </row>
    <row r="2673" spans="2:11" ht="15.6" customHeight="1" x14ac:dyDescent="0.4">
      <c r="B2673" s="89">
        <v>1334</v>
      </c>
      <c r="C2673" s="89">
        <v>2095</v>
      </c>
      <c r="D2673" s="20" t="s">
        <v>2563</v>
      </c>
      <c r="E2673" s="89">
        <v>46</v>
      </c>
      <c r="F2673" s="89" t="s">
        <v>13</v>
      </c>
      <c r="G2673" s="89" t="s">
        <v>32</v>
      </c>
      <c r="H2673" s="89"/>
      <c r="I2673" s="89"/>
      <c r="J2673" s="89">
        <v>2044</v>
      </c>
      <c r="K2673" s="91" t="s">
        <v>19</v>
      </c>
    </row>
    <row r="2674" spans="2:11" ht="16.350000000000001" customHeight="1" thickBot="1" x14ac:dyDescent="0.45">
      <c r="B2674" s="90"/>
      <c r="C2674" s="90"/>
      <c r="D2674" s="48" t="s">
        <v>2564</v>
      </c>
      <c r="E2674" s="90"/>
      <c r="F2674" s="90"/>
      <c r="G2674" s="90"/>
      <c r="H2674" s="90"/>
      <c r="I2674" s="90"/>
      <c r="J2674" s="90"/>
      <c r="K2674" s="92"/>
    </row>
    <row r="2675" spans="2:11" ht="15.6" customHeight="1" x14ac:dyDescent="0.4">
      <c r="B2675" s="89">
        <v>1335</v>
      </c>
      <c r="C2675" s="89">
        <v>2096</v>
      </c>
      <c r="D2675" s="20" t="s">
        <v>2565</v>
      </c>
      <c r="E2675" s="89">
        <v>62</v>
      </c>
      <c r="F2675" s="89" t="s">
        <v>13</v>
      </c>
      <c r="G2675" s="89" t="s">
        <v>116</v>
      </c>
      <c r="H2675" s="89"/>
      <c r="I2675" s="89"/>
      <c r="J2675" s="89">
        <v>1997</v>
      </c>
      <c r="K2675" s="91" t="s">
        <v>19</v>
      </c>
    </row>
    <row r="2676" spans="2:11" ht="16.350000000000001" customHeight="1" thickBot="1" x14ac:dyDescent="0.45">
      <c r="B2676" s="90"/>
      <c r="C2676" s="90"/>
      <c r="D2676" s="48" t="s">
        <v>2566</v>
      </c>
      <c r="E2676" s="90"/>
      <c r="F2676" s="90"/>
      <c r="G2676" s="90"/>
      <c r="H2676" s="90"/>
      <c r="I2676" s="90"/>
      <c r="J2676" s="90"/>
      <c r="K2676" s="92"/>
    </row>
    <row r="2677" spans="2:11" ht="15.6" customHeight="1" x14ac:dyDescent="0.4">
      <c r="B2677" s="89">
        <v>1336</v>
      </c>
      <c r="C2677" s="89">
        <v>2097</v>
      </c>
      <c r="D2677" s="20" t="s">
        <v>2567</v>
      </c>
      <c r="E2677" s="89">
        <v>41</v>
      </c>
      <c r="F2677" s="89" t="s">
        <v>13</v>
      </c>
      <c r="G2677" s="89" t="s">
        <v>32</v>
      </c>
      <c r="H2677" s="89"/>
      <c r="I2677" s="89"/>
      <c r="J2677" s="89">
        <v>2039</v>
      </c>
      <c r="K2677" s="91" t="s">
        <v>19</v>
      </c>
    </row>
    <row r="2678" spans="2:11" ht="16.350000000000001" customHeight="1" thickBot="1" x14ac:dyDescent="0.45">
      <c r="B2678" s="90"/>
      <c r="C2678" s="90"/>
      <c r="D2678" s="48" t="s">
        <v>2568</v>
      </c>
      <c r="E2678" s="90"/>
      <c r="F2678" s="90"/>
      <c r="G2678" s="90"/>
      <c r="H2678" s="90"/>
      <c r="I2678" s="90"/>
      <c r="J2678" s="90"/>
      <c r="K2678" s="92"/>
    </row>
    <row r="2679" spans="2:11" ht="15.6" customHeight="1" x14ac:dyDescent="0.4">
      <c r="B2679" s="89">
        <v>1337</v>
      </c>
      <c r="C2679" s="89">
        <v>2098</v>
      </c>
      <c r="D2679" s="20" t="s">
        <v>2569</v>
      </c>
      <c r="E2679" s="89">
        <v>86</v>
      </c>
      <c r="F2679" s="89" t="s">
        <v>13</v>
      </c>
      <c r="G2679" s="89" t="s">
        <v>32</v>
      </c>
      <c r="H2679" s="89"/>
      <c r="I2679" s="89"/>
      <c r="J2679" s="89">
        <v>2030</v>
      </c>
      <c r="K2679" s="91" t="s">
        <v>19</v>
      </c>
    </row>
    <row r="2680" spans="2:11" ht="16.350000000000001" customHeight="1" thickBot="1" x14ac:dyDescent="0.45">
      <c r="B2680" s="90"/>
      <c r="C2680" s="90"/>
      <c r="D2680" s="48" t="s">
        <v>2570</v>
      </c>
      <c r="E2680" s="90"/>
      <c r="F2680" s="90"/>
      <c r="G2680" s="90"/>
      <c r="H2680" s="90"/>
      <c r="I2680" s="90"/>
      <c r="J2680" s="90"/>
      <c r="K2680" s="92"/>
    </row>
    <row r="2681" spans="2:11" ht="15.6" customHeight="1" x14ac:dyDescent="0.4">
      <c r="B2681" s="89">
        <v>1338</v>
      </c>
      <c r="C2681" s="89">
        <v>2099</v>
      </c>
      <c r="D2681" s="20" t="s">
        <v>2571</v>
      </c>
      <c r="E2681" s="89">
        <v>93</v>
      </c>
      <c r="F2681" s="89" t="s">
        <v>13</v>
      </c>
      <c r="G2681" s="89" t="s">
        <v>39</v>
      </c>
      <c r="H2681" s="89"/>
      <c r="I2681" s="89"/>
      <c r="J2681" s="89">
        <v>2042</v>
      </c>
      <c r="K2681" s="91" t="s">
        <v>19</v>
      </c>
    </row>
    <row r="2682" spans="2:11" ht="16.350000000000001" customHeight="1" thickBot="1" x14ac:dyDescent="0.45">
      <c r="B2682" s="90"/>
      <c r="C2682" s="90"/>
      <c r="D2682" s="48" t="s">
        <v>2572</v>
      </c>
      <c r="E2682" s="90"/>
      <c r="F2682" s="90"/>
      <c r="G2682" s="90"/>
      <c r="H2682" s="90"/>
      <c r="I2682" s="90"/>
      <c r="J2682" s="90"/>
      <c r="K2682" s="92"/>
    </row>
    <row r="2683" spans="2:11" ht="15.6" customHeight="1" x14ac:dyDescent="0.4">
      <c r="B2683" s="89">
        <v>1339</v>
      </c>
      <c r="C2683" s="89">
        <v>2100</v>
      </c>
      <c r="D2683" s="20" t="s">
        <v>2573</v>
      </c>
      <c r="E2683" s="89">
        <v>65</v>
      </c>
      <c r="F2683" s="89" t="s">
        <v>13</v>
      </c>
      <c r="G2683" s="89" t="s">
        <v>32</v>
      </c>
      <c r="H2683" s="89"/>
      <c r="I2683" s="89"/>
      <c r="J2683" s="89">
        <v>2101</v>
      </c>
      <c r="K2683" s="91" t="s">
        <v>19</v>
      </c>
    </row>
    <row r="2684" spans="2:11" ht="16.350000000000001" customHeight="1" thickBot="1" x14ac:dyDescent="0.45">
      <c r="B2684" s="90"/>
      <c r="C2684" s="90"/>
      <c r="D2684" s="48" t="s">
        <v>2574</v>
      </c>
      <c r="E2684" s="90"/>
      <c r="F2684" s="90"/>
      <c r="G2684" s="90"/>
      <c r="H2684" s="90"/>
      <c r="I2684" s="90"/>
      <c r="J2684" s="90"/>
      <c r="K2684" s="92"/>
    </row>
    <row r="2685" spans="2:11" ht="15.6" customHeight="1" x14ac:dyDescent="0.4">
      <c r="B2685" s="89">
        <v>1340</v>
      </c>
      <c r="C2685" s="89">
        <v>2101</v>
      </c>
      <c r="D2685" s="20" t="s">
        <v>2575</v>
      </c>
      <c r="E2685" s="89">
        <v>89</v>
      </c>
      <c r="F2685" s="89" t="s">
        <v>13</v>
      </c>
      <c r="G2685" s="89" t="s">
        <v>32</v>
      </c>
      <c r="H2685" s="89"/>
      <c r="I2685" s="89"/>
      <c r="J2685" s="89">
        <v>2019</v>
      </c>
      <c r="K2685" s="91" t="s">
        <v>19</v>
      </c>
    </row>
    <row r="2686" spans="2:11" ht="16.350000000000001" customHeight="1" thickBot="1" x14ac:dyDescent="0.45">
      <c r="B2686" s="90"/>
      <c r="C2686" s="90"/>
      <c r="D2686" s="48" t="s">
        <v>2576</v>
      </c>
      <c r="E2686" s="90"/>
      <c r="F2686" s="90"/>
      <c r="G2686" s="90"/>
      <c r="H2686" s="90"/>
      <c r="I2686" s="90"/>
      <c r="J2686" s="90"/>
      <c r="K2686" s="92"/>
    </row>
    <row r="2687" spans="2:11" ht="15.6" customHeight="1" x14ac:dyDescent="0.4">
      <c r="B2687" s="89">
        <v>1341</v>
      </c>
      <c r="C2687" s="89">
        <v>4055</v>
      </c>
      <c r="D2687" s="20" t="s">
        <v>6318</v>
      </c>
      <c r="E2687" s="89" t="s">
        <v>28</v>
      </c>
      <c r="F2687" s="89" t="s">
        <v>13</v>
      </c>
      <c r="G2687" s="89" t="s">
        <v>29</v>
      </c>
      <c r="H2687" s="89">
        <v>9</v>
      </c>
      <c r="I2687" s="89">
        <v>11</v>
      </c>
      <c r="J2687" s="89">
        <v>2132</v>
      </c>
      <c r="K2687" s="91" t="s">
        <v>15</v>
      </c>
    </row>
    <row r="2688" spans="2:11" ht="16.350000000000001" customHeight="1" thickBot="1" x14ac:dyDescent="0.45">
      <c r="B2688" s="90"/>
      <c r="C2688" s="90"/>
      <c r="D2688" s="48" t="s">
        <v>6114</v>
      </c>
      <c r="E2688" s="90"/>
      <c r="F2688" s="90"/>
      <c r="G2688" s="90"/>
      <c r="H2688" s="90"/>
      <c r="I2688" s="90"/>
      <c r="J2688" s="90"/>
      <c r="K2688" s="92"/>
    </row>
    <row r="2689" spans="2:11" ht="15.6" customHeight="1" x14ac:dyDescent="0.4">
      <c r="B2689" s="89">
        <v>1342</v>
      </c>
      <c r="C2689" s="89">
        <v>2102</v>
      </c>
      <c r="D2689" s="20" t="s">
        <v>2577</v>
      </c>
      <c r="E2689" s="89">
        <v>91</v>
      </c>
      <c r="F2689" s="89" t="s">
        <v>13</v>
      </c>
      <c r="G2689" s="89" t="s">
        <v>85</v>
      </c>
      <c r="H2689" s="89"/>
      <c r="I2689" s="89"/>
      <c r="J2689" s="89">
        <v>2082</v>
      </c>
      <c r="K2689" s="91" t="s">
        <v>19</v>
      </c>
    </row>
    <row r="2690" spans="2:11" ht="16.350000000000001" customHeight="1" thickBot="1" x14ac:dyDescent="0.45">
      <c r="B2690" s="90"/>
      <c r="C2690" s="90"/>
      <c r="D2690" s="48" t="s">
        <v>2578</v>
      </c>
      <c r="E2690" s="90"/>
      <c r="F2690" s="90"/>
      <c r="G2690" s="90"/>
      <c r="H2690" s="90"/>
      <c r="I2690" s="90"/>
      <c r="J2690" s="90"/>
      <c r="K2690" s="92"/>
    </row>
    <row r="2691" spans="2:11" ht="15.6" customHeight="1" x14ac:dyDescent="0.4">
      <c r="B2691" s="89">
        <v>1343</v>
      </c>
      <c r="C2691" s="89">
        <v>2103</v>
      </c>
      <c r="D2691" s="20" t="s">
        <v>2579</v>
      </c>
      <c r="E2691" s="89" t="s">
        <v>13</v>
      </c>
      <c r="F2691" s="89" t="s">
        <v>13</v>
      </c>
      <c r="G2691" s="89" t="s">
        <v>193</v>
      </c>
      <c r="H2691" s="89"/>
      <c r="I2691" s="89"/>
      <c r="J2691" s="89">
        <v>2083</v>
      </c>
      <c r="K2691" s="91" t="s">
        <v>19</v>
      </c>
    </row>
    <row r="2692" spans="2:11" ht="16.350000000000001" customHeight="1" thickBot="1" x14ac:dyDescent="0.45">
      <c r="B2692" s="90"/>
      <c r="C2692" s="90"/>
      <c r="D2692" s="48" t="s">
        <v>2580</v>
      </c>
      <c r="E2692" s="90"/>
      <c r="F2692" s="90"/>
      <c r="G2692" s="90"/>
      <c r="H2692" s="90"/>
      <c r="I2692" s="90"/>
      <c r="J2692" s="90"/>
      <c r="K2692" s="92"/>
    </row>
    <row r="2693" spans="2:11" ht="15.6" customHeight="1" x14ac:dyDescent="0.4">
      <c r="B2693" s="89">
        <v>1344</v>
      </c>
      <c r="C2693" s="89">
        <v>2104</v>
      </c>
      <c r="D2693" s="20" t="s">
        <v>2581</v>
      </c>
      <c r="E2693" s="89">
        <v>92</v>
      </c>
      <c r="F2693" s="89" t="s">
        <v>57</v>
      </c>
      <c r="G2693" s="89" t="s">
        <v>29</v>
      </c>
      <c r="H2693" s="89"/>
      <c r="I2693" s="89"/>
      <c r="J2693" s="89">
        <v>2212</v>
      </c>
      <c r="K2693" s="91" t="s">
        <v>19</v>
      </c>
    </row>
    <row r="2694" spans="2:11" ht="16.350000000000001" customHeight="1" thickBot="1" x14ac:dyDescent="0.45">
      <c r="B2694" s="90"/>
      <c r="C2694" s="90"/>
      <c r="D2694" s="48" t="s">
        <v>2582</v>
      </c>
      <c r="E2694" s="90"/>
      <c r="F2694" s="90"/>
      <c r="G2694" s="90"/>
      <c r="H2694" s="90"/>
      <c r="I2694" s="90"/>
      <c r="J2694" s="90"/>
      <c r="K2694" s="92"/>
    </row>
    <row r="2695" spans="2:11" ht="15.6" customHeight="1" x14ac:dyDescent="0.4">
      <c r="B2695" s="89">
        <v>1345</v>
      </c>
      <c r="C2695" s="89">
        <v>2105</v>
      </c>
      <c r="D2695" s="20" t="s">
        <v>2583</v>
      </c>
      <c r="E2695" s="89" t="s">
        <v>13</v>
      </c>
      <c r="F2695" s="89" t="s">
        <v>13</v>
      </c>
      <c r="G2695" s="89" t="s">
        <v>79</v>
      </c>
      <c r="H2695" s="89"/>
      <c r="I2695" s="89"/>
      <c r="J2695" s="89">
        <v>2010</v>
      </c>
      <c r="K2695" s="91" t="s">
        <v>19</v>
      </c>
    </row>
    <row r="2696" spans="2:11" ht="16.350000000000001" customHeight="1" thickBot="1" x14ac:dyDescent="0.45">
      <c r="B2696" s="90"/>
      <c r="C2696" s="90"/>
      <c r="D2696" s="48" t="s">
        <v>2584</v>
      </c>
      <c r="E2696" s="90"/>
      <c r="F2696" s="90"/>
      <c r="G2696" s="90"/>
      <c r="H2696" s="90"/>
      <c r="I2696" s="90"/>
      <c r="J2696" s="90"/>
      <c r="K2696" s="92"/>
    </row>
    <row r="2697" spans="2:11" ht="15.6" customHeight="1" x14ac:dyDescent="0.4">
      <c r="B2697" s="89">
        <v>1346</v>
      </c>
      <c r="C2697" s="89">
        <v>2106</v>
      </c>
      <c r="D2697" s="20" t="s">
        <v>2585</v>
      </c>
      <c r="E2697" s="89" t="s">
        <v>13</v>
      </c>
      <c r="F2697" s="89" t="s">
        <v>13</v>
      </c>
      <c r="G2697" s="89" t="s">
        <v>79</v>
      </c>
      <c r="H2697" s="89"/>
      <c r="I2697" s="89"/>
      <c r="J2697" s="89">
        <v>1999</v>
      </c>
      <c r="K2697" s="91" t="s">
        <v>19</v>
      </c>
    </row>
    <row r="2698" spans="2:11" ht="16.350000000000001" customHeight="1" thickBot="1" x14ac:dyDescent="0.45">
      <c r="B2698" s="90"/>
      <c r="C2698" s="90"/>
      <c r="D2698" s="48" t="s">
        <v>2586</v>
      </c>
      <c r="E2698" s="90"/>
      <c r="F2698" s="90"/>
      <c r="G2698" s="90"/>
      <c r="H2698" s="90"/>
      <c r="I2698" s="90"/>
      <c r="J2698" s="90"/>
      <c r="K2698" s="92"/>
    </row>
    <row r="2699" spans="2:11" ht="15.6" customHeight="1" x14ac:dyDescent="0.4">
      <c r="B2699" s="89">
        <v>1347</v>
      </c>
      <c r="C2699" s="89">
        <v>2107</v>
      </c>
      <c r="D2699" s="20" t="s">
        <v>2587</v>
      </c>
      <c r="E2699" s="89">
        <v>90</v>
      </c>
      <c r="F2699" s="89" t="s">
        <v>13</v>
      </c>
      <c r="G2699" s="89" t="s">
        <v>32</v>
      </c>
      <c r="H2699" s="89"/>
      <c r="I2699" s="89"/>
      <c r="J2699" s="89">
        <v>2034</v>
      </c>
      <c r="K2699" s="91" t="s">
        <v>19</v>
      </c>
    </row>
    <row r="2700" spans="2:11" ht="16.350000000000001" customHeight="1" thickBot="1" x14ac:dyDescent="0.45">
      <c r="B2700" s="90"/>
      <c r="C2700" s="90"/>
      <c r="D2700" s="48" t="s">
        <v>2588</v>
      </c>
      <c r="E2700" s="90"/>
      <c r="F2700" s="90"/>
      <c r="G2700" s="90"/>
      <c r="H2700" s="90"/>
      <c r="I2700" s="90"/>
      <c r="J2700" s="90"/>
      <c r="K2700" s="92"/>
    </row>
    <row r="2701" spans="2:11" ht="15.6" customHeight="1" x14ac:dyDescent="0.4">
      <c r="B2701" s="89">
        <v>1348</v>
      </c>
      <c r="C2701" s="89">
        <v>2108</v>
      </c>
      <c r="D2701" s="20" t="s">
        <v>2589</v>
      </c>
      <c r="E2701" s="89">
        <v>69</v>
      </c>
      <c r="F2701" s="89" t="s">
        <v>13</v>
      </c>
      <c r="G2701" s="89" t="s">
        <v>32</v>
      </c>
      <c r="H2701" s="89"/>
      <c r="I2701" s="89"/>
      <c r="J2701" s="89">
        <v>2041</v>
      </c>
      <c r="K2701" s="91" t="s">
        <v>19</v>
      </c>
    </row>
    <row r="2702" spans="2:11" ht="16.350000000000001" customHeight="1" thickBot="1" x14ac:dyDescent="0.45">
      <c r="B2702" s="90"/>
      <c r="C2702" s="90"/>
      <c r="D2702" s="48" t="s">
        <v>2590</v>
      </c>
      <c r="E2702" s="90"/>
      <c r="F2702" s="90"/>
      <c r="G2702" s="90"/>
      <c r="H2702" s="90"/>
      <c r="I2702" s="90"/>
      <c r="J2702" s="90"/>
      <c r="K2702" s="92"/>
    </row>
    <row r="2703" spans="2:11" ht="15.6" customHeight="1" x14ac:dyDescent="0.4">
      <c r="B2703" s="89">
        <v>1349</v>
      </c>
      <c r="C2703" s="89">
        <v>2110</v>
      </c>
      <c r="D2703" s="20" t="s">
        <v>2591</v>
      </c>
      <c r="E2703" s="89">
        <v>93</v>
      </c>
      <c r="F2703" s="89" t="s">
        <v>13</v>
      </c>
      <c r="G2703" s="89" t="s">
        <v>323</v>
      </c>
      <c r="H2703" s="89"/>
      <c r="I2703" s="89"/>
      <c r="J2703" s="89">
        <v>2023</v>
      </c>
      <c r="K2703" s="91" t="s">
        <v>19</v>
      </c>
    </row>
    <row r="2704" spans="2:11" ht="16.350000000000001" customHeight="1" thickBot="1" x14ac:dyDescent="0.45">
      <c r="B2704" s="90"/>
      <c r="C2704" s="90"/>
      <c r="D2704" s="48" t="s">
        <v>2592</v>
      </c>
      <c r="E2704" s="90"/>
      <c r="F2704" s="90"/>
      <c r="G2704" s="90"/>
      <c r="H2704" s="90"/>
      <c r="I2704" s="90"/>
      <c r="J2704" s="90"/>
      <c r="K2704" s="92"/>
    </row>
    <row r="2705" spans="2:11" ht="15.6" customHeight="1" x14ac:dyDescent="0.4">
      <c r="B2705" s="89">
        <v>1350</v>
      </c>
      <c r="C2705" s="89">
        <v>2111</v>
      </c>
      <c r="D2705" s="20" t="s">
        <v>2593</v>
      </c>
      <c r="E2705" s="89" t="s">
        <v>13</v>
      </c>
      <c r="F2705" s="89" t="s">
        <v>13</v>
      </c>
      <c r="G2705" s="89" t="s">
        <v>323</v>
      </c>
      <c r="H2705" s="89"/>
      <c r="I2705" s="89"/>
      <c r="J2705" s="89">
        <v>2035</v>
      </c>
      <c r="K2705" s="91" t="s">
        <v>19</v>
      </c>
    </row>
    <row r="2706" spans="2:11" ht="16.350000000000001" customHeight="1" thickBot="1" x14ac:dyDescent="0.45">
      <c r="B2706" s="90"/>
      <c r="C2706" s="90"/>
      <c r="D2706" s="48" t="s">
        <v>2594</v>
      </c>
      <c r="E2706" s="90"/>
      <c r="F2706" s="90"/>
      <c r="G2706" s="90"/>
      <c r="H2706" s="90"/>
      <c r="I2706" s="90"/>
      <c r="J2706" s="90"/>
      <c r="K2706" s="92"/>
    </row>
    <row r="2707" spans="2:11" ht="15.6" customHeight="1" x14ac:dyDescent="0.4">
      <c r="B2707" s="89">
        <v>1351</v>
      </c>
      <c r="C2707" s="89">
        <v>2112</v>
      </c>
      <c r="D2707" s="20" t="s">
        <v>2595</v>
      </c>
      <c r="E2707" s="89">
        <v>53</v>
      </c>
      <c r="F2707" s="89" t="s">
        <v>13</v>
      </c>
      <c r="G2707" s="89" t="s">
        <v>79</v>
      </c>
      <c r="H2707" s="89"/>
      <c r="I2707" s="89"/>
      <c r="J2707" s="89">
        <v>2012</v>
      </c>
      <c r="K2707" s="91" t="s">
        <v>19</v>
      </c>
    </row>
    <row r="2708" spans="2:11" ht="16.350000000000001" customHeight="1" thickBot="1" x14ac:dyDescent="0.45">
      <c r="B2708" s="90"/>
      <c r="C2708" s="90"/>
      <c r="D2708" s="48" t="s">
        <v>2596</v>
      </c>
      <c r="E2708" s="90"/>
      <c r="F2708" s="90"/>
      <c r="G2708" s="90"/>
      <c r="H2708" s="90"/>
      <c r="I2708" s="90"/>
      <c r="J2708" s="90"/>
      <c r="K2708" s="92"/>
    </row>
    <row r="2709" spans="2:11" ht="15.6" customHeight="1" x14ac:dyDescent="0.4">
      <c r="B2709" s="89">
        <v>1352</v>
      </c>
      <c r="C2709" s="89">
        <v>2113</v>
      </c>
      <c r="D2709" s="20" t="s">
        <v>2597</v>
      </c>
      <c r="E2709" s="89">
        <v>90</v>
      </c>
      <c r="F2709" s="89" t="s">
        <v>13</v>
      </c>
      <c r="G2709" s="89" t="s">
        <v>29</v>
      </c>
      <c r="H2709" s="89"/>
      <c r="I2709" s="89"/>
      <c r="J2709" s="89">
        <v>2055</v>
      </c>
      <c r="K2709" s="91" t="s">
        <v>19</v>
      </c>
    </row>
    <row r="2710" spans="2:11" ht="16.350000000000001" customHeight="1" thickBot="1" x14ac:dyDescent="0.45">
      <c r="B2710" s="90"/>
      <c r="C2710" s="90"/>
      <c r="D2710" s="48" t="s">
        <v>2598</v>
      </c>
      <c r="E2710" s="90"/>
      <c r="F2710" s="90"/>
      <c r="G2710" s="90"/>
      <c r="H2710" s="90"/>
      <c r="I2710" s="90"/>
      <c r="J2710" s="90"/>
      <c r="K2710" s="92"/>
    </row>
    <row r="2711" spans="2:11" ht="15.6" customHeight="1" x14ac:dyDescent="0.4">
      <c r="B2711" s="89">
        <v>1353</v>
      </c>
      <c r="C2711" s="89">
        <v>2114</v>
      </c>
      <c r="D2711" s="20" t="s">
        <v>2599</v>
      </c>
      <c r="E2711" s="89">
        <v>83</v>
      </c>
      <c r="F2711" s="89" t="s">
        <v>13</v>
      </c>
      <c r="G2711" s="89" t="s">
        <v>32</v>
      </c>
      <c r="H2711" s="89"/>
      <c r="I2711" s="89"/>
      <c r="J2711" s="89">
        <v>1993</v>
      </c>
      <c r="K2711" s="91" t="s">
        <v>19</v>
      </c>
    </row>
    <row r="2712" spans="2:11" ht="16.350000000000001" customHeight="1" thickBot="1" x14ac:dyDescent="0.45">
      <c r="B2712" s="90"/>
      <c r="C2712" s="90"/>
      <c r="D2712" s="48" t="s">
        <v>2600</v>
      </c>
      <c r="E2712" s="90"/>
      <c r="F2712" s="90"/>
      <c r="G2712" s="90"/>
      <c r="H2712" s="90"/>
      <c r="I2712" s="90"/>
      <c r="J2712" s="90"/>
      <c r="K2712" s="92"/>
    </row>
    <row r="2713" spans="2:11" ht="15.6" customHeight="1" x14ac:dyDescent="0.4">
      <c r="B2713" s="89">
        <v>1354</v>
      </c>
      <c r="C2713" s="89">
        <v>2115</v>
      </c>
      <c r="D2713" s="20" t="s">
        <v>2601</v>
      </c>
      <c r="E2713" s="89" t="s">
        <v>13</v>
      </c>
      <c r="F2713" s="89" t="s">
        <v>13</v>
      </c>
      <c r="G2713" s="89" t="s">
        <v>29</v>
      </c>
      <c r="H2713" s="89"/>
      <c r="I2713" s="89"/>
      <c r="J2713" s="89">
        <v>2067</v>
      </c>
      <c r="K2713" s="91" t="s">
        <v>19</v>
      </c>
    </row>
    <row r="2714" spans="2:11" ht="16.350000000000001" customHeight="1" thickBot="1" x14ac:dyDescent="0.45">
      <c r="B2714" s="90"/>
      <c r="C2714" s="90"/>
      <c r="D2714" s="48" t="s">
        <v>2602</v>
      </c>
      <c r="E2714" s="90"/>
      <c r="F2714" s="90"/>
      <c r="G2714" s="90"/>
      <c r="H2714" s="90"/>
      <c r="I2714" s="90"/>
      <c r="J2714" s="90"/>
      <c r="K2714" s="92"/>
    </row>
    <row r="2715" spans="2:11" ht="15.6" customHeight="1" x14ac:dyDescent="0.4">
      <c r="B2715" s="89">
        <v>1355</v>
      </c>
      <c r="C2715" s="89">
        <v>2116</v>
      </c>
      <c r="D2715" s="20" t="s">
        <v>2603</v>
      </c>
      <c r="E2715" s="89" t="s">
        <v>13</v>
      </c>
      <c r="F2715" s="89" t="s">
        <v>13</v>
      </c>
      <c r="G2715" s="89" t="s">
        <v>29</v>
      </c>
      <c r="H2715" s="89"/>
      <c r="I2715" s="89"/>
      <c r="J2715" s="89">
        <v>2035</v>
      </c>
      <c r="K2715" s="91" t="s">
        <v>19</v>
      </c>
    </row>
    <row r="2716" spans="2:11" ht="16.350000000000001" customHeight="1" thickBot="1" x14ac:dyDescent="0.45">
      <c r="B2716" s="90"/>
      <c r="C2716" s="90"/>
      <c r="D2716" s="48" t="s">
        <v>2604</v>
      </c>
      <c r="E2716" s="90"/>
      <c r="F2716" s="90"/>
      <c r="G2716" s="90"/>
      <c r="H2716" s="90"/>
      <c r="I2716" s="90"/>
      <c r="J2716" s="90"/>
      <c r="K2716" s="92"/>
    </row>
    <row r="2717" spans="2:11" ht="15.6" customHeight="1" x14ac:dyDescent="0.4">
      <c r="B2717" s="89">
        <v>1356</v>
      </c>
      <c r="C2717" s="89">
        <v>2117</v>
      </c>
      <c r="D2717" s="20" t="s">
        <v>2605</v>
      </c>
      <c r="E2717" s="89" t="s">
        <v>137</v>
      </c>
      <c r="F2717" s="89" t="s">
        <v>13</v>
      </c>
      <c r="G2717" s="89" t="s">
        <v>29</v>
      </c>
      <c r="H2717" s="89"/>
      <c r="I2717" s="89"/>
      <c r="J2717" s="89">
        <v>2032</v>
      </c>
      <c r="K2717" s="91" t="s">
        <v>19</v>
      </c>
    </row>
    <row r="2718" spans="2:11" ht="16.350000000000001" customHeight="1" thickBot="1" x14ac:dyDescent="0.45">
      <c r="B2718" s="90"/>
      <c r="C2718" s="90"/>
      <c r="D2718" s="48" t="s">
        <v>2606</v>
      </c>
      <c r="E2718" s="90"/>
      <c r="F2718" s="90"/>
      <c r="G2718" s="90"/>
      <c r="H2718" s="90"/>
      <c r="I2718" s="90"/>
      <c r="J2718" s="90"/>
      <c r="K2718" s="92"/>
    </row>
    <row r="2719" spans="2:11" ht="15.6" customHeight="1" x14ac:dyDescent="0.4">
      <c r="B2719" s="89">
        <v>1357</v>
      </c>
      <c r="C2719" s="89">
        <v>2118</v>
      </c>
      <c r="D2719" s="20" t="s">
        <v>2607</v>
      </c>
      <c r="E2719" s="89" t="s">
        <v>13</v>
      </c>
      <c r="F2719" s="89" t="s">
        <v>13</v>
      </c>
      <c r="G2719" s="89" t="s">
        <v>29</v>
      </c>
      <c r="H2719" s="89"/>
      <c r="I2719" s="89"/>
      <c r="J2719" s="89">
        <v>2053</v>
      </c>
      <c r="K2719" s="91" t="s">
        <v>19</v>
      </c>
    </row>
    <row r="2720" spans="2:11" ht="16.350000000000001" customHeight="1" thickBot="1" x14ac:dyDescent="0.45">
      <c r="B2720" s="90"/>
      <c r="C2720" s="90"/>
      <c r="D2720" s="48" t="s">
        <v>2608</v>
      </c>
      <c r="E2720" s="90"/>
      <c r="F2720" s="90"/>
      <c r="G2720" s="90"/>
      <c r="H2720" s="90"/>
      <c r="I2720" s="90"/>
      <c r="J2720" s="90"/>
      <c r="K2720" s="92"/>
    </row>
    <row r="2721" spans="2:11" ht="15.6" customHeight="1" x14ac:dyDescent="0.4">
      <c r="B2721" s="89">
        <v>1358</v>
      </c>
      <c r="C2721" s="89">
        <v>2119</v>
      </c>
      <c r="D2721" s="20" t="s">
        <v>2609</v>
      </c>
      <c r="E2721" s="89" t="s">
        <v>46</v>
      </c>
      <c r="F2721" s="89" t="s">
        <v>13</v>
      </c>
      <c r="G2721" s="89" t="s">
        <v>29</v>
      </c>
      <c r="H2721" s="89"/>
      <c r="I2721" s="89"/>
      <c r="J2721" s="89">
        <v>1997</v>
      </c>
      <c r="K2721" s="91" t="s">
        <v>19</v>
      </c>
    </row>
    <row r="2722" spans="2:11" ht="16.350000000000001" customHeight="1" thickBot="1" x14ac:dyDescent="0.45">
      <c r="B2722" s="90"/>
      <c r="C2722" s="90"/>
      <c r="D2722" s="48" t="s">
        <v>2610</v>
      </c>
      <c r="E2722" s="90"/>
      <c r="F2722" s="90"/>
      <c r="G2722" s="90"/>
      <c r="H2722" s="90"/>
      <c r="I2722" s="90"/>
      <c r="J2722" s="90"/>
      <c r="K2722" s="92"/>
    </row>
    <row r="2723" spans="2:11" ht="15.6" customHeight="1" x14ac:dyDescent="0.4">
      <c r="B2723" s="89">
        <v>1359</v>
      </c>
      <c r="C2723" s="89">
        <v>2120</v>
      </c>
      <c r="D2723" s="20" t="s">
        <v>2611</v>
      </c>
      <c r="E2723" s="89">
        <v>72</v>
      </c>
      <c r="F2723" s="89" t="s">
        <v>13</v>
      </c>
      <c r="G2723" s="89" t="s">
        <v>29</v>
      </c>
      <c r="H2723" s="89"/>
      <c r="I2723" s="89"/>
      <c r="J2723" s="89">
        <v>2145</v>
      </c>
      <c r="K2723" s="91" t="s">
        <v>19</v>
      </c>
    </row>
    <row r="2724" spans="2:11" ht="16.350000000000001" customHeight="1" thickBot="1" x14ac:dyDescent="0.45">
      <c r="B2724" s="90"/>
      <c r="C2724" s="90"/>
      <c r="D2724" s="48" t="s">
        <v>2612</v>
      </c>
      <c r="E2724" s="90"/>
      <c r="F2724" s="90"/>
      <c r="G2724" s="90"/>
      <c r="H2724" s="90"/>
      <c r="I2724" s="90"/>
      <c r="J2724" s="90"/>
      <c r="K2724" s="92"/>
    </row>
    <row r="2725" spans="2:11" ht="15.6" customHeight="1" x14ac:dyDescent="0.4">
      <c r="B2725" s="89">
        <v>1360</v>
      </c>
      <c r="C2725" s="89">
        <v>2121</v>
      </c>
      <c r="D2725" s="20" t="s">
        <v>2613</v>
      </c>
      <c r="E2725" s="89">
        <v>55</v>
      </c>
      <c r="F2725" s="89" t="s">
        <v>13</v>
      </c>
      <c r="G2725" s="89" t="s">
        <v>79</v>
      </c>
      <c r="H2725" s="89"/>
      <c r="I2725" s="89"/>
      <c r="J2725" s="89">
        <v>2052</v>
      </c>
      <c r="K2725" s="91" t="s">
        <v>19</v>
      </c>
    </row>
    <row r="2726" spans="2:11" ht="16.350000000000001" customHeight="1" thickBot="1" x14ac:dyDescent="0.45">
      <c r="B2726" s="90"/>
      <c r="C2726" s="90"/>
      <c r="D2726" s="48" t="s">
        <v>2614</v>
      </c>
      <c r="E2726" s="90"/>
      <c r="F2726" s="90"/>
      <c r="G2726" s="90"/>
      <c r="H2726" s="90"/>
      <c r="I2726" s="90"/>
      <c r="J2726" s="90"/>
      <c r="K2726" s="92"/>
    </row>
    <row r="2727" spans="2:11" ht="15.6" customHeight="1" x14ac:dyDescent="0.4">
      <c r="B2727" s="89">
        <v>1361</v>
      </c>
      <c r="C2727" s="89">
        <v>2122</v>
      </c>
      <c r="D2727" s="20" t="s">
        <v>2615</v>
      </c>
      <c r="E2727" s="89">
        <v>46</v>
      </c>
      <c r="F2727" s="89" t="s">
        <v>13</v>
      </c>
      <c r="G2727" s="89" t="s">
        <v>32</v>
      </c>
      <c r="H2727" s="89"/>
      <c r="I2727" s="89"/>
      <c r="J2727" s="89">
        <v>1974</v>
      </c>
      <c r="K2727" s="91" t="s">
        <v>19</v>
      </c>
    </row>
    <row r="2728" spans="2:11" ht="16.350000000000001" customHeight="1" thickBot="1" x14ac:dyDescent="0.45">
      <c r="B2728" s="90"/>
      <c r="C2728" s="90"/>
      <c r="D2728" s="48" t="s">
        <v>2616</v>
      </c>
      <c r="E2728" s="90"/>
      <c r="F2728" s="90"/>
      <c r="G2728" s="90"/>
      <c r="H2728" s="90"/>
      <c r="I2728" s="90"/>
      <c r="J2728" s="90"/>
      <c r="K2728" s="92"/>
    </row>
    <row r="2729" spans="2:11" ht="15.6" customHeight="1" x14ac:dyDescent="0.4">
      <c r="B2729" s="89">
        <v>1362</v>
      </c>
      <c r="C2729" s="89">
        <v>2123</v>
      </c>
      <c r="D2729" s="20" t="s">
        <v>2617</v>
      </c>
      <c r="E2729" s="89" t="s">
        <v>13</v>
      </c>
      <c r="F2729" s="89" t="s">
        <v>13</v>
      </c>
      <c r="G2729" s="89" t="s">
        <v>79</v>
      </c>
      <c r="H2729" s="89"/>
      <c r="I2729" s="89"/>
      <c r="J2729" s="89">
        <v>2061</v>
      </c>
      <c r="K2729" s="91" t="s">
        <v>19</v>
      </c>
    </row>
    <row r="2730" spans="2:11" ht="16.350000000000001" customHeight="1" thickBot="1" x14ac:dyDescent="0.45">
      <c r="B2730" s="90"/>
      <c r="C2730" s="90"/>
      <c r="D2730" s="48" t="s">
        <v>2618</v>
      </c>
      <c r="E2730" s="90"/>
      <c r="F2730" s="90"/>
      <c r="G2730" s="90"/>
      <c r="H2730" s="90"/>
      <c r="I2730" s="90"/>
      <c r="J2730" s="90"/>
      <c r="K2730" s="92"/>
    </row>
    <row r="2731" spans="2:11" ht="15.6" customHeight="1" x14ac:dyDescent="0.4">
      <c r="B2731" s="89">
        <v>1363</v>
      </c>
      <c r="C2731" s="89">
        <v>2124</v>
      </c>
      <c r="D2731" s="20" t="s">
        <v>2619</v>
      </c>
      <c r="E2731" s="89">
        <v>97</v>
      </c>
      <c r="F2731" s="89" t="s">
        <v>13</v>
      </c>
      <c r="G2731" s="89" t="s">
        <v>79</v>
      </c>
      <c r="H2731" s="89"/>
      <c r="I2731" s="89"/>
      <c r="J2731" s="89">
        <v>2075</v>
      </c>
      <c r="K2731" s="91" t="s">
        <v>19</v>
      </c>
    </row>
    <row r="2732" spans="2:11" ht="16.350000000000001" customHeight="1" thickBot="1" x14ac:dyDescent="0.45">
      <c r="B2732" s="90"/>
      <c r="C2732" s="90"/>
      <c r="D2732" s="48" t="s">
        <v>2620</v>
      </c>
      <c r="E2732" s="90"/>
      <c r="F2732" s="90"/>
      <c r="G2732" s="90"/>
      <c r="H2732" s="90"/>
      <c r="I2732" s="90"/>
      <c r="J2732" s="90"/>
      <c r="K2732" s="92"/>
    </row>
    <row r="2733" spans="2:11" ht="15.6" customHeight="1" x14ac:dyDescent="0.4">
      <c r="B2733" s="89">
        <v>1364</v>
      </c>
      <c r="C2733" s="89">
        <v>2125</v>
      </c>
      <c r="D2733" s="20" t="s">
        <v>2621</v>
      </c>
      <c r="E2733" s="89" t="s">
        <v>13</v>
      </c>
      <c r="F2733" s="89" t="s">
        <v>13</v>
      </c>
      <c r="G2733" s="89" t="s">
        <v>277</v>
      </c>
      <c r="H2733" s="89"/>
      <c r="I2733" s="89"/>
      <c r="J2733" s="89">
        <v>2077</v>
      </c>
      <c r="K2733" s="91" t="s">
        <v>19</v>
      </c>
    </row>
    <row r="2734" spans="2:11" ht="16.350000000000001" customHeight="1" thickBot="1" x14ac:dyDescent="0.45">
      <c r="B2734" s="90"/>
      <c r="C2734" s="90"/>
      <c r="D2734" s="48" t="s">
        <v>2622</v>
      </c>
      <c r="E2734" s="90"/>
      <c r="F2734" s="90"/>
      <c r="G2734" s="90"/>
      <c r="H2734" s="90"/>
      <c r="I2734" s="90"/>
      <c r="J2734" s="90"/>
      <c r="K2734" s="92"/>
    </row>
    <row r="2735" spans="2:11" ht="15.6" customHeight="1" x14ac:dyDescent="0.4">
      <c r="B2735" s="89">
        <v>1365</v>
      </c>
      <c r="C2735" s="89">
        <v>3885</v>
      </c>
      <c r="D2735" s="20" t="s">
        <v>2623</v>
      </c>
      <c r="E2735" s="89" t="s">
        <v>2624</v>
      </c>
      <c r="F2735" s="89" t="s">
        <v>13</v>
      </c>
      <c r="G2735" s="89" t="s">
        <v>29</v>
      </c>
      <c r="H2735" s="89"/>
      <c r="I2735" s="89"/>
      <c r="J2735" s="89">
        <v>2096</v>
      </c>
      <c r="K2735" s="91" t="s">
        <v>15</v>
      </c>
    </row>
    <row r="2736" spans="2:11" ht="16.350000000000001" customHeight="1" thickBot="1" x14ac:dyDescent="0.45">
      <c r="B2736" s="90"/>
      <c r="C2736" s="90"/>
      <c r="D2736" s="48" t="s">
        <v>2625</v>
      </c>
      <c r="E2736" s="90"/>
      <c r="F2736" s="90"/>
      <c r="G2736" s="90"/>
      <c r="H2736" s="90"/>
      <c r="I2736" s="90"/>
      <c r="J2736" s="90"/>
      <c r="K2736" s="92"/>
    </row>
    <row r="2737" spans="2:11" ht="15.6" customHeight="1" x14ac:dyDescent="0.4">
      <c r="B2737" s="89">
        <v>1366</v>
      </c>
      <c r="C2737" s="89">
        <v>2126</v>
      </c>
      <c r="D2737" s="20" t="s">
        <v>2626</v>
      </c>
      <c r="E2737" s="89">
        <v>71</v>
      </c>
      <c r="F2737" s="89" t="s">
        <v>13</v>
      </c>
      <c r="G2737" s="89" t="s">
        <v>29</v>
      </c>
      <c r="H2737" s="89"/>
      <c r="I2737" s="89"/>
      <c r="J2737" s="89">
        <v>2080</v>
      </c>
      <c r="K2737" s="91" t="s">
        <v>19</v>
      </c>
    </row>
    <row r="2738" spans="2:11" ht="16.350000000000001" customHeight="1" thickBot="1" x14ac:dyDescent="0.45">
      <c r="B2738" s="90"/>
      <c r="C2738" s="90"/>
      <c r="D2738" s="48" t="s">
        <v>2627</v>
      </c>
      <c r="E2738" s="90"/>
      <c r="F2738" s="90"/>
      <c r="G2738" s="90"/>
      <c r="H2738" s="90"/>
      <c r="I2738" s="90"/>
      <c r="J2738" s="90"/>
      <c r="K2738" s="92"/>
    </row>
    <row r="2739" spans="2:11" ht="15.6" customHeight="1" x14ac:dyDescent="0.4">
      <c r="B2739" s="89">
        <v>1367</v>
      </c>
      <c r="C2739" s="89">
        <v>2127</v>
      </c>
      <c r="D2739" s="20" t="s">
        <v>2628</v>
      </c>
      <c r="E2739" s="89">
        <v>39</v>
      </c>
      <c r="F2739" s="89" t="s">
        <v>13</v>
      </c>
      <c r="G2739" s="89" t="s">
        <v>29</v>
      </c>
      <c r="H2739" s="89"/>
      <c r="I2739" s="89"/>
      <c r="J2739" s="89">
        <v>1961</v>
      </c>
      <c r="K2739" s="91" t="s">
        <v>19</v>
      </c>
    </row>
    <row r="2740" spans="2:11" ht="16.350000000000001" customHeight="1" thickBot="1" x14ac:dyDescent="0.45">
      <c r="B2740" s="90"/>
      <c r="C2740" s="90"/>
      <c r="D2740" s="48" t="s">
        <v>2629</v>
      </c>
      <c r="E2740" s="90"/>
      <c r="F2740" s="90"/>
      <c r="G2740" s="90"/>
      <c r="H2740" s="90"/>
      <c r="I2740" s="90"/>
      <c r="J2740" s="90"/>
      <c r="K2740" s="92"/>
    </row>
    <row r="2741" spans="2:11" ht="15.6" customHeight="1" x14ac:dyDescent="0.4">
      <c r="B2741" s="89">
        <v>1368</v>
      </c>
      <c r="C2741" s="89">
        <v>4027</v>
      </c>
      <c r="D2741" s="20" t="s">
        <v>2630</v>
      </c>
      <c r="E2741" s="89" t="s">
        <v>158</v>
      </c>
      <c r="F2741" s="89" t="s">
        <v>13</v>
      </c>
      <c r="G2741" s="89" t="s">
        <v>29</v>
      </c>
      <c r="H2741" s="89">
        <f>8+11</f>
        <v>19</v>
      </c>
      <c r="I2741" s="89">
        <f>-22-31</f>
        <v>-53</v>
      </c>
      <c r="J2741" s="89">
        <v>1997</v>
      </c>
      <c r="K2741" s="91" t="s">
        <v>15</v>
      </c>
    </row>
    <row r="2742" spans="2:11" ht="16.350000000000001" customHeight="1" thickBot="1" x14ac:dyDescent="0.45">
      <c r="B2742" s="90"/>
      <c r="C2742" s="90"/>
      <c r="D2742" s="48" t="s">
        <v>2631</v>
      </c>
      <c r="E2742" s="90"/>
      <c r="F2742" s="90"/>
      <c r="G2742" s="90"/>
      <c r="H2742" s="90"/>
      <c r="I2742" s="90"/>
      <c r="J2742" s="90"/>
      <c r="K2742" s="92"/>
    </row>
    <row r="2743" spans="2:11" ht="15.6" customHeight="1" x14ac:dyDescent="0.4">
      <c r="B2743" s="89">
        <v>1369</v>
      </c>
      <c r="C2743" s="89">
        <v>2128</v>
      </c>
      <c r="D2743" s="20" t="s">
        <v>2632</v>
      </c>
      <c r="E2743" s="89">
        <v>55</v>
      </c>
      <c r="F2743" s="89" t="s">
        <v>13</v>
      </c>
      <c r="G2743" s="89" t="s">
        <v>169</v>
      </c>
      <c r="H2743" s="89"/>
      <c r="I2743" s="89"/>
      <c r="J2743" s="89">
        <v>2061</v>
      </c>
      <c r="K2743" s="91" t="s">
        <v>19</v>
      </c>
    </row>
    <row r="2744" spans="2:11" ht="16.350000000000001" customHeight="1" thickBot="1" x14ac:dyDescent="0.45">
      <c r="B2744" s="90"/>
      <c r="C2744" s="90"/>
      <c r="D2744" s="48" t="s">
        <v>2633</v>
      </c>
      <c r="E2744" s="90"/>
      <c r="F2744" s="90"/>
      <c r="G2744" s="90"/>
      <c r="H2744" s="90"/>
      <c r="I2744" s="90"/>
      <c r="J2744" s="90"/>
      <c r="K2744" s="92"/>
    </row>
    <row r="2745" spans="2:11" ht="15.6" customHeight="1" x14ac:dyDescent="0.4">
      <c r="B2745" s="89">
        <v>1370</v>
      </c>
      <c r="C2745" s="89">
        <v>2129</v>
      </c>
      <c r="D2745" s="20" t="s">
        <v>2634</v>
      </c>
      <c r="E2745" s="89">
        <v>89</v>
      </c>
      <c r="F2745" s="89" t="s">
        <v>184</v>
      </c>
      <c r="G2745" s="89" t="s">
        <v>29</v>
      </c>
      <c r="H2745" s="89">
        <v>8</v>
      </c>
      <c r="I2745" s="89">
        <v>21</v>
      </c>
      <c r="J2745" s="89">
        <v>2317</v>
      </c>
      <c r="K2745" s="91" t="s">
        <v>15</v>
      </c>
    </row>
    <row r="2746" spans="2:11" ht="16.350000000000001" customHeight="1" thickBot="1" x14ac:dyDescent="0.45">
      <c r="B2746" s="90"/>
      <c r="C2746" s="90"/>
      <c r="D2746" s="48" t="s">
        <v>2635</v>
      </c>
      <c r="E2746" s="90"/>
      <c r="F2746" s="90"/>
      <c r="G2746" s="90"/>
      <c r="H2746" s="90"/>
      <c r="I2746" s="90"/>
      <c r="J2746" s="90"/>
      <c r="K2746" s="92"/>
    </row>
    <row r="2747" spans="2:11" ht="15.6" customHeight="1" x14ac:dyDescent="0.4">
      <c r="B2747" s="89">
        <v>1371</v>
      </c>
      <c r="C2747" s="89">
        <v>2130</v>
      </c>
      <c r="D2747" s="20" t="s">
        <v>2636</v>
      </c>
      <c r="E2747" s="89">
        <v>87</v>
      </c>
      <c r="F2747" s="89" t="s">
        <v>13</v>
      </c>
      <c r="G2747" s="89" t="s">
        <v>29</v>
      </c>
      <c r="H2747" s="89"/>
      <c r="I2747" s="89"/>
      <c r="J2747" s="89">
        <v>2064</v>
      </c>
      <c r="K2747" s="91" t="s">
        <v>19</v>
      </c>
    </row>
    <row r="2748" spans="2:11" ht="16.350000000000001" customHeight="1" thickBot="1" x14ac:dyDescent="0.45">
      <c r="B2748" s="90"/>
      <c r="C2748" s="90"/>
      <c r="D2748" s="48" t="s">
        <v>2637</v>
      </c>
      <c r="E2748" s="90"/>
      <c r="F2748" s="90"/>
      <c r="G2748" s="90"/>
      <c r="H2748" s="90"/>
      <c r="I2748" s="90"/>
      <c r="J2748" s="90"/>
      <c r="K2748" s="92"/>
    </row>
    <row r="2749" spans="2:11" ht="15.6" customHeight="1" x14ac:dyDescent="0.4">
      <c r="B2749" s="89">
        <v>1372</v>
      </c>
      <c r="C2749" s="89">
        <v>3731</v>
      </c>
      <c r="D2749" s="20" t="s">
        <v>2638</v>
      </c>
      <c r="E2749" s="89" t="s">
        <v>13</v>
      </c>
      <c r="F2749" s="89" t="s">
        <v>13</v>
      </c>
      <c r="G2749" s="89" t="s">
        <v>277</v>
      </c>
      <c r="H2749" s="89"/>
      <c r="I2749" s="89"/>
      <c r="J2749" s="89">
        <v>2055</v>
      </c>
      <c r="K2749" s="91" t="s">
        <v>19</v>
      </c>
    </row>
    <row r="2750" spans="2:11" ht="16.350000000000001" customHeight="1" thickBot="1" x14ac:dyDescent="0.45">
      <c r="B2750" s="90"/>
      <c r="C2750" s="90"/>
      <c r="D2750" s="48" t="s">
        <v>2639</v>
      </c>
      <c r="E2750" s="90"/>
      <c r="F2750" s="90"/>
      <c r="G2750" s="90"/>
      <c r="H2750" s="90"/>
      <c r="I2750" s="90"/>
      <c r="J2750" s="90"/>
      <c r="K2750" s="92"/>
    </row>
    <row r="2751" spans="2:11" ht="15.6" customHeight="1" x14ac:dyDescent="0.4">
      <c r="B2751" s="89">
        <v>1373</v>
      </c>
      <c r="C2751" s="89">
        <v>2131</v>
      </c>
      <c r="D2751" s="20" t="s">
        <v>2640</v>
      </c>
      <c r="E2751" s="89">
        <v>43</v>
      </c>
      <c r="F2751" s="89" t="s">
        <v>13</v>
      </c>
      <c r="G2751" s="89" t="s">
        <v>85</v>
      </c>
      <c r="H2751" s="89"/>
      <c r="I2751" s="89"/>
      <c r="J2751" s="89">
        <v>2034</v>
      </c>
      <c r="K2751" s="91" t="s">
        <v>19</v>
      </c>
    </row>
    <row r="2752" spans="2:11" ht="16.350000000000001" customHeight="1" thickBot="1" x14ac:dyDescent="0.45">
      <c r="B2752" s="90"/>
      <c r="C2752" s="90"/>
      <c r="D2752" s="48" t="s">
        <v>2641</v>
      </c>
      <c r="E2752" s="90"/>
      <c r="F2752" s="90"/>
      <c r="G2752" s="90"/>
      <c r="H2752" s="90"/>
      <c r="I2752" s="90"/>
      <c r="J2752" s="90"/>
      <c r="K2752" s="92"/>
    </row>
    <row r="2753" spans="2:11" ht="15.6" customHeight="1" x14ac:dyDescent="0.4">
      <c r="B2753" s="89">
        <v>1374</v>
      </c>
      <c r="C2753" s="89">
        <v>2132</v>
      </c>
      <c r="D2753" s="20" t="s">
        <v>2642</v>
      </c>
      <c r="E2753" s="89">
        <v>53</v>
      </c>
      <c r="F2753" s="89" t="s">
        <v>13</v>
      </c>
      <c r="G2753" s="89" t="s">
        <v>2184</v>
      </c>
      <c r="H2753" s="89"/>
      <c r="I2753" s="89"/>
      <c r="J2753" s="89">
        <v>2045</v>
      </c>
      <c r="K2753" s="91" t="s">
        <v>19</v>
      </c>
    </row>
    <row r="2754" spans="2:11" ht="16.350000000000001" customHeight="1" thickBot="1" x14ac:dyDescent="0.45">
      <c r="B2754" s="90"/>
      <c r="C2754" s="90"/>
      <c r="D2754" s="48" t="s">
        <v>2643</v>
      </c>
      <c r="E2754" s="90"/>
      <c r="F2754" s="90"/>
      <c r="G2754" s="90"/>
      <c r="H2754" s="90"/>
      <c r="I2754" s="90"/>
      <c r="J2754" s="90"/>
      <c r="K2754" s="92"/>
    </row>
    <row r="2755" spans="2:11" ht="15.6" customHeight="1" x14ac:dyDescent="0.4">
      <c r="B2755" s="89">
        <v>1375</v>
      </c>
      <c r="C2755" s="89">
        <v>2133</v>
      </c>
      <c r="D2755" s="20" t="s">
        <v>2644</v>
      </c>
      <c r="E2755" s="89">
        <v>89</v>
      </c>
      <c r="F2755" s="89" t="s">
        <v>13</v>
      </c>
      <c r="G2755" s="89" t="s">
        <v>79</v>
      </c>
      <c r="H2755" s="89"/>
      <c r="I2755" s="89"/>
      <c r="J2755" s="89">
        <v>2065</v>
      </c>
      <c r="K2755" s="91" t="s">
        <v>19</v>
      </c>
    </row>
    <row r="2756" spans="2:11" ht="16.350000000000001" customHeight="1" thickBot="1" x14ac:dyDescent="0.45">
      <c r="B2756" s="90"/>
      <c r="C2756" s="90"/>
      <c r="D2756" s="48" t="s">
        <v>2645</v>
      </c>
      <c r="E2756" s="90"/>
      <c r="F2756" s="90"/>
      <c r="G2756" s="90"/>
      <c r="H2756" s="90"/>
      <c r="I2756" s="90"/>
      <c r="J2756" s="90"/>
      <c r="K2756" s="92"/>
    </row>
    <row r="2757" spans="2:11" ht="15.6" customHeight="1" x14ac:dyDescent="0.4">
      <c r="B2757" s="89">
        <v>1376</v>
      </c>
      <c r="C2757" s="89">
        <v>2134</v>
      </c>
      <c r="D2757" s="20" t="s">
        <v>2646</v>
      </c>
      <c r="E2757" s="89">
        <v>87</v>
      </c>
      <c r="F2757" s="89" t="s">
        <v>13</v>
      </c>
      <c r="G2757" s="89" t="s">
        <v>79</v>
      </c>
      <c r="H2757" s="89"/>
      <c r="I2757" s="89"/>
      <c r="J2757" s="89">
        <v>2050</v>
      </c>
      <c r="K2757" s="91" t="s">
        <v>19</v>
      </c>
    </row>
    <row r="2758" spans="2:11" ht="16.350000000000001" customHeight="1" thickBot="1" x14ac:dyDescent="0.45">
      <c r="B2758" s="90"/>
      <c r="C2758" s="90"/>
      <c r="D2758" s="48" t="s">
        <v>2647</v>
      </c>
      <c r="E2758" s="90"/>
      <c r="F2758" s="90"/>
      <c r="G2758" s="90"/>
      <c r="H2758" s="90"/>
      <c r="I2758" s="90"/>
      <c r="J2758" s="90"/>
      <c r="K2758" s="92"/>
    </row>
    <row r="2759" spans="2:11" ht="15.6" customHeight="1" x14ac:dyDescent="0.4">
      <c r="B2759" s="89">
        <v>1377</v>
      </c>
      <c r="C2759" s="89">
        <v>2135</v>
      </c>
      <c r="D2759" s="20" t="s">
        <v>2648</v>
      </c>
      <c r="E2759" s="89">
        <v>70</v>
      </c>
      <c r="F2759" s="89" t="s">
        <v>13</v>
      </c>
      <c r="G2759" s="89" t="s">
        <v>32</v>
      </c>
      <c r="H2759" s="89"/>
      <c r="I2759" s="89"/>
      <c r="J2759" s="89">
        <v>2046</v>
      </c>
      <c r="K2759" s="91" t="s">
        <v>19</v>
      </c>
    </row>
    <row r="2760" spans="2:11" ht="16.350000000000001" customHeight="1" thickBot="1" x14ac:dyDescent="0.45">
      <c r="B2760" s="90"/>
      <c r="C2760" s="90"/>
      <c r="D2760" s="48" t="s">
        <v>2649</v>
      </c>
      <c r="E2760" s="90"/>
      <c r="F2760" s="90"/>
      <c r="G2760" s="90"/>
      <c r="H2760" s="90"/>
      <c r="I2760" s="90"/>
      <c r="J2760" s="90"/>
      <c r="K2760" s="92"/>
    </row>
    <row r="2761" spans="2:11" ht="15.6" customHeight="1" x14ac:dyDescent="0.4">
      <c r="B2761" s="89">
        <v>1378</v>
      </c>
      <c r="C2761" s="89">
        <v>2136</v>
      </c>
      <c r="D2761" s="20" t="s">
        <v>2650</v>
      </c>
      <c r="E2761" s="89" t="s">
        <v>13</v>
      </c>
      <c r="F2761" s="89" t="s">
        <v>13</v>
      </c>
      <c r="G2761" s="89" t="s">
        <v>29</v>
      </c>
      <c r="H2761" s="89"/>
      <c r="I2761" s="89"/>
      <c r="J2761" s="89">
        <v>2067</v>
      </c>
      <c r="K2761" s="91" t="s">
        <v>19</v>
      </c>
    </row>
    <row r="2762" spans="2:11" ht="16.350000000000001" customHeight="1" thickBot="1" x14ac:dyDescent="0.45">
      <c r="B2762" s="90"/>
      <c r="C2762" s="90"/>
      <c r="D2762" s="48" t="s">
        <v>2651</v>
      </c>
      <c r="E2762" s="90"/>
      <c r="F2762" s="90"/>
      <c r="G2762" s="90"/>
      <c r="H2762" s="90"/>
      <c r="I2762" s="90"/>
      <c r="J2762" s="90"/>
      <c r="K2762" s="92"/>
    </row>
    <row r="2763" spans="2:11" ht="15.6" customHeight="1" x14ac:dyDescent="0.4">
      <c r="B2763" s="89">
        <v>1379</v>
      </c>
      <c r="C2763" s="89">
        <v>2137</v>
      </c>
      <c r="D2763" s="20" t="s">
        <v>2652</v>
      </c>
      <c r="E2763" s="89">
        <v>48</v>
      </c>
      <c r="F2763" s="89" t="s">
        <v>13</v>
      </c>
      <c r="G2763" s="89" t="s">
        <v>32</v>
      </c>
      <c r="H2763" s="89"/>
      <c r="I2763" s="89"/>
      <c r="J2763" s="89">
        <v>2067</v>
      </c>
      <c r="K2763" s="91" t="s">
        <v>19</v>
      </c>
    </row>
    <row r="2764" spans="2:11" ht="16.350000000000001" customHeight="1" thickBot="1" x14ac:dyDescent="0.45">
      <c r="B2764" s="90"/>
      <c r="C2764" s="90"/>
      <c r="D2764" s="48" t="s">
        <v>2653</v>
      </c>
      <c r="E2764" s="90"/>
      <c r="F2764" s="90"/>
      <c r="G2764" s="90"/>
      <c r="H2764" s="90"/>
      <c r="I2764" s="90"/>
      <c r="J2764" s="90"/>
      <c r="K2764" s="92"/>
    </row>
    <row r="2765" spans="2:11" ht="15.6" customHeight="1" x14ac:dyDescent="0.4">
      <c r="B2765" s="89">
        <v>1380</v>
      </c>
      <c r="C2765" s="89">
        <v>2138</v>
      </c>
      <c r="D2765" s="20" t="s">
        <v>2654</v>
      </c>
      <c r="E2765" s="89">
        <v>68</v>
      </c>
      <c r="F2765" s="89" t="s">
        <v>13</v>
      </c>
      <c r="G2765" s="89" t="s">
        <v>32</v>
      </c>
      <c r="H2765" s="89"/>
      <c r="I2765" s="89"/>
      <c r="J2765" s="89">
        <v>2064</v>
      </c>
      <c r="K2765" s="91" t="s">
        <v>19</v>
      </c>
    </row>
    <row r="2766" spans="2:11" ht="16.350000000000001" customHeight="1" thickBot="1" x14ac:dyDescent="0.45">
      <c r="B2766" s="90"/>
      <c r="C2766" s="90"/>
      <c r="D2766" s="48" t="s">
        <v>2655</v>
      </c>
      <c r="E2766" s="90"/>
      <c r="F2766" s="90"/>
      <c r="G2766" s="90"/>
      <c r="H2766" s="90"/>
      <c r="I2766" s="90"/>
      <c r="J2766" s="90"/>
      <c r="K2766" s="92"/>
    </row>
    <row r="2767" spans="2:11" ht="15.6" customHeight="1" x14ac:dyDescent="0.4">
      <c r="B2767" s="89">
        <v>1381</v>
      </c>
      <c r="C2767" s="89">
        <v>2139</v>
      </c>
      <c r="D2767" s="20" t="s">
        <v>2656</v>
      </c>
      <c r="E2767" s="89">
        <v>88</v>
      </c>
      <c r="F2767" s="89" t="s">
        <v>13</v>
      </c>
      <c r="G2767" s="89" t="s">
        <v>193</v>
      </c>
      <c r="H2767" s="89"/>
      <c r="I2767" s="89"/>
      <c r="J2767" s="89">
        <v>2035</v>
      </c>
      <c r="K2767" s="91" t="s">
        <v>19</v>
      </c>
    </row>
    <row r="2768" spans="2:11" ht="16.350000000000001" customHeight="1" thickBot="1" x14ac:dyDescent="0.45">
      <c r="B2768" s="90"/>
      <c r="C2768" s="90"/>
      <c r="D2768" s="48" t="s">
        <v>2657</v>
      </c>
      <c r="E2768" s="90"/>
      <c r="F2768" s="90"/>
      <c r="G2768" s="90"/>
      <c r="H2768" s="90"/>
      <c r="I2768" s="90"/>
      <c r="J2768" s="90"/>
      <c r="K2768" s="92"/>
    </row>
    <row r="2769" spans="2:11" ht="15.6" customHeight="1" x14ac:dyDescent="0.4">
      <c r="B2769" s="89">
        <v>1382</v>
      </c>
      <c r="C2769" s="89">
        <v>2140</v>
      </c>
      <c r="D2769" s="20" t="s">
        <v>2658</v>
      </c>
      <c r="E2769" s="89">
        <v>92</v>
      </c>
      <c r="F2769" s="89" t="s">
        <v>13</v>
      </c>
      <c r="G2769" s="89" t="s">
        <v>32</v>
      </c>
      <c r="H2769" s="89"/>
      <c r="I2769" s="89"/>
      <c r="J2769" s="89">
        <v>2066</v>
      </c>
      <c r="K2769" s="91" t="s">
        <v>19</v>
      </c>
    </row>
    <row r="2770" spans="2:11" ht="16.350000000000001" customHeight="1" thickBot="1" x14ac:dyDescent="0.45">
      <c r="B2770" s="90"/>
      <c r="C2770" s="90"/>
      <c r="D2770" s="48" t="s">
        <v>2659</v>
      </c>
      <c r="E2770" s="90"/>
      <c r="F2770" s="90"/>
      <c r="G2770" s="90"/>
      <c r="H2770" s="90"/>
      <c r="I2770" s="90"/>
      <c r="J2770" s="90"/>
      <c r="K2770" s="92"/>
    </row>
    <row r="2771" spans="2:11" ht="15.6" customHeight="1" x14ac:dyDescent="0.4">
      <c r="B2771" s="89">
        <v>1383</v>
      </c>
      <c r="C2771" s="89">
        <v>2141</v>
      </c>
      <c r="D2771" s="20" t="s">
        <v>2660</v>
      </c>
      <c r="E2771" s="89">
        <v>98</v>
      </c>
      <c r="F2771" s="89" t="s">
        <v>13</v>
      </c>
      <c r="G2771" s="89" t="s">
        <v>29</v>
      </c>
      <c r="H2771" s="89"/>
      <c r="I2771" s="89"/>
      <c r="J2771" s="89">
        <v>2095</v>
      </c>
      <c r="K2771" s="91" t="s">
        <v>19</v>
      </c>
    </row>
    <row r="2772" spans="2:11" ht="16.350000000000001" customHeight="1" thickBot="1" x14ac:dyDescent="0.45">
      <c r="B2772" s="90"/>
      <c r="C2772" s="90"/>
      <c r="D2772" s="48" t="s">
        <v>2661</v>
      </c>
      <c r="E2772" s="90"/>
      <c r="F2772" s="90"/>
      <c r="G2772" s="90"/>
      <c r="H2772" s="90"/>
      <c r="I2772" s="90"/>
      <c r="J2772" s="90"/>
      <c r="K2772" s="92"/>
    </row>
    <row r="2773" spans="2:11" ht="15.6" customHeight="1" x14ac:dyDescent="0.4">
      <c r="B2773" s="89">
        <v>1384</v>
      </c>
      <c r="C2773" s="89">
        <v>2142</v>
      </c>
      <c r="D2773" s="20" t="s">
        <v>2662</v>
      </c>
      <c r="E2773" s="89">
        <v>95</v>
      </c>
      <c r="F2773" s="89" t="s">
        <v>13</v>
      </c>
      <c r="G2773" s="89" t="s">
        <v>79</v>
      </c>
      <c r="H2773" s="89"/>
      <c r="I2773" s="89"/>
      <c r="J2773" s="89">
        <v>1980</v>
      </c>
      <c r="K2773" s="91" t="s">
        <v>19</v>
      </c>
    </row>
    <row r="2774" spans="2:11" ht="16.350000000000001" customHeight="1" thickBot="1" x14ac:dyDescent="0.45">
      <c r="B2774" s="90"/>
      <c r="C2774" s="90"/>
      <c r="D2774" s="48" t="s">
        <v>2663</v>
      </c>
      <c r="E2774" s="90"/>
      <c r="F2774" s="90"/>
      <c r="G2774" s="90"/>
      <c r="H2774" s="90"/>
      <c r="I2774" s="90"/>
      <c r="J2774" s="90"/>
      <c r="K2774" s="92"/>
    </row>
    <row r="2775" spans="2:11" ht="15.6" customHeight="1" x14ac:dyDescent="0.4">
      <c r="B2775" s="89">
        <v>1385</v>
      </c>
      <c r="C2775" s="89">
        <v>2143</v>
      </c>
      <c r="D2775" s="20" t="s">
        <v>2664</v>
      </c>
      <c r="E2775" s="89">
        <v>82</v>
      </c>
      <c r="F2775" s="89" t="s">
        <v>13</v>
      </c>
      <c r="G2775" s="89" t="s">
        <v>32</v>
      </c>
      <c r="H2775" s="89"/>
      <c r="I2775" s="89"/>
      <c r="J2775" s="89">
        <v>2132</v>
      </c>
      <c r="K2775" s="91" t="s">
        <v>19</v>
      </c>
    </row>
    <row r="2776" spans="2:11" ht="16.350000000000001" customHeight="1" thickBot="1" x14ac:dyDescent="0.45">
      <c r="B2776" s="90"/>
      <c r="C2776" s="90"/>
      <c r="D2776" s="48" t="s">
        <v>2665</v>
      </c>
      <c r="E2776" s="90"/>
      <c r="F2776" s="90"/>
      <c r="G2776" s="90"/>
      <c r="H2776" s="90"/>
      <c r="I2776" s="90"/>
      <c r="J2776" s="90"/>
      <c r="K2776" s="92"/>
    </row>
    <row r="2777" spans="2:11" ht="15.6" customHeight="1" x14ac:dyDescent="0.4">
      <c r="B2777" s="89">
        <v>1386</v>
      </c>
      <c r="C2777" s="89">
        <v>2144</v>
      </c>
      <c r="D2777" s="20" t="s">
        <v>2666</v>
      </c>
      <c r="E2777" s="89">
        <v>57</v>
      </c>
      <c r="F2777" s="89" t="s">
        <v>13</v>
      </c>
      <c r="G2777" s="89" t="s">
        <v>29</v>
      </c>
      <c r="H2777" s="89"/>
      <c r="I2777" s="89"/>
      <c r="J2777" s="89">
        <v>2056</v>
      </c>
      <c r="K2777" s="91" t="s">
        <v>19</v>
      </c>
    </row>
    <row r="2778" spans="2:11" ht="16.350000000000001" customHeight="1" thickBot="1" x14ac:dyDescent="0.45">
      <c r="B2778" s="90"/>
      <c r="C2778" s="90"/>
      <c r="D2778" s="48" t="s">
        <v>2667</v>
      </c>
      <c r="E2778" s="90"/>
      <c r="F2778" s="90"/>
      <c r="G2778" s="90"/>
      <c r="H2778" s="90"/>
      <c r="I2778" s="90"/>
      <c r="J2778" s="90"/>
      <c r="K2778" s="92"/>
    </row>
    <row r="2779" spans="2:11" ht="15.6" customHeight="1" x14ac:dyDescent="0.4">
      <c r="B2779" s="89">
        <v>1387</v>
      </c>
      <c r="C2779" s="89">
        <v>2145</v>
      </c>
      <c r="D2779" s="20" t="s">
        <v>2668</v>
      </c>
      <c r="E2779" s="89">
        <v>86</v>
      </c>
      <c r="F2779" s="89" t="s">
        <v>13</v>
      </c>
      <c r="G2779" s="89" t="s">
        <v>32</v>
      </c>
      <c r="H2779" s="89"/>
      <c r="I2779" s="89"/>
      <c r="J2779" s="89">
        <v>2051</v>
      </c>
      <c r="K2779" s="91" t="s">
        <v>19</v>
      </c>
    </row>
    <row r="2780" spans="2:11" ht="16.350000000000001" customHeight="1" thickBot="1" x14ac:dyDescent="0.45">
      <c r="B2780" s="90"/>
      <c r="C2780" s="90"/>
      <c r="D2780" s="48" t="s">
        <v>2669</v>
      </c>
      <c r="E2780" s="90"/>
      <c r="F2780" s="90"/>
      <c r="G2780" s="90"/>
      <c r="H2780" s="90"/>
      <c r="I2780" s="90"/>
      <c r="J2780" s="90"/>
      <c r="K2780" s="92"/>
    </row>
    <row r="2781" spans="2:11" ht="15.6" customHeight="1" x14ac:dyDescent="0.4">
      <c r="B2781" s="89">
        <v>1388</v>
      </c>
      <c r="C2781" s="89">
        <v>2146</v>
      </c>
      <c r="D2781" s="20" t="s">
        <v>2670</v>
      </c>
      <c r="E2781" s="89" t="s">
        <v>13</v>
      </c>
      <c r="F2781" s="89" t="s">
        <v>13</v>
      </c>
      <c r="G2781" s="89" t="s">
        <v>29</v>
      </c>
      <c r="H2781" s="89"/>
      <c r="I2781" s="89"/>
      <c r="J2781" s="89">
        <v>2028</v>
      </c>
      <c r="K2781" s="91" t="s">
        <v>19</v>
      </c>
    </row>
    <row r="2782" spans="2:11" ht="16.350000000000001" customHeight="1" thickBot="1" x14ac:dyDescent="0.45">
      <c r="B2782" s="90"/>
      <c r="C2782" s="90"/>
      <c r="D2782" s="48" t="s">
        <v>2671</v>
      </c>
      <c r="E2782" s="90"/>
      <c r="F2782" s="90"/>
      <c r="G2782" s="90"/>
      <c r="H2782" s="90"/>
      <c r="I2782" s="90"/>
      <c r="J2782" s="90"/>
      <c r="K2782" s="92"/>
    </row>
    <row r="2783" spans="2:11" ht="15.6" customHeight="1" x14ac:dyDescent="0.4">
      <c r="B2783" s="89">
        <v>1389</v>
      </c>
      <c r="C2783" s="89">
        <v>2147</v>
      </c>
      <c r="D2783" s="20" t="s">
        <v>2672</v>
      </c>
      <c r="E2783" s="89" t="s">
        <v>13</v>
      </c>
      <c r="F2783" s="89" t="s">
        <v>13</v>
      </c>
      <c r="G2783" s="89" t="s">
        <v>323</v>
      </c>
      <c r="H2783" s="89"/>
      <c r="I2783" s="89"/>
      <c r="J2783" s="89">
        <v>2030</v>
      </c>
      <c r="K2783" s="91" t="s">
        <v>19</v>
      </c>
    </row>
    <row r="2784" spans="2:11" ht="16.350000000000001" customHeight="1" thickBot="1" x14ac:dyDescent="0.45">
      <c r="B2784" s="90"/>
      <c r="C2784" s="90"/>
      <c r="D2784" s="48" t="s">
        <v>2673</v>
      </c>
      <c r="E2784" s="90"/>
      <c r="F2784" s="90"/>
      <c r="G2784" s="90"/>
      <c r="H2784" s="90"/>
      <c r="I2784" s="90"/>
      <c r="J2784" s="90"/>
      <c r="K2784" s="92"/>
    </row>
    <row r="2785" spans="2:11" ht="15.6" customHeight="1" x14ac:dyDescent="0.4">
      <c r="B2785" s="89">
        <v>1390</v>
      </c>
      <c r="C2785" s="89">
        <v>2148</v>
      </c>
      <c r="D2785" s="20" t="s">
        <v>2674</v>
      </c>
      <c r="E2785" s="89" t="s">
        <v>13</v>
      </c>
      <c r="F2785" s="89" t="s">
        <v>13</v>
      </c>
      <c r="G2785" s="89" t="s">
        <v>79</v>
      </c>
      <c r="H2785" s="89"/>
      <c r="I2785" s="89"/>
      <c r="J2785" s="89">
        <v>2033</v>
      </c>
      <c r="K2785" s="91" t="s">
        <v>19</v>
      </c>
    </row>
    <row r="2786" spans="2:11" ht="16.350000000000001" customHeight="1" thickBot="1" x14ac:dyDescent="0.45">
      <c r="B2786" s="90"/>
      <c r="C2786" s="90"/>
      <c r="D2786" s="48" t="s">
        <v>2675</v>
      </c>
      <c r="E2786" s="90"/>
      <c r="F2786" s="90"/>
      <c r="G2786" s="90"/>
      <c r="H2786" s="90"/>
      <c r="I2786" s="90"/>
      <c r="J2786" s="90"/>
      <c r="K2786" s="92"/>
    </row>
    <row r="2787" spans="2:11" ht="15.6" customHeight="1" x14ac:dyDescent="0.4">
      <c r="B2787" s="89">
        <v>1391</v>
      </c>
      <c r="C2787" s="89">
        <v>2149</v>
      </c>
      <c r="D2787" s="20" t="s">
        <v>2676</v>
      </c>
      <c r="E2787" s="89" t="s">
        <v>13</v>
      </c>
      <c r="F2787" s="89" t="s">
        <v>13</v>
      </c>
      <c r="G2787" s="89" t="s">
        <v>323</v>
      </c>
      <c r="H2787" s="89"/>
      <c r="I2787" s="89"/>
      <c r="J2787" s="89">
        <v>2060</v>
      </c>
      <c r="K2787" s="91" t="s">
        <v>19</v>
      </c>
    </row>
    <row r="2788" spans="2:11" ht="16.350000000000001" customHeight="1" thickBot="1" x14ac:dyDescent="0.45">
      <c r="B2788" s="90"/>
      <c r="C2788" s="90"/>
      <c r="D2788" s="48" t="s">
        <v>2677</v>
      </c>
      <c r="E2788" s="90"/>
      <c r="F2788" s="90"/>
      <c r="G2788" s="90"/>
      <c r="H2788" s="90"/>
      <c r="I2788" s="90"/>
      <c r="J2788" s="90"/>
      <c r="K2788" s="92"/>
    </row>
    <row r="2789" spans="2:11" ht="15.6" customHeight="1" x14ac:dyDescent="0.4">
      <c r="B2789" s="89">
        <v>1392</v>
      </c>
      <c r="C2789" s="89">
        <v>2150</v>
      </c>
      <c r="D2789" s="20" t="s">
        <v>2678</v>
      </c>
      <c r="E2789" s="89">
        <v>88</v>
      </c>
      <c r="F2789" s="89" t="s">
        <v>13</v>
      </c>
      <c r="G2789" s="89" t="s">
        <v>29</v>
      </c>
      <c r="H2789" s="89"/>
      <c r="I2789" s="89"/>
      <c r="J2789" s="89">
        <v>2066</v>
      </c>
      <c r="K2789" s="91" t="s">
        <v>19</v>
      </c>
    </row>
    <row r="2790" spans="2:11" ht="16.350000000000001" customHeight="1" thickBot="1" x14ac:dyDescent="0.45">
      <c r="B2790" s="90"/>
      <c r="C2790" s="90"/>
      <c r="D2790" s="48" t="s">
        <v>2679</v>
      </c>
      <c r="E2790" s="90"/>
      <c r="F2790" s="90"/>
      <c r="G2790" s="90"/>
      <c r="H2790" s="90"/>
      <c r="I2790" s="90"/>
      <c r="J2790" s="90"/>
      <c r="K2790" s="92"/>
    </row>
    <row r="2791" spans="2:11" ht="15.6" customHeight="1" x14ac:dyDescent="0.4">
      <c r="B2791" s="89">
        <v>1393</v>
      </c>
      <c r="C2791" s="89">
        <v>3732</v>
      </c>
      <c r="D2791" s="20" t="s">
        <v>2680</v>
      </c>
      <c r="E2791" s="89" t="s">
        <v>13</v>
      </c>
      <c r="F2791" s="89" t="s">
        <v>13</v>
      </c>
      <c r="G2791" s="89" t="s">
        <v>39</v>
      </c>
      <c r="H2791" s="89"/>
      <c r="I2791" s="89"/>
      <c r="J2791" s="89">
        <v>2100</v>
      </c>
      <c r="K2791" s="91" t="s">
        <v>19</v>
      </c>
    </row>
    <row r="2792" spans="2:11" ht="16.350000000000001" customHeight="1" thickBot="1" x14ac:dyDescent="0.45">
      <c r="B2792" s="90"/>
      <c r="C2792" s="90"/>
      <c r="D2792" s="48" t="s">
        <v>2681</v>
      </c>
      <c r="E2792" s="90"/>
      <c r="F2792" s="90"/>
      <c r="G2792" s="90"/>
      <c r="H2792" s="90"/>
      <c r="I2792" s="90"/>
      <c r="J2792" s="90"/>
      <c r="K2792" s="92"/>
    </row>
    <row r="2793" spans="2:11" ht="15.6" customHeight="1" x14ac:dyDescent="0.4">
      <c r="B2793" s="89">
        <v>1394</v>
      </c>
      <c r="C2793" s="89">
        <v>3733</v>
      </c>
      <c r="D2793" s="20" t="s">
        <v>2682</v>
      </c>
      <c r="E2793" s="89" t="s">
        <v>13</v>
      </c>
      <c r="F2793" s="89" t="s">
        <v>13</v>
      </c>
      <c r="G2793" s="89" t="s">
        <v>39</v>
      </c>
      <c r="H2793" s="89"/>
      <c r="I2793" s="89"/>
      <c r="J2793" s="89">
        <v>2090</v>
      </c>
      <c r="K2793" s="91" t="s">
        <v>19</v>
      </c>
    </row>
    <row r="2794" spans="2:11" ht="16.350000000000001" customHeight="1" thickBot="1" x14ac:dyDescent="0.45">
      <c r="B2794" s="90"/>
      <c r="C2794" s="90"/>
      <c r="D2794" s="48" t="s">
        <v>2683</v>
      </c>
      <c r="E2794" s="90"/>
      <c r="F2794" s="90"/>
      <c r="G2794" s="90"/>
      <c r="H2794" s="90"/>
      <c r="I2794" s="90"/>
      <c r="J2794" s="90"/>
      <c r="K2794" s="92"/>
    </row>
    <row r="2795" spans="2:11" ht="15.6" customHeight="1" x14ac:dyDescent="0.4">
      <c r="B2795" s="89">
        <v>1395</v>
      </c>
      <c r="C2795" s="89">
        <v>2151</v>
      </c>
      <c r="D2795" s="20" t="s">
        <v>2684</v>
      </c>
      <c r="E2795" s="89" t="s">
        <v>13</v>
      </c>
      <c r="F2795" s="89" t="s">
        <v>13</v>
      </c>
      <c r="G2795" s="89" t="s">
        <v>85</v>
      </c>
      <c r="H2795" s="89"/>
      <c r="I2795" s="89"/>
      <c r="J2795" s="89">
        <v>2046</v>
      </c>
      <c r="K2795" s="91" t="s">
        <v>19</v>
      </c>
    </row>
    <row r="2796" spans="2:11" ht="16.350000000000001" customHeight="1" thickBot="1" x14ac:dyDescent="0.45">
      <c r="B2796" s="90"/>
      <c r="C2796" s="90"/>
      <c r="D2796" s="48" t="s">
        <v>2685</v>
      </c>
      <c r="E2796" s="90"/>
      <c r="F2796" s="90"/>
      <c r="G2796" s="90"/>
      <c r="H2796" s="90"/>
      <c r="I2796" s="90"/>
      <c r="J2796" s="90"/>
      <c r="K2796" s="92"/>
    </row>
    <row r="2797" spans="2:11" ht="15.6" customHeight="1" x14ac:dyDescent="0.4">
      <c r="B2797" s="89">
        <v>1396</v>
      </c>
      <c r="C2797" s="89">
        <v>2152</v>
      </c>
      <c r="D2797" s="20" t="s">
        <v>2686</v>
      </c>
      <c r="E2797" s="89" t="s">
        <v>13</v>
      </c>
      <c r="F2797" s="89" t="s">
        <v>13</v>
      </c>
      <c r="G2797" s="89" t="s">
        <v>85</v>
      </c>
      <c r="H2797" s="89"/>
      <c r="I2797" s="89"/>
      <c r="J2797" s="89">
        <v>1985</v>
      </c>
      <c r="K2797" s="91" t="s">
        <v>19</v>
      </c>
    </row>
    <row r="2798" spans="2:11" ht="16.350000000000001" customHeight="1" thickBot="1" x14ac:dyDescent="0.45">
      <c r="B2798" s="90"/>
      <c r="C2798" s="90"/>
      <c r="D2798" s="48" t="s">
        <v>2687</v>
      </c>
      <c r="E2798" s="90"/>
      <c r="F2798" s="90"/>
      <c r="G2798" s="90"/>
      <c r="H2798" s="90"/>
      <c r="I2798" s="90"/>
      <c r="J2798" s="90"/>
      <c r="K2798" s="92"/>
    </row>
    <row r="2799" spans="2:11" ht="15.6" customHeight="1" x14ac:dyDescent="0.4">
      <c r="B2799" s="89">
        <v>1397</v>
      </c>
      <c r="C2799" s="89">
        <v>3734</v>
      </c>
      <c r="D2799" s="20" t="s">
        <v>2686</v>
      </c>
      <c r="E2799" s="89" t="s">
        <v>13</v>
      </c>
      <c r="F2799" s="89" t="s">
        <v>13</v>
      </c>
      <c r="G2799" s="89" t="s">
        <v>85</v>
      </c>
      <c r="H2799" s="89"/>
      <c r="I2799" s="89"/>
      <c r="J2799" s="89">
        <v>2094</v>
      </c>
      <c r="K2799" s="91" t="s">
        <v>19</v>
      </c>
    </row>
    <row r="2800" spans="2:11" ht="16.350000000000001" customHeight="1" thickBot="1" x14ac:dyDescent="0.45">
      <c r="B2800" s="90"/>
      <c r="C2800" s="90"/>
      <c r="D2800" s="48" t="s">
        <v>2687</v>
      </c>
      <c r="E2800" s="90"/>
      <c r="F2800" s="90"/>
      <c r="G2800" s="90"/>
      <c r="H2800" s="90"/>
      <c r="I2800" s="90"/>
      <c r="J2800" s="90"/>
      <c r="K2800" s="92"/>
    </row>
    <row r="2801" spans="2:11" ht="15.6" customHeight="1" x14ac:dyDescent="0.4">
      <c r="B2801" s="89">
        <v>1398</v>
      </c>
      <c r="C2801" s="89">
        <v>2153</v>
      </c>
      <c r="D2801" s="20" t="s">
        <v>2688</v>
      </c>
      <c r="E2801" s="89" t="s">
        <v>13</v>
      </c>
      <c r="F2801" s="89" t="s">
        <v>13</v>
      </c>
      <c r="G2801" s="89" t="s">
        <v>39</v>
      </c>
      <c r="H2801" s="89"/>
      <c r="I2801" s="89"/>
      <c r="J2801" s="89">
        <v>2019</v>
      </c>
      <c r="K2801" s="91" t="s">
        <v>19</v>
      </c>
    </row>
    <row r="2802" spans="2:11" ht="16.350000000000001" customHeight="1" thickBot="1" x14ac:dyDescent="0.45">
      <c r="B2802" s="90"/>
      <c r="C2802" s="90"/>
      <c r="D2802" s="48" t="s">
        <v>2689</v>
      </c>
      <c r="E2802" s="90"/>
      <c r="F2802" s="90"/>
      <c r="G2802" s="90"/>
      <c r="H2802" s="90"/>
      <c r="I2802" s="90"/>
      <c r="J2802" s="90"/>
      <c r="K2802" s="92"/>
    </row>
    <row r="2803" spans="2:11" ht="15.6" customHeight="1" x14ac:dyDescent="0.4">
      <c r="B2803" s="89">
        <v>1399</v>
      </c>
      <c r="C2803" s="89">
        <v>3735</v>
      </c>
      <c r="D2803" s="20" t="s">
        <v>2690</v>
      </c>
      <c r="E2803" s="89" t="s">
        <v>510</v>
      </c>
      <c r="F2803" s="89" t="s">
        <v>13</v>
      </c>
      <c r="G2803" s="89" t="s">
        <v>29</v>
      </c>
      <c r="H2803" s="89"/>
      <c r="I2803" s="89"/>
      <c r="J2803" s="89">
        <v>2098</v>
      </c>
      <c r="K2803" s="91" t="s">
        <v>15</v>
      </c>
    </row>
    <row r="2804" spans="2:11" ht="16.350000000000001" customHeight="1" thickBot="1" x14ac:dyDescent="0.45">
      <c r="B2804" s="90"/>
      <c r="C2804" s="90"/>
      <c r="D2804" s="48" t="s">
        <v>2691</v>
      </c>
      <c r="E2804" s="90"/>
      <c r="F2804" s="90"/>
      <c r="G2804" s="90"/>
      <c r="H2804" s="90"/>
      <c r="I2804" s="90"/>
      <c r="J2804" s="90"/>
      <c r="K2804" s="92"/>
    </row>
    <row r="2805" spans="2:11" ht="15.6" customHeight="1" x14ac:dyDescent="0.4">
      <c r="B2805" s="89">
        <v>1400</v>
      </c>
      <c r="C2805" s="89">
        <v>2154</v>
      </c>
      <c r="D2805" s="20" t="s">
        <v>2692</v>
      </c>
      <c r="E2805" s="89">
        <v>82</v>
      </c>
      <c r="F2805" s="89" t="s">
        <v>13</v>
      </c>
      <c r="G2805" s="89" t="s">
        <v>32</v>
      </c>
      <c r="H2805" s="89"/>
      <c r="I2805" s="89"/>
      <c r="J2805" s="89">
        <v>2046</v>
      </c>
      <c r="K2805" s="91" t="s">
        <v>19</v>
      </c>
    </row>
    <row r="2806" spans="2:11" ht="16.350000000000001" customHeight="1" thickBot="1" x14ac:dyDescent="0.45">
      <c r="B2806" s="90"/>
      <c r="C2806" s="90"/>
      <c r="D2806" s="48" t="s">
        <v>2693</v>
      </c>
      <c r="E2806" s="90"/>
      <c r="F2806" s="90"/>
      <c r="G2806" s="90"/>
      <c r="H2806" s="90"/>
      <c r="I2806" s="90"/>
      <c r="J2806" s="90"/>
      <c r="K2806" s="92"/>
    </row>
    <row r="2807" spans="2:11" ht="15.6" customHeight="1" x14ac:dyDescent="0.4">
      <c r="B2807" s="89">
        <v>1401</v>
      </c>
      <c r="C2807" s="89">
        <v>2155</v>
      </c>
      <c r="D2807" s="20" t="s">
        <v>2694</v>
      </c>
      <c r="E2807" s="89">
        <v>68</v>
      </c>
      <c r="F2807" s="89" t="s">
        <v>13</v>
      </c>
      <c r="G2807" s="89" t="s">
        <v>169</v>
      </c>
      <c r="H2807" s="89"/>
      <c r="I2807" s="89"/>
      <c r="J2807" s="89">
        <v>2065</v>
      </c>
      <c r="K2807" s="91" t="s">
        <v>19</v>
      </c>
    </row>
    <row r="2808" spans="2:11" ht="16.350000000000001" customHeight="1" thickBot="1" x14ac:dyDescent="0.45">
      <c r="B2808" s="90"/>
      <c r="C2808" s="90"/>
      <c r="D2808" s="48" t="s">
        <v>2695</v>
      </c>
      <c r="E2808" s="90"/>
      <c r="F2808" s="90"/>
      <c r="G2808" s="90"/>
      <c r="H2808" s="90"/>
      <c r="I2808" s="90"/>
      <c r="J2808" s="90"/>
      <c r="K2808" s="92"/>
    </row>
    <row r="2809" spans="2:11" ht="15.6" customHeight="1" x14ac:dyDescent="0.4">
      <c r="B2809" s="89">
        <v>1402</v>
      </c>
      <c r="C2809" s="89">
        <v>2156</v>
      </c>
      <c r="D2809" s="20" t="s">
        <v>2696</v>
      </c>
      <c r="E2809" s="89">
        <v>62</v>
      </c>
      <c r="F2809" s="89" t="s">
        <v>13</v>
      </c>
      <c r="G2809" s="89" t="s">
        <v>29</v>
      </c>
      <c r="H2809" s="89"/>
      <c r="I2809" s="89"/>
      <c r="J2809" s="89">
        <v>2098</v>
      </c>
      <c r="K2809" s="91" t="s">
        <v>19</v>
      </c>
    </row>
    <row r="2810" spans="2:11" ht="16.350000000000001" customHeight="1" thickBot="1" x14ac:dyDescent="0.45">
      <c r="B2810" s="90"/>
      <c r="C2810" s="90"/>
      <c r="D2810" s="48" t="s">
        <v>2697</v>
      </c>
      <c r="E2810" s="90"/>
      <c r="F2810" s="90"/>
      <c r="G2810" s="90"/>
      <c r="H2810" s="90"/>
      <c r="I2810" s="90"/>
      <c r="J2810" s="90"/>
      <c r="K2810" s="92"/>
    </row>
    <row r="2811" spans="2:11" ht="15.6" customHeight="1" x14ac:dyDescent="0.4">
      <c r="B2811" s="89">
        <v>1403</v>
      </c>
      <c r="C2811" s="89">
        <v>2157</v>
      </c>
      <c r="D2811" s="20" t="s">
        <v>2698</v>
      </c>
      <c r="E2811" s="89">
        <v>93</v>
      </c>
      <c r="F2811" s="89" t="s">
        <v>57</v>
      </c>
      <c r="G2811" s="89" t="s">
        <v>323</v>
      </c>
      <c r="H2811" s="89"/>
      <c r="I2811" s="89"/>
      <c r="J2811" s="89">
        <v>2151</v>
      </c>
      <c r="K2811" s="91" t="s">
        <v>19</v>
      </c>
    </row>
    <row r="2812" spans="2:11" ht="16.350000000000001" customHeight="1" thickBot="1" x14ac:dyDescent="0.45">
      <c r="B2812" s="90"/>
      <c r="C2812" s="90"/>
      <c r="D2812" s="48" t="s">
        <v>2699</v>
      </c>
      <c r="E2812" s="90"/>
      <c r="F2812" s="90"/>
      <c r="G2812" s="90"/>
      <c r="H2812" s="90"/>
      <c r="I2812" s="90"/>
      <c r="J2812" s="90"/>
      <c r="K2812" s="92"/>
    </row>
    <row r="2813" spans="2:11" ht="15.6" customHeight="1" x14ac:dyDescent="0.4">
      <c r="B2813" s="89">
        <v>1404</v>
      </c>
      <c r="C2813" s="89">
        <v>3736</v>
      </c>
      <c r="D2813" s="20" t="s">
        <v>6148</v>
      </c>
      <c r="E2813" s="89">
        <v>13</v>
      </c>
      <c r="F2813" s="89" t="s">
        <v>13</v>
      </c>
      <c r="G2813" s="89" t="s">
        <v>39</v>
      </c>
      <c r="H2813" s="89">
        <v>11</v>
      </c>
      <c r="I2813" s="89">
        <v>8</v>
      </c>
      <c r="J2813" s="89">
        <v>2048</v>
      </c>
      <c r="K2813" s="91" t="s">
        <v>15</v>
      </c>
    </row>
    <row r="2814" spans="2:11" ht="16.350000000000001" customHeight="1" thickBot="1" x14ac:dyDescent="0.45">
      <c r="B2814" s="90"/>
      <c r="C2814" s="90"/>
      <c r="D2814" s="48" t="s">
        <v>6149</v>
      </c>
      <c r="E2814" s="90"/>
      <c r="F2814" s="90"/>
      <c r="G2814" s="90"/>
      <c r="H2814" s="90"/>
      <c r="I2814" s="90"/>
      <c r="J2814" s="90"/>
      <c r="K2814" s="92"/>
    </row>
    <row r="2815" spans="2:11" ht="15.6" customHeight="1" x14ac:dyDescent="0.4">
      <c r="B2815" s="89">
        <v>1405</v>
      </c>
      <c r="C2815" s="89">
        <v>2158</v>
      </c>
      <c r="D2815" s="20" t="s">
        <v>2700</v>
      </c>
      <c r="E2815" s="89">
        <v>91</v>
      </c>
      <c r="F2815" s="89" t="s">
        <v>13</v>
      </c>
      <c r="G2815" s="89" t="s">
        <v>32</v>
      </c>
      <c r="H2815" s="89"/>
      <c r="I2815" s="89"/>
      <c r="J2815" s="89">
        <v>2055</v>
      </c>
      <c r="K2815" s="91" t="s">
        <v>19</v>
      </c>
    </row>
    <row r="2816" spans="2:11" ht="16.350000000000001" customHeight="1" thickBot="1" x14ac:dyDescent="0.45">
      <c r="B2816" s="90"/>
      <c r="C2816" s="90"/>
      <c r="D2816" s="48" t="s">
        <v>2701</v>
      </c>
      <c r="E2816" s="90"/>
      <c r="F2816" s="90"/>
      <c r="G2816" s="90"/>
      <c r="H2816" s="90"/>
      <c r="I2816" s="90"/>
      <c r="J2816" s="90"/>
      <c r="K2816" s="92"/>
    </row>
    <row r="2817" spans="2:11" ht="15.6" customHeight="1" x14ac:dyDescent="0.4">
      <c r="B2817" s="89">
        <v>1406</v>
      </c>
      <c r="C2817" s="89">
        <v>2159</v>
      </c>
      <c r="D2817" s="20" t="s">
        <v>2702</v>
      </c>
      <c r="E2817" s="89">
        <v>93</v>
      </c>
      <c r="F2817" s="89" t="s">
        <v>13</v>
      </c>
      <c r="G2817" s="89" t="s">
        <v>29</v>
      </c>
      <c r="H2817" s="89"/>
      <c r="I2817" s="89"/>
      <c r="J2817" s="89">
        <v>2065</v>
      </c>
      <c r="K2817" s="91" t="s">
        <v>19</v>
      </c>
    </row>
    <row r="2818" spans="2:11" ht="16.350000000000001" customHeight="1" thickBot="1" x14ac:dyDescent="0.45">
      <c r="B2818" s="90"/>
      <c r="C2818" s="90"/>
      <c r="D2818" s="48" t="s">
        <v>2703</v>
      </c>
      <c r="E2818" s="90"/>
      <c r="F2818" s="90"/>
      <c r="G2818" s="90"/>
      <c r="H2818" s="90"/>
      <c r="I2818" s="90"/>
      <c r="J2818" s="90"/>
      <c r="K2818" s="92"/>
    </row>
    <row r="2819" spans="2:11" ht="15.6" customHeight="1" x14ac:dyDescent="0.4">
      <c r="B2819" s="89">
        <v>1407</v>
      </c>
      <c r="C2819" s="89">
        <v>2160</v>
      </c>
      <c r="D2819" s="20" t="s">
        <v>2704</v>
      </c>
      <c r="E2819" s="89" t="s">
        <v>510</v>
      </c>
      <c r="F2819" s="89" t="s">
        <v>13</v>
      </c>
      <c r="G2819" s="89" t="s">
        <v>29</v>
      </c>
      <c r="H2819" s="89"/>
      <c r="I2819" s="89"/>
      <c r="J2819" s="89">
        <v>2024</v>
      </c>
      <c r="K2819" s="91" t="s">
        <v>19</v>
      </c>
    </row>
    <row r="2820" spans="2:11" ht="16.350000000000001" customHeight="1" thickBot="1" x14ac:dyDescent="0.45">
      <c r="B2820" s="90"/>
      <c r="C2820" s="90"/>
      <c r="D2820" s="48" t="s">
        <v>2705</v>
      </c>
      <c r="E2820" s="90"/>
      <c r="F2820" s="90"/>
      <c r="G2820" s="90"/>
      <c r="H2820" s="90"/>
      <c r="I2820" s="90"/>
      <c r="J2820" s="90"/>
      <c r="K2820" s="92"/>
    </row>
    <row r="2821" spans="2:11" ht="15.6" customHeight="1" x14ac:dyDescent="0.4">
      <c r="B2821" s="89">
        <v>1408</v>
      </c>
      <c r="C2821" s="89">
        <v>2161</v>
      </c>
      <c r="D2821" s="20" t="s">
        <v>2706</v>
      </c>
      <c r="E2821" s="89">
        <v>67</v>
      </c>
      <c r="F2821" s="89" t="s">
        <v>13</v>
      </c>
      <c r="G2821" s="89" t="s">
        <v>85</v>
      </c>
      <c r="H2821" s="89"/>
      <c r="I2821" s="89"/>
      <c r="J2821" s="89">
        <v>2167</v>
      </c>
      <c r="K2821" s="91" t="s">
        <v>19</v>
      </c>
    </row>
    <row r="2822" spans="2:11" ht="16.350000000000001" customHeight="1" thickBot="1" x14ac:dyDescent="0.45">
      <c r="B2822" s="90"/>
      <c r="C2822" s="90"/>
      <c r="D2822" s="48" t="s">
        <v>2707</v>
      </c>
      <c r="E2822" s="90"/>
      <c r="F2822" s="90"/>
      <c r="G2822" s="90"/>
      <c r="H2822" s="90"/>
      <c r="I2822" s="90"/>
      <c r="J2822" s="90"/>
      <c r="K2822" s="92"/>
    </row>
    <row r="2823" spans="2:11" ht="15.6" customHeight="1" x14ac:dyDescent="0.4">
      <c r="B2823" s="89">
        <v>1409</v>
      </c>
      <c r="C2823" s="89">
        <v>2162</v>
      </c>
      <c r="D2823" s="20" t="s">
        <v>2708</v>
      </c>
      <c r="E2823" s="89" t="s">
        <v>13</v>
      </c>
      <c r="F2823" s="89" t="s">
        <v>13</v>
      </c>
      <c r="G2823" s="89" t="s">
        <v>79</v>
      </c>
      <c r="H2823" s="89"/>
      <c r="I2823" s="89"/>
      <c r="J2823" s="89">
        <v>2014</v>
      </c>
      <c r="K2823" s="91" t="s">
        <v>19</v>
      </c>
    </row>
    <row r="2824" spans="2:11" ht="16.350000000000001" customHeight="1" thickBot="1" x14ac:dyDescent="0.45">
      <c r="B2824" s="90"/>
      <c r="C2824" s="90"/>
      <c r="D2824" s="48" t="s">
        <v>2709</v>
      </c>
      <c r="E2824" s="90"/>
      <c r="F2824" s="90"/>
      <c r="G2824" s="90"/>
      <c r="H2824" s="90"/>
      <c r="I2824" s="90"/>
      <c r="J2824" s="90"/>
      <c r="K2824" s="92"/>
    </row>
    <row r="2825" spans="2:11" ht="15.6" customHeight="1" x14ac:dyDescent="0.4">
      <c r="B2825" s="89">
        <v>1410</v>
      </c>
      <c r="C2825" s="89">
        <v>4129</v>
      </c>
      <c r="D2825" s="20" t="s">
        <v>6308</v>
      </c>
      <c r="E2825" s="89" t="s">
        <v>5791</v>
      </c>
      <c r="F2825" s="89" t="s">
        <v>13</v>
      </c>
      <c r="G2825" s="89" t="s">
        <v>79</v>
      </c>
      <c r="H2825" s="89"/>
      <c r="I2825" s="89"/>
      <c r="J2825" s="89">
        <v>2090</v>
      </c>
      <c r="K2825" s="91" t="s">
        <v>15</v>
      </c>
    </row>
    <row r="2826" spans="2:11" ht="16.350000000000001" customHeight="1" thickBot="1" x14ac:dyDescent="0.45">
      <c r="B2826" s="90"/>
      <c r="C2826" s="90"/>
      <c r="D2826" s="48" t="s">
        <v>6249</v>
      </c>
      <c r="E2826" s="90"/>
      <c r="F2826" s="90"/>
      <c r="G2826" s="90"/>
      <c r="H2826" s="90"/>
      <c r="I2826" s="90"/>
      <c r="J2826" s="90"/>
      <c r="K2826" s="92"/>
    </row>
    <row r="2827" spans="2:11" ht="15.6" customHeight="1" x14ac:dyDescent="0.4">
      <c r="B2827" s="89">
        <v>1411</v>
      </c>
      <c r="C2827" s="89">
        <v>4090</v>
      </c>
      <c r="D2827" s="20" t="s">
        <v>6166</v>
      </c>
      <c r="E2827" s="89" t="s">
        <v>6107</v>
      </c>
      <c r="F2827" s="89" t="s">
        <v>13</v>
      </c>
      <c r="G2827" s="89" t="s">
        <v>29</v>
      </c>
      <c r="H2827" s="89"/>
      <c r="I2827" s="89"/>
      <c r="J2827" s="89">
        <v>2037</v>
      </c>
      <c r="K2827" s="91" t="s">
        <v>15</v>
      </c>
    </row>
    <row r="2828" spans="2:11" ht="16.350000000000001" customHeight="1" thickBot="1" x14ac:dyDescent="0.45">
      <c r="B2828" s="90"/>
      <c r="C2828" s="90"/>
      <c r="D2828" s="48" t="s">
        <v>6214</v>
      </c>
      <c r="E2828" s="90"/>
      <c r="F2828" s="90"/>
      <c r="G2828" s="90"/>
      <c r="H2828" s="90"/>
      <c r="I2828" s="90"/>
      <c r="J2828" s="90"/>
      <c r="K2828" s="92"/>
    </row>
    <row r="2829" spans="2:11" ht="15.6" customHeight="1" x14ac:dyDescent="0.4">
      <c r="B2829" s="89">
        <v>1412</v>
      </c>
      <c r="C2829" s="89">
        <v>2163</v>
      </c>
      <c r="D2829" s="20" t="s">
        <v>2710</v>
      </c>
      <c r="E2829" s="89" t="s">
        <v>13</v>
      </c>
      <c r="F2829" s="89" t="s">
        <v>13</v>
      </c>
      <c r="G2829" s="89" t="s">
        <v>193</v>
      </c>
      <c r="H2829" s="89"/>
      <c r="I2829" s="89"/>
      <c r="J2829" s="89">
        <v>2032</v>
      </c>
      <c r="K2829" s="91" t="s">
        <v>19</v>
      </c>
    </row>
    <row r="2830" spans="2:11" ht="16.350000000000001" customHeight="1" thickBot="1" x14ac:dyDescent="0.45">
      <c r="B2830" s="90"/>
      <c r="C2830" s="90"/>
      <c r="D2830" s="48" t="s">
        <v>2711</v>
      </c>
      <c r="E2830" s="90"/>
      <c r="F2830" s="90"/>
      <c r="G2830" s="90"/>
      <c r="H2830" s="90"/>
      <c r="I2830" s="90"/>
      <c r="J2830" s="90"/>
      <c r="K2830" s="92"/>
    </row>
    <row r="2831" spans="2:11" ht="15.6" customHeight="1" x14ac:dyDescent="0.4">
      <c r="B2831" s="89">
        <v>1413</v>
      </c>
      <c r="C2831" s="89">
        <v>4217</v>
      </c>
      <c r="D2831" s="20" t="s">
        <v>6542</v>
      </c>
      <c r="E2831" s="89">
        <v>58</v>
      </c>
      <c r="F2831" s="89"/>
      <c r="G2831" s="89" t="s">
        <v>29</v>
      </c>
      <c r="H2831" s="89">
        <v>11</v>
      </c>
      <c r="I2831" s="89">
        <v>13</v>
      </c>
      <c r="J2831" s="89">
        <v>2113</v>
      </c>
      <c r="K2831" s="91" t="s">
        <v>15</v>
      </c>
    </row>
    <row r="2832" spans="2:11" ht="16.350000000000001" customHeight="1" thickBot="1" x14ac:dyDescent="0.45">
      <c r="B2832" s="90"/>
      <c r="C2832" s="90"/>
      <c r="D2832" s="48" t="s">
        <v>6506</v>
      </c>
      <c r="E2832" s="90"/>
      <c r="F2832" s="90"/>
      <c r="G2832" s="90"/>
      <c r="H2832" s="90"/>
      <c r="I2832" s="90"/>
      <c r="J2832" s="90"/>
      <c r="K2832" s="92"/>
    </row>
    <row r="2833" spans="2:11" ht="15.6" customHeight="1" x14ac:dyDescent="0.4">
      <c r="B2833" s="89">
        <v>1414</v>
      </c>
      <c r="C2833" s="89">
        <v>2164</v>
      </c>
      <c r="D2833" s="20" t="s">
        <v>2712</v>
      </c>
      <c r="E2833" s="89">
        <v>73</v>
      </c>
      <c r="F2833" s="89" t="s">
        <v>13</v>
      </c>
      <c r="G2833" s="89" t="s">
        <v>32</v>
      </c>
      <c r="H2833" s="89"/>
      <c r="I2833" s="89"/>
      <c r="J2833" s="89">
        <v>2164</v>
      </c>
      <c r="K2833" s="91" t="s">
        <v>19</v>
      </c>
    </row>
    <row r="2834" spans="2:11" ht="16.350000000000001" customHeight="1" thickBot="1" x14ac:dyDescent="0.45">
      <c r="B2834" s="90"/>
      <c r="C2834" s="90"/>
      <c r="D2834" s="48" t="s">
        <v>2713</v>
      </c>
      <c r="E2834" s="90"/>
      <c r="F2834" s="90"/>
      <c r="G2834" s="90"/>
      <c r="H2834" s="90"/>
      <c r="I2834" s="90"/>
      <c r="J2834" s="90"/>
      <c r="K2834" s="92"/>
    </row>
    <row r="2835" spans="2:11" ht="15.6" customHeight="1" x14ac:dyDescent="0.4">
      <c r="B2835" s="89">
        <v>1415</v>
      </c>
      <c r="C2835" s="89">
        <v>4200</v>
      </c>
      <c r="D2835" s="20" t="s">
        <v>6469</v>
      </c>
      <c r="E2835" s="89" t="s">
        <v>2331</v>
      </c>
      <c r="F2835" s="89" t="s">
        <v>13</v>
      </c>
      <c r="G2835" s="89" t="s">
        <v>43</v>
      </c>
      <c r="H2835" s="89">
        <v>11</v>
      </c>
      <c r="I2835" s="89">
        <v>-51</v>
      </c>
      <c r="J2835" s="89">
        <v>2049</v>
      </c>
      <c r="K2835" s="91" t="s">
        <v>15</v>
      </c>
    </row>
    <row r="2836" spans="2:11" ht="16.350000000000001" customHeight="1" thickBot="1" x14ac:dyDescent="0.45">
      <c r="B2836" s="90"/>
      <c r="C2836" s="90"/>
      <c r="D2836" s="48" t="s">
        <v>6489</v>
      </c>
      <c r="E2836" s="90"/>
      <c r="F2836" s="90"/>
      <c r="G2836" s="90"/>
      <c r="H2836" s="90"/>
      <c r="I2836" s="90"/>
      <c r="J2836" s="90"/>
      <c r="K2836" s="92"/>
    </row>
    <row r="2837" spans="2:11" ht="15.6" customHeight="1" x14ac:dyDescent="0.4">
      <c r="B2837" s="89">
        <v>1416</v>
      </c>
      <c r="C2837" s="89">
        <v>2165</v>
      </c>
      <c r="D2837" s="20" t="s">
        <v>2714</v>
      </c>
      <c r="E2837" s="89">
        <v>69</v>
      </c>
      <c r="F2837" s="89" t="s">
        <v>13</v>
      </c>
      <c r="G2837" s="89" t="s">
        <v>469</v>
      </c>
      <c r="H2837" s="89"/>
      <c r="I2837" s="89"/>
      <c r="J2837" s="89">
        <v>2065</v>
      </c>
      <c r="K2837" s="91" t="s">
        <v>15</v>
      </c>
    </row>
    <row r="2838" spans="2:11" ht="16.350000000000001" customHeight="1" thickBot="1" x14ac:dyDescent="0.45">
      <c r="B2838" s="90"/>
      <c r="C2838" s="90"/>
      <c r="D2838" s="48" t="s">
        <v>2715</v>
      </c>
      <c r="E2838" s="90"/>
      <c r="F2838" s="90"/>
      <c r="G2838" s="90"/>
      <c r="H2838" s="90"/>
      <c r="I2838" s="90"/>
      <c r="J2838" s="90"/>
      <c r="K2838" s="92"/>
    </row>
    <row r="2839" spans="2:11" ht="15.6" customHeight="1" x14ac:dyDescent="0.4">
      <c r="B2839" s="89">
        <v>1417</v>
      </c>
      <c r="C2839" s="89">
        <v>2166</v>
      </c>
      <c r="D2839" s="20" t="s">
        <v>2716</v>
      </c>
      <c r="E2839" s="89">
        <v>96</v>
      </c>
      <c r="F2839" s="89" t="s">
        <v>134</v>
      </c>
      <c r="G2839" s="89" t="s">
        <v>79</v>
      </c>
      <c r="H2839" s="89">
        <f>13+10+11+7+9+8</f>
        <v>58</v>
      </c>
      <c r="I2839" s="89">
        <f>16-6-8+4+0-15</f>
        <v>-9</v>
      </c>
      <c r="J2839" s="89">
        <v>2412</v>
      </c>
      <c r="K2839" s="91" t="s">
        <v>15</v>
      </c>
    </row>
    <row r="2840" spans="2:11" ht="16.350000000000001" customHeight="1" thickBot="1" x14ac:dyDescent="0.45">
      <c r="B2840" s="90"/>
      <c r="C2840" s="90"/>
      <c r="D2840" s="48" t="s">
        <v>2717</v>
      </c>
      <c r="E2840" s="90"/>
      <c r="F2840" s="90"/>
      <c r="G2840" s="90"/>
      <c r="H2840" s="90"/>
      <c r="I2840" s="90"/>
      <c r="J2840" s="90"/>
      <c r="K2840" s="92"/>
    </row>
    <row r="2841" spans="2:11" ht="15.6" customHeight="1" x14ac:dyDescent="0.4">
      <c r="B2841" s="89">
        <v>1418</v>
      </c>
      <c r="C2841" s="89">
        <v>2167</v>
      </c>
      <c r="D2841" s="20" t="s">
        <v>6147</v>
      </c>
      <c r="E2841" s="89">
        <v>52</v>
      </c>
      <c r="F2841" s="89" t="s">
        <v>13</v>
      </c>
      <c r="G2841" s="89" t="s">
        <v>29</v>
      </c>
      <c r="H2841" s="89">
        <v>11</v>
      </c>
      <c r="I2841" s="89">
        <v>-9</v>
      </c>
      <c r="J2841" s="89">
        <v>2105</v>
      </c>
      <c r="K2841" s="91" t="s">
        <v>15</v>
      </c>
    </row>
    <row r="2842" spans="2:11" ht="16.350000000000001" customHeight="1" thickBot="1" x14ac:dyDescent="0.45">
      <c r="B2842" s="90"/>
      <c r="C2842" s="90"/>
      <c r="D2842" s="48" t="s">
        <v>2718</v>
      </c>
      <c r="E2842" s="90"/>
      <c r="F2842" s="90"/>
      <c r="G2842" s="90"/>
      <c r="H2842" s="90"/>
      <c r="I2842" s="90"/>
      <c r="J2842" s="90"/>
      <c r="K2842" s="92"/>
    </row>
    <row r="2843" spans="2:11" ht="15.6" customHeight="1" x14ac:dyDescent="0.4">
      <c r="B2843" s="89">
        <v>1419</v>
      </c>
      <c r="C2843" s="89">
        <v>2168</v>
      </c>
      <c r="D2843" s="20" t="s">
        <v>2719</v>
      </c>
      <c r="E2843" s="89">
        <v>89</v>
      </c>
      <c r="F2843" s="89" t="s">
        <v>13</v>
      </c>
      <c r="G2843" s="89" t="s">
        <v>29</v>
      </c>
      <c r="H2843" s="89"/>
      <c r="I2843" s="89"/>
      <c r="J2843" s="89">
        <v>2179</v>
      </c>
      <c r="K2843" s="91" t="s">
        <v>19</v>
      </c>
    </row>
    <row r="2844" spans="2:11" ht="16.350000000000001" customHeight="1" thickBot="1" x14ac:dyDescent="0.45">
      <c r="B2844" s="90"/>
      <c r="C2844" s="90"/>
      <c r="D2844" s="48" t="s">
        <v>2720</v>
      </c>
      <c r="E2844" s="90"/>
      <c r="F2844" s="90"/>
      <c r="G2844" s="90"/>
      <c r="H2844" s="90"/>
      <c r="I2844" s="90"/>
      <c r="J2844" s="90"/>
      <c r="K2844" s="92"/>
    </row>
    <row r="2845" spans="2:11" ht="15.6" customHeight="1" x14ac:dyDescent="0.4">
      <c r="B2845" s="89">
        <v>1420</v>
      </c>
      <c r="C2845" s="89">
        <v>2169</v>
      </c>
      <c r="D2845" s="20" t="s">
        <v>2721</v>
      </c>
      <c r="E2845" s="89">
        <v>92</v>
      </c>
      <c r="F2845" s="89" t="s">
        <v>13</v>
      </c>
      <c r="G2845" s="89" t="s">
        <v>32</v>
      </c>
      <c r="H2845" s="89"/>
      <c r="I2845" s="89"/>
      <c r="J2845" s="89">
        <v>2065</v>
      </c>
      <c r="K2845" s="91" t="s">
        <v>19</v>
      </c>
    </row>
    <row r="2846" spans="2:11" ht="16.350000000000001" customHeight="1" thickBot="1" x14ac:dyDescent="0.45">
      <c r="B2846" s="90"/>
      <c r="C2846" s="90"/>
      <c r="D2846" s="48" t="s">
        <v>2722</v>
      </c>
      <c r="E2846" s="90"/>
      <c r="F2846" s="90"/>
      <c r="G2846" s="90"/>
      <c r="H2846" s="90"/>
      <c r="I2846" s="90"/>
      <c r="J2846" s="90"/>
      <c r="K2846" s="92"/>
    </row>
    <row r="2847" spans="2:11" ht="15.6" customHeight="1" x14ac:dyDescent="0.4">
      <c r="B2847" s="89">
        <v>1421</v>
      </c>
      <c r="C2847" s="89">
        <v>2170</v>
      </c>
      <c r="D2847" s="20" t="s">
        <v>2723</v>
      </c>
      <c r="E2847" s="89">
        <v>87</v>
      </c>
      <c r="F2847" s="89" t="s">
        <v>13</v>
      </c>
      <c r="G2847" s="89" t="s">
        <v>79</v>
      </c>
      <c r="H2847" s="89"/>
      <c r="I2847" s="89"/>
      <c r="J2847" s="89">
        <v>2149</v>
      </c>
      <c r="K2847" s="91" t="s">
        <v>19</v>
      </c>
    </row>
    <row r="2848" spans="2:11" ht="16.350000000000001" customHeight="1" thickBot="1" x14ac:dyDescent="0.45">
      <c r="B2848" s="90"/>
      <c r="C2848" s="90"/>
      <c r="D2848" s="48" t="s">
        <v>2724</v>
      </c>
      <c r="E2848" s="90"/>
      <c r="F2848" s="90"/>
      <c r="G2848" s="90"/>
      <c r="H2848" s="90"/>
      <c r="I2848" s="90"/>
      <c r="J2848" s="90"/>
      <c r="K2848" s="92"/>
    </row>
    <row r="2849" spans="2:11" ht="15.6" customHeight="1" x14ac:dyDescent="0.4">
      <c r="B2849" s="89">
        <v>1422</v>
      </c>
      <c r="C2849" s="89">
        <v>2171</v>
      </c>
      <c r="D2849" s="20" t="s">
        <v>2725</v>
      </c>
      <c r="E2849" s="89">
        <v>93</v>
      </c>
      <c r="F2849" s="89" t="s">
        <v>13</v>
      </c>
      <c r="G2849" s="89" t="s">
        <v>85</v>
      </c>
      <c r="H2849" s="89"/>
      <c r="I2849" s="89"/>
      <c r="J2849" s="89">
        <v>2117</v>
      </c>
      <c r="K2849" s="91" t="s">
        <v>19</v>
      </c>
    </row>
    <row r="2850" spans="2:11" ht="16.350000000000001" customHeight="1" thickBot="1" x14ac:dyDescent="0.45">
      <c r="B2850" s="90"/>
      <c r="C2850" s="90"/>
      <c r="D2850" s="48" t="s">
        <v>2726</v>
      </c>
      <c r="E2850" s="90"/>
      <c r="F2850" s="90"/>
      <c r="G2850" s="90"/>
      <c r="H2850" s="90"/>
      <c r="I2850" s="90"/>
      <c r="J2850" s="90"/>
      <c r="K2850" s="92"/>
    </row>
    <row r="2851" spans="2:11" ht="15.6" customHeight="1" x14ac:dyDescent="0.4">
      <c r="B2851" s="89">
        <v>1423</v>
      </c>
      <c r="C2851" s="89">
        <v>2172</v>
      </c>
      <c r="D2851" s="20" t="s">
        <v>2727</v>
      </c>
      <c r="E2851" s="89" t="s">
        <v>13</v>
      </c>
      <c r="F2851" s="89" t="s">
        <v>13</v>
      </c>
      <c r="G2851" s="89" t="s">
        <v>29</v>
      </c>
      <c r="H2851" s="89"/>
      <c r="I2851" s="89"/>
      <c r="J2851" s="89">
        <v>2036</v>
      </c>
      <c r="K2851" s="91" t="s">
        <v>19</v>
      </c>
    </row>
    <row r="2852" spans="2:11" ht="16.350000000000001" customHeight="1" thickBot="1" x14ac:dyDescent="0.45">
      <c r="B2852" s="90"/>
      <c r="C2852" s="90"/>
      <c r="D2852" s="48" t="s">
        <v>2728</v>
      </c>
      <c r="E2852" s="90"/>
      <c r="F2852" s="90"/>
      <c r="G2852" s="90"/>
      <c r="H2852" s="90"/>
      <c r="I2852" s="90"/>
      <c r="J2852" s="90"/>
      <c r="K2852" s="92"/>
    </row>
    <row r="2853" spans="2:11" ht="15.6" customHeight="1" x14ac:dyDescent="0.4">
      <c r="B2853" s="89">
        <v>1424</v>
      </c>
      <c r="C2853" s="89">
        <v>2173</v>
      </c>
      <c r="D2853" s="20" t="s">
        <v>2729</v>
      </c>
      <c r="E2853" s="89" t="s">
        <v>13</v>
      </c>
      <c r="F2853" s="89" t="s">
        <v>13</v>
      </c>
      <c r="G2853" s="89" t="s">
        <v>29</v>
      </c>
      <c r="H2853" s="89"/>
      <c r="I2853" s="89"/>
      <c r="J2853" s="89">
        <v>2091</v>
      </c>
      <c r="K2853" s="91" t="s">
        <v>19</v>
      </c>
    </row>
    <row r="2854" spans="2:11" ht="16.350000000000001" customHeight="1" thickBot="1" x14ac:dyDescent="0.45">
      <c r="B2854" s="90"/>
      <c r="C2854" s="90"/>
      <c r="D2854" s="48" t="s">
        <v>2730</v>
      </c>
      <c r="E2854" s="90"/>
      <c r="F2854" s="90"/>
      <c r="G2854" s="90"/>
      <c r="H2854" s="90"/>
      <c r="I2854" s="90"/>
      <c r="J2854" s="90"/>
      <c r="K2854" s="92"/>
    </row>
    <row r="2855" spans="2:11" ht="15.6" customHeight="1" x14ac:dyDescent="0.4">
      <c r="B2855" s="89">
        <v>1425</v>
      </c>
      <c r="C2855" s="89">
        <v>3921</v>
      </c>
      <c r="D2855" s="20" t="s">
        <v>2731</v>
      </c>
      <c r="E2855" s="89">
        <v>13</v>
      </c>
      <c r="F2855" s="89" t="s">
        <v>13</v>
      </c>
      <c r="G2855" s="89" t="s">
        <v>116</v>
      </c>
      <c r="H2855" s="89"/>
      <c r="I2855" s="89"/>
      <c r="J2855" s="89">
        <v>2066</v>
      </c>
      <c r="K2855" s="91" t="s">
        <v>15</v>
      </c>
    </row>
    <row r="2856" spans="2:11" ht="16.350000000000001" customHeight="1" thickBot="1" x14ac:dyDescent="0.45">
      <c r="B2856" s="90"/>
      <c r="C2856" s="90"/>
      <c r="D2856" s="48" t="s">
        <v>2732</v>
      </c>
      <c r="E2856" s="90"/>
      <c r="F2856" s="90"/>
      <c r="G2856" s="90"/>
      <c r="H2856" s="90"/>
      <c r="I2856" s="90"/>
      <c r="J2856" s="90"/>
      <c r="K2856" s="92"/>
    </row>
    <row r="2857" spans="2:11" ht="15.6" customHeight="1" x14ac:dyDescent="0.4">
      <c r="B2857" s="89">
        <v>1426</v>
      </c>
      <c r="C2857" s="89">
        <v>2174</v>
      </c>
      <c r="D2857" s="20" t="s">
        <v>2733</v>
      </c>
      <c r="E2857" s="89" t="s">
        <v>13</v>
      </c>
      <c r="F2857" s="89" t="s">
        <v>13</v>
      </c>
      <c r="G2857" s="89" t="s">
        <v>29</v>
      </c>
      <c r="H2857" s="89"/>
      <c r="I2857" s="89"/>
      <c r="J2857" s="89">
        <v>2067</v>
      </c>
      <c r="K2857" s="91" t="s">
        <v>19</v>
      </c>
    </row>
    <row r="2858" spans="2:11" ht="16.350000000000001" customHeight="1" thickBot="1" x14ac:dyDescent="0.45">
      <c r="B2858" s="90"/>
      <c r="C2858" s="90"/>
      <c r="D2858" s="48" t="s">
        <v>2734</v>
      </c>
      <c r="E2858" s="90"/>
      <c r="F2858" s="90"/>
      <c r="G2858" s="90"/>
      <c r="H2858" s="90"/>
      <c r="I2858" s="90"/>
      <c r="J2858" s="90"/>
      <c r="K2858" s="92"/>
    </row>
    <row r="2859" spans="2:11" ht="15.6" customHeight="1" x14ac:dyDescent="0.4">
      <c r="B2859" s="89">
        <v>1427</v>
      </c>
      <c r="C2859" s="89">
        <v>2175</v>
      </c>
      <c r="D2859" s="20" t="s">
        <v>2735</v>
      </c>
      <c r="E2859" s="89" t="s">
        <v>137</v>
      </c>
      <c r="F2859" s="89" t="s">
        <v>13</v>
      </c>
      <c r="G2859" s="89" t="s">
        <v>29</v>
      </c>
      <c r="H2859" s="89">
        <v>9</v>
      </c>
      <c r="I2859" s="89">
        <v>0</v>
      </c>
      <c r="J2859" s="89">
        <v>2055</v>
      </c>
      <c r="K2859" s="91" t="s">
        <v>15</v>
      </c>
    </row>
    <row r="2860" spans="2:11" ht="16.350000000000001" customHeight="1" thickBot="1" x14ac:dyDescent="0.45">
      <c r="B2860" s="90"/>
      <c r="C2860" s="90"/>
      <c r="D2860" s="48" t="s">
        <v>2736</v>
      </c>
      <c r="E2860" s="90"/>
      <c r="F2860" s="90"/>
      <c r="G2860" s="90"/>
      <c r="H2860" s="90"/>
      <c r="I2860" s="90"/>
      <c r="J2860" s="90"/>
      <c r="K2860" s="92"/>
    </row>
    <row r="2861" spans="2:11" ht="15.6" customHeight="1" x14ac:dyDescent="0.4">
      <c r="B2861" s="89">
        <v>1428</v>
      </c>
      <c r="C2861" s="89">
        <v>2176</v>
      </c>
      <c r="D2861" s="20" t="s">
        <v>2737</v>
      </c>
      <c r="E2861" s="89" t="s">
        <v>13</v>
      </c>
      <c r="F2861" s="89" t="s">
        <v>13</v>
      </c>
      <c r="G2861" s="89" t="s">
        <v>79</v>
      </c>
      <c r="H2861" s="89"/>
      <c r="I2861" s="89"/>
      <c r="J2861" s="89">
        <v>2067</v>
      </c>
      <c r="K2861" s="91" t="s">
        <v>19</v>
      </c>
    </row>
    <row r="2862" spans="2:11" ht="16.350000000000001" customHeight="1" thickBot="1" x14ac:dyDescent="0.45">
      <c r="B2862" s="90"/>
      <c r="C2862" s="90"/>
      <c r="D2862" s="48" t="s">
        <v>2738</v>
      </c>
      <c r="E2862" s="90"/>
      <c r="F2862" s="90"/>
      <c r="G2862" s="90"/>
      <c r="H2862" s="90"/>
      <c r="I2862" s="90"/>
      <c r="J2862" s="90"/>
      <c r="K2862" s="92"/>
    </row>
    <row r="2863" spans="2:11" ht="15.6" customHeight="1" x14ac:dyDescent="0.4">
      <c r="B2863" s="89">
        <v>1429</v>
      </c>
      <c r="C2863" s="89">
        <v>2177</v>
      </c>
      <c r="D2863" s="20" t="s">
        <v>2739</v>
      </c>
      <c r="E2863" s="89" t="s">
        <v>13</v>
      </c>
      <c r="F2863" s="89" t="s">
        <v>13</v>
      </c>
      <c r="G2863" s="89" t="s">
        <v>469</v>
      </c>
      <c r="H2863" s="89"/>
      <c r="I2863" s="89"/>
      <c r="J2863" s="89">
        <v>2052</v>
      </c>
      <c r="K2863" s="91" t="s">
        <v>19</v>
      </c>
    </row>
    <row r="2864" spans="2:11" ht="16.350000000000001" customHeight="1" thickBot="1" x14ac:dyDescent="0.45">
      <c r="B2864" s="90"/>
      <c r="C2864" s="90"/>
      <c r="D2864" s="48" t="s">
        <v>2740</v>
      </c>
      <c r="E2864" s="90"/>
      <c r="F2864" s="90"/>
      <c r="G2864" s="90"/>
      <c r="H2864" s="90"/>
      <c r="I2864" s="90"/>
      <c r="J2864" s="90"/>
      <c r="K2864" s="92"/>
    </row>
    <row r="2865" spans="2:11" ht="15.6" customHeight="1" x14ac:dyDescent="0.4">
      <c r="B2865" s="89">
        <v>1430</v>
      </c>
      <c r="C2865" s="89">
        <v>2178</v>
      </c>
      <c r="D2865" s="20" t="s">
        <v>2741</v>
      </c>
      <c r="E2865" s="89" t="s">
        <v>137</v>
      </c>
      <c r="F2865" s="89" t="s">
        <v>13</v>
      </c>
      <c r="G2865" s="89" t="s">
        <v>29</v>
      </c>
      <c r="H2865" s="89"/>
      <c r="I2865" s="89"/>
      <c r="J2865" s="89">
        <v>2096</v>
      </c>
      <c r="K2865" s="91" t="s">
        <v>19</v>
      </c>
    </row>
    <row r="2866" spans="2:11" ht="16.350000000000001" customHeight="1" thickBot="1" x14ac:dyDescent="0.45">
      <c r="B2866" s="90"/>
      <c r="C2866" s="90"/>
      <c r="D2866" s="48" t="s">
        <v>2742</v>
      </c>
      <c r="E2866" s="90"/>
      <c r="F2866" s="90"/>
      <c r="G2866" s="90"/>
      <c r="H2866" s="90"/>
      <c r="I2866" s="90"/>
      <c r="J2866" s="90"/>
      <c r="K2866" s="92"/>
    </row>
    <row r="2867" spans="2:11" ht="15.6" customHeight="1" x14ac:dyDescent="0.4">
      <c r="B2867" s="89">
        <v>1431</v>
      </c>
      <c r="C2867" s="89">
        <v>2179</v>
      </c>
      <c r="D2867" s="20" t="s">
        <v>2743</v>
      </c>
      <c r="E2867" s="89" t="s">
        <v>13</v>
      </c>
      <c r="F2867" s="89" t="s">
        <v>13</v>
      </c>
      <c r="G2867" s="89" t="s">
        <v>29</v>
      </c>
      <c r="H2867" s="89"/>
      <c r="I2867" s="89"/>
      <c r="J2867" s="89">
        <v>2027</v>
      </c>
      <c r="K2867" s="91" t="s">
        <v>19</v>
      </c>
    </row>
    <row r="2868" spans="2:11" ht="16.350000000000001" customHeight="1" thickBot="1" x14ac:dyDescent="0.45">
      <c r="B2868" s="90"/>
      <c r="C2868" s="90"/>
      <c r="D2868" s="48" t="s">
        <v>2744</v>
      </c>
      <c r="E2868" s="90"/>
      <c r="F2868" s="90"/>
      <c r="G2868" s="90"/>
      <c r="H2868" s="90"/>
      <c r="I2868" s="90"/>
      <c r="J2868" s="90"/>
      <c r="K2868" s="92"/>
    </row>
    <row r="2869" spans="2:11" ht="15.6" customHeight="1" x14ac:dyDescent="0.4">
      <c r="B2869" s="89">
        <v>1432</v>
      </c>
      <c r="C2869" s="89">
        <v>2180</v>
      </c>
      <c r="D2869" s="20" t="s">
        <v>2745</v>
      </c>
      <c r="E2869" s="89" t="s">
        <v>13</v>
      </c>
      <c r="F2869" s="89" t="s">
        <v>13</v>
      </c>
      <c r="G2869" s="89" t="s">
        <v>32</v>
      </c>
      <c r="H2869" s="89"/>
      <c r="I2869" s="89"/>
      <c r="J2869" s="89">
        <v>1927</v>
      </c>
      <c r="K2869" s="91" t="s">
        <v>19</v>
      </c>
    </row>
    <row r="2870" spans="2:11" ht="16.350000000000001" customHeight="1" thickBot="1" x14ac:dyDescent="0.45">
      <c r="B2870" s="90"/>
      <c r="C2870" s="90"/>
      <c r="D2870" s="48" t="s">
        <v>2746</v>
      </c>
      <c r="E2870" s="90"/>
      <c r="F2870" s="90"/>
      <c r="G2870" s="90"/>
      <c r="H2870" s="90"/>
      <c r="I2870" s="90"/>
      <c r="J2870" s="90"/>
      <c r="K2870" s="92"/>
    </row>
    <row r="2871" spans="2:11" ht="15.6" customHeight="1" x14ac:dyDescent="0.4">
      <c r="B2871" s="89">
        <v>1433</v>
      </c>
      <c r="C2871" s="89">
        <v>2181</v>
      </c>
      <c r="D2871" s="20" t="s">
        <v>2747</v>
      </c>
      <c r="E2871" s="89">
        <v>85</v>
      </c>
      <c r="F2871" s="89" t="s">
        <v>13</v>
      </c>
      <c r="G2871" s="89" t="s">
        <v>79</v>
      </c>
      <c r="H2871" s="89"/>
      <c r="I2871" s="89"/>
      <c r="J2871" s="89">
        <v>2055</v>
      </c>
      <c r="K2871" s="91" t="s">
        <v>19</v>
      </c>
    </row>
    <row r="2872" spans="2:11" ht="16.350000000000001" customHeight="1" thickBot="1" x14ac:dyDescent="0.45">
      <c r="B2872" s="90"/>
      <c r="C2872" s="90"/>
      <c r="D2872" s="48" t="s">
        <v>2748</v>
      </c>
      <c r="E2872" s="90"/>
      <c r="F2872" s="90"/>
      <c r="G2872" s="90"/>
      <c r="H2872" s="90"/>
      <c r="I2872" s="90"/>
      <c r="J2872" s="90"/>
      <c r="K2872" s="92"/>
    </row>
    <row r="2873" spans="2:11" ht="15.6" customHeight="1" x14ac:dyDescent="0.4">
      <c r="B2873" s="89">
        <v>1434</v>
      </c>
      <c r="C2873" s="89">
        <v>2182</v>
      </c>
      <c r="D2873" s="20" t="s">
        <v>2749</v>
      </c>
      <c r="E2873" s="89" t="s">
        <v>189</v>
      </c>
      <c r="F2873" s="89" t="s">
        <v>13</v>
      </c>
      <c r="G2873" s="89" t="s">
        <v>79</v>
      </c>
      <c r="H2873" s="89"/>
      <c r="I2873" s="89"/>
      <c r="J2873" s="89">
        <v>1997</v>
      </c>
      <c r="K2873" s="91" t="s">
        <v>19</v>
      </c>
    </row>
    <row r="2874" spans="2:11" ht="16.350000000000001" customHeight="1" thickBot="1" x14ac:dyDescent="0.45">
      <c r="B2874" s="90"/>
      <c r="C2874" s="90"/>
      <c r="D2874" s="48" t="s">
        <v>2750</v>
      </c>
      <c r="E2874" s="90"/>
      <c r="F2874" s="90"/>
      <c r="G2874" s="90"/>
      <c r="H2874" s="90"/>
      <c r="I2874" s="90"/>
      <c r="J2874" s="90"/>
      <c r="K2874" s="92"/>
    </row>
    <row r="2875" spans="2:11" ht="15.6" customHeight="1" x14ac:dyDescent="0.4">
      <c r="B2875" s="89">
        <v>1435</v>
      </c>
      <c r="C2875" s="89">
        <v>2183</v>
      </c>
      <c r="D2875" s="20" t="s">
        <v>2751</v>
      </c>
      <c r="E2875" s="89" t="s">
        <v>13</v>
      </c>
      <c r="F2875" s="89" t="s">
        <v>13</v>
      </c>
      <c r="G2875" s="89" t="s">
        <v>39</v>
      </c>
      <c r="H2875" s="89"/>
      <c r="I2875" s="89"/>
      <c r="J2875" s="89">
        <v>2061</v>
      </c>
      <c r="K2875" s="91" t="s">
        <v>19</v>
      </c>
    </row>
    <row r="2876" spans="2:11" ht="16.350000000000001" customHeight="1" thickBot="1" x14ac:dyDescent="0.45">
      <c r="B2876" s="90"/>
      <c r="C2876" s="90"/>
      <c r="D2876" s="48" t="s">
        <v>2752</v>
      </c>
      <c r="E2876" s="90"/>
      <c r="F2876" s="90"/>
      <c r="G2876" s="90"/>
      <c r="H2876" s="90"/>
      <c r="I2876" s="90"/>
      <c r="J2876" s="90"/>
      <c r="K2876" s="92"/>
    </row>
    <row r="2877" spans="2:11" ht="15.6" customHeight="1" x14ac:dyDescent="0.4">
      <c r="B2877" s="89">
        <v>1436</v>
      </c>
      <c r="C2877" s="89">
        <v>3934</v>
      </c>
      <c r="D2877" s="20" t="s">
        <v>2753</v>
      </c>
      <c r="E2877" s="89" t="s">
        <v>13</v>
      </c>
      <c r="F2877" s="89" t="s">
        <v>13</v>
      </c>
      <c r="G2877" s="89" t="s">
        <v>22</v>
      </c>
      <c r="H2877" s="89"/>
      <c r="I2877" s="89"/>
      <c r="J2877" s="89">
        <v>2080</v>
      </c>
      <c r="K2877" s="91" t="s">
        <v>15</v>
      </c>
    </row>
    <row r="2878" spans="2:11" ht="16.350000000000001" customHeight="1" thickBot="1" x14ac:dyDescent="0.45">
      <c r="B2878" s="90"/>
      <c r="C2878" s="90"/>
      <c r="D2878" s="48" t="s">
        <v>2754</v>
      </c>
      <c r="E2878" s="90"/>
      <c r="F2878" s="90"/>
      <c r="G2878" s="90"/>
      <c r="H2878" s="90"/>
      <c r="I2878" s="90"/>
      <c r="J2878" s="90"/>
      <c r="K2878" s="92"/>
    </row>
    <row r="2879" spans="2:11" ht="15.6" customHeight="1" x14ac:dyDescent="0.4">
      <c r="B2879" s="89">
        <v>1437</v>
      </c>
      <c r="C2879" s="89">
        <v>2184</v>
      </c>
      <c r="D2879" s="20" t="s">
        <v>2755</v>
      </c>
      <c r="E2879" s="89" t="s">
        <v>13</v>
      </c>
      <c r="F2879" s="89" t="s">
        <v>13</v>
      </c>
      <c r="G2879" s="89" t="s">
        <v>29</v>
      </c>
      <c r="H2879" s="89"/>
      <c r="I2879" s="89"/>
      <c r="J2879" s="89">
        <v>2057</v>
      </c>
      <c r="K2879" s="91" t="s">
        <v>19</v>
      </c>
    </row>
    <row r="2880" spans="2:11" ht="16.350000000000001" customHeight="1" thickBot="1" x14ac:dyDescent="0.45">
      <c r="B2880" s="90"/>
      <c r="C2880" s="90"/>
      <c r="D2880" s="48" t="s">
        <v>2756</v>
      </c>
      <c r="E2880" s="90"/>
      <c r="F2880" s="90"/>
      <c r="G2880" s="90"/>
      <c r="H2880" s="90"/>
      <c r="I2880" s="90"/>
      <c r="J2880" s="90"/>
      <c r="K2880" s="92"/>
    </row>
    <row r="2881" spans="2:11" ht="15.6" customHeight="1" x14ac:dyDescent="0.4">
      <c r="B2881" s="89">
        <v>1438</v>
      </c>
      <c r="C2881" s="89">
        <v>2185</v>
      </c>
      <c r="D2881" s="20" t="s">
        <v>2757</v>
      </c>
      <c r="E2881" s="89">
        <v>88</v>
      </c>
      <c r="F2881" s="89" t="s">
        <v>13</v>
      </c>
      <c r="G2881" s="89" t="s">
        <v>29</v>
      </c>
      <c r="H2881" s="89"/>
      <c r="I2881" s="89"/>
      <c r="J2881" s="89">
        <v>2042</v>
      </c>
      <c r="K2881" s="91" t="s">
        <v>19</v>
      </c>
    </row>
    <row r="2882" spans="2:11" ht="16.350000000000001" customHeight="1" thickBot="1" x14ac:dyDescent="0.45">
      <c r="B2882" s="90"/>
      <c r="C2882" s="90"/>
      <c r="D2882" s="48" t="s">
        <v>2758</v>
      </c>
      <c r="E2882" s="90"/>
      <c r="F2882" s="90"/>
      <c r="G2882" s="90"/>
      <c r="H2882" s="90"/>
      <c r="I2882" s="90"/>
      <c r="J2882" s="90"/>
      <c r="K2882" s="92"/>
    </row>
    <row r="2883" spans="2:11" ht="15.6" customHeight="1" x14ac:dyDescent="0.4">
      <c r="B2883" s="89">
        <v>1439</v>
      </c>
      <c r="C2883" s="89">
        <v>2186</v>
      </c>
      <c r="D2883" s="20" t="s">
        <v>2759</v>
      </c>
      <c r="E2883" s="89">
        <v>86</v>
      </c>
      <c r="F2883" s="89" t="s">
        <v>13</v>
      </c>
      <c r="G2883" s="89" t="s">
        <v>29</v>
      </c>
      <c r="H2883" s="89"/>
      <c r="I2883" s="89"/>
      <c r="J2883" s="89">
        <v>2121</v>
      </c>
      <c r="K2883" s="91" t="s">
        <v>19</v>
      </c>
    </row>
    <row r="2884" spans="2:11" ht="16.350000000000001" customHeight="1" thickBot="1" x14ac:dyDescent="0.45">
      <c r="B2884" s="90"/>
      <c r="C2884" s="90"/>
      <c r="D2884" s="48" t="s">
        <v>2760</v>
      </c>
      <c r="E2884" s="90"/>
      <c r="F2884" s="90"/>
      <c r="G2884" s="90"/>
      <c r="H2884" s="90"/>
      <c r="I2884" s="90"/>
      <c r="J2884" s="90"/>
      <c r="K2884" s="92"/>
    </row>
    <row r="2885" spans="2:11" ht="15.6" customHeight="1" x14ac:dyDescent="0.4">
      <c r="B2885" s="89">
        <v>1440</v>
      </c>
      <c r="C2885" s="89">
        <v>3846</v>
      </c>
      <c r="D2885" s="20" t="s">
        <v>2761</v>
      </c>
      <c r="E2885" s="89" t="s">
        <v>1439</v>
      </c>
      <c r="F2885" s="89" t="s">
        <v>13</v>
      </c>
      <c r="G2885" s="89" t="s">
        <v>29</v>
      </c>
      <c r="H2885" s="89"/>
      <c r="I2885" s="89"/>
      <c r="J2885" s="89">
        <v>2078</v>
      </c>
      <c r="K2885" s="91" t="s">
        <v>15</v>
      </c>
    </row>
    <row r="2886" spans="2:11" ht="16.350000000000001" customHeight="1" thickBot="1" x14ac:dyDescent="0.45">
      <c r="B2886" s="90"/>
      <c r="C2886" s="90"/>
      <c r="D2886" s="48" t="s">
        <v>2762</v>
      </c>
      <c r="E2886" s="90"/>
      <c r="F2886" s="90"/>
      <c r="G2886" s="90"/>
      <c r="H2886" s="90"/>
      <c r="I2886" s="90"/>
      <c r="J2886" s="90"/>
      <c r="K2886" s="92"/>
    </row>
    <row r="2887" spans="2:11" ht="15.6" customHeight="1" x14ac:dyDescent="0.4">
      <c r="B2887" s="89">
        <v>1441</v>
      </c>
      <c r="C2887" s="89">
        <v>2187</v>
      </c>
      <c r="D2887" s="20" t="s">
        <v>2763</v>
      </c>
      <c r="E2887" s="89">
        <v>74</v>
      </c>
      <c r="F2887" s="89" t="s">
        <v>13</v>
      </c>
      <c r="G2887" s="89" t="s">
        <v>169</v>
      </c>
      <c r="H2887" s="89"/>
      <c r="I2887" s="89"/>
      <c r="J2887" s="89">
        <v>2024</v>
      </c>
      <c r="K2887" s="91" t="s">
        <v>19</v>
      </c>
    </row>
    <row r="2888" spans="2:11" ht="16.350000000000001" customHeight="1" thickBot="1" x14ac:dyDescent="0.45">
      <c r="B2888" s="90"/>
      <c r="C2888" s="90"/>
      <c r="D2888" s="48" t="s">
        <v>2764</v>
      </c>
      <c r="E2888" s="90"/>
      <c r="F2888" s="90"/>
      <c r="G2888" s="90"/>
      <c r="H2888" s="90"/>
      <c r="I2888" s="90"/>
      <c r="J2888" s="90"/>
      <c r="K2888" s="92"/>
    </row>
    <row r="2889" spans="2:11" ht="15.6" customHeight="1" x14ac:dyDescent="0.4">
      <c r="B2889" s="89">
        <v>1442</v>
      </c>
      <c r="C2889" s="89">
        <v>2188</v>
      </c>
      <c r="D2889" s="20" t="s">
        <v>2765</v>
      </c>
      <c r="E2889" s="89" t="s">
        <v>13</v>
      </c>
      <c r="F2889" s="89" t="s">
        <v>13</v>
      </c>
      <c r="G2889" s="89" t="s">
        <v>29</v>
      </c>
      <c r="H2889" s="89"/>
      <c r="I2889" s="89"/>
      <c r="J2889" s="89">
        <v>1997</v>
      </c>
      <c r="K2889" s="91" t="s">
        <v>19</v>
      </c>
    </row>
    <row r="2890" spans="2:11" ht="16.350000000000001" customHeight="1" thickBot="1" x14ac:dyDescent="0.45">
      <c r="B2890" s="90"/>
      <c r="C2890" s="90"/>
      <c r="D2890" s="48" t="s">
        <v>2766</v>
      </c>
      <c r="E2890" s="90"/>
      <c r="F2890" s="90"/>
      <c r="G2890" s="90"/>
      <c r="H2890" s="90"/>
      <c r="I2890" s="90"/>
      <c r="J2890" s="90"/>
      <c r="K2890" s="92"/>
    </row>
    <row r="2891" spans="2:11" ht="15.6" customHeight="1" x14ac:dyDescent="0.4">
      <c r="B2891" s="89">
        <v>1443</v>
      </c>
      <c r="C2891" s="89">
        <v>2189</v>
      </c>
      <c r="D2891" s="20" t="s">
        <v>2767</v>
      </c>
      <c r="E2891" s="89" t="s">
        <v>137</v>
      </c>
      <c r="F2891" s="89" t="s">
        <v>13</v>
      </c>
      <c r="G2891" s="89" t="s">
        <v>29</v>
      </c>
      <c r="H2891" s="89"/>
      <c r="I2891" s="89"/>
      <c r="J2891" s="89">
        <v>2004</v>
      </c>
      <c r="K2891" s="91" t="s">
        <v>19</v>
      </c>
    </row>
    <row r="2892" spans="2:11" ht="16.350000000000001" customHeight="1" thickBot="1" x14ac:dyDescent="0.45">
      <c r="B2892" s="90"/>
      <c r="C2892" s="90"/>
      <c r="D2892" s="48" t="s">
        <v>2768</v>
      </c>
      <c r="E2892" s="90"/>
      <c r="F2892" s="90"/>
      <c r="G2892" s="90"/>
      <c r="H2892" s="90"/>
      <c r="I2892" s="90"/>
      <c r="J2892" s="90"/>
      <c r="K2892" s="92"/>
    </row>
    <row r="2893" spans="2:11" ht="15.6" customHeight="1" x14ac:dyDescent="0.4">
      <c r="B2893" s="89">
        <v>1444</v>
      </c>
      <c r="C2893" s="89">
        <v>2190</v>
      </c>
      <c r="D2893" s="20" t="s">
        <v>2769</v>
      </c>
      <c r="E2893" s="89">
        <v>66</v>
      </c>
      <c r="F2893" s="89" t="s">
        <v>13</v>
      </c>
      <c r="G2893" s="89" t="s">
        <v>29</v>
      </c>
      <c r="H2893" s="89"/>
      <c r="I2893" s="89"/>
      <c r="J2893" s="89">
        <v>2055</v>
      </c>
      <c r="K2893" s="91" t="s">
        <v>19</v>
      </c>
    </row>
    <row r="2894" spans="2:11" ht="16.350000000000001" customHeight="1" thickBot="1" x14ac:dyDescent="0.45">
      <c r="B2894" s="90"/>
      <c r="C2894" s="90"/>
      <c r="D2894" s="48" t="s">
        <v>2770</v>
      </c>
      <c r="E2894" s="90"/>
      <c r="F2894" s="90"/>
      <c r="G2894" s="90"/>
      <c r="H2894" s="90"/>
      <c r="I2894" s="90"/>
      <c r="J2894" s="90"/>
      <c r="K2894" s="92"/>
    </row>
    <row r="2895" spans="2:11" ht="15.6" customHeight="1" x14ac:dyDescent="0.4">
      <c r="B2895" s="89">
        <v>1445</v>
      </c>
      <c r="C2895" s="89">
        <v>2191</v>
      </c>
      <c r="D2895" s="20" t="s">
        <v>2771</v>
      </c>
      <c r="E2895" s="89" t="s">
        <v>13</v>
      </c>
      <c r="F2895" s="89" t="s">
        <v>13</v>
      </c>
      <c r="G2895" s="89" t="s">
        <v>29</v>
      </c>
      <c r="H2895" s="89"/>
      <c r="I2895" s="89"/>
      <c r="J2895" s="89">
        <v>2013</v>
      </c>
      <c r="K2895" s="91" t="s">
        <v>19</v>
      </c>
    </row>
    <row r="2896" spans="2:11" ht="16.350000000000001" customHeight="1" thickBot="1" x14ac:dyDescent="0.45">
      <c r="B2896" s="90"/>
      <c r="C2896" s="90"/>
      <c r="D2896" s="48" t="s">
        <v>2772</v>
      </c>
      <c r="E2896" s="90"/>
      <c r="F2896" s="90"/>
      <c r="G2896" s="90"/>
      <c r="H2896" s="90"/>
      <c r="I2896" s="90"/>
      <c r="J2896" s="90"/>
      <c r="K2896" s="92"/>
    </row>
    <row r="2897" spans="2:11" ht="15.6" customHeight="1" x14ac:dyDescent="0.4">
      <c r="B2897" s="89">
        <v>1446</v>
      </c>
      <c r="C2897" s="89">
        <v>2193</v>
      </c>
      <c r="D2897" s="20" t="s">
        <v>2773</v>
      </c>
      <c r="E2897" s="89">
        <v>89</v>
      </c>
      <c r="F2897" s="89" t="s">
        <v>13</v>
      </c>
      <c r="G2897" s="89" t="s">
        <v>29</v>
      </c>
      <c r="H2897" s="89"/>
      <c r="I2897" s="89"/>
      <c r="J2897" s="89">
        <v>2171</v>
      </c>
      <c r="K2897" s="91" t="s">
        <v>19</v>
      </c>
    </row>
    <row r="2898" spans="2:11" ht="16.350000000000001" customHeight="1" thickBot="1" x14ac:dyDescent="0.45">
      <c r="B2898" s="90"/>
      <c r="C2898" s="90"/>
      <c r="D2898" s="48" t="s">
        <v>2774</v>
      </c>
      <c r="E2898" s="90"/>
      <c r="F2898" s="90"/>
      <c r="G2898" s="90"/>
      <c r="H2898" s="90"/>
      <c r="I2898" s="90"/>
      <c r="J2898" s="90"/>
      <c r="K2898" s="92"/>
    </row>
    <row r="2899" spans="2:11" ht="15.6" customHeight="1" x14ac:dyDescent="0.4">
      <c r="B2899" s="89">
        <v>1447</v>
      </c>
      <c r="C2899" s="89">
        <v>2194</v>
      </c>
      <c r="D2899" s="20" t="s">
        <v>2775</v>
      </c>
      <c r="E2899" s="89">
        <v>46</v>
      </c>
      <c r="F2899" s="89" t="s">
        <v>13</v>
      </c>
      <c r="G2899" s="89" t="s">
        <v>29</v>
      </c>
      <c r="H2899" s="89"/>
      <c r="I2899" s="89"/>
      <c r="J2899" s="89">
        <v>2052</v>
      </c>
      <c r="K2899" s="91" t="s">
        <v>19</v>
      </c>
    </row>
    <row r="2900" spans="2:11" ht="16.350000000000001" customHeight="1" thickBot="1" x14ac:dyDescent="0.45">
      <c r="B2900" s="90"/>
      <c r="C2900" s="90"/>
      <c r="D2900" s="48" t="s">
        <v>2776</v>
      </c>
      <c r="E2900" s="90"/>
      <c r="F2900" s="90"/>
      <c r="G2900" s="90"/>
      <c r="H2900" s="90"/>
      <c r="I2900" s="90"/>
      <c r="J2900" s="90"/>
      <c r="K2900" s="92"/>
    </row>
    <row r="2901" spans="2:11" ht="15.6" customHeight="1" x14ac:dyDescent="0.4">
      <c r="B2901" s="89">
        <v>1448</v>
      </c>
      <c r="C2901" s="89">
        <v>2195</v>
      </c>
      <c r="D2901" s="20" t="s">
        <v>2777</v>
      </c>
      <c r="E2901" s="89">
        <v>50</v>
      </c>
      <c r="F2901" s="89" t="s">
        <v>13</v>
      </c>
      <c r="G2901" s="89" t="s">
        <v>469</v>
      </c>
      <c r="H2901" s="89"/>
      <c r="I2901" s="89"/>
      <c r="J2901" s="89">
        <v>2033</v>
      </c>
      <c r="K2901" s="91" t="s">
        <v>19</v>
      </c>
    </row>
    <row r="2902" spans="2:11" ht="16.350000000000001" customHeight="1" thickBot="1" x14ac:dyDescent="0.45">
      <c r="B2902" s="90"/>
      <c r="C2902" s="90"/>
      <c r="D2902" s="48" t="s">
        <v>2778</v>
      </c>
      <c r="E2902" s="90"/>
      <c r="F2902" s="90"/>
      <c r="G2902" s="90"/>
      <c r="H2902" s="90"/>
      <c r="I2902" s="90"/>
      <c r="J2902" s="90"/>
      <c r="K2902" s="92"/>
    </row>
    <row r="2903" spans="2:11" ht="15.6" customHeight="1" x14ac:dyDescent="0.4">
      <c r="B2903" s="89">
        <v>1449</v>
      </c>
      <c r="C2903" s="89">
        <v>2196</v>
      </c>
      <c r="D2903" s="20" t="s">
        <v>2779</v>
      </c>
      <c r="E2903" s="89" t="s">
        <v>13</v>
      </c>
      <c r="F2903" s="89" t="s">
        <v>13</v>
      </c>
      <c r="G2903" s="89" t="s">
        <v>22</v>
      </c>
      <c r="H2903" s="89"/>
      <c r="I2903" s="89"/>
      <c r="J2903" s="89">
        <v>2086</v>
      </c>
      <c r="K2903" s="91" t="s">
        <v>19</v>
      </c>
    </row>
    <row r="2904" spans="2:11" ht="16.350000000000001" customHeight="1" thickBot="1" x14ac:dyDescent="0.45">
      <c r="B2904" s="90"/>
      <c r="C2904" s="90"/>
      <c r="D2904" s="48" t="s">
        <v>2780</v>
      </c>
      <c r="E2904" s="90"/>
      <c r="F2904" s="90"/>
      <c r="G2904" s="90"/>
      <c r="H2904" s="90"/>
      <c r="I2904" s="90"/>
      <c r="J2904" s="90"/>
      <c r="K2904" s="92"/>
    </row>
    <row r="2905" spans="2:11" ht="15.6" customHeight="1" x14ac:dyDescent="0.4">
      <c r="B2905" s="89">
        <v>1450</v>
      </c>
      <c r="C2905" s="89">
        <v>2197</v>
      </c>
      <c r="D2905" s="20" t="s">
        <v>2781</v>
      </c>
      <c r="E2905" s="89" t="s">
        <v>13</v>
      </c>
      <c r="F2905" s="89" t="s">
        <v>13</v>
      </c>
      <c r="G2905" s="89" t="s">
        <v>22</v>
      </c>
      <c r="H2905" s="89"/>
      <c r="I2905" s="89"/>
      <c r="J2905" s="89">
        <v>2100</v>
      </c>
      <c r="K2905" s="91" t="s">
        <v>19</v>
      </c>
    </row>
    <row r="2906" spans="2:11" ht="16.350000000000001" customHeight="1" thickBot="1" x14ac:dyDescent="0.45">
      <c r="B2906" s="90"/>
      <c r="C2906" s="90"/>
      <c r="D2906" s="48" t="s">
        <v>2782</v>
      </c>
      <c r="E2906" s="90"/>
      <c r="F2906" s="90"/>
      <c r="G2906" s="90"/>
      <c r="H2906" s="90"/>
      <c r="I2906" s="90"/>
      <c r="J2906" s="90"/>
      <c r="K2906" s="92"/>
    </row>
    <row r="2907" spans="2:11" ht="15.6" customHeight="1" x14ac:dyDescent="0.4">
      <c r="B2907" s="89">
        <v>1451</v>
      </c>
      <c r="C2907" s="89">
        <v>2198</v>
      </c>
      <c r="D2907" s="20" t="s">
        <v>2783</v>
      </c>
      <c r="E2907" s="89">
        <v>83</v>
      </c>
      <c r="F2907" s="89" t="s">
        <v>134</v>
      </c>
      <c r="G2907" s="89" t="s">
        <v>85</v>
      </c>
      <c r="H2907" s="89"/>
      <c r="I2907" s="89"/>
      <c r="J2907" s="89">
        <v>2497</v>
      </c>
      <c r="K2907" s="91" t="s">
        <v>19</v>
      </c>
    </row>
    <row r="2908" spans="2:11" ht="16.350000000000001" customHeight="1" thickBot="1" x14ac:dyDescent="0.45">
      <c r="B2908" s="90"/>
      <c r="C2908" s="90"/>
      <c r="D2908" s="48" t="s">
        <v>2784</v>
      </c>
      <c r="E2908" s="90"/>
      <c r="F2908" s="90"/>
      <c r="G2908" s="90"/>
      <c r="H2908" s="90"/>
      <c r="I2908" s="90"/>
      <c r="J2908" s="90"/>
      <c r="K2908" s="92"/>
    </row>
    <row r="2909" spans="2:11" ht="15.6" customHeight="1" x14ac:dyDescent="0.4">
      <c r="B2909" s="89">
        <v>1452</v>
      </c>
      <c r="C2909" s="89">
        <v>2199</v>
      </c>
      <c r="D2909" s="20" t="s">
        <v>2785</v>
      </c>
      <c r="E2909" s="89">
        <v>76</v>
      </c>
      <c r="F2909" s="89" t="s">
        <v>13</v>
      </c>
      <c r="G2909" s="89" t="s">
        <v>29</v>
      </c>
      <c r="H2909" s="89"/>
      <c r="I2909" s="89"/>
      <c r="J2909" s="89">
        <v>2085</v>
      </c>
      <c r="K2909" s="91" t="s">
        <v>19</v>
      </c>
    </row>
    <row r="2910" spans="2:11" ht="16.350000000000001" customHeight="1" thickBot="1" x14ac:dyDescent="0.45">
      <c r="B2910" s="90"/>
      <c r="C2910" s="90"/>
      <c r="D2910" s="48" t="s">
        <v>2786</v>
      </c>
      <c r="E2910" s="90"/>
      <c r="F2910" s="90"/>
      <c r="G2910" s="90"/>
      <c r="H2910" s="90"/>
      <c r="I2910" s="90"/>
      <c r="J2910" s="90"/>
      <c r="K2910" s="92"/>
    </row>
    <row r="2911" spans="2:11" ht="15.6" customHeight="1" x14ac:dyDescent="0.4">
      <c r="B2911" s="89">
        <v>1453</v>
      </c>
      <c r="C2911" s="89">
        <v>2200</v>
      </c>
      <c r="D2911" s="20" t="s">
        <v>2787</v>
      </c>
      <c r="E2911" s="89" t="s">
        <v>13</v>
      </c>
      <c r="F2911" s="89" t="s">
        <v>13</v>
      </c>
      <c r="G2911" s="89" t="s">
        <v>22</v>
      </c>
      <c r="H2911" s="89"/>
      <c r="I2911" s="89"/>
      <c r="J2911" s="89">
        <v>2075</v>
      </c>
      <c r="K2911" s="91" t="s">
        <v>19</v>
      </c>
    </row>
    <row r="2912" spans="2:11" ht="16.350000000000001" customHeight="1" thickBot="1" x14ac:dyDescent="0.45">
      <c r="B2912" s="90"/>
      <c r="C2912" s="90"/>
      <c r="D2912" s="48" t="s">
        <v>2788</v>
      </c>
      <c r="E2912" s="90"/>
      <c r="F2912" s="90"/>
      <c r="G2912" s="90"/>
      <c r="H2912" s="90"/>
      <c r="I2912" s="90"/>
      <c r="J2912" s="90"/>
      <c r="K2912" s="92"/>
    </row>
    <row r="2913" spans="2:11" ht="15.6" customHeight="1" x14ac:dyDescent="0.4">
      <c r="B2913" s="89">
        <v>1454</v>
      </c>
      <c r="C2913" s="89">
        <v>2201</v>
      </c>
      <c r="D2913" s="20" t="s">
        <v>2789</v>
      </c>
      <c r="E2913" s="89" t="s">
        <v>13</v>
      </c>
      <c r="F2913" s="89" t="s">
        <v>13</v>
      </c>
      <c r="G2913" s="89" t="s">
        <v>22</v>
      </c>
      <c r="H2913" s="89"/>
      <c r="I2913" s="89"/>
      <c r="J2913" s="89">
        <v>2063</v>
      </c>
      <c r="K2913" s="91" t="s">
        <v>19</v>
      </c>
    </row>
    <row r="2914" spans="2:11" ht="16.350000000000001" customHeight="1" thickBot="1" x14ac:dyDescent="0.45">
      <c r="B2914" s="90"/>
      <c r="C2914" s="90"/>
      <c r="D2914" s="48" t="s">
        <v>2790</v>
      </c>
      <c r="E2914" s="90"/>
      <c r="F2914" s="90"/>
      <c r="G2914" s="90"/>
      <c r="H2914" s="90"/>
      <c r="I2914" s="90"/>
      <c r="J2914" s="90"/>
      <c r="K2914" s="92"/>
    </row>
    <row r="2915" spans="2:11" ht="15.6" customHeight="1" x14ac:dyDescent="0.4">
      <c r="B2915" s="89">
        <v>1455</v>
      </c>
      <c r="C2915" s="89">
        <v>2202</v>
      </c>
      <c r="D2915" s="20" t="s">
        <v>2791</v>
      </c>
      <c r="E2915" s="89" t="s">
        <v>13</v>
      </c>
      <c r="F2915" s="89" t="s">
        <v>13</v>
      </c>
      <c r="G2915" s="89" t="s">
        <v>39</v>
      </c>
      <c r="H2915" s="89"/>
      <c r="I2915" s="89"/>
      <c r="J2915" s="89">
        <v>2055</v>
      </c>
      <c r="K2915" s="91" t="s">
        <v>19</v>
      </c>
    </row>
    <row r="2916" spans="2:11" ht="16.350000000000001" customHeight="1" thickBot="1" x14ac:dyDescent="0.45">
      <c r="B2916" s="90"/>
      <c r="C2916" s="90"/>
      <c r="D2916" s="48" t="s">
        <v>2792</v>
      </c>
      <c r="E2916" s="90"/>
      <c r="F2916" s="90"/>
      <c r="G2916" s="90"/>
      <c r="H2916" s="90"/>
      <c r="I2916" s="90"/>
      <c r="J2916" s="90"/>
      <c r="K2916" s="92"/>
    </row>
    <row r="2917" spans="2:11" ht="15.6" customHeight="1" x14ac:dyDescent="0.4">
      <c r="B2917" s="89">
        <v>1456</v>
      </c>
      <c r="C2917" s="89">
        <v>2203</v>
      </c>
      <c r="D2917" s="20" t="s">
        <v>2793</v>
      </c>
      <c r="E2917" s="89" t="s">
        <v>13</v>
      </c>
      <c r="F2917" s="89" t="s">
        <v>13</v>
      </c>
      <c r="G2917" s="89" t="s">
        <v>103</v>
      </c>
      <c r="H2917" s="89"/>
      <c r="I2917" s="89"/>
      <c r="J2917" s="89">
        <v>2022</v>
      </c>
      <c r="K2917" s="91" t="s">
        <v>19</v>
      </c>
    </row>
    <row r="2918" spans="2:11" ht="16.350000000000001" customHeight="1" thickBot="1" x14ac:dyDescent="0.45">
      <c r="B2918" s="90"/>
      <c r="C2918" s="90"/>
      <c r="D2918" s="48" t="s">
        <v>2794</v>
      </c>
      <c r="E2918" s="90"/>
      <c r="F2918" s="90"/>
      <c r="G2918" s="90"/>
      <c r="H2918" s="90"/>
      <c r="I2918" s="90"/>
      <c r="J2918" s="90"/>
      <c r="K2918" s="92"/>
    </row>
    <row r="2919" spans="2:11" ht="15.6" customHeight="1" x14ac:dyDescent="0.4">
      <c r="B2919" s="89">
        <v>1457</v>
      </c>
      <c r="C2919" s="89">
        <v>2204</v>
      </c>
      <c r="D2919" s="20" t="s">
        <v>2795</v>
      </c>
      <c r="E2919" s="89">
        <v>58</v>
      </c>
      <c r="F2919" s="89" t="s">
        <v>13</v>
      </c>
      <c r="G2919" s="89" t="s">
        <v>551</v>
      </c>
      <c r="H2919" s="89"/>
      <c r="I2919" s="89"/>
      <c r="J2919" s="89">
        <v>1920</v>
      </c>
      <c r="K2919" s="91" t="s">
        <v>19</v>
      </c>
    </row>
    <row r="2920" spans="2:11" ht="16.350000000000001" customHeight="1" thickBot="1" x14ac:dyDescent="0.45">
      <c r="B2920" s="90"/>
      <c r="C2920" s="90"/>
      <c r="D2920" s="48" t="s">
        <v>2796</v>
      </c>
      <c r="E2920" s="90"/>
      <c r="F2920" s="90"/>
      <c r="G2920" s="90"/>
      <c r="H2920" s="90"/>
      <c r="I2920" s="90"/>
      <c r="J2920" s="90"/>
      <c r="K2920" s="92"/>
    </row>
    <row r="2921" spans="2:11" ht="15.6" customHeight="1" x14ac:dyDescent="0.4">
      <c r="B2921" s="89">
        <v>1458</v>
      </c>
      <c r="C2921" s="89">
        <v>2205</v>
      </c>
      <c r="D2921" s="20" t="s">
        <v>2797</v>
      </c>
      <c r="E2921" s="89">
        <v>48</v>
      </c>
      <c r="F2921" s="89" t="s">
        <v>13</v>
      </c>
      <c r="G2921" s="89" t="s">
        <v>85</v>
      </c>
      <c r="H2921" s="89"/>
      <c r="I2921" s="89"/>
      <c r="J2921" s="89">
        <v>2084</v>
      </c>
      <c r="K2921" s="91" t="s">
        <v>19</v>
      </c>
    </row>
    <row r="2922" spans="2:11" ht="16.350000000000001" customHeight="1" thickBot="1" x14ac:dyDescent="0.45">
      <c r="B2922" s="90"/>
      <c r="C2922" s="90"/>
      <c r="D2922" s="48" t="s">
        <v>2798</v>
      </c>
      <c r="E2922" s="90"/>
      <c r="F2922" s="90"/>
      <c r="G2922" s="90"/>
      <c r="H2922" s="90"/>
      <c r="I2922" s="90"/>
      <c r="J2922" s="90"/>
      <c r="K2922" s="92"/>
    </row>
    <row r="2923" spans="2:11" ht="15.6" customHeight="1" x14ac:dyDescent="0.4">
      <c r="B2923" s="89">
        <v>1459</v>
      </c>
      <c r="C2923" s="89">
        <v>2206</v>
      </c>
      <c r="D2923" s="20" t="s">
        <v>2799</v>
      </c>
      <c r="E2923" s="89" t="s">
        <v>2800</v>
      </c>
      <c r="F2923" s="89" t="s">
        <v>13</v>
      </c>
      <c r="G2923" s="89" t="s">
        <v>116</v>
      </c>
      <c r="H2923" s="89">
        <v>8</v>
      </c>
      <c r="I2923" s="89">
        <v>8</v>
      </c>
      <c r="J2923" s="89">
        <v>2113</v>
      </c>
      <c r="K2923" s="91" t="s">
        <v>15</v>
      </c>
    </row>
    <row r="2924" spans="2:11" ht="16.350000000000001" customHeight="1" thickBot="1" x14ac:dyDescent="0.45">
      <c r="B2924" s="90"/>
      <c r="C2924" s="90"/>
      <c r="D2924" s="48" t="s">
        <v>2801</v>
      </c>
      <c r="E2924" s="90"/>
      <c r="F2924" s="90"/>
      <c r="G2924" s="90"/>
      <c r="H2924" s="90"/>
      <c r="I2924" s="90"/>
      <c r="J2924" s="90"/>
      <c r="K2924" s="92"/>
    </row>
    <row r="2925" spans="2:11" ht="15.6" customHeight="1" x14ac:dyDescent="0.4">
      <c r="B2925" s="89">
        <v>1460</v>
      </c>
      <c r="C2925" s="89">
        <v>2207</v>
      </c>
      <c r="D2925" s="20" t="s">
        <v>2802</v>
      </c>
      <c r="E2925" s="89">
        <v>51</v>
      </c>
      <c r="F2925" s="89" t="s">
        <v>13</v>
      </c>
      <c r="G2925" s="89" t="s">
        <v>193</v>
      </c>
      <c r="H2925" s="89">
        <v>7</v>
      </c>
      <c r="I2925" s="89">
        <v>-8</v>
      </c>
      <c r="J2925" s="89">
        <v>2013</v>
      </c>
      <c r="K2925" s="91" t="s">
        <v>15</v>
      </c>
    </row>
    <row r="2926" spans="2:11" ht="16.350000000000001" customHeight="1" thickBot="1" x14ac:dyDescent="0.45">
      <c r="B2926" s="90"/>
      <c r="C2926" s="90"/>
      <c r="D2926" s="48" t="s">
        <v>2803</v>
      </c>
      <c r="E2926" s="90"/>
      <c r="F2926" s="90"/>
      <c r="G2926" s="90"/>
      <c r="H2926" s="90"/>
      <c r="I2926" s="90"/>
      <c r="J2926" s="90"/>
      <c r="K2926" s="92"/>
    </row>
    <row r="2927" spans="2:11" ht="15.6" customHeight="1" x14ac:dyDescent="0.4">
      <c r="B2927" s="89">
        <v>1461</v>
      </c>
      <c r="C2927" s="89">
        <v>2208</v>
      </c>
      <c r="D2927" s="20" t="s">
        <v>2804</v>
      </c>
      <c r="E2927" s="89" t="s">
        <v>13</v>
      </c>
      <c r="F2927" s="89" t="s">
        <v>13</v>
      </c>
      <c r="G2927" s="89" t="s">
        <v>1147</v>
      </c>
      <c r="H2927" s="89"/>
      <c r="I2927" s="89"/>
      <c r="J2927" s="89">
        <v>2070</v>
      </c>
      <c r="K2927" s="91" t="s">
        <v>19</v>
      </c>
    </row>
    <row r="2928" spans="2:11" ht="16.350000000000001" customHeight="1" thickBot="1" x14ac:dyDescent="0.45">
      <c r="B2928" s="90"/>
      <c r="C2928" s="90"/>
      <c r="D2928" s="48" t="s">
        <v>2805</v>
      </c>
      <c r="E2928" s="90"/>
      <c r="F2928" s="90"/>
      <c r="G2928" s="90"/>
      <c r="H2928" s="90"/>
      <c r="I2928" s="90"/>
      <c r="J2928" s="90"/>
      <c r="K2928" s="92"/>
    </row>
    <row r="2929" spans="2:11" ht="15.6" customHeight="1" x14ac:dyDescent="0.4">
      <c r="B2929" s="89">
        <v>1462</v>
      </c>
      <c r="C2929" s="89">
        <v>2209</v>
      </c>
      <c r="D2929" s="20" t="s">
        <v>2806</v>
      </c>
      <c r="E2929" s="89">
        <v>87</v>
      </c>
      <c r="F2929" s="89" t="s">
        <v>13</v>
      </c>
      <c r="G2929" s="89" t="s">
        <v>79</v>
      </c>
      <c r="H2929" s="89"/>
      <c r="I2929" s="89"/>
      <c r="J2929" s="89">
        <v>2053</v>
      </c>
      <c r="K2929" s="91" t="s">
        <v>19</v>
      </c>
    </row>
    <row r="2930" spans="2:11" ht="16.350000000000001" customHeight="1" thickBot="1" x14ac:dyDescent="0.45">
      <c r="B2930" s="90"/>
      <c r="C2930" s="90"/>
      <c r="D2930" s="48" t="s">
        <v>2807</v>
      </c>
      <c r="E2930" s="90"/>
      <c r="F2930" s="90"/>
      <c r="G2930" s="90"/>
      <c r="H2930" s="90"/>
      <c r="I2930" s="90"/>
      <c r="J2930" s="90"/>
      <c r="K2930" s="92"/>
    </row>
    <row r="2931" spans="2:11" ht="15.6" customHeight="1" x14ac:dyDescent="0.4">
      <c r="B2931" s="89">
        <v>1463</v>
      </c>
      <c r="C2931" s="89">
        <v>2210</v>
      </c>
      <c r="D2931" s="20" t="s">
        <v>2808</v>
      </c>
      <c r="E2931" s="89">
        <v>60</v>
      </c>
      <c r="F2931" s="89" t="s">
        <v>134</v>
      </c>
      <c r="G2931" s="89" t="s">
        <v>29</v>
      </c>
      <c r="H2931" s="89"/>
      <c r="I2931" s="89"/>
      <c r="J2931" s="89">
        <v>2418</v>
      </c>
      <c r="K2931" s="91" t="s">
        <v>19</v>
      </c>
    </row>
    <row r="2932" spans="2:11" ht="16.350000000000001" customHeight="1" thickBot="1" x14ac:dyDescent="0.45">
      <c r="B2932" s="90"/>
      <c r="C2932" s="90"/>
      <c r="D2932" s="48" t="s">
        <v>2809</v>
      </c>
      <c r="E2932" s="90"/>
      <c r="F2932" s="90"/>
      <c r="G2932" s="90"/>
      <c r="H2932" s="90"/>
      <c r="I2932" s="90"/>
      <c r="J2932" s="90"/>
      <c r="K2932" s="92"/>
    </row>
    <row r="2933" spans="2:11" ht="15.6" customHeight="1" x14ac:dyDescent="0.4">
      <c r="B2933" s="89">
        <v>1464</v>
      </c>
      <c r="C2933" s="89">
        <v>4080</v>
      </c>
      <c r="D2933" s="20" t="s">
        <v>6156</v>
      </c>
      <c r="E2933" s="89" t="s">
        <v>2331</v>
      </c>
      <c r="F2933" s="89" t="s">
        <v>13</v>
      </c>
      <c r="G2933" s="89" t="s">
        <v>43</v>
      </c>
      <c r="H2933" s="89"/>
      <c r="I2933" s="89"/>
      <c r="J2933" s="89">
        <v>2057</v>
      </c>
      <c r="K2933" s="91" t="s">
        <v>15</v>
      </c>
    </row>
    <row r="2934" spans="2:11" ht="16.350000000000001" customHeight="1" thickBot="1" x14ac:dyDescent="0.45">
      <c r="B2934" s="90"/>
      <c r="C2934" s="90"/>
      <c r="D2934" s="48" t="s">
        <v>6204</v>
      </c>
      <c r="E2934" s="90"/>
      <c r="F2934" s="90"/>
      <c r="G2934" s="90"/>
      <c r="H2934" s="90"/>
      <c r="I2934" s="90"/>
      <c r="J2934" s="90"/>
      <c r="K2934" s="92"/>
    </row>
    <row r="2935" spans="2:11" ht="15.6" customHeight="1" x14ac:dyDescent="0.4">
      <c r="B2935" s="89">
        <v>1465</v>
      </c>
      <c r="C2935" s="89">
        <v>3849</v>
      </c>
      <c r="D2935" s="20" t="s">
        <v>2810</v>
      </c>
      <c r="E2935" s="89" t="s">
        <v>49</v>
      </c>
      <c r="F2935" s="89" t="s">
        <v>13</v>
      </c>
      <c r="G2935" s="89" t="s">
        <v>79</v>
      </c>
      <c r="H2935" s="89">
        <f>7+7</f>
        <v>14</v>
      </c>
      <c r="I2935" s="89">
        <f>14+4</f>
        <v>18</v>
      </c>
      <c r="J2935" s="89">
        <v>2088</v>
      </c>
      <c r="K2935" s="91" t="s">
        <v>15</v>
      </c>
    </row>
    <row r="2936" spans="2:11" ht="16.350000000000001" customHeight="1" thickBot="1" x14ac:dyDescent="0.45">
      <c r="B2936" s="90"/>
      <c r="C2936" s="90"/>
      <c r="D2936" s="48" t="s">
        <v>2811</v>
      </c>
      <c r="E2936" s="90"/>
      <c r="F2936" s="90"/>
      <c r="G2936" s="90"/>
      <c r="H2936" s="90"/>
      <c r="I2936" s="90"/>
      <c r="J2936" s="90"/>
      <c r="K2936" s="92"/>
    </row>
    <row r="2937" spans="2:11" ht="15.6" customHeight="1" x14ac:dyDescent="0.4">
      <c r="B2937" s="89">
        <v>1466</v>
      </c>
      <c r="C2937" s="89">
        <v>2211</v>
      </c>
      <c r="D2937" s="20" t="s">
        <v>2812</v>
      </c>
      <c r="E2937" s="89">
        <v>82</v>
      </c>
      <c r="F2937" s="89" t="s">
        <v>184</v>
      </c>
      <c r="G2937" s="89" t="s">
        <v>32</v>
      </c>
      <c r="H2937" s="89"/>
      <c r="I2937" s="89"/>
      <c r="J2937" s="89">
        <v>2267</v>
      </c>
      <c r="K2937" s="91" t="s">
        <v>19</v>
      </c>
    </row>
    <row r="2938" spans="2:11" ht="16.350000000000001" customHeight="1" thickBot="1" x14ac:dyDescent="0.45">
      <c r="B2938" s="90"/>
      <c r="C2938" s="90"/>
      <c r="D2938" s="48" t="s">
        <v>2813</v>
      </c>
      <c r="E2938" s="90"/>
      <c r="F2938" s="90"/>
      <c r="G2938" s="90"/>
      <c r="H2938" s="90"/>
      <c r="I2938" s="90"/>
      <c r="J2938" s="90"/>
      <c r="K2938" s="92"/>
    </row>
    <row r="2939" spans="2:11" ht="15.6" customHeight="1" x14ac:dyDescent="0.4">
      <c r="B2939" s="89">
        <v>1467</v>
      </c>
      <c r="C2939" s="89">
        <v>2212</v>
      </c>
      <c r="D2939" s="20" t="s">
        <v>2814</v>
      </c>
      <c r="E2939" s="89" t="s">
        <v>62</v>
      </c>
      <c r="F2939" s="89" t="s">
        <v>13</v>
      </c>
      <c r="G2939" s="89" t="s">
        <v>277</v>
      </c>
      <c r="H2939" s="89"/>
      <c r="I2939" s="89"/>
      <c r="J2939" s="89">
        <v>2084</v>
      </c>
      <c r="K2939" s="91" t="s">
        <v>19</v>
      </c>
    </row>
    <row r="2940" spans="2:11" ht="16.350000000000001" customHeight="1" thickBot="1" x14ac:dyDescent="0.45">
      <c r="B2940" s="90"/>
      <c r="C2940" s="90"/>
      <c r="D2940" s="48" t="s">
        <v>2815</v>
      </c>
      <c r="E2940" s="90"/>
      <c r="F2940" s="90"/>
      <c r="G2940" s="90"/>
      <c r="H2940" s="90"/>
      <c r="I2940" s="90"/>
      <c r="J2940" s="90"/>
      <c r="K2940" s="92"/>
    </row>
    <row r="2941" spans="2:11" ht="15.6" customHeight="1" x14ac:dyDescent="0.4">
      <c r="B2941" s="89">
        <v>1468</v>
      </c>
      <c r="C2941" s="89">
        <v>2213</v>
      </c>
      <c r="D2941" s="20" t="s">
        <v>2816</v>
      </c>
      <c r="E2941" s="89">
        <v>97</v>
      </c>
      <c r="F2941" s="89" t="s">
        <v>13</v>
      </c>
      <c r="G2941" s="89" t="s">
        <v>29</v>
      </c>
      <c r="H2941" s="89"/>
      <c r="I2941" s="89"/>
      <c r="J2941" s="89">
        <v>2102</v>
      </c>
      <c r="K2941" s="91" t="s">
        <v>19</v>
      </c>
    </row>
    <row r="2942" spans="2:11" ht="16.350000000000001" customHeight="1" thickBot="1" x14ac:dyDescent="0.45">
      <c r="B2942" s="90"/>
      <c r="C2942" s="90"/>
      <c r="D2942" s="48" t="s">
        <v>2817</v>
      </c>
      <c r="E2942" s="90"/>
      <c r="F2942" s="90"/>
      <c r="G2942" s="90"/>
      <c r="H2942" s="90"/>
      <c r="I2942" s="90"/>
      <c r="J2942" s="90"/>
      <c r="K2942" s="92"/>
    </row>
    <row r="2943" spans="2:11" ht="15.6" customHeight="1" x14ac:dyDescent="0.4">
      <c r="B2943" s="89">
        <v>1469</v>
      </c>
      <c r="C2943" s="89">
        <v>2214</v>
      </c>
      <c r="D2943" s="20" t="s">
        <v>2818</v>
      </c>
      <c r="E2943" s="89" t="s">
        <v>13</v>
      </c>
      <c r="F2943" s="89" t="s">
        <v>13</v>
      </c>
      <c r="G2943" s="89" t="s">
        <v>29</v>
      </c>
      <c r="H2943" s="89"/>
      <c r="I2943" s="89"/>
      <c r="J2943" s="89">
        <v>2073</v>
      </c>
      <c r="K2943" s="91" t="s">
        <v>19</v>
      </c>
    </row>
    <row r="2944" spans="2:11" ht="16.350000000000001" customHeight="1" thickBot="1" x14ac:dyDescent="0.45">
      <c r="B2944" s="90"/>
      <c r="C2944" s="90"/>
      <c r="D2944" s="48" t="s">
        <v>2819</v>
      </c>
      <c r="E2944" s="90"/>
      <c r="F2944" s="90"/>
      <c r="G2944" s="90"/>
      <c r="H2944" s="90"/>
      <c r="I2944" s="90"/>
      <c r="J2944" s="90"/>
      <c r="K2944" s="92"/>
    </row>
    <row r="2945" spans="2:11" ht="15.6" customHeight="1" x14ac:dyDescent="0.4">
      <c r="B2945" s="89">
        <v>1470</v>
      </c>
      <c r="C2945" s="89">
        <v>2215</v>
      </c>
      <c r="D2945" s="20" t="s">
        <v>2820</v>
      </c>
      <c r="E2945" s="89">
        <v>84</v>
      </c>
      <c r="F2945" s="89" t="s">
        <v>13</v>
      </c>
      <c r="G2945" s="89" t="s">
        <v>29</v>
      </c>
      <c r="H2945" s="89"/>
      <c r="I2945" s="89"/>
      <c r="J2945" s="89">
        <v>2095</v>
      </c>
      <c r="K2945" s="91" t="s">
        <v>19</v>
      </c>
    </row>
    <row r="2946" spans="2:11" ht="16.350000000000001" customHeight="1" thickBot="1" x14ac:dyDescent="0.45">
      <c r="B2946" s="90"/>
      <c r="C2946" s="90"/>
      <c r="D2946" s="48" t="s">
        <v>2821</v>
      </c>
      <c r="E2946" s="90"/>
      <c r="F2946" s="90"/>
      <c r="G2946" s="90"/>
      <c r="H2946" s="90"/>
      <c r="I2946" s="90"/>
      <c r="J2946" s="90"/>
      <c r="K2946" s="92"/>
    </row>
    <row r="2947" spans="2:11" ht="15.6" customHeight="1" x14ac:dyDescent="0.4">
      <c r="B2947" s="89">
        <v>1471</v>
      </c>
      <c r="C2947" s="89">
        <v>2216</v>
      </c>
      <c r="D2947" s="20" t="s">
        <v>2822</v>
      </c>
      <c r="E2947" s="89" t="s">
        <v>13</v>
      </c>
      <c r="F2947" s="89" t="s">
        <v>13</v>
      </c>
      <c r="G2947" s="89" t="s">
        <v>1731</v>
      </c>
      <c r="H2947" s="89"/>
      <c r="I2947" s="89"/>
      <c r="J2947" s="89">
        <v>2148</v>
      </c>
      <c r="K2947" s="91" t="s">
        <v>19</v>
      </c>
    </row>
    <row r="2948" spans="2:11" ht="16.350000000000001" customHeight="1" thickBot="1" x14ac:dyDescent="0.45">
      <c r="B2948" s="90"/>
      <c r="C2948" s="90"/>
      <c r="D2948" s="48" t="s">
        <v>2823</v>
      </c>
      <c r="E2948" s="90"/>
      <c r="F2948" s="90"/>
      <c r="G2948" s="90"/>
      <c r="H2948" s="90"/>
      <c r="I2948" s="90"/>
      <c r="J2948" s="90"/>
      <c r="K2948" s="92"/>
    </row>
    <row r="2949" spans="2:11" ht="15.6" customHeight="1" x14ac:dyDescent="0.4">
      <c r="B2949" s="89">
        <v>1472</v>
      </c>
      <c r="C2949" s="89">
        <v>4037</v>
      </c>
      <c r="D2949" s="20" t="s">
        <v>2824</v>
      </c>
      <c r="E2949" s="89" t="s">
        <v>510</v>
      </c>
      <c r="F2949" s="89" t="s">
        <v>13</v>
      </c>
      <c r="G2949" s="89" t="s">
        <v>29</v>
      </c>
      <c r="H2949" s="89"/>
      <c r="I2949" s="89"/>
      <c r="J2949" s="89">
        <v>2033</v>
      </c>
      <c r="K2949" s="91" t="s">
        <v>15</v>
      </c>
    </row>
    <row r="2950" spans="2:11" ht="16.350000000000001" customHeight="1" thickBot="1" x14ac:dyDescent="0.45">
      <c r="B2950" s="90"/>
      <c r="C2950" s="90"/>
      <c r="D2950" s="48" t="s">
        <v>2825</v>
      </c>
      <c r="E2950" s="90"/>
      <c r="F2950" s="90"/>
      <c r="G2950" s="90"/>
      <c r="H2950" s="90"/>
      <c r="I2950" s="90"/>
      <c r="J2950" s="90"/>
      <c r="K2950" s="92"/>
    </row>
    <row r="2951" spans="2:11" ht="15.6" customHeight="1" x14ac:dyDescent="0.4">
      <c r="B2951" s="89">
        <v>1473</v>
      </c>
      <c r="C2951" s="89">
        <v>2217</v>
      </c>
      <c r="D2951" s="20" t="s">
        <v>2826</v>
      </c>
      <c r="E2951" s="89">
        <v>60</v>
      </c>
      <c r="F2951" s="89" t="s">
        <v>13</v>
      </c>
      <c r="G2951" s="89" t="s">
        <v>29</v>
      </c>
      <c r="H2951" s="89"/>
      <c r="I2951" s="89"/>
      <c r="J2951" s="89">
        <v>2084</v>
      </c>
      <c r="K2951" s="91" t="s">
        <v>19</v>
      </c>
    </row>
    <row r="2952" spans="2:11" ht="16.350000000000001" customHeight="1" thickBot="1" x14ac:dyDescent="0.45">
      <c r="B2952" s="90"/>
      <c r="C2952" s="90"/>
      <c r="D2952" s="48" t="s">
        <v>2827</v>
      </c>
      <c r="E2952" s="90"/>
      <c r="F2952" s="90"/>
      <c r="G2952" s="90"/>
      <c r="H2952" s="90"/>
      <c r="I2952" s="90"/>
      <c r="J2952" s="90"/>
      <c r="K2952" s="92"/>
    </row>
    <row r="2953" spans="2:11" ht="15.6" customHeight="1" x14ac:dyDescent="0.4">
      <c r="B2953" s="89">
        <v>1474</v>
      </c>
      <c r="C2953" s="89">
        <v>2218</v>
      </c>
      <c r="D2953" s="20" t="s">
        <v>2828</v>
      </c>
      <c r="E2953" s="89">
        <v>86</v>
      </c>
      <c r="F2953" s="89" t="s">
        <v>13</v>
      </c>
      <c r="G2953" s="89" t="s">
        <v>32</v>
      </c>
      <c r="H2953" s="89"/>
      <c r="I2953" s="89"/>
      <c r="J2953" s="89">
        <v>2084</v>
      </c>
      <c r="K2953" s="91" t="s">
        <v>19</v>
      </c>
    </row>
    <row r="2954" spans="2:11" ht="16.350000000000001" customHeight="1" thickBot="1" x14ac:dyDescent="0.45">
      <c r="B2954" s="90"/>
      <c r="C2954" s="90"/>
      <c r="D2954" s="48" t="s">
        <v>2829</v>
      </c>
      <c r="E2954" s="90"/>
      <c r="F2954" s="90"/>
      <c r="G2954" s="90"/>
      <c r="H2954" s="90"/>
      <c r="I2954" s="90"/>
      <c r="J2954" s="90"/>
      <c r="K2954" s="92"/>
    </row>
    <row r="2955" spans="2:11" ht="15.6" customHeight="1" x14ac:dyDescent="0.4">
      <c r="B2955" s="89">
        <v>1475</v>
      </c>
      <c r="C2955" s="89">
        <v>2219</v>
      </c>
      <c r="D2955" s="20" t="s">
        <v>2830</v>
      </c>
      <c r="E2955" s="89">
        <v>97</v>
      </c>
      <c r="F2955" s="89" t="s">
        <v>13</v>
      </c>
      <c r="G2955" s="89" t="s">
        <v>277</v>
      </c>
      <c r="H2955" s="89"/>
      <c r="I2955" s="89"/>
      <c r="J2955" s="89">
        <v>2013</v>
      </c>
      <c r="K2955" s="91" t="s">
        <v>19</v>
      </c>
    </row>
    <row r="2956" spans="2:11" ht="16.350000000000001" customHeight="1" thickBot="1" x14ac:dyDescent="0.45">
      <c r="B2956" s="90"/>
      <c r="C2956" s="90"/>
      <c r="D2956" s="48" t="s">
        <v>2831</v>
      </c>
      <c r="E2956" s="90"/>
      <c r="F2956" s="90"/>
      <c r="G2956" s="90"/>
      <c r="H2956" s="90"/>
      <c r="I2956" s="90"/>
      <c r="J2956" s="90"/>
      <c r="K2956" s="92"/>
    </row>
    <row r="2957" spans="2:11" ht="15.6" customHeight="1" x14ac:dyDescent="0.4">
      <c r="B2957" s="89">
        <v>1476</v>
      </c>
      <c r="C2957" s="89">
        <v>4164</v>
      </c>
      <c r="D2957" s="20" t="s">
        <v>6525</v>
      </c>
      <c r="E2957" s="89" t="s">
        <v>28</v>
      </c>
      <c r="F2957" s="89" t="s">
        <v>13</v>
      </c>
      <c r="G2957" s="89" t="s">
        <v>79</v>
      </c>
      <c r="H2957" s="89">
        <v>7</v>
      </c>
      <c r="I2957" s="89">
        <v>-4</v>
      </c>
      <c r="J2957" s="89">
        <v>2096</v>
      </c>
      <c r="K2957" s="91" t="s">
        <v>15</v>
      </c>
    </row>
    <row r="2958" spans="2:11" ht="16.350000000000001" customHeight="1" thickBot="1" x14ac:dyDescent="0.45">
      <c r="B2958" s="90"/>
      <c r="C2958" s="90"/>
      <c r="D2958" s="48" t="s">
        <v>6417</v>
      </c>
      <c r="E2958" s="90"/>
      <c r="F2958" s="90"/>
      <c r="G2958" s="90"/>
      <c r="H2958" s="90"/>
      <c r="I2958" s="90"/>
      <c r="J2958" s="90"/>
      <c r="K2958" s="92"/>
    </row>
    <row r="2959" spans="2:11" ht="15.6" customHeight="1" x14ac:dyDescent="0.4">
      <c r="B2959" s="89">
        <v>1477</v>
      </c>
      <c r="C2959" s="89">
        <v>2220</v>
      </c>
      <c r="D2959" s="20" t="s">
        <v>2832</v>
      </c>
      <c r="E2959" s="89" t="s">
        <v>13</v>
      </c>
      <c r="F2959" s="89" t="s">
        <v>13</v>
      </c>
      <c r="G2959" s="89" t="s">
        <v>29</v>
      </c>
      <c r="H2959" s="89"/>
      <c r="I2959" s="89"/>
      <c r="J2959" s="89">
        <v>2037</v>
      </c>
      <c r="K2959" s="91" t="s">
        <v>19</v>
      </c>
    </row>
    <row r="2960" spans="2:11" ht="16.350000000000001" customHeight="1" thickBot="1" x14ac:dyDescent="0.45">
      <c r="B2960" s="90"/>
      <c r="C2960" s="90"/>
      <c r="D2960" s="48" t="s">
        <v>2833</v>
      </c>
      <c r="E2960" s="90"/>
      <c r="F2960" s="90"/>
      <c r="G2960" s="90"/>
      <c r="H2960" s="90"/>
      <c r="I2960" s="90"/>
      <c r="J2960" s="90"/>
      <c r="K2960" s="92"/>
    </row>
    <row r="2961" spans="2:11" ht="15.6" customHeight="1" x14ac:dyDescent="0.4">
      <c r="B2961" s="89">
        <v>1478</v>
      </c>
      <c r="C2961" s="89">
        <v>2221</v>
      </c>
      <c r="D2961" s="20" t="s">
        <v>2834</v>
      </c>
      <c r="E2961" s="89" t="s">
        <v>13</v>
      </c>
      <c r="F2961" s="89" t="s">
        <v>13</v>
      </c>
      <c r="G2961" s="89" t="s">
        <v>116</v>
      </c>
      <c r="H2961" s="89"/>
      <c r="I2961" s="89"/>
      <c r="J2961" s="89">
        <v>2006</v>
      </c>
      <c r="K2961" s="91" t="s">
        <v>19</v>
      </c>
    </row>
    <row r="2962" spans="2:11" ht="16.350000000000001" customHeight="1" thickBot="1" x14ac:dyDescent="0.45">
      <c r="B2962" s="90"/>
      <c r="C2962" s="90"/>
      <c r="D2962" s="48" t="s">
        <v>2835</v>
      </c>
      <c r="E2962" s="90"/>
      <c r="F2962" s="90"/>
      <c r="G2962" s="90"/>
      <c r="H2962" s="90"/>
      <c r="I2962" s="90"/>
      <c r="J2962" s="90"/>
      <c r="K2962" s="92"/>
    </row>
    <row r="2963" spans="2:11" ht="15.6" customHeight="1" x14ac:dyDescent="0.4">
      <c r="B2963" s="89">
        <v>1479</v>
      </c>
      <c r="C2963" s="89">
        <v>2222</v>
      </c>
      <c r="D2963" s="20" t="s">
        <v>2836</v>
      </c>
      <c r="E2963" s="89" t="s">
        <v>13</v>
      </c>
      <c r="F2963" s="89" t="s">
        <v>13</v>
      </c>
      <c r="G2963" s="89" t="s">
        <v>116</v>
      </c>
      <c r="H2963" s="89"/>
      <c r="I2963" s="89"/>
      <c r="J2963" s="89">
        <v>1958</v>
      </c>
      <c r="K2963" s="91" t="s">
        <v>19</v>
      </c>
    </row>
    <row r="2964" spans="2:11" ht="16.350000000000001" customHeight="1" thickBot="1" x14ac:dyDescent="0.45">
      <c r="B2964" s="90"/>
      <c r="C2964" s="90"/>
      <c r="D2964" s="48" t="s">
        <v>2837</v>
      </c>
      <c r="E2964" s="90"/>
      <c r="F2964" s="90"/>
      <c r="G2964" s="90"/>
      <c r="H2964" s="90"/>
      <c r="I2964" s="90"/>
      <c r="J2964" s="90"/>
      <c r="K2964" s="92"/>
    </row>
    <row r="2965" spans="2:11" ht="15.6" customHeight="1" x14ac:dyDescent="0.4">
      <c r="B2965" s="89">
        <v>1480</v>
      </c>
      <c r="C2965" s="89">
        <v>2223</v>
      </c>
      <c r="D2965" s="20" t="s">
        <v>2838</v>
      </c>
      <c r="E2965" s="89">
        <v>68</v>
      </c>
      <c r="F2965" s="89" t="s">
        <v>57</v>
      </c>
      <c r="G2965" s="89" t="s">
        <v>551</v>
      </c>
      <c r="H2965" s="89"/>
      <c r="I2965" s="89"/>
      <c r="J2965" s="89">
        <v>2148</v>
      </c>
      <c r="K2965" s="91" t="s">
        <v>15</v>
      </c>
    </row>
    <row r="2966" spans="2:11" ht="16.350000000000001" customHeight="1" thickBot="1" x14ac:dyDescent="0.45">
      <c r="B2966" s="90"/>
      <c r="C2966" s="90"/>
      <c r="D2966" s="48" t="s">
        <v>2839</v>
      </c>
      <c r="E2966" s="90"/>
      <c r="F2966" s="90"/>
      <c r="G2966" s="90"/>
      <c r="H2966" s="90"/>
      <c r="I2966" s="90"/>
      <c r="J2966" s="90"/>
      <c r="K2966" s="92"/>
    </row>
    <row r="2967" spans="2:11" ht="15.6" customHeight="1" x14ac:dyDescent="0.4">
      <c r="B2967" s="89">
        <v>1481</v>
      </c>
      <c r="C2967" s="89">
        <v>2224</v>
      </c>
      <c r="D2967" s="20" t="s">
        <v>2840</v>
      </c>
      <c r="E2967" s="89" t="s">
        <v>13</v>
      </c>
      <c r="F2967" s="89" t="s">
        <v>13</v>
      </c>
      <c r="G2967" s="89" t="s">
        <v>2841</v>
      </c>
      <c r="H2967" s="89"/>
      <c r="I2967" s="89"/>
      <c r="J2967" s="89">
        <v>1983</v>
      </c>
      <c r="K2967" s="91" t="s">
        <v>19</v>
      </c>
    </row>
    <row r="2968" spans="2:11" ht="16.350000000000001" customHeight="1" thickBot="1" x14ac:dyDescent="0.45">
      <c r="B2968" s="90"/>
      <c r="C2968" s="90"/>
      <c r="D2968" s="48" t="s">
        <v>2842</v>
      </c>
      <c r="E2968" s="90"/>
      <c r="F2968" s="90"/>
      <c r="G2968" s="90"/>
      <c r="H2968" s="90"/>
      <c r="I2968" s="90"/>
      <c r="J2968" s="90"/>
      <c r="K2968" s="92"/>
    </row>
    <row r="2969" spans="2:11" ht="15.6" customHeight="1" x14ac:dyDescent="0.4">
      <c r="B2969" s="89">
        <v>1482</v>
      </c>
      <c r="C2969" s="89">
        <v>2225</v>
      </c>
      <c r="D2969" s="20" t="s">
        <v>2843</v>
      </c>
      <c r="E2969" s="89">
        <v>86</v>
      </c>
      <c r="F2969" s="89" t="s">
        <v>13</v>
      </c>
      <c r="G2969" s="89" t="s">
        <v>32</v>
      </c>
      <c r="H2969" s="89"/>
      <c r="I2969" s="89"/>
      <c r="J2969" s="89">
        <v>2046</v>
      </c>
      <c r="K2969" s="91" t="s">
        <v>19</v>
      </c>
    </row>
    <row r="2970" spans="2:11" ht="16.350000000000001" customHeight="1" thickBot="1" x14ac:dyDescent="0.45">
      <c r="B2970" s="90"/>
      <c r="C2970" s="90"/>
      <c r="D2970" s="48" t="s">
        <v>2844</v>
      </c>
      <c r="E2970" s="90"/>
      <c r="F2970" s="90"/>
      <c r="G2970" s="90"/>
      <c r="H2970" s="90"/>
      <c r="I2970" s="90"/>
      <c r="J2970" s="90"/>
      <c r="K2970" s="92"/>
    </row>
    <row r="2971" spans="2:11" ht="15.6" customHeight="1" x14ac:dyDescent="0.4">
      <c r="B2971" s="89">
        <v>1483</v>
      </c>
      <c r="C2971" s="89">
        <v>2226</v>
      </c>
      <c r="D2971" s="20" t="s">
        <v>2845</v>
      </c>
      <c r="E2971" s="89" t="s">
        <v>13</v>
      </c>
      <c r="F2971" s="89" t="s">
        <v>13</v>
      </c>
      <c r="G2971" s="89" t="s">
        <v>29</v>
      </c>
      <c r="H2971" s="89"/>
      <c r="I2971" s="89"/>
      <c r="J2971" s="89">
        <v>2017</v>
      </c>
      <c r="K2971" s="91" t="s">
        <v>19</v>
      </c>
    </row>
    <row r="2972" spans="2:11" ht="16.350000000000001" customHeight="1" thickBot="1" x14ac:dyDescent="0.45">
      <c r="B2972" s="90"/>
      <c r="C2972" s="90"/>
      <c r="D2972" s="48" t="s">
        <v>2846</v>
      </c>
      <c r="E2972" s="90"/>
      <c r="F2972" s="90"/>
      <c r="G2972" s="90"/>
      <c r="H2972" s="90"/>
      <c r="I2972" s="90"/>
      <c r="J2972" s="90"/>
      <c r="K2972" s="92"/>
    </row>
    <row r="2973" spans="2:11" ht="15.6" customHeight="1" x14ac:dyDescent="0.4">
      <c r="B2973" s="89">
        <v>1484</v>
      </c>
      <c r="C2973" s="89">
        <v>2227</v>
      </c>
      <c r="D2973" s="20" t="s">
        <v>2847</v>
      </c>
      <c r="E2973" s="89">
        <v>40</v>
      </c>
      <c r="F2973" s="89" t="s">
        <v>13</v>
      </c>
      <c r="G2973" s="89" t="s">
        <v>116</v>
      </c>
      <c r="H2973" s="89"/>
      <c r="I2973" s="89"/>
      <c r="J2973" s="89">
        <v>2034</v>
      </c>
      <c r="K2973" s="91" t="s">
        <v>19</v>
      </c>
    </row>
    <row r="2974" spans="2:11" ht="16.350000000000001" customHeight="1" thickBot="1" x14ac:dyDescent="0.45">
      <c r="B2974" s="90"/>
      <c r="C2974" s="90"/>
      <c r="D2974" s="48" t="s">
        <v>2848</v>
      </c>
      <c r="E2974" s="90"/>
      <c r="F2974" s="90"/>
      <c r="G2974" s="90"/>
      <c r="H2974" s="90"/>
      <c r="I2974" s="90"/>
      <c r="J2974" s="90"/>
      <c r="K2974" s="92"/>
    </row>
    <row r="2975" spans="2:11" ht="15.6" customHeight="1" x14ac:dyDescent="0.4">
      <c r="B2975" s="89">
        <v>1485</v>
      </c>
      <c r="C2975" s="89">
        <v>2228</v>
      </c>
      <c r="D2975" s="20" t="s">
        <v>2849</v>
      </c>
      <c r="E2975" s="89" t="s">
        <v>13</v>
      </c>
      <c r="F2975" s="89" t="s">
        <v>13</v>
      </c>
      <c r="G2975" s="89" t="s">
        <v>79</v>
      </c>
      <c r="H2975" s="89"/>
      <c r="I2975" s="89"/>
      <c r="J2975" s="89">
        <v>2061</v>
      </c>
      <c r="K2975" s="91" t="s">
        <v>19</v>
      </c>
    </row>
    <row r="2976" spans="2:11" ht="16.350000000000001" customHeight="1" thickBot="1" x14ac:dyDescent="0.45">
      <c r="B2976" s="90"/>
      <c r="C2976" s="90"/>
      <c r="D2976" s="48" t="s">
        <v>2850</v>
      </c>
      <c r="E2976" s="90"/>
      <c r="F2976" s="90"/>
      <c r="G2976" s="90"/>
      <c r="H2976" s="90"/>
      <c r="I2976" s="90"/>
      <c r="J2976" s="90"/>
      <c r="K2976" s="92"/>
    </row>
    <row r="2977" spans="2:11" ht="15.6" customHeight="1" x14ac:dyDescent="0.4">
      <c r="B2977" s="89">
        <v>1486</v>
      </c>
      <c r="C2977" s="89">
        <v>2229</v>
      </c>
      <c r="D2977" s="20" t="s">
        <v>2851</v>
      </c>
      <c r="E2977" s="89">
        <v>59</v>
      </c>
      <c r="F2977" s="89" t="s">
        <v>13</v>
      </c>
      <c r="G2977" s="89" t="s">
        <v>169</v>
      </c>
      <c r="H2977" s="89"/>
      <c r="I2977" s="89"/>
      <c r="J2977" s="89">
        <v>2063</v>
      </c>
      <c r="K2977" s="91" t="s">
        <v>19</v>
      </c>
    </row>
    <row r="2978" spans="2:11" ht="16.350000000000001" customHeight="1" thickBot="1" x14ac:dyDescent="0.45">
      <c r="B2978" s="90"/>
      <c r="C2978" s="90"/>
      <c r="D2978" s="48" t="s">
        <v>2852</v>
      </c>
      <c r="E2978" s="90"/>
      <c r="F2978" s="90"/>
      <c r="G2978" s="90"/>
      <c r="H2978" s="90"/>
      <c r="I2978" s="90"/>
      <c r="J2978" s="90"/>
      <c r="K2978" s="92"/>
    </row>
    <row r="2979" spans="2:11" ht="15.6" customHeight="1" x14ac:dyDescent="0.4">
      <c r="B2979" s="89">
        <v>1487</v>
      </c>
      <c r="C2979" s="89">
        <v>2230</v>
      </c>
      <c r="D2979" s="20" t="s">
        <v>2853</v>
      </c>
      <c r="E2979" s="89" t="s">
        <v>13</v>
      </c>
      <c r="F2979" s="89" t="s">
        <v>13</v>
      </c>
      <c r="G2979" s="89" t="s">
        <v>228</v>
      </c>
      <c r="H2979" s="89"/>
      <c r="I2979" s="89"/>
      <c r="J2979" s="89">
        <v>2045</v>
      </c>
      <c r="K2979" s="91" t="s">
        <v>19</v>
      </c>
    </row>
    <row r="2980" spans="2:11" ht="16.350000000000001" customHeight="1" thickBot="1" x14ac:dyDescent="0.45">
      <c r="B2980" s="90"/>
      <c r="C2980" s="90"/>
      <c r="D2980" s="48" t="s">
        <v>2854</v>
      </c>
      <c r="E2980" s="90"/>
      <c r="F2980" s="90"/>
      <c r="G2980" s="90"/>
      <c r="H2980" s="90"/>
      <c r="I2980" s="90"/>
      <c r="J2980" s="90"/>
      <c r="K2980" s="92"/>
    </row>
    <row r="2981" spans="2:11" ht="15.6" customHeight="1" x14ac:dyDescent="0.4">
      <c r="B2981" s="89">
        <v>1488</v>
      </c>
      <c r="C2981" s="89">
        <v>3737</v>
      </c>
      <c r="D2981" s="20" t="s">
        <v>2855</v>
      </c>
      <c r="E2981" s="89" t="s">
        <v>13</v>
      </c>
      <c r="F2981" s="89" t="s">
        <v>13</v>
      </c>
      <c r="G2981" s="89" t="s">
        <v>85</v>
      </c>
      <c r="H2981" s="89"/>
      <c r="I2981" s="89"/>
      <c r="J2981" s="89">
        <v>2102</v>
      </c>
      <c r="K2981" s="91" t="s">
        <v>19</v>
      </c>
    </row>
    <row r="2982" spans="2:11" ht="16.350000000000001" customHeight="1" thickBot="1" x14ac:dyDescent="0.45">
      <c r="B2982" s="90"/>
      <c r="C2982" s="90"/>
      <c r="D2982" s="48" t="s">
        <v>2856</v>
      </c>
      <c r="E2982" s="90"/>
      <c r="F2982" s="90"/>
      <c r="G2982" s="90"/>
      <c r="H2982" s="90"/>
      <c r="I2982" s="90"/>
      <c r="J2982" s="90"/>
      <c r="K2982" s="92"/>
    </row>
    <row r="2983" spans="2:11" ht="15.6" customHeight="1" x14ac:dyDescent="0.4">
      <c r="B2983" s="89">
        <v>1489</v>
      </c>
      <c r="C2983" s="89">
        <v>2231</v>
      </c>
      <c r="D2983" s="20" t="s">
        <v>2857</v>
      </c>
      <c r="E2983" s="89">
        <v>96</v>
      </c>
      <c r="F2983" s="89" t="s">
        <v>13</v>
      </c>
      <c r="G2983" s="89" t="s">
        <v>79</v>
      </c>
      <c r="H2983" s="89"/>
      <c r="I2983" s="89"/>
      <c r="J2983" s="89">
        <v>2033</v>
      </c>
      <c r="K2983" s="91" t="s">
        <v>19</v>
      </c>
    </row>
    <row r="2984" spans="2:11" ht="16.350000000000001" customHeight="1" thickBot="1" x14ac:dyDescent="0.45">
      <c r="B2984" s="90"/>
      <c r="C2984" s="90"/>
      <c r="D2984" s="48" t="s">
        <v>2858</v>
      </c>
      <c r="E2984" s="90"/>
      <c r="F2984" s="90"/>
      <c r="G2984" s="90"/>
      <c r="H2984" s="90"/>
      <c r="I2984" s="90"/>
      <c r="J2984" s="90"/>
      <c r="K2984" s="92"/>
    </row>
    <row r="2985" spans="2:11" ht="15.6" customHeight="1" x14ac:dyDescent="0.4">
      <c r="B2985" s="89">
        <v>1490</v>
      </c>
      <c r="C2985" s="89">
        <v>2232</v>
      </c>
      <c r="D2985" s="20" t="s">
        <v>2859</v>
      </c>
      <c r="E2985" s="89">
        <v>94</v>
      </c>
      <c r="F2985" s="89" t="s">
        <v>13</v>
      </c>
      <c r="G2985" s="89" t="s">
        <v>1142</v>
      </c>
      <c r="H2985" s="89"/>
      <c r="I2985" s="89"/>
      <c r="J2985" s="89">
        <v>2073</v>
      </c>
      <c r="K2985" s="91" t="s">
        <v>19</v>
      </c>
    </row>
    <row r="2986" spans="2:11" ht="16.350000000000001" customHeight="1" thickBot="1" x14ac:dyDescent="0.45">
      <c r="B2986" s="90"/>
      <c r="C2986" s="90"/>
      <c r="D2986" s="48" t="s">
        <v>2860</v>
      </c>
      <c r="E2986" s="90"/>
      <c r="F2986" s="90"/>
      <c r="G2986" s="90"/>
      <c r="H2986" s="90"/>
      <c r="I2986" s="90"/>
      <c r="J2986" s="90"/>
      <c r="K2986" s="92"/>
    </row>
    <row r="2987" spans="2:11" ht="15.6" customHeight="1" x14ac:dyDescent="0.4">
      <c r="B2987" s="89">
        <v>1491</v>
      </c>
      <c r="C2987" s="89">
        <v>2233</v>
      </c>
      <c r="D2987" s="20" t="s">
        <v>2861</v>
      </c>
      <c r="E2987" s="89" t="s">
        <v>13</v>
      </c>
      <c r="F2987" s="89" t="s">
        <v>13</v>
      </c>
      <c r="G2987" s="89" t="s">
        <v>242</v>
      </c>
      <c r="H2987" s="89"/>
      <c r="I2987" s="89"/>
      <c r="J2987" s="89">
        <v>2078</v>
      </c>
      <c r="K2987" s="91" t="s">
        <v>19</v>
      </c>
    </row>
    <row r="2988" spans="2:11" ht="16.350000000000001" customHeight="1" thickBot="1" x14ac:dyDescent="0.45">
      <c r="B2988" s="90"/>
      <c r="C2988" s="90"/>
      <c r="D2988" s="48" t="s">
        <v>2862</v>
      </c>
      <c r="E2988" s="90"/>
      <c r="F2988" s="90"/>
      <c r="G2988" s="90"/>
      <c r="H2988" s="90"/>
      <c r="I2988" s="90"/>
      <c r="J2988" s="90"/>
      <c r="K2988" s="92"/>
    </row>
    <row r="2989" spans="2:11" ht="15.6" customHeight="1" x14ac:dyDescent="0.4">
      <c r="B2989" s="89">
        <v>1492</v>
      </c>
      <c r="C2989" s="89">
        <v>2234</v>
      </c>
      <c r="D2989" s="20" t="s">
        <v>2863</v>
      </c>
      <c r="E2989" s="89">
        <v>81</v>
      </c>
      <c r="F2989" s="89" t="s">
        <v>13</v>
      </c>
      <c r="G2989" s="89" t="s">
        <v>29</v>
      </c>
      <c r="H2989" s="89"/>
      <c r="I2989" s="89"/>
      <c r="J2989" s="89">
        <v>2137</v>
      </c>
      <c r="K2989" s="91" t="s">
        <v>19</v>
      </c>
    </row>
    <row r="2990" spans="2:11" ht="16.350000000000001" customHeight="1" thickBot="1" x14ac:dyDescent="0.45">
      <c r="B2990" s="90"/>
      <c r="C2990" s="90"/>
      <c r="D2990" s="48" t="s">
        <v>2864</v>
      </c>
      <c r="E2990" s="90"/>
      <c r="F2990" s="90"/>
      <c r="G2990" s="90"/>
      <c r="H2990" s="90"/>
      <c r="I2990" s="90"/>
      <c r="J2990" s="90"/>
      <c r="K2990" s="92"/>
    </row>
    <row r="2991" spans="2:11" ht="15.6" customHeight="1" x14ac:dyDescent="0.4">
      <c r="B2991" s="89">
        <v>1493</v>
      </c>
      <c r="C2991" s="89">
        <v>2235</v>
      </c>
      <c r="D2991" s="20" t="s">
        <v>2865</v>
      </c>
      <c r="E2991" s="89">
        <v>91</v>
      </c>
      <c r="F2991" s="89" t="s">
        <v>13</v>
      </c>
      <c r="G2991" s="89" t="s">
        <v>29</v>
      </c>
      <c r="H2991" s="89"/>
      <c r="I2991" s="89"/>
      <c r="J2991" s="89">
        <v>2070</v>
      </c>
      <c r="K2991" s="91" t="s">
        <v>19</v>
      </c>
    </row>
    <row r="2992" spans="2:11" ht="16.350000000000001" customHeight="1" thickBot="1" x14ac:dyDescent="0.45">
      <c r="B2992" s="90"/>
      <c r="C2992" s="90"/>
      <c r="D2992" s="48" t="s">
        <v>2866</v>
      </c>
      <c r="E2992" s="90"/>
      <c r="F2992" s="90"/>
      <c r="G2992" s="90"/>
      <c r="H2992" s="90"/>
      <c r="I2992" s="90"/>
      <c r="J2992" s="90"/>
      <c r="K2992" s="92"/>
    </row>
    <row r="2993" spans="2:11" ht="15.6" customHeight="1" x14ac:dyDescent="0.4">
      <c r="B2993" s="89">
        <v>1494</v>
      </c>
      <c r="C2993" s="89">
        <v>2236</v>
      </c>
      <c r="D2993" s="20" t="s">
        <v>2867</v>
      </c>
      <c r="E2993" s="89" t="s">
        <v>13</v>
      </c>
      <c r="F2993" s="89" t="s">
        <v>13</v>
      </c>
      <c r="G2993" s="89" t="s">
        <v>29</v>
      </c>
      <c r="H2993" s="89"/>
      <c r="I2993" s="89"/>
      <c r="J2993" s="89">
        <v>1978</v>
      </c>
      <c r="K2993" s="91" t="s">
        <v>19</v>
      </c>
    </row>
    <row r="2994" spans="2:11" ht="16.350000000000001" customHeight="1" thickBot="1" x14ac:dyDescent="0.45">
      <c r="B2994" s="90"/>
      <c r="C2994" s="90"/>
      <c r="D2994" s="48" t="s">
        <v>2868</v>
      </c>
      <c r="E2994" s="90"/>
      <c r="F2994" s="90"/>
      <c r="G2994" s="90"/>
      <c r="H2994" s="90"/>
      <c r="I2994" s="90"/>
      <c r="J2994" s="90"/>
      <c r="K2994" s="92"/>
    </row>
    <row r="2995" spans="2:11" ht="15.6" customHeight="1" x14ac:dyDescent="0.4">
      <c r="B2995" s="89">
        <v>1495</v>
      </c>
      <c r="C2995" s="89">
        <v>2238</v>
      </c>
      <c r="D2995" s="20" t="s">
        <v>2869</v>
      </c>
      <c r="E2995" s="89">
        <v>92</v>
      </c>
      <c r="F2995" s="89" t="s">
        <v>13</v>
      </c>
      <c r="G2995" s="89" t="s">
        <v>29</v>
      </c>
      <c r="H2995" s="89"/>
      <c r="I2995" s="89"/>
      <c r="J2995" s="89">
        <v>2045</v>
      </c>
      <c r="K2995" s="91" t="s">
        <v>19</v>
      </c>
    </row>
    <row r="2996" spans="2:11" ht="16.350000000000001" customHeight="1" thickBot="1" x14ac:dyDescent="0.45">
      <c r="B2996" s="90"/>
      <c r="C2996" s="90"/>
      <c r="D2996" s="48" t="s">
        <v>2870</v>
      </c>
      <c r="E2996" s="90"/>
      <c r="F2996" s="90"/>
      <c r="G2996" s="90"/>
      <c r="H2996" s="90"/>
      <c r="I2996" s="90"/>
      <c r="J2996" s="90"/>
      <c r="K2996" s="92"/>
    </row>
    <row r="2997" spans="2:11" ht="15.6" customHeight="1" x14ac:dyDescent="0.4">
      <c r="B2997" s="89">
        <v>1496</v>
      </c>
      <c r="C2997" s="89">
        <v>2239</v>
      </c>
      <c r="D2997" s="20" t="s">
        <v>2871</v>
      </c>
      <c r="E2997" s="89">
        <v>72</v>
      </c>
      <c r="F2997" s="89" t="s">
        <v>13</v>
      </c>
      <c r="G2997" s="89" t="s">
        <v>29</v>
      </c>
      <c r="H2997" s="89"/>
      <c r="I2997" s="89"/>
      <c r="J2997" s="89">
        <v>2031</v>
      </c>
      <c r="K2997" s="91" t="s">
        <v>19</v>
      </c>
    </row>
    <row r="2998" spans="2:11" ht="16.350000000000001" customHeight="1" thickBot="1" x14ac:dyDescent="0.45">
      <c r="B2998" s="90"/>
      <c r="C2998" s="90"/>
      <c r="D2998" s="48" t="s">
        <v>2872</v>
      </c>
      <c r="E2998" s="90"/>
      <c r="F2998" s="90"/>
      <c r="G2998" s="90"/>
      <c r="H2998" s="90"/>
      <c r="I2998" s="90"/>
      <c r="J2998" s="90"/>
      <c r="K2998" s="92"/>
    </row>
    <row r="2999" spans="2:11" ht="15.6" customHeight="1" x14ac:dyDescent="0.4">
      <c r="B2999" s="89">
        <v>1497</v>
      </c>
      <c r="C2999" s="89">
        <v>2240</v>
      </c>
      <c r="D2999" s="20" t="s">
        <v>2873</v>
      </c>
      <c r="E2999" s="89">
        <v>74</v>
      </c>
      <c r="F2999" s="89" t="s">
        <v>13</v>
      </c>
      <c r="G2999" s="89" t="s">
        <v>29</v>
      </c>
      <c r="H2999" s="89"/>
      <c r="I2999" s="89"/>
      <c r="J2999" s="89">
        <v>2075</v>
      </c>
      <c r="K2999" s="91" t="s">
        <v>19</v>
      </c>
    </row>
    <row r="3000" spans="2:11" ht="16.350000000000001" customHeight="1" thickBot="1" x14ac:dyDescent="0.45">
      <c r="B3000" s="90"/>
      <c r="C3000" s="90"/>
      <c r="D3000" s="48" t="s">
        <v>2874</v>
      </c>
      <c r="E3000" s="90"/>
      <c r="F3000" s="90"/>
      <c r="G3000" s="90"/>
      <c r="H3000" s="90"/>
      <c r="I3000" s="90"/>
      <c r="J3000" s="90"/>
      <c r="K3000" s="92"/>
    </row>
    <row r="3001" spans="2:11" ht="15.6" customHeight="1" x14ac:dyDescent="0.4">
      <c r="B3001" s="89">
        <v>1498</v>
      </c>
      <c r="C3001" s="89">
        <v>2241</v>
      </c>
      <c r="D3001" s="20" t="s">
        <v>2875</v>
      </c>
      <c r="E3001" s="89" t="s">
        <v>13</v>
      </c>
      <c r="F3001" s="89" t="s">
        <v>13</v>
      </c>
      <c r="G3001" s="89" t="s">
        <v>239</v>
      </c>
      <c r="H3001" s="89"/>
      <c r="I3001" s="89"/>
      <c r="J3001" s="89">
        <v>2010</v>
      </c>
      <c r="K3001" s="91" t="s">
        <v>19</v>
      </c>
    </row>
    <row r="3002" spans="2:11" ht="16.350000000000001" customHeight="1" thickBot="1" x14ac:dyDescent="0.45">
      <c r="B3002" s="90"/>
      <c r="C3002" s="90"/>
      <c r="D3002" s="48" t="s">
        <v>2876</v>
      </c>
      <c r="E3002" s="90"/>
      <c r="F3002" s="90"/>
      <c r="G3002" s="90"/>
      <c r="H3002" s="90"/>
      <c r="I3002" s="90"/>
      <c r="J3002" s="90"/>
      <c r="K3002" s="92"/>
    </row>
    <row r="3003" spans="2:11" ht="15.6" customHeight="1" x14ac:dyDescent="0.4">
      <c r="B3003" s="89">
        <v>1499</v>
      </c>
      <c r="C3003" s="89">
        <v>2242</v>
      </c>
      <c r="D3003" s="20" t="s">
        <v>2877</v>
      </c>
      <c r="E3003" s="89" t="s">
        <v>137</v>
      </c>
      <c r="F3003" s="89" t="s">
        <v>57</v>
      </c>
      <c r="G3003" s="89" t="s">
        <v>29</v>
      </c>
      <c r="H3003" s="89"/>
      <c r="I3003" s="89"/>
      <c r="J3003" s="89">
        <v>2281</v>
      </c>
      <c r="K3003" s="91" t="s">
        <v>19</v>
      </c>
    </row>
    <row r="3004" spans="2:11" ht="16.350000000000001" customHeight="1" thickBot="1" x14ac:dyDescent="0.45">
      <c r="B3004" s="90"/>
      <c r="C3004" s="90"/>
      <c r="D3004" s="48" t="s">
        <v>2878</v>
      </c>
      <c r="E3004" s="90"/>
      <c r="F3004" s="90"/>
      <c r="G3004" s="90"/>
      <c r="H3004" s="90"/>
      <c r="I3004" s="90"/>
      <c r="J3004" s="90"/>
      <c r="K3004" s="92"/>
    </row>
    <row r="3005" spans="2:11" ht="15.6" customHeight="1" x14ac:dyDescent="0.4">
      <c r="B3005" s="89">
        <v>1500</v>
      </c>
      <c r="C3005" s="89">
        <v>2243</v>
      </c>
      <c r="D3005" s="20" t="s">
        <v>2879</v>
      </c>
      <c r="E3005" s="89" t="s">
        <v>46</v>
      </c>
      <c r="F3005" s="89" t="s">
        <v>13</v>
      </c>
      <c r="G3005" s="89" t="s">
        <v>32</v>
      </c>
      <c r="H3005" s="89"/>
      <c r="I3005" s="89"/>
      <c r="J3005" s="89">
        <v>2060</v>
      </c>
      <c r="K3005" s="91" t="s">
        <v>19</v>
      </c>
    </row>
    <row r="3006" spans="2:11" ht="16.350000000000001" customHeight="1" thickBot="1" x14ac:dyDescent="0.45">
      <c r="B3006" s="90"/>
      <c r="C3006" s="90"/>
      <c r="D3006" s="48" t="s">
        <v>2880</v>
      </c>
      <c r="E3006" s="90"/>
      <c r="F3006" s="90"/>
      <c r="G3006" s="90"/>
      <c r="H3006" s="90"/>
      <c r="I3006" s="90"/>
      <c r="J3006" s="90"/>
      <c r="K3006" s="92"/>
    </row>
    <row r="3007" spans="2:11" ht="15.6" customHeight="1" x14ac:dyDescent="0.4">
      <c r="B3007" s="89">
        <v>1501</v>
      </c>
      <c r="C3007" s="89">
        <v>2244</v>
      </c>
      <c r="D3007" s="20" t="s">
        <v>2881</v>
      </c>
      <c r="E3007" s="89">
        <v>55</v>
      </c>
      <c r="F3007" s="89" t="s">
        <v>13</v>
      </c>
      <c r="G3007" s="89" t="s">
        <v>29</v>
      </c>
      <c r="H3007" s="89"/>
      <c r="I3007" s="89"/>
      <c r="J3007" s="89">
        <v>2088</v>
      </c>
      <c r="K3007" s="91" t="s">
        <v>19</v>
      </c>
    </row>
    <row r="3008" spans="2:11" ht="16.350000000000001" customHeight="1" thickBot="1" x14ac:dyDescent="0.45">
      <c r="B3008" s="90"/>
      <c r="C3008" s="90"/>
      <c r="D3008" s="48" t="s">
        <v>2882</v>
      </c>
      <c r="E3008" s="90"/>
      <c r="F3008" s="90"/>
      <c r="G3008" s="90"/>
      <c r="H3008" s="90"/>
      <c r="I3008" s="90"/>
      <c r="J3008" s="90"/>
      <c r="K3008" s="92"/>
    </row>
    <row r="3009" spans="2:11" ht="15.6" customHeight="1" x14ac:dyDescent="0.4">
      <c r="B3009" s="89">
        <v>1502</v>
      </c>
      <c r="C3009" s="89">
        <v>2245</v>
      </c>
      <c r="D3009" s="20" t="s">
        <v>2883</v>
      </c>
      <c r="E3009" s="89">
        <v>57</v>
      </c>
      <c r="F3009" s="89" t="s">
        <v>13</v>
      </c>
      <c r="G3009" s="89" t="s">
        <v>29</v>
      </c>
      <c r="H3009" s="89"/>
      <c r="I3009" s="89"/>
      <c r="J3009" s="89">
        <v>2176</v>
      </c>
      <c r="K3009" s="91" t="s">
        <v>15</v>
      </c>
    </row>
    <row r="3010" spans="2:11" ht="16.350000000000001" customHeight="1" thickBot="1" x14ac:dyDescent="0.45">
      <c r="B3010" s="90"/>
      <c r="C3010" s="90"/>
      <c r="D3010" s="48" t="s">
        <v>2884</v>
      </c>
      <c r="E3010" s="90"/>
      <c r="F3010" s="90"/>
      <c r="G3010" s="90"/>
      <c r="H3010" s="90"/>
      <c r="I3010" s="90"/>
      <c r="J3010" s="90"/>
      <c r="K3010" s="92"/>
    </row>
    <row r="3011" spans="2:11" ht="15.6" customHeight="1" x14ac:dyDescent="0.4">
      <c r="B3011" s="89">
        <v>1503</v>
      </c>
      <c r="C3011" s="89">
        <v>2246</v>
      </c>
      <c r="D3011" s="20" t="s">
        <v>2885</v>
      </c>
      <c r="E3011" s="89" t="s">
        <v>158</v>
      </c>
      <c r="F3011" s="89" t="s">
        <v>184</v>
      </c>
      <c r="G3011" s="89" t="s">
        <v>79</v>
      </c>
      <c r="H3011" s="89">
        <f>13+7+11+7+9+7</f>
        <v>54</v>
      </c>
      <c r="I3011" s="89">
        <f>34+14+52+15+15+14</f>
        <v>144</v>
      </c>
      <c r="J3011" s="89">
        <v>2435</v>
      </c>
      <c r="K3011" s="91" t="s">
        <v>15</v>
      </c>
    </row>
    <row r="3012" spans="2:11" ht="16.350000000000001" customHeight="1" thickBot="1" x14ac:dyDescent="0.45">
      <c r="B3012" s="90"/>
      <c r="C3012" s="90"/>
      <c r="D3012" s="48" t="s">
        <v>2886</v>
      </c>
      <c r="E3012" s="90"/>
      <c r="F3012" s="90"/>
      <c r="G3012" s="90"/>
      <c r="H3012" s="90"/>
      <c r="I3012" s="90"/>
      <c r="J3012" s="90"/>
      <c r="K3012" s="92"/>
    </row>
    <row r="3013" spans="2:11" ht="15.6" customHeight="1" x14ac:dyDescent="0.4">
      <c r="B3013" s="89">
        <v>1504</v>
      </c>
      <c r="C3013" s="89">
        <v>2247</v>
      </c>
      <c r="D3013" s="20" t="s">
        <v>2887</v>
      </c>
      <c r="E3013" s="89" t="s">
        <v>13</v>
      </c>
      <c r="F3013" s="89" t="s">
        <v>13</v>
      </c>
      <c r="G3013" s="89" t="s">
        <v>32</v>
      </c>
      <c r="H3013" s="89"/>
      <c r="I3013" s="89"/>
      <c r="J3013" s="89">
        <v>2133</v>
      </c>
      <c r="K3013" s="91" t="s">
        <v>19</v>
      </c>
    </row>
    <row r="3014" spans="2:11" ht="16.350000000000001" customHeight="1" thickBot="1" x14ac:dyDescent="0.45">
      <c r="B3014" s="90"/>
      <c r="C3014" s="90"/>
      <c r="D3014" s="48" t="s">
        <v>2888</v>
      </c>
      <c r="E3014" s="90"/>
      <c r="F3014" s="90"/>
      <c r="G3014" s="90"/>
      <c r="H3014" s="90"/>
      <c r="I3014" s="90"/>
      <c r="J3014" s="90"/>
      <c r="K3014" s="92"/>
    </row>
    <row r="3015" spans="2:11" ht="15.6" customHeight="1" x14ac:dyDescent="0.4">
      <c r="B3015" s="89">
        <v>1505</v>
      </c>
      <c r="C3015" s="89">
        <v>2248</v>
      </c>
      <c r="D3015" s="20" t="s">
        <v>2889</v>
      </c>
      <c r="E3015" s="89">
        <v>33</v>
      </c>
      <c r="F3015" s="89" t="s">
        <v>13</v>
      </c>
      <c r="G3015" s="89" t="s">
        <v>169</v>
      </c>
      <c r="H3015" s="89"/>
      <c r="I3015" s="89"/>
      <c r="J3015" s="89">
        <v>2031</v>
      </c>
      <c r="K3015" s="91" t="s">
        <v>19</v>
      </c>
    </row>
    <row r="3016" spans="2:11" ht="16.350000000000001" customHeight="1" thickBot="1" x14ac:dyDescent="0.45">
      <c r="B3016" s="90"/>
      <c r="C3016" s="90"/>
      <c r="D3016" s="48" t="s">
        <v>2890</v>
      </c>
      <c r="E3016" s="90"/>
      <c r="F3016" s="90"/>
      <c r="G3016" s="90"/>
      <c r="H3016" s="90"/>
      <c r="I3016" s="90"/>
      <c r="J3016" s="90"/>
      <c r="K3016" s="92"/>
    </row>
    <row r="3017" spans="2:11" ht="15.6" customHeight="1" x14ac:dyDescent="0.4">
      <c r="B3017" s="89">
        <v>1506</v>
      </c>
      <c r="C3017" s="89">
        <v>2249</v>
      </c>
      <c r="D3017" s="20" t="s">
        <v>2891</v>
      </c>
      <c r="E3017" s="89" t="s">
        <v>13</v>
      </c>
      <c r="F3017" s="89" t="s">
        <v>13</v>
      </c>
      <c r="G3017" s="89" t="s">
        <v>2892</v>
      </c>
      <c r="H3017" s="89">
        <v>5</v>
      </c>
      <c r="I3017" s="89">
        <v>10</v>
      </c>
      <c r="J3017" s="89">
        <v>2044</v>
      </c>
      <c r="K3017" s="91" t="s">
        <v>15</v>
      </c>
    </row>
    <row r="3018" spans="2:11" ht="16.350000000000001" customHeight="1" thickBot="1" x14ac:dyDescent="0.45">
      <c r="B3018" s="90"/>
      <c r="C3018" s="90"/>
      <c r="D3018" s="48" t="s">
        <v>2893</v>
      </c>
      <c r="E3018" s="90"/>
      <c r="F3018" s="90"/>
      <c r="G3018" s="90"/>
      <c r="H3018" s="90"/>
      <c r="I3018" s="90"/>
      <c r="J3018" s="90"/>
      <c r="K3018" s="92"/>
    </row>
    <row r="3019" spans="2:11" ht="15.6" customHeight="1" x14ac:dyDescent="0.4">
      <c r="B3019" s="89">
        <v>1507</v>
      </c>
      <c r="C3019" s="89">
        <v>2250</v>
      </c>
      <c r="D3019" s="20" t="s">
        <v>2894</v>
      </c>
      <c r="E3019" s="89" t="s">
        <v>189</v>
      </c>
      <c r="F3019" s="89" t="s">
        <v>13</v>
      </c>
      <c r="G3019" s="89" t="s">
        <v>29</v>
      </c>
      <c r="H3019" s="89"/>
      <c r="I3019" s="89"/>
      <c r="J3019" s="89">
        <v>2033</v>
      </c>
      <c r="K3019" s="91" t="s">
        <v>19</v>
      </c>
    </row>
    <row r="3020" spans="2:11" ht="16.350000000000001" customHeight="1" thickBot="1" x14ac:dyDescent="0.45">
      <c r="B3020" s="90"/>
      <c r="C3020" s="90"/>
      <c r="D3020" s="48" t="s">
        <v>2895</v>
      </c>
      <c r="E3020" s="90"/>
      <c r="F3020" s="90"/>
      <c r="G3020" s="90"/>
      <c r="H3020" s="90"/>
      <c r="I3020" s="90"/>
      <c r="J3020" s="90"/>
      <c r="K3020" s="92"/>
    </row>
    <row r="3021" spans="2:11" ht="15.6" customHeight="1" x14ac:dyDescent="0.4">
      <c r="B3021" s="89">
        <v>1508</v>
      </c>
      <c r="C3021" s="89">
        <v>2251</v>
      </c>
      <c r="D3021" s="20" t="s">
        <v>2896</v>
      </c>
      <c r="E3021" s="89">
        <v>44</v>
      </c>
      <c r="F3021" s="89" t="s">
        <v>57</v>
      </c>
      <c r="G3021" s="89" t="s">
        <v>323</v>
      </c>
      <c r="H3021" s="89"/>
      <c r="I3021" s="89"/>
      <c r="J3021" s="89">
        <v>2050</v>
      </c>
      <c r="K3021" s="91" t="s">
        <v>19</v>
      </c>
    </row>
    <row r="3022" spans="2:11" ht="16.350000000000001" customHeight="1" thickBot="1" x14ac:dyDescent="0.45">
      <c r="B3022" s="90"/>
      <c r="C3022" s="90"/>
      <c r="D3022" s="48" t="s">
        <v>2897</v>
      </c>
      <c r="E3022" s="90"/>
      <c r="F3022" s="90"/>
      <c r="G3022" s="90"/>
      <c r="H3022" s="90"/>
      <c r="I3022" s="90"/>
      <c r="J3022" s="90"/>
      <c r="K3022" s="92"/>
    </row>
    <row r="3023" spans="2:11" ht="15.6" customHeight="1" x14ac:dyDescent="0.4">
      <c r="B3023" s="89">
        <v>1509</v>
      </c>
      <c r="C3023" s="89">
        <v>2252</v>
      </c>
      <c r="D3023" s="20" t="s">
        <v>2898</v>
      </c>
      <c r="E3023" s="89" t="s">
        <v>13</v>
      </c>
      <c r="F3023" s="89" t="s">
        <v>13</v>
      </c>
      <c r="G3023" s="89" t="s">
        <v>1731</v>
      </c>
      <c r="H3023" s="89"/>
      <c r="I3023" s="89"/>
      <c r="J3023" s="89">
        <v>2131</v>
      </c>
      <c r="K3023" s="91" t="s">
        <v>19</v>
      </c>
    </row>
    <row r="3024" spans="2:11" ht="16.350000000000001" customHeight="1" thickBot="1" x14ac:dyDescent="0.45">
      <c r="B3024" s="90"/>
      <c r="C3024" s="90"/>
      <c r="D3024" s="48" t="s">
        <v>2899</v>
      </c>
      <c r="E3024" s="90"/>
      <c r="F3024" s="90"/>
      <c r="G3024" s="90"/>
      <c r="H3024" s="90"/>
      <c r="I3024" s="90"/>
      <c r="J3024" s="90"/>
      <c r="K3024" s="92"/>
    </row>
    <row r="3025" spans="2:11" ht="15.6" customHeight="1" x14ac:dyDescent="0.4">
      <c r="B3025" s="89">
        <v>1510</v>
      </c>
      <c r="C3025" s="89">
        <v>2253</v>
      </c>
      <c r="D3025" s="20" t="s">
        <v>2900</v>
      </c>
      <c r="E3025" s="89" t="s">
        <v>13</v>
      </c>
      <c r="F3025" s="89" t="s">
        <v>13</v>
      </c>
      <c r="G3025" s="89" t="s">
        <v>29</v>
      </c>
      <c r="H3025" s="89"/>
      <c r="I3025" s="89"/>
      <c r="J3025" s="89">
        <v>2085</v>
      </c>
      <c r="K3025" s="91" t="s">
        <v>19</v>
      </c>
    </row>
    <row r="3026" spans="2:11" ht="16.350000000000001" customHeight="1" thickBot="1" x14ac:dyDescent="0.45">
      <c r="B3026" s="90"/>
      <c r="C3026" s="90"/>
      <c r="D3026" s="48" t="s">
        <v>2901</v>
      </c>
      <c r="E3026" s="90"/>
      <c r="F3026" s="90"/>
      <c r="G3026" s="90"/>
      <c r="H3026" s="90"/>
      <c r="I3026" s="90"/>
      <c r="J3026" s="90"/>
      <c r="K3026" s="92"/>
    </row>
    <row r="3027" spans="2:11" ht="15.6" customHeight="1" x14ac:dyDescent="0.4">
      <c r="B3027" s="89">
        <v>1511</v>
      </c>
      <c r="C3027" s="89">
        <v>2254</v>
      </c>
      <c r="D3027" s="20" t="s">
        <v>2902</v>
      </c>
      <c r="E3027" s="89">
        <v>87</v>
      </c>
      <c r="F3027" s="89" t="s">
        <v>13</v>
      </c>
      <c r="G3027" s="89" t="s">
        <v>32</v>
      </c>
      <c r="H3027" s="89"/>
      <c r="I3027" s="89"/>
      <c r="J3027" s="89">
        <v>2045</v>
      </c>
      <c r="K3027" s="91" t="s">
        <v>19</v>
      </c>
    </row>
    <row r="3028" spans="2:11" ht="16.350000000000001" customHeight="1" thickBot="1" x14ac:dyDescent="0.45">
      <c r="B3028" s="90"/>
      <c r="C3028" s="90"/>
      <c r="D3028" s="48" t="s">
        <v>2903</v>
      </c>
      <c r="E3028" s="90"/>
      <c r="F3028" s="90"/>
      <c r="G3028" s="90"/>
      <c r="H3028" s="90"/>
      <c r="I3028" s="90"/>
      <c r="J3028" s="90"/>
      <c r="K3028" s="92"/>
    </row>
    <row r="3029" spans="2:11" ht="15.6" customHeight="1" x14ac:dyDescent="0.4">
      <c r="B3029" s="89">
        <v>1512</v>
      </c>
      <c r="C3029" s="89">
        <v>2255</v>
      </c>
      <c r="D3029" s="20" t="s">
        <v>2904</v>
      </c>
      <c r="E3029" s="89">
        <v>96</v>
      </c>
      <c r="F3029" s="89" t="s">
        <v>13</v>
      </c>
      <c r="G3029" s="89" t="s">
        <v>936</v>
      </c>
      <c r="H3029" s="89"/>
      <c r="I3029" s="89"/>
      <c r="J3029" s="89">
        <v>2045</v>
      </c>
      <c r="K3029" s="91" t="s">
        <v>19</v>
      </c>
    </row>
    <row r="3030" spans="2:11" ht="16.350000000000001" customHeight="1" thickBot="1" x14ac:dyDescent="0.45">
      <c r="B3030" s="90"/>
      <c r="C3030" s="90"/>
      <c r="D3030" s="48" t="s">
        <v>2905</v>
      </c>
      <c r="E3030" s="90"/>
      <c r="F3030" s="90"/>
      <c r="G3030" s="90"/>
      <c r="H3030" s="90"/>
      <c r="I3030" s="90"/>
      <c r="J3030" s="90"/>
      <c r="K3030" s="92"/>
    </row>
    <row r="3031" spans="2:11" ht="15.6" customHeight="1" x14ac:dyDescent="0.4">
      <c r="B3031" s="89">
        <v>1513</v>
      </c>
      <c r="C3031" s="89">
        <v>2256</v>
      </c>
      <c r="D3031" s="20" t="s">
        <v>2906</v>
      </c>
      <c r="E3031" s="89">
        <v>87</v>
      </c>
      <c r="F3031" s="89" t="s">
        <v>13</v>
      </c>
      <c r="G3031" s="89" t="s">
        <v>936</v>
      </c>
      <c r="H3031" s="89"/>
      <c r="I3031" s="89"/>
      <c r="J3031" s="89">
        <v>2059</v>
      </c>
      <c r="K3031" s="91" t="s">
        <v>19</v>
      </c>
    </row>
    <row r="3032" spans="2:11" ht="16.350000000000001" customHeight="1" thickBot="1" x14ac:dyDescent="0.45">
      <c r="B3032" s="90"/>
      <c r="C3032" s="90"/>
      <c r="D3032" s="48" t="s">
        <v>2907</v>
      </c>
      <c r="E3032" s="90"/>
      <c r="F3032" s="90"/>
      <c r="G3032" s="90"/>
      <c r="H3032" s="90"/>
      <c r="I3032" s="90"/>
      <c r="J3032" s="90"/>
      <c r="K3032" s="92"/>
    </row>
    <row r="3033" spans="2:11" ht="15.6" customHeight="1" x14ac:dyDescent="0.4">
      <c r="B3033" s="89">
        <v>1514</v>
      </c>
      <c r="C3033" s="89">
        <v>4205</v>
      </c>
      <c r="D3033" s="20" t="s">
        <v>6526</v>
      </c>
      <c r="E3033" s="89">
        <v>53</v>
      </c>
      <c r="F3033" s="89" t="s">
        <v>13</v>
      </c>
      <c r="G3033" s="89" t="s">
        <v>79</v>
      </c>
      <c r="H3033" s="89">
        <v>7</v>
      </c>
      <c r="I3033" s="89">
        <v>1</v>
      </c>
      <c r="J3033" s="89">
        <v>2101</v>
      </c>
      <c r="K3033" s="91" t="s">
        <v>15</v>
      </c>
    </row>
    <row r="3034" spans="2:11" ht="16.350000000000001" customHeight="1" thickBot="1" x14ac:dyDescent="0.45">
      <c r="B3034" s="90"/>
      <c r="C3034" s="90"/>
      <c r="D3034" s="48" t="s">
        <v>6494</v>
      </c>
      <c r="E3034" s="90"/>
      <c r="F3034" s="90"/>
      <c r="G3034" s="90"/>
      <c r="H3034" s="90"/>
      <c r="I3034" s="90"/>
      <c r="J3034" s="90"/>
      <c r="K3034" s="92"/>
    </row>
    <row r="3035" spans="2:11" ht="15.6" customHeight="1" x14ac:dyDescent="0.4">
      <c r="B3035" s="89">
        <v>1515</v>
      </c>
      <c r="C3035" s="89">
        <v>2257</v>
      </c>
      <c r="D3035" s="20" t="s">
        <v>2908</v>
      </c>
      <c r="E3035" s="89">
        <v>88</v>
      </c>
      <c r="F3035" s="89" t="s">
        <v>13</v>
      </c>
      <c r="G3035" s="89" t="s">
        <v>32</v>
      </c>
      <c r="H3035" s="89"/>
      <c r="I3035" s="89"/>
      <c r="J3035" s="89">
        <v>2054</v>
      </c>
      <c r="K3035" s="91" t="s">
        <v>19</v>
      </c>
    </row>
    <row r="3036" spans="2:11" ht="16.350000000000001" customHeight="1" thickBot="1" x14ac:dyDescent="0.45">
      <c r="B3036" s="90"/>
      <c r="C3036" s="90"/>
      <c r="D3036" s="48" t="s">
        <v>2909</v>
      </c>
      <c r="E3036" s="90"/>
      <c r="F3036" s="90"/>
      <c r="G3036" s="90"/>
      <c r="H3036" s="90"/>
      <c r="I3036" s="90"/>
      <c r="J3036" s="90"/>
      <c r="K3036" s="92"/>
    </row>
    <row r="3037" spans="2:11" ht="15.6" customHeight="1" x14ac:dyDescent="0.4">
      <c r="B3037" s="89">
        <v>1516</v>
      </c>
      <c r="C3037" s="89">
        <v>2258</v>
      </c>
      <c r="D3037" s="20" t="s">
        <v>2910</v>
      </c>
      <c r="E3037" s="89">
        <v>92</v>
      </c>
      <c r="F3037" s="89" t="s">
        <v>13</v>
      </c>
      <c r="G3037" s="89" t="s">
        <v>323</v>
      </c>
      <c r="H3037" s="89"/>
      <c r="I3037" s="89"/>
      <c r="J3037" s="89">
        <v>2035</v>
      </c>
      <c r="K3037" s="91" t="s">
        <v>19</v>
      </c>
    </row>
    <row r="3038" spans="2:11" ht="16.350000000000001" customHeight="1" thickBot="1" x14ac:dyDescent="0.45">
      <c r="B3038" s="90"/>
      <c r="C3038" s="90"/>
      <c r="D3038" s="48" t="s">
        <v>2911</v>
      </c>
      <c r="E3038" s="90"/>
      <c r="F3038" s="90"/>
      <c r="G3038" s="90"/>
      <c r="H3038" s="90"/>
      <c r="I3038" s="90"/>
      <c r="J3038" s="90"/>
      <c r="K3038" s="92"/>
    </row>
    <row r="3039" spans="2:11" ht="15.6" customHeight="1" x14ac:dyDescent="0.4">
      <c r="B3039" s="89">
        <v>1517</v>
      </c>
      <c r="C3039" s="89">
        <v>2259</v>
      </c>
      <c r="D3039" s="20" t="s">
        <v>2912</v>
      </c>
      <c r="E3039" s="89">
        <v>82</v>
      </c>
      <c r="F3039" s="89" t="s">
        <v>13</v>
      </c>
      <c r="G3039" s="89" t="s">
        <v>29</v>
      </c>
      <c r="H3039" s="89"/>
      <c r="I3039" s="89"/>
      <c r="J3039" s="89">
        <v>2068</v>
      </c>
      <c r="K3039" s="91" t="s">
        <v>19</v>
      </c>
    </row>
    <row r="3040" spans="2:11" ht="16.350000000000001" customHeight="1" thickBot="1" x14ac:dyDescent="0.45">
      <c r="B3040" s="90"/>
      <c r="C3040" s="90"/>
      <c r="D3040" s="48" t="s">
        <v>2913</v>
      </c>
      <c r="E3040" s="90"/>
      <c r="F3040" s="90"/>
      <c r="G3040" s="90"/>
      <c r="H3040" s="90"/>
      <c r="I3040" s="90"/>
      <c r="J3040" s="90"/>
      <c r="K3040" s="92"/>
    </row>
    <row r="3041" spans="2:11" ht="15.6" customHeight="1" x14ac:dyDescent="0.4">
      <c r="B3041" s="89">
        <v>1518</v>
      </c>
      <c r="C3041" s="89">
        <v>2260</v>
      </c>
      <c r="D3041" s="20" t="s">
        <v>2914</v>
      </c>
      <c r="E3041" s="89" t="s">
        <v>13</v>
      </c>
      <c r="F3041" s="89" t="s">
        <v>13</v>
      </c>
      <c r="G3041" s="89" t="s">
        <v>469</v>
      </c>
      <c r="H3041" s="89"/>
      <c r="I3041" s="89"/>
      <c r="J3041" s="89">
        <v>2106</v>
      </c>
      <c r="K3041" s="91" t="s">
        <v>19</v>
      </c>
    </row>
    <row r="3042" spans="2:11" ht="16.350000000000001" customHeight="1" thickBot="1" x14ac:dyDescent="0.45">
      <c r="B3042" s="90"/>
      <c r="C3042" s="90"/>
      <c r="D3042" s="48" t="s">
        <v>2915</v>
      </c>
      <c r="E3042" s="90"/>
      <c r="F3042" s="90"/>
      <c r="G3042" s="90"/>
      <c r="H3042" s="90"/>
      <c r="I3042" s="90"/>
      <c r="J3042" s="90"/>
      <c r="K3042" s="92"/>
    </row>
    <row r="3043" spans="2:11" ht="15.6" customHeight="1" x14ac:dyDescent="0.4">
      <c r="B3043" s="89">
        <v>1519</v>
      </c>
      <c r="C3043" s="89">
        <v>2261</v>
      </c>
      <c r="D3043" s="20" t="s">
        <v>2916</v>
      </c>
      <c r="E3043" s="89">
        <v>80</v>
      </c>
      <c r="F3043" s="89" t="s">
        <v>13</v>
      </c>
      <c r="G3043" s="89" t="s">
        <v>32</v>
      </c>
      <c r="H3043" s="89"/>
      <c r="I3043" s="89"/>
      <c r="J3043" s="89">
        <v>2052</v>
      </c>
      <c r="K3043" s="91" t="s">
        <v>19</v>
      </c>
    </row>
    <row r="3044" spans="2:11" ht="16.350000000000001" customHeight="1" thickBot="1" x14ac:dyDescent="0.45">
      <c r="B3044" s="90"/>
      <c r="C3044" s="90"/>
      <c r="D3044" s="48" t="s">
        <v>2917</v>
      </c>
      <c r="E3044" s="90"/>
      <c r="F3044" s="90"/>
      <c r="G3044" s="90"/>
      <c r="H3044" s="90"/>
      <c r="I3044" s="90"/>
      <c r="J3044" s="90"/>
      <c r="K3044" s="92"/>
    </row>
    <row r="3045" spans="2:11" ht="15.6" customHeight="1" x14ac:dyDescent="0.4">
      <c r="B3045" s="89">
        <v>1520</v>
      </c>
      <c r="C3045" s="89">
        <v>2262</v>
      </c>
      <c r="D3045" s="20" t="s">
        <v>2918</v>
      </c>
      <c r="E3045" s="89">
        <v>97</v>
      </c>
      <c r="F3045" s="89" t="s">
        <v>13</v>
      </c>
      <c r="G3045" s="89" t="s">
        <v>79</v>
      </c>
      <c r="H3045" s="89"/>
      <c r="I3045" s="89"/>
      <c r="J3045" s="89">
        <v>1995</v>
      </c>
      <c r="K3045" s="91" t="s">
        <v>19</v>
      </c>
    </row>
    <row r="3046" spans="2:11" ht="16.350000000000001" customHeight="1" thickBot="1" x14ac:dyDescent="0.45">
      <c r="B3046" s="90"/>
      <c r="C3046" s="90"/>
      <c r="D3046" s="48" t="s">
        <v>2919</v>
      </c>
      <c r="E3046" s="90"/>
      <c r="F3046" s="90"/>
      <c r="G3046" s="90"/>
      <c r="H3046" s="90"/>
      <c r="I3046" s="90"/>
      <c r="J3046" s="90"/>
      <c r="K3046" s="92"/>
    </row>
    <row r="3047" spans="2:11" ht="15.6" customHeight="1" x14ac:dyDescent="0.4">
      <c r="B3047" s="89">
        <v>1521</v>
      </c>
      <c r="C3047" s="89">
        <v>2263</v>
      </c>
      <c r="D3047" s="20" t="s">
        <v>2920</v>
      </c>
      <c r="E3047" s="89">
        <v>55</v>
      </c>
      <c r="F3047" s="89" t="s">
        <v>13</v>
      </c>
      <c r="G3047" s="89" t="s">
        <v>239</v>
      </c>
      <c r="H3047" s="89"/>
      <c r="I3047" s="89"/>
      <c r="J3047" s="89">
        <v>2006</v>
      </c>
      <c r="K3047" s="91" t="s">
        <v>19</v>
      </c>
    </row>
    <row r="3048" spans="2:11" ht="16.350000000000001" customHeight="1" thickBot="1" x14ac:dyDescent="0.45">
      <c r="B3048" s="90"/>
      <c r="C3048" s="90"/>
      <c r="D3048" s="48" t="s">
        <v>2921</v>
      </c>
      <c r="E3048" s="90"/>
      <c r="F3048" s="90"/>
      <c r="G3048" s="90"/>
      <c r="H3048" s="90"/>
      <c r="I3048" s="90"/>
      <c r="J3048" s="90"/>
      <c r="K3048" s="92"/>
    </row>
    <row r="3049" spans="2:11" ht="15.6" customHeight="1" x14ac:dyDescent="0.4">
      <c r="B3049" s="89">
        <v>1522</v>
      </c>
      <c r="C3049" s="89">
        <v>2264</v>
      </c>
      <c r="D3049" s="20" t="s">
        <v>2922</v>
      </c>
      <c r="E3049" s="89" t="s">
        <v>13</v>
      </c>
      <c r="F3049" s="89" t="s">
        <v>13</v>
      </c>
      <c r="G3049" s="89" t="s">
        <v>79</v>
      </c>
      <c r="H3049" s="89"/>
      <c r="I3049" s="89"/>
      <c r="J3049" s="89">
        <v>2035</v>
      </c>
      <c r="K3049" s="91" t="s">
        <v>19</v>
      </c>
    </row>
    <row r="3050" spans="2:11" ht="16.350000000000001" customHeight="1" thickBot="1" x14ac:dyDescent="0.45">
      <c r="B3050" s="90"/>
      <c r="C3050" s="90"/>
      <c r="D3050" s="48" t="s">
        <v>2923</v>
      </c>
      <c r="E3050" s="90"/>
      <c r="F3050" s="90"/>
      <c r="G3050" s="90"/>
      <c r="H3050" s="90"/>
      <c r="I3050" s="90"/>
      <c r="J3050" s="90"/>
      <c r="K3050" s="92"/>
    </row>
    <row r="3051" spans="2:11" ht="15.6" customHeight="1" x14ac:dyDescent="0.4">
      <c r="B3051" s="89">
        <v>1523</v>
      </c>
      <c r="C3051" s="89">
        <v>2265</v>
      </c>
      <c r="D3051" s="20" t="s">
        <v>2924</v>
      </c>
      <c r="E3051" s="89">
        <v>91</v>
      </c>
      <c r="F3051" s="89" t="s">
        <v>13</v>
      </c>
      <c r="G3051" s="89" t="s">
        <v>85</v>
      </c>
      <c r="H3051" s="89"/>
      <c r="I3051" s="89"/>
      <c r="J3051" s="89">
        <v>1998</v>
      </c>
      <c r="K3051" s="91" t="s">
        <v>19</v>
      </c>
    </row>
    <row r="3052" spans="2:11" ht="16.350000000000001" customHeight="1" thickBot="1" x14ac:dyDescent="0.45">
      <c r="B3052" s="90"/>
      <c r="C3052" s="90"/>
      <c r="D3052" s="48" t="s">
        <v>2925</v>
      </c>
      <c r="E3052" s="90"/>
      <c r="F3052" s="90"/>
      <c r="G3052" s="90"/>
      <c r="H3052" s="90"/>
      <c r="I3052" s="90"/>
      <c r="J3052" s="90"/>
      <c r="K3052" s="92"/>
    </row>
    <row r="3053" spans="2:11" ht="15.6" customHeight="1" x14ac:dyDescent="0.4">
      <c r="B3053" s="89">
        <v>1524</v>
      </c>
      <c r="C3053" s="89">
        <v>2266</v>
      </c>
      <c r="D3053" s="20" t="s">
        <v>2926</v>
      </c>
      <c r="E3053" s="89">
        <v>53</v>
      </c>
      <c r="F3053" s="89" t="s">
        <v>13</v>
      </c>
      <c r="G3053" s="89" t="s">
        <v>169</v>
      </c>
      <c r="H3053" s="89"/>
      <c r="I3053" s="89"/>
      <c r="J3053" s="89">
        <v>2056</v>
      </c>
      <c r="K3053" s="91" t="s">
        <v>19</v>
      </c>
    </row>
    <row r="3054" spans="2:11" ht="16.350000000000001" customHeight="1" thickBot="1" x14ac:dyDescent="0.45">
      <c r="B3054" s="90"/>
      <c r="C3054" s="90"/>
      <c r="D3054" s="48" t="s">
        <v>2927</v>
      </c>
      <c r="E3054" s="90"/>
      <c r="F3054" s="90"/>
      <c r="G3054" s="90"/>
      <c r="H3054" s="90"/>
      <c r="I3054" s="90"/>
      <c r="J3054" s="90"/>
      <c r="K3054" s="92"/>
    </row>
    <row r="3055" spans="2:11" ht="15.6" customHeight="1" x14ac:dyDescent="0.4">
      <c r="B3055" s="89">
        <v>1525</v>
      </c>
      <c r="C3055" s="89">
        <v>2267</v>
      </c>
      <c r="D3055" s="20" t="s">
        <v>2928</v>
      </c>
      <c r="E3055" s="89">
        <v>50</v>
      </c>
      <c r="F3055" s="89" t="s">
        <v>13</v>
      </c>
      <c r="G3055" s="89" t="s">
        <v>32</v>
      </c>
      <c r="H3055" s="89"/>
      <c r="I3055" s="89"/>
      <c r="J3055" s="89">
        <v>2051</v>
      </c>
      <c r="K3055" s="91" t="s">
        <v>19</v>
      </c>
    </row>
    <row r="3056" spans="2:11" ht="16.350000000000001" customHeight="1" thickBot="1" x14ac:dyDescent="0.45">
      <c r="B3056" s="90"/>
      <c r="C3056" s="90"/>
      <c r="D3056" s="48" t="s">
        <v>2929</v>
      </c>
      <c r="E3056" s="90"/>
      <c r="F3056" s="90"/>
      <c r="G3056" s="90"/>
      <c r="H3056" s="90"/>
      <c r="I3056" s="90"/>
      <c r="J3056" s="90"/>
      <c r="K3056" s="92"/>
    </row>
    <row r="3057" spans="2:11" ht="15.6" customHeight="1" x14ac:dyDescent="0.4">
      <c r="B3057" s="89">
        <v>1526</v>
      </c>
      <c r="C3057" s="89">
        <v>2268</v>
      </c>
      <c r="D3057" s="20" t="s">
        <v>2930</v>
      </c>
      <c r="E3057" s="89">
        <v>89</v>
      </c>
      <c r="F3057" s="89" t="s">
        <v>13</v>
      </c>
      <c r="G3057" s="89" t="s">
        <v>323</v>
      </c>
      <c r="H3057" s="89"/>
      <c r="I3057" s="89"/>
      <c r="J3057" s="89">
        <v>2062</v>
      </c>
      <c r="K3057" s="91" t="s">
        <v>19</v>
      </c>
    </row>
    <row r="3058" spans="2:11" ht="16.350000000000001" customHeight="1" thickBot="1" x14ac:dyDescent="0.45">
      <c r="B3058" s="90"/>
      <c r="C3058" s="90"/>
      <c r="D3058" s="48" t="s">
        <v>2931</v>
      </c>
      <c r="E3058" s="90"/>
      <c r="F3058" s="90"/>
      <c r="G3058" s="90"/>
      <c r="H3058" s="90"/>
      <c r="I3058" s="90"/>
      <c r="J3058" s="90"/>
      <c r="K3058" s="92"/>
    </row>
    <row r="3059" spans="2:11" ht="15.6" customHeight="1" x14ac:dyDescent="0.4">
      <c r="B3059" s="89">
        <v>1527</v>
      </c>
      <c r="C3059" s="89">
        <v>2269</v>
      </c>
      <c r="D3059" s="20" t="s">
        <v>2932</v>
      </c>
      <c r="E3059" s="89">
        <v>96</v>
      </c>
      <c r="F3059" s="89" t="s">
        <v>13</v>
      </c>
      <c r="G3059" s="89" t="s">
        <v>32</v>
      </c>
      <c r="H3059" s="89"/>
      <c r="I3059" s="89"/>
      <c r="J3059" s="89">
        <v>2045</v>
      </c>
      <c r="K3059" s="91" t="s">
        <v>19</v>
      </c>
    </row>
    <row r="3060" spans="2:11" ht="16.350000000000001" customHeight="1" thickBot="1" x14ac:dyDescent="0.45">
      <c r="B3060" s="90"/>
      <c r="C3060" s="90"/>
      <c r="D3060" s="48" t="s">
        <v>2933</v>
      </c>
      <c r="E3060" s="90"/>
      <c r="F3060" s="90"/>
      <c r="G3060" s="90"/>
      <c r="H3060" s="90"/>
      <c r="I3060" s="90"/>
      <c r="J3060" s="90"/>
      <c r="K3060" s="92"/>
    </row>
    <row r="3061" spans="2:11" ht="15.6" customHeight="1" x14ac:dyDescent="0.4">
      <c r="B3061" s="89">
        <v>1528</v>
      </c>
      <c r="C3061" s="89">
        <v>2270</v>
      </c>
      <c r="D3061" s="20" t="s">
        <v>2934</v>
      </c>
      <c r="E3061" s="89">
        <v>53</v>
      </c>
      <c r="F3061" s="89" t="s">
        <v>13</v>
      </c>
      <c r="G3061" s="89" t="s">
        <v>32</v>
      </c>
      <c r="H3061" s="89"/>
      <c r="I3061" s="89"/>
      <c r="J3061" s="89">
        <v>2112</v>
      </c>
      <c r="K3061" s="91" t="s">
        <v>19</v>
      </c>
    </row>
    <row r="3062" spans="2:11" ht="16.350000000000001" customHeight="1" thickBot="1" x14ac:dyDescent="0.45">
      <c r="B3062" s="90"/>
      <c r="C3062" s="90"/>
      <c r="D3062" s="48" t="s">
        <v>2935</v>
      </c>
      <c r="E3062" s="90"/>
      <c r="F3062" s="90"/>
      <c r="G3062" s="90"/>
      <c r="H3062" s="90"/>
      <c r="I3062" s="90"/>
      <c r="J3062" s="90"/>
      <c r="K3062" s="92"/>
    </row>
    <row r="3063" spans="2:11" ht="15.6" customHeight="1" x14ac:dyDescent="0.4">
      <c r="B3063" s="89">
        <v>1529</v>
      </c>
      <c r="C3063" s="89">
        <v>2271</v>
      </c>
      <c r="D3063" s="20" t="s">
        <v>2936</v>
      </c>
      <c r="E3063" s="89">
        <v>93</v>
      </c>
      <c r="F3063" s="89" t="s">
        <v>13</v>
      </c>
      <c r="G3063" s="89" t="s">
        <v>32</v>
      </c>
      <c r="H3063" s="89"/>
      <c r="I3063" s="89"/>
      <c r="J3063" s="89">
        <v>2047</v>
      </c>
      <c r="K3063" s="91" t="s">
        <v>19</v>
      </c>
    </row>
    <row r="3064" spans="2:11" ht="16.350000000000001" customHeight="1" thickBot="1" x14ac:dyDescent="0.45">
      <c r="B3064" s="90"/>
      <c r="C3064" s="90"/>
      <c r="D3064" s="48" t="s">
        <v>2937</v>
      </c>
      <c r="E3064" s="90"/>
      <c r="F3064" s="90"/>
      <c r="G3064" s="90"/>
      <c r="H3064" s="90"/>
      <c r="I3064" s="90"/>
      <c r="J3064" s="90"/>
      <c r="K3064" s="92"/>
    </row>
    <row r="3065" spans="2:11" ht="15.6" customHeight="1" x14ac:dyDescent="0.4">
      <c r="B3065" s="89">
        <v>1530</v>
      </c>
      <c r="C3065" s="89">
        <v>2272</v>
      </c>
      <c r="D3065" s="20" t="s">
        <v>2938</v>
      </c>
      <c r="E3065" s="89">
        <v>84</v>
      </c>
      <c r="F3065" s="89" t="s">
        <v>13</v>
      </c>
      <c r="G3065" s="89" t="s">
        <v>29</v>
      </c>
      <c r="H3065" s="89"/>
      <c r="I3065" s="89"/>
      <c r="J3065" s="89">
        <v>2058</v>
      </c>
      <c r="K3065" s="91" t="s">
        <v>19</v>
      </c>
    </row>
    <row r="3066" spans="2:11" ht="16.350000000000001" customHeight="1" thickBot="1" x14ac:dyDescent="0.45">
      <c r="B3066" s="90"/>
      <c r="C3066" s="90"/>
      <c r="D3066" s="48" t="s">
        <v>2939</v>
      </c>
      <c r="E3066" s="90"/>
      <c r="F3066" s="90"/>
      <c r="G3066" s="90"/>
      <c r="H3066" s="90"/>
      <c r="I3066" s="90"/>
      <c r="J3066" s="90"/>
      <c r="K3066" s="92"/>
    </row>
    <row r="3067" spans="2:11" ht="15.6" customHeight="1" x14ac:dyDescent="0.4">
      <c r="B3067" s="89">
        <v>1531</v>
      </c>
      <c r="C3067" s="89">
        <v>2273</v>
      </c>
      <c r="D3067" s="20" t="s">
        <v>2940</v>
      </c>
      <c r="E3067" s="89">
        <v>97</v>
      </c>
      <c r="F3067" s="89" t="s">
        <v>134</v>
      </c>
      <c r="G3067" s="89" t="s">
        <v>936</v>
      </c>
      <c r="H3067" s="89"/>
      <c r="I3067" s="89"/>
      <c r="J3067" s="89">
        <v>2186</v>
      </c>
      <c r="K3067" s="91" t="s">
        <v>19</v>
      </c>
    </row>
    <row r="3068" spans="2:11" ht="16.350000000000001" customHeight="1" thickBot="1" x14ac:dyDescent="0.45">
      <c r="B3068" s="90"/>
      <c r="C3068" s="90"/>
      <c r="D3068" s="48" t="s">
        <v>2941</v>
      </c>
      <c r="E3068" s="90"/>
      <c r="F3068" s="90"/>
      <c r="G3068" s="90"/>
      <c r="H3068" s="90"/>
      <c r="I3068" s="90"/>
      <c r="J3068" s="90"/>
      <c r="K3068" s="92"/>
    </row>
    <row r="3069" spans="2:11" ht="15.6" customHeight="1" x14ac:dyDescent="0.4">
      <c r="B3069" s="89">
        <v>1532</v>
      </c>
      <c r="C3069" s="89">
        <v>2274</v>
      </c>
      <c r="D3069" s="20" t="s">
        <v>2942</v>
      </c>
      <c r="E3069" s="89">
        <v>90</v>
      </c>
      <c r="F3069" s="89" t="s">
        <v>13</v>
      </c>
      <c r="G3069" s="89" t="s">
        <v>936</v>
      </c>
      <c r="H3069" s="89"/>
      <c r="I3069" s="89"/>
      <c r="J3069" s="89">
        <v>2065</v>
      </c>
      <c r="K3069" s="91" t="s">
        <v>19</v>
      </c>
    </row>
    <row r="3070" spans="2:11" ht="16.350000000000001" customHeight="1" thickBot="1" x14ac:dyDescent="0.45">
      <c r="B3070" s="90"/>
      <c r="C3070" s="90"/>
      <c r="D3070" s="48" t="s">
        <v>2943</v>
      </c>
      <c r="E3070" s="90"/>
      <c r="F3070" s="90"/>
      <c r="G3070" s="90"/>
      <c r="H3070" s="90"/>
      <c r="I3070" s="90"/>
      <c r="J3070" s="90"/>
      <c r="K3070" s="92"/>
    </row>
    <row r="3071" spans="2:11" ht="15.6" customHeight="1" x14ac:dyDescent="0.4">
      <c r="B3071" s="89">
        <v>1533</v>
      </c>
      <c r="C3071" s="89">
        <v>4047</v>
      </c>
      <c r="D3071" s="20" t="s">
        <v>2944</v>
      </c>
      <c r="E3071" s="89" t="s">
        <v>13</v>
      </c>
      <c r="F3071" s="89" t="s">
        <v>13</v>
      </c>
      <c r="G3071" s="89" t="s">
        <v>32</v>
      </c>
      <c r="H3071" s="89"/>
      <c r="I3071" s="89"/>
      <c r="J3071" s="89">
        <v>2070</v>
      </c>
      <c r="K3071" s="91" t="s">
        <v>15</v>
      </c>
    </row>
    <row r="3072" spans="2:11" ht="16.350000000000001" customHeight="1" thickBot="1" x14ac:dyDescent="0.45">
      <c r="B3072" s="90"/>
      <c r="C3072" s="90"/>
      <c r="D3072" s="48" t="s">
        <v>2945</v>
      </c>
      <c r="E3072" s="90"/>
      <c r="F3072" s="90"/>
      <c r="G3072" s="90"/>
      <c r="H3072" s="90"/>
      <c r="I3072" s="90"/>
      <c r="J3072" s="90"/>
      <c r="K3072" s="92"/>
    </row>
    <row r="3073" spans="2:11" ht="15.6" customHeight="1" x14ac:dyDescent="0.4">
      <c r="B3073" s="89">
        <v>1534</v>
      </c>
      <c r="C3073" s="89">
        <v>2275</v>
      </c>
      <c r="D3073" s="20" t="s">
        <v>2946</v>
      </c>
      <c r="E3073" s="89">
        <v>90</v>
      </c>
      <c r="F3073" s="89" t="s">
        <v>13</v>
      </c>
      <c r="G3073" s="89" t="s">
        <v>79</v>
      </c>
      <c r="H3073" s="89"/>
      <c r="I3073" s="89"/>
      <c r="J3073" s="89">
        <v>2061</v>
      </c>
      <c r="K3073" s="91" t="s">
        <v>19</v>
      </c>
    </row>
    <row r="3074" spans="2:11" ht="16.350000000000001" customHeight="1" thickBot="1" x14ac:dyDescent="0.45">
      <c r="B3074" s="90"/>
      <c r="C3074" s="90"/>
      <c r="D3074" s="48" t="s">
        <v>2947</v>
      </c>
      <c r="E3074" s="90"/>
      <c r="F3074" s="90"/>
      <c r="G3074" s="90"/>
      <c r="H3074" s="90"/>
      <c r="I3074" s="90"/>
      <c r="J3074" s="90"/>
      <c r="K3074" s="92"/>
    </row>
    <row r="3075" spans="2:11" ht="15.6" customHeight="1" x14ac:dyDescent="0.4">
      <c r="B3075" s="89">
        <v>1535</v>
      </c>
      <c r="C3075" s="89">
        <v>4113</v>
      </c>
      <c r="D3075" s="20" t="s">
        <v>6231</v>
      </c>
      <c r="E3075" s="89" t="s">
        <v>652</v>
      </c>
      <c r="F3075" s="89" t="s">
        <v>13</v>
      </c>
      <c r="G3075" s="89" t="s">
        <v>435</v>
      </c>
      <c r="H3075" s="89"/>
      <c r="I3075" s="89"/>
      <c r="J3075" s="89">
        <v>2038</v>
      </c>
      <c r="K3075" s="91" t="s">
        <v>15</v>
      </c>
    </row>
    <row r="3076" spans="2:11" ht="16.350000000000001" customHeight="1" thickBot="1" x14ac:dyDescent="0.45">
      <c r="B3076" s="90"/>
      <c r="C3076" s="90"/>
      <c r="D3076" s="48" t="s">
        <v>6348</v>
      </c>
      <c r="E3076" s="90"/>
      <c r="F3076" s="90"/>
      <c r="G3076" s="90"/>
      <c r="H3076" s="90"/>
      <c r="I3076" s="90"/>
      <c r="J3076" s="90"/>
      <c r="K3076" s="92"/>
    </row>
    <row r="3077" spans="2:11" ht="15.6" customHeight="1" x14ac:dyDescent="0.4">
      <c r="B3077" s="89">
        <v>1536</v>
      </c>
      <c r="C3077" s="89">
        <v>2276</v>
      </c>
      <c r="D3077" s="20" t="s">
        <v>2948</v>
      </c>
      <c r="E3077" s="89" t="s">
        <v>28</v>
      </c>
      <c r="F3077" s="89" t="s">
        <v>57</v>
      </c>
      <c r="G3077" s="89" t="s">
        <v>116</v>
      </c>
      <c r="H3077" s="89"/>
      <c r="I3077" s="89"/>
      <c r="J3077" s="89">
        <v>2208</v>
      </c>
      <c r="K3077" s="91" t="s">
        <v>15</v>
      </c>
    </row>
    <row r="3078" spans="2:11" ht="16.350000000000001" customHeight="1" thickBot="1" x14ac:dyDescent="0.45">
      <c r="B3078" s="90"/>
      <c r="C3078" s="90"/>
      <c r="D3078" s="48" t="s">
        <v>2949</v>
      </c>
      <c r="E3078" s="90"/>
      <c r="F3078" s="90"/>
      <c r="G3078" s="90"/>
      <c r="H3078" s="90"/>
      <c r="I3078" s="90"/>
      <c r="J3078" s="90"/>
      <c r="K3078" s="92"/>
    </row>
    <row r="3079" spans="2:11" ht="15.6" customHeight="1" x14ac:dyDescent="0.4">
      <c r="B3079" s="89">
        <v>1537</v>
      </c>
      <c r="C3079" s="89">
        <v>2277</v>
      </c>
      <c r="D3079" s="20" t="s">
        <v>2950</v>
      </c>
      <c r="E3079" s="89">
        <v>94</v>
      </c>
      <c r="F3079" s="89" t="s">
        <v>13</v>
      </c>
      <c r="G3079" s="89" t="s">
        <v>29</v>
      </c>
      <c r="H3079" s="89"/>
      <c r="I3079" s="89"/>
      <c r="J3079" s="89">
        <v>2041</v>
      </c>
      <c r="K3079" s="91" t="s">
        <v>19</v>
      </c>
    </row>
    <row r="3080" spans="2:11" ht="16.350000000000001" customHeight="1" thickBot="1" x14ac:dyDescent="0.45">
      <c r="B3080" s="90"/>
      <c r="C3080" s="90"/>
      <c r="D3080" s="48" t="s">
        <v>2951</v>
      </c>
      <c r="E3080" s="90"/>
      <c r="F3080" s="90"/>
      <c r="G3080" s="90"/>
      <c r="H3080" s="90"/>
      <c r="I3080" s="90"/>
      <c r="J3080" s="90"/>
      <c r="K3080" s="92"/>
    </row>
    <row r="3081" spans="2:11" ht="15.6" customHeight="1" x14ac:dyDescent="0.4">
      <c r="B3081" s="89">
        <v>1538</v>
      </c>
      <c r="C3081" s="89">
        <v>2278</v>
      </c>
      <c r="D3081" s="20" t="s">
        <v>2952</v>
      </c>
      <c r="E3081" s="89">
        <v>10</v>
      </c>
      <c r="F3081" s="89" t="s">
        <v>13</v>
      </c>
      <c r="G3081" s="89" t="s">
        <v>292</v>
      </c>
      <c r="H3081" s="89"/>
      <c r="I3081" s="89"/>
      <c r="J3081" s="89">
        <v>2115</v>
      </c>
      <c r="K3081" s="91" t="s">
        <v>15</v>
      </c>
    </row>
    <row r="3082" spans="2:11" ht="16.350000000000001" customHeight="1" thickBot="1" x14ac:dyDescent="0.45">
      <c r="B3082" s="90"/>
      <c r="C3082" s="90"/>
      <c r="D3082" s="48" t="s">
        <v>2953</v>
      </c>
      <c r="E3082" s="90"/>
      <c r="F3082" s="90"/>
      <c r="G3082" s="90"/>
      <c r="H3082" s="90"/>
      <c r="I3082" s="90"/>
      <c r="J3082" s="90"/>
      <c r="K3082" s="92"/>
    </row>
    <row r="3083" spans="2:11" ht="15.6" customHeight="1" x14ac:dyDescent="0.4">
      <c r="B3083" s="89">
        <v>1539</v>
      </c>
      <c r="C3083" s="89">
        <v>2279</v>
      </c>
      <c r="D3083" s="20" t="s">
        <v>2954</v>
      </c>
      <c r="E3083" s="89">
        <v>37</v>
      </c>
      <c r="F3083" s="89" t="s">
        <v>184</v>
      </c>
      <c r="G3083" s="89" t="s">
        <v>29</v>
      </c>
      <c r="H3083" s="89">
        <f>9+7</f>
        <v>16</v>
      </c>
      <c r="I3083" s="89">
        <f>-6-8</f>
        <v>-14</v>
      </c>
      <c r="J3083" s="89">
        <v>2138</v>
      </c>
      <c r="K3083" s="91" t="s">
        <v>15</v>
      </c>
    </row>
    <row r="3084" spans="2:11" ht="16.350000000000001" customHeight="1" thickBot="1" x14ac:dyDescent="0.45">
      <c r="B3084" s="90"/>
      <c r="C3084" s="90"/>
      <c r="D3084" s="48" t="s">
        <v>2955</v>
      </c>
      <c r="E3084" s="90"/>
      <c r="F3084" s="90"/>
      <c r="G3084" s="90"/>
      <c r="H3084" s="90"/>
      <c r="I3084" s="90"/>
      <c r="J3084" s="90"/>
      <c r="K3084" s="92"/>
    </row>
    <row r="3085" spans="2:11" ht="15.6" customHeight="1" x14ac:dyDescent="0.4">
      <c r="B3085" s="89">
        <v>1540</v>
      </c>
      <c r="C3085" s="89">
        <v>2280</v>
      </c>
      <c r="D3085" s="20" t="s">
        <v>2956</v>
      </c>
      <c r="E3085" s="89" t="s">
        <v>13</v>
      </c>
      <c r="F3085" s="89" t="s">
        <v>13</v>
      </c>
      <c r="G3085" s="89" t="s">
        <v>29</v>
      </c>
      <c r="H3085" s="89"/>
      <c r="I3085" s="89"/>
      <c r="J3085" s="89">
        <v>1999</v>
      </c>
      <c r="K3085" s="91" t="s">
        <v>19</v>
      </c>
    </row>
    <row r="3086" spans="2:11" ht="16.350000000000001" customHeight="1" thickBot="1" x14ac:dyDescent="0.45">
      <c r="B3086" s="90"/>
      <c r="C3086" s="90"/>
      <c r="D3086" s="48" t="s">
        <v>2957</v>
      </c>
      <c r="E3086" s="90"/>
      <c r="F3086" s="90"/>
      <c r="G3086" s="90"/>
      <c r="H3086" s="90"/>
      <c r="I3086" s="90"/>
      <c r="J3086" s="90"/>
      <c r="K3086" s="92"/>
    </row>
    <row r="3087" spans="2:11" ht="15.6" customHeight="1" x14ac:dyDescent="0.4">
      <c r="B3087" s="89">
        <v>1541</v>
      </c>
      <c r="C3087" s="89">
        <v>2281</v>
      </c>
      <c r="D3087" s="20" t="s">
        <v>2958</v>
      </c>
      <c r="E3087" s="89">
        <v>91</v>
      </c>
      <c r="F3087" s="89" t="s">
        <v>57</v>
      </c>
      <c r="G3087" s="89" t="s">
        <v>2892</v>
      </c>
      <c r="H3087" s="89"/>
      <c r="I3087" s="89"/>
      <c r="J3087" s="89">
        <v>2152</v>
      </c>
      <c r="K3087" s="91" t="s">
        <v>19</v>
      </c>
    </row>
    <row r="3088" spans="2:11" ht="16.350000000000001" customHeight="1" thickBot="1" x14ac:dyDescent="0.45">
      <c r="B3088" s="90"/>
      <c r="C3088" s="90"/>
      <c r="D3088" s="48" t="s">
        <v>2959</v>
      </c>
      <c r="E3088" s="90"/>
      <c r="F3088" s="90"/>
      <c r="G3088" s="90"/>
      <c r="H3088" s="90"/>
      <c r="I3088" s="90"/>
      <c r="J3088" s="90"/>
      <c r="K3088" s="92"/>
    </row>
    <row r="3089" spans="2:11" ht="15.6" customHeight="1" x14ac:dyDescent="0.4">
      <c r="B3089" s="89">
        <v>1542</v>
      </c>
      <c r="C3089" s="89">
        <v>2282</v>
      </c>
      <c r="D3089" s="20" t="s">
        <v>2960</v>
      </c>
      <c r="E3089" s="89" t="s">
        <v>13</v>
      </c>
      <c r="F3089" s="89" t="s">
        <v>13</v>
      </c>
      <c r="G3089" s="89" t="s">
        <v>79</v>
      </c>
      <c r="H3089" s="89"/>
      <c r="I3089" s="89"/>
      <c r="J3089" s="89">
        <v>2062</v>
      </c>
      <c r="K3089" s="91" t="s">
        <v>19</v>
      </c>
    </row>
    <row r="3090" spans="2:11" ht="16.350000000000001" customHeight="1" thickBot="1" x14ac:dyDescent="0.45">
      <c r="B3090" s="90"/>
      <c r="C3090" s="90"/>
      <c r="D3090" s="48" t="s">
        <v>2961</v>
      </c>
      <c r="E3090" s="90"/>
      <c r="F3090" s="90"/>
      <c r="G3090" s="90"/>
      <c r="H3090" s="90"/>
      <c r="I3090" s="90"/>
      <c r="J3090" s="90"/>
      <c r="K3090" s="92"/>
    </row>
    <row r="3091" spans="2:11" ht="15.6" customHeight="1" x14ac:dyDescent="0.4">
      <c r="B3091" s="89">
        <v>1543</v>
      </c>
      <c r="C3091" s="89">
        <v>4218</v>
      </c>
      <c r="D3091" s="20" t="s">
        <v>6544</v>
      </c>
      <c r="E3091" s="89">
        <v>10</v>
      </c>
      <c r="F3091" s="89"/>
      <c r="G3091" s="89" t="s">
        <v>29</v>
      </c>
      <c r="H3091" s="89">
        <v>11</v>
      </c>
      <c r="I3091" s="89">
        <v>-8</v>
      </c>
      <c r="J3091" s="89">
        <v>2092</v>
      </c>
      <c r="K3091" s="91" t="s">
        <v>15</v>
      </c>
    </row>
    <row r="3092" spans="2:11" ht="16.350000000000001" customHeight="1" thickBot="1" x14ac:dyDescent="0.45">
      <c r="B3092" s="90"/>
      <c r="C3092" s="90"/>
      <c r="D3092" s="48" t="s">
        <v>6507</v>
      </c>
      <c r="E3092" s="90"/>
      <c r="F3092" s="90"/>
      <c r="G3092" s="90"/>
      <c r="H3092" s="90"/>
      <c r="I3092" s="90"/>
      <c r="J3092" s="90"/>
      <c r="K3092" s="92"/>
    </row>
    <row r="3093" spans="2:11" ht="15.6" customHeight="1" x14ac:dyDescent="0.4">
      <c r="B3093" s="89">
        <v>1544</v>
      </c>
      <c r="C3093" s="89">
        <v>2283</v>
      </c>
      <c r="D3093" s="20" t="s">
        <v>2962</v>
      </c>
      <c r="E3093" s="89" t="s">
        <v>13</v>
      </c>
      <c r="F3093" s="89" t="s">
        <v>13</v>
      </c>
      <c r="G3093" s="89" t="s">
        <v>897</v>
      </c>
      <c r="H3093" s="89"/>
      <c r="I3093" s="89"/>
      <c r="J3093" s="89">
        <v>1972</v>
      </c>
      <c r="K3093" s="91" t="s">
        <v>19</v>
      </c>
    </row>
    <row r="3094" spans="2:11" ht="16.350000000000001" customHeight="1" thickBot="1" x14ac:dyDescent="0.45">
      <c r="B3094" s="90"/>
      <c r="C3094" s="90"/>
      <c r="D3094" s="48" t="s">
        <v>2963</v>
      </c>
      <c r="E3094" s="90"/>
      <c r="F3094" s="90"/>
      <c r="G3094" s="90"/>
      <c r="H3094" s="90"/>
      <c r="I3094" s="90"/>
      <c r="J3094" s="90"/>
      <c r="K3094" s="92"/>
    </row>
    <row r="3095" spans="2:11" ht="15.6" customHeight="1" x14ac:dyDescent="0.4">
      <c r="B3095" s="89">
        <v>1545</v>
      </c>
      <c r="C3095" s="89">
        <v>2284</v>
      </c>
      <c r="D3095" s="20" t="s">
        <v>2964</v>
      </c>
      <c r="E3095" s="89" t="s">
        <v>13</v>
      </c>
      <c r="F3095" s="89" t="s">
        <v>134</v>
      </c>
      <c r="G3095" s="89" t="s">
        <v>242</v>
      </c>
      <c r="H3095" s="89"/>
      <c r="I3095" s="89"/>
      <c r="J3095" s="89">
        <v>2205</v>
      </c>
      <c r="K3095" s="91" t="s">
        <v>19</v>
      </c>
    </row>
    <row r="3096" spans="2:11" ht="16.350000000000001" customHeight="1" thickBot="1" x14ac:dyDescent="0.45">
      <c r="B3096" s="90"/>
      <c r="C3096" s="90"/>
      <c r="D3096" s="48" t="s">
        <v>2965</v>
      </c>
      <c r="E3096" s="90"/>
      <c r="F3096" s="90"/>
      <c r="G3096" s="90"/>
      <c r="H3096" s="90"/>
      <c r="I3096" s="90"/>
      <c r="J3096" s="90"/>
      <c r="K3096" s="92"/>
    </row>
    <row r="3097" spans="2:11" ht="15.6" customHeight="1" x14ac:dyDescent="0.4">
      <c r="B3097" s="89">
        <v>1546</v>
      </c>
      <c r="C3097" s="89">
        <v>2285</v>
      </c>
      <c r="D3097" s="20" t="s">
        <v>2966</v>
      </c>
      <c r="E3097" s="89">
        <v>85</v>
      </c>
      <c r="F3097" s="89" t="s">
        <v>13</v>
      </c>
      <c r="G3097" s="89" t="s">
        <v>85</v>
      </c>
      <c r="H3097" s="89"/>
      <c r="I3097" s="89"/>
      <c r="J3097" s="89">
        <v>2062</v>
      </c>
      <c r="K3097" s="91" t="s">
        <v>19</v>
      </c>
    </row>
    <row r="3098" spans="2:11" ht="16.350000000000001" customHeight="1" thickBot="1" x14ac:dyDescent="0.45">
      <c r="B3098" s="90"/>
      <c r="C3098" s="90"/>
      <c r="D3098" s="48" t="s">
        <v>2967</v>
      </c>
      <c r="E3098" s="90"/>
      <c r="F3098" s="90"/>
      <c r="G3098" s="90"/>
      <c r="H3098" s="90"/>
      <c r="I3098" s="90"/>
      <c r="J3098" s="90"/>
      <c r="K3098" s="92"/>
    </row>
    <row r="3099" spans="2:11" ht="15.6" customHeight="1" x14ac:dyDescent="0.4">
      <c r="B3099" s="89">
        <v>1547</v>
      </c>
      <c r="C3099" s="89">
        <v>3927</v>
      </c>
      <c r="D3099" s="20" t="s">
        <v>2968</v>
      </c>
      <c r="E3099" s="89" t="s">
        <v>158</v>
      </c>
      <c r="F3099" s="89" t="s">
        <v>13</v>
      </c>
      <c r="G3099" s="89" t="s">
        <v>79</v>
      </c>
      <c r="H3099" s="89"/>
      <c r="I3099" s="89"/>
      <c r="J3099" s="89">
        <v>2047</v>
      </c>
      <c r="K3099" s="91" t="s">
        <v>15</v>
      </c>
    </row>
    <row r="3100" spans="2:11" ht="16.350000000000001" customHeight="1" thickBot="1" x14ac:dyDescent="0.45">
      <c r="B3100" s="90"/>
      <c r="C3100" s="90"/>
      <c r="D3100" s="48" t="s">
        <v>2969</v>
      </c>
      <c r="E3100" s="90"/>
      <c r="F3100" s="90"/>
      <c r="G3100" s="90"/>
      <c r="H3100" s="90"/>
      <c r="I3100" s="90"/>
      <c r="J3100" s="90"/>
      <c r="K3100" s="92"/>
    </row>
    <row r="3101" spans="2:11" ht="15.6" customHeight="1" x14ac:dyDescent="0.4">
      <c r="B3101" s="89">
        <v>1548</v>
      </c>
      <c r="C3101" s="89">
        <v>2286</v>
      </c>
      <c r="D3101" s="20" t="s">
        <v>2970</v>
      </c>
      <c r="E3101" s="89">
        <v>98</v>
      </c>
      <c r="F3101" s="89" t="s">
        <v>13</v>
      </c>
      <c r="G3101" s="89" t="s">
        <v>32</v>
      </c>
      <c r="H3101" s="89"/>
      <c r="I3101" s="89"/>
      <c r="J3101" s="89">
        <v>2074</v>
      </c>
      <c r="K3101" s="91" t="s">
        <v>19</v>
      </c>
    </row>
    <row r="3102" spans="2:11" ht="16.350000000000001" customHeight="1" thickBot="1" x14ac:dyDescent="0.45">
      <c r="B3102" s="90"/>
      <c r="C3102" s="90"/>
      <c r="D3102" s="48" t="s">
        <v>2971</v>
      </c>
      <c r="E3102" s="90"/>
      <c r="F3102" s="90"/>
      <c r="G3102" s="90"/>
      <c r="H3102" s="90"/>
      <c r="I3102" s="90"/>
      <c r="J3102" s="90"/>
      <c r="K3102" s="92"/>
    </row>
    <row r="3103" spans="2:11" ht="15.6" customHeight="1" x14ac:dyDescent="0.4">
      <c r="B3103" s="89">
        <v>1549</v>
      </c>
      <c r="C3103" s="89">
        <v>2287</v>
      </c>
      <c r="D3103" s="20" t="s">
        <v>2972</v>
      </c>
      <c r="E3103" s="89">
        <v>87</v>
      </c>
      <c r="F3103" s="89" t="s">
        <v>13</v>
      </c>
      <c r="G3103" s="89" t="s">
        <v>29</v>
      </c>
      <c r="H3103" s="89"/>
      <c r="I3103" s="89"/>
      <c r="J3103" s="89">
        <v>2058</v>
      </c>
      <c r="K3103" s="91" t="s">
        <v>19</v>
      </c>
    </row>
    <row r="3104" spans="2:11" ht="16.350000000000001" customHeight="1" thickBot="1" x14ac:dyDescent="0.45">
      <c r="B3104" s="90"/>
      <c r="C3104" s="90"/>
      <c r="D3104" s="48" t="s">
        <v>2973</v>
      </c>
      <c r="E3104" s="90"/>
      <c r="F3104" s="90"/>
      <c r="G3104" s="90"/>
      <c r="H3104" s="90"/>
      <c r="I3104" s="90"/>
      <c r="J3104" s="90"/>
      <c r="K3104" s="92"/>
    </row>
    <row r="3105" spans="2:11" ht="15.6" customHeight="1" x14ac:dyDescent="0.4">
      <c r="B3105" s="89">
        <v>1550</v>
      </c>
      <c r="C3105" s="89">
        <v>2288</v>
      </c>
      <c r="D3105" s="20" t="s">
        <v>2974</v>
      </c>
      <c r="E3105" s="89">
        <v>88</v>
      </c>
      <c r="F3105" s="89" t="s">
        <v>13</v>
      </c>
      <c r="G3105" s="89" t="s">
        <v>146</v>
      </c>
      <c r="H3105" s="89"/>
      <c r="I3105" s="89"/>
      <c r="J3105" s="89">
        <v>1973</v>
      </c>
      <c r="K3105" s="91" t="s">
        <v>19</v>
      </c>
    </row>
    <row r="3106" spans="2:11" ht="16.350000000000001" customHeight="1" thickBot="1" x14ac:dyDescent="0.45">
      <c r="B3106" s="90"/>
      <c r="C3106" s="90"/>
      <c r="D3106" s="48" t="s">
        <v>2975</v>
      </c>
      <c r="E3106" s="90"/>
      <c r="F3106" s="90"/>
      <c r="G3106" s="90"/>
      <c r="H3106" s="90"/>
      <c r="I3106" s="90"/>
      <c r="J3106" s="90"/>
      <c r="K3106" s="92"/>
    </row>
    <row r="3107" spans="2:11" ht="15.6" customHeight="1" x14ac:dyDescent="0.4">
      <c r="B3107" s="89">
        <v>1551</v>
      </c>
      <c r="C3107" s="89">
        <v>2289</v>
      </c>
      <c r="D3107" s="20" t="s">
        <v>2976</v>
      </c>
      <c r="E3107" s="89" t="s">
        <v>46</v>
      </c>
      <c r="F3107" s="89" t="s">
        <v>13</v>
      </c>
      <c r="G3107" s="89" t="s">
        <v>29</v>
      </c>
      <c r="H3107" s="89"/>
      <c r="I3107" s="89"/>
      <c r="J3107" s="89">
        <v>2063</v>
      </c>
      <c r="K3107" s="91" t="s">
        <v>19</v>
      </c>
    </row>
    <row r="3108" spans="2:11" ht="16.350000000000001" customHeight="1" thickBot="1" x14ac:dyDescent="0.45">
      <c r="B3108" s="90"/>
      <c r="C3108" s="90"/>
      <c r="D3108" s="48" t="s">
        <v>2977</v>
      </c>
      <c r="E3108" s="90"/>
      <c r="F3108" s="90"/>
      <c r="G3108" s="90"/>
      <c r="H3108" s="90"/>
      <c r="I3108" s="90"/>
      <c r="J3108" s="90"/>
      <c r="K3108" s="92"/>
    </row>
    <row r="3109" spans="2:11" ht="15.6" customHeight="1" x14ac:dyDescent="0.4">
      <c r="B3109" s="89">
        <v>1552</v>
      </c>
      <c r="C3109" s="89">
        <v>2290</v>
      </c>
      <c r="D3109" s="20" t="s">
        <v>2978</v>
      </c>
      <c r="E3109" s="89" t="s">
        <v>13</v>
      </c>
      <c r="F3109" s="89" t="s">
        <v>13</v>
      </c>
      <c r="G3109" s="89" t="s">
        <v>29</v>
      </c>
      <c r="H3109" s="89"/>
      <c r="I3109" s="89"/>
      <c r="J3109" s="89">
        <v>2052</v>
      </c>
      <c r="K3109" s="91" t="s">
        <v>19</v>
      </c>
    </row>
    <row r="3110" spans="2:11" ht="16.350000000000001" customHeight="1" thickBot="1" x14ac:dyDescent="0.45">
      <c r="B3110" s="90"/>
      <c r="C3110" s="90"/>
      <c r="D3110" s="48" t="s">
        <v>2979</v>
      </c>
      <c r="E3110" s="90"/>
      <c r="F3110" s="90"/>
      <c r="G3110" s="90"/>
      <c r="H3110" s="90"/>
      <c r="I3110" s="90"/>
      <c r="J3110" s="90"/>
      <c r="K3110" s="92"/>
    </row>
    <row r="3111" spans="2:11" ht="15.6" customHeight="1" x14ac:dyDescent="0.4">
      <c r="B3111" s="89">
        <v>1553</v>
      </c>
      <c r="C3111" s="89">
        <v>2291</v>
      </c>
      <c r="D3111" s="20" t="s">
        <v>2980</v>
      </c>
      <c r="E3111" s="89">
        <v>65</v>
      </c>
      <c r="F3111" s="89" t="s">
        <v>13</v>
      </c>
      <c r="G3111" s="89" t="s">
        <v>469</v>
      </c>
      <c r="H3111" s="89"/>
      <c r="I3111" s="89"/>
      <c r="J3111" s="89">
        <v>2020</v>
      </c>
      <c r="K3111" s="91" t="s">
        <v>19</v>
      </c>
    </row>
    <row r="3112" spans="2:11" ht="16.350000000000001" customHeight="1" thickBot="1" x14ac:dyDescent="0.45">
      <c r="B3112" s="90"/>
      <c r="C3112" s="90"/>
      <c r="D3112" s="48" t="s">
        <v>2981</v>
      </c>
      <c r="E3112" s="90"/>
      <c r="F3112" s="90"/>
      <c r="G3112" s="90"/>
      <c r="H3112" s="90"/>
      <c r="I3112" s="90"/>
      <c r="J3112" s="90"/>
      <c r="K3112" s="92"/>
    </row>
    <row r="3113" spans="2:11" ht="15.6" customHeight="1" x14ac:dyDescent="0.4">
      <c r="B3113" s="89">
        <v>1554</v>
      </c>
      <c r="C3113" s="89">
        <v>2292</v>
      </c>
      <c r="D3113" s="20" t="s">
        <v>2982</v>
      </c>
      <c r="E3113" s="89" t="s">
        <v>13</v>
      </c>
      <c r="F3113" s="89" t="s">
        <v>13</v>
      </c>
      <c r="G3113" s="89" t="s">
        <v>116</v>
      </c>
      <c r="H3113" s="89"/>
      <c r="I3113" s="89"/>
      <c r="J3113" s="89">
        <v>2110</v>
      </c>
      <c r="K3113" s="91" t="s">
        <v>19</v>
      </c>
    </row>
    <row r="3114" spans="2:11" ht="16.350000000000001" customHeight="1" thickBot="1" x14ac:dyDescent="0.45">
      <c r="B3114" s="90"/>
      <c r="C3114" s="90"/>
      <c r="D3114" s="48" t="s">
        <v>2983</v>
      </c>
      <c r="E3114" s="90"/>
      <c r="F3114" s="90"/>
      <c r="G3114" s="90"/>
      <c r="H3114" s="90"/>
      <c r="I3114" s="90"/>
      <c r="J3114" s="90"/>
      <c r="K3114" s="92"/>
    </row>
    <row r="3115" spans="2:11" ht="15.6" customHeight="1" x14ac:dyDescent="0.4">
      <c r="B3115" s="89">
        <v>1555</v>
      </c>
      <c r="C3115" s="89">
        <v>2293</v>
      </c>
      <c r="D3115" s="20" t="s">
        <v>2984</v>
      </c>
      <c r="E3115" s="89" t="s">
        <v>13</v>
      </c>
      <c r="F3115" s="89" t="s">
        <v>13</v>
      </c>
      <c r="G3115" s="89" t="s">
        <v>323</v>
      </c>
      <c r="H3115" s="89"/>
      <c r="I3115" s="89"/>
      <c r="J3115" s="89">
        <v>2053</v>
      </c>
      <c r="K3115" s="91" t="s">
        <v>19</v>
      </c>
    </row>
    <row r="3116" spans="2:11" ht="16.350000000000001" customHeight="1" thickBot="1" x14ac:dyDescent="0.45">
      <c r="B3116" s="90"/>
      <c r="C3116" s="90"/>
      <c r="D3116" s="48" t="s">
        <v>2985</v>
      </c>
      <c r="E3116" s="90"/>
      <c r="F3116" s="90"/>
      <c r="G3116" s="90"/>
      <c r="H3116" s="90"/>
      <c r="I3116" s="90"/>
      <c r="J3116" s="90"/>
      <c r="K3116" s="92"/>
    </row>
    <row r="3117" spans="2:11" ht="15.6" customHeight="1" x14ac:dyDescent="0.4">
      <c r="B3117" s="89">
        <v>1556</v>
      </c>
      <c r="C3117" s="89">
        <v>2294</v>
      </c>
      <c r="D3117" s="20" t="s">
        <v>2986</v>
      </c>
      <c r="E3117" s="89" t="s">
        <v>13</v>
      </c>
      <c r="F3117" s="89" t="s">
        <v>13</v>
      </c>
      <c r="G3117" s="89" t="s">
        <v>22</v>
      </c>
      <c r="H3117" s="89"/>
      <c r="I3117" s="89"/>
      <c r="J3117" s="89">
        <v>2162</v>
      </c>
      <c r="K3117" s="91" t="s">
        <v>15</v>
      </c>
    </row>
    <row r="3118" spans="2:11" ht="16.350000000000001" customHeight="1" thickBot="1" x14ac:dyDescent="0.45">
      <c r="B3118" s="90"/>
      <c r="C3118" s="90"/>
      <c r="D3118" s="48" t="s">
        <v>2987</v>
      </c>
      <c r="E3118" s="90"/>
      <c r="F3118" s="90"/>
      <c r="G3118" s="90"/>
      <c r="H3118" s="90"/>
      <c r="I3118" s="90"/>
      <c r="J3118" s="90"/>
      <c r="K3118" s="92"/>
    </row>
    <row r="3119" spans="2:11" ht="15.6" customHeight="1" x14ac:dyDescent="0.4">
      <c r="B3119" s="89">
        <v>1557</v>
      </c>
      <c r="C3119" s="89">
        <v>2295</v>
      </c>
      <c r="D3119" s="20" t="s">
        <v>2988</v>
      </c>
      <c r="E3119" s="89" t="s">
        <v>13</v>
      </c>
      <c r="F3119" s="89" t="s">
        <v>13</v>
      </c>
      <c r="G3119" s="89" t="s">
        <v>39</v>
      </c>
      <c r="H3119" s="89"/>
      <c r="I3119" s="89"/>
      <c r="J3119" s="89">
        <v>2071</v>
      </c>
      <c r="K3119" s="91" t="s">
        <v>19</v>
      </c>
    </row>
    <row r="3120" spans="2:11" ht="16.350000000000001" customHeight="1" thickBot="1" x14ac:dyDescent="0.45">
      <c r="B3120" s="90"/>
      <c r="C3120" s="90"/>
      <c r="D3120" s="48" t="s">
        <v>2989</v>
      </c>
      <c r="E3120" s="90"/>
      <c r="F3120" s="90"/>
      <c r="G3120" s="90"/>
      <c r="H3120" s="90"/>
      <c r="I3120" s="90"/>
      <c r="J3120" s="90"/>
      <c r="K3120" s="92"/>
    </row>
    <row r="3121" spans="2:11" ht="15.6" customHeight="1" x14ac:dyDescent="0.4">
      <c r="B3121" s="89">
        <v>1558</v>
      </c>
      <c r="C3121" s="89">
        <v>2296</v>
      </c>
      <c r="D3121" s="20" t="s">
        <v>2990</v>
      </c>
      <c r="E3121" s="89">
        <v>90</v>
      </c>
      <c r="F3121" s="89" t="s">
        <v>13</v>
      </c>
      <c r="G3121" s="89" t="s">
        <v>79</v>
      </c>
      <c r="H3121" s="89"/>
      <c r="I3121" s="89"/>
      <c r="J3121" s="89">
        <v>2070</v>
      </c>
      <c r="K3121" s="91" t="s">
        <v>19</v>
      </c>
    </row>
    <row r="3122" spans="2:11" ht="16.350000000000001" customHeight="1" thickBot="1" x14ac:dyDescent="0.45">
      <c r="B3122" s="90"/>
      <c r="C3122" s="90"/>
      <c r="D3122" s="48" t="s">
        <v>2991</v>
      </c>
      <c r="E3122" s="90"/>
      <c r="F3122" s="90"/>
      <c r="G3122" s="90"/>
      <c r="H3122" s="90"/>
      <c r="I3122" s="90"/>
      <c r="J3122" s="90"/>
      <c r="K3122" s="92"/>
    </row>
    <row r="3123" spans="2:11" ht="15.6" customHeight="1" x14ac:dyDescent="0.4">
      <c r="B3123" s="89">
        <v>1559</v>
      </c>
      <c r="C3123" s="89">
        <v>2297</v>
      </c>
      <c r="D3123" s="20" t="s">
        <v>2992</v>
      </c>
      <c r="E3123" s="89">
        <v>56</v>
      </c>
      <c r="F3123" s="89" t="s">
        <v>13</v>
      </c>
      <c r="G3123" s="89" t="s">
        <v>2184</v>
      </c>
      <c r="H3123" s="89"/>
      <c r="I3123" s="89"/>
      <c r="J3123" s="89">
        <v>2008</v>
      </c>
      <c r="K3123" s="91" t="s">
        <v>19</v>
      </c>
    </row>
    <row r="3124" spans="2:11" ht="16.350000000000001" customHeight="1" thickBot="1" x14ac:dyDescent="0.45">
      <c r="B3124" s="90"/>
      <c r="C3124" s="90"/>
      <c r="D3124" s="48" t="s">
        <v>2993</v>
      </c>
      <c r="E3124" s="90"/>
      <c r="F3124" s="90"/>
      <c r="G3124" s="90"/>
      <c r="H3124" s="90"/>
      <c r="I3124" s="90"/>
      <c r="J3124" s="90"/>
      <c r="K3124" s="92"/>
    </row>
    <row r="3125" spans="2:11" ht="15.6" customHeight="1" x14ac:dyDescent="0.4">
      <c r="B3125" s="89">
        <v>1560</v>
      </c>
      <c r="C3125" s="89">
        <v>4073</v>
      </c>
      <c r="D3125" s="20" t="s">
        <v>6138</v>
      </c>
      <c r="E3125" s="89" t="s">
        <v>510</v>
      </c>
      <c r="F3125" s="89" t="s">
        <v>13</v>
      </c>
      <c r="G3125" s="89" t="s">
        <v>193</v>
      </c>
      <c r="H3125" s="89">
        <v>7</v>
      </c>
      <c r="I3125" s="89">
        <v>-10</v>
      </c>
      <c r="J3125" s="89">
        <v>2075</v>
      </c>
      <c r="K3125" s="91" t="s">
        <v>15</v>
      </c>
    </row>
    <row r="3126" spans="2:11" ht="16.350000000000001" customHeight="1" thickBot="1" x14ac:dyDescent="0.45">
      <c r="B3126" s="90"/>
      <c r="C3126" s="90"/>
      <c r="D3126" s="48" t="s">
        <v>6197</v>
      </c>
      <c r="E3126" s="90"/>
      <c r="F3126" s="90"/>
      <c r="G3126" s="90"/>
      <c r="H3126" s="90"/>
      <c r="I3126" s="90"/>
      <c r="J3126" s="90"/>
      <c r="K3126" s="92"/>
    </row>
    <row r="3127" spans="2:11" ht="15.6" customHeight="1" x14ac:dyDescent="0.4">
      <c r="B3127" s="89">
        <v>1561</v>
      </c>
      <c r="C3127" s="89">
        <v>3856</v>
      </c>
      <c r="D3127" s="20" t="s">
        <v>2994</v>
      </c>
      <c r="E3127" s="89" t="s">
        <v>13</v>
      </c>
      <c r="F3127" s="89" t="s">
        <v>13</v>
      </c>
      <c r="G3127" s="89" t="s">
        <v>494</v>
      </c>
      <c r="H3127" s="89"/>
      <c r="I3127" s="89"/>
      <c r="J3127" s="89">
        <v>2100</v>
      </c>
      <c r="K3127" s="91" t="s">
        <v>19</v>
      </c>
    </row>
    <row r="3128" spans="2:11" ht="16.350000000000001" customHeight="1" thickBot="1" x14ac:dyDescent="0.45">
      <c r="B3128" s="90"/>
      <c r="C3128" s="90"/>
      <c r="D3128" s="48" t="s">
        <v>2995</v>
      </c>
      <c r="E3128" s="90"/>
      <c r="F3128" s="90"/>
      <c r="G3128" s="90"/>
      <c r="H3128" s="90"/>
      <c r="I3128" s="90"/>
      <c r="J3128" s="90"/>
      <c r="K3128" s="92"/>
    </row>
    <row r="3129" spans="2:11" ht="15.6" customHeight="1" x14ac:dyDescent="0.4">
      <c r="B3129" s="89">
        <v>1562</v>
      </c>
      <c r="C3129" s="89">
        <v>2298</v>
      </c>
      <c r="D3129" s="20" t="s">
        <v>2996</v>
      </c>
      <c r="E3129" s="89">
        <v>83</v>
      </c>
      <c r="F3129" s="89" t="s">
        <v>57</v>
      </c>
      <c r="G3129" s="89" t="s">
        <v>193</v>
      </c>
      <c r="H3129" s="89"/>
      <c r="I3129" s="89"/>
      <c r="J3129" s="89">
        <v>2264</v>
      </c>
      <c r="K3129" s="91" t="s">
        <v>15</v>
      </c>
    </row>
    <row r="3130" spans="2:11" ht="16.350000000000001" customHeight="1" thickBot="1" x14ac:dyDescent="0.45">
      <c r="B3130" s="90"/>
      <c r="C3130" s="90"/>
      <c r="D3130" s="48" t="s">
        <v>2997</v>
      </c>
      <c r="E3130" s="90"/>
      <c r="F3130" s="90"/>
      <c r="G3130" s="90"/>
      <c r="H3130" s="90"/>
      <c r="I3130" s="90"/>
      <c r="J3130" s="90"/>
      <c r="K3130" s="92"/>
    </row>
    <row r="3131" spans="2:11" ht="15.6" customHeight="1" x14ac:dyDescent="0.4">
      <c r="B3131" s="89">
        <v>1563</v>
      </c>
      <c r="C3131" s="89">
        <v>2299</v>
      </c>
      <c r="D3131" s="20" t="s">
        <v>2998</v>
      </c>
      <c r="E3131" s="89">
        <v>88</v>
      </c>
      <c r="F3131" s="89" t="s">
        <v>13</v>
      </c>
      <c r="G3131" s="89" t="s">
        <v>32</v>
      </c>
      <c r="H3131" s="89"/>
      <c r="I3131" s="89"/>
      <c r="J3131" s="89">
        <v>2012</v>
      </c>
      <c r="K3131" s="91" t="s">
        <v>19</v>
      </c>
    </row>
    <row r="3132" spans="2:11" ht="16.350000000000001" customHeight="1" thickBot="1" x14ac:dyDescent="0.45">
      <c r="B3132" s="90"/>
      <c r="C3132" s="90"/>
      <c r="D3132" s="48" t="s">
        <v>2999</v>
      </c>
      <c r="E3132" s="90"/>
      <c r="F3132" s="90"/>
      <c r="G3132" s="90"/>
      <c r="H3132" s="90"/>
      <c r="I3132" s="90"/>
      <c r="J3132" s="90"/>
      <c r="K3132" s="92"/>
    </row>
    <row r="3133" spans="2:11" ht="15.6" customHeight="1" x14ac:dyDescent="0.4">
      <c r="B3133" s="89">
        <v>1564</v>
      </c>
      <c r="C3133" s="89">
        <v>2300</v>
      </c>
      <c r="D3133" s="20" t="s">
        <v>3000</v>
      </c>
      <c r="E3133" s="89" t="s">
        <v>46</v>
      </c>
      <c r="F3133" s="89" t="s">
        <v>13</v>
      </c>
      <c r="G3133" s="89" t="s">
        <v>32</v>
      </c>
      <c r="H3133" s="89"/>
      <c r="I3133" s="89"/>
      <c r="J3133" s="89">
        <v>2007</v>
      </c>
      <c r="K3133" s="91" t="s">
        <v>19</v>
      </c>
    </row>
    <row r="3134" spans="2:11" ht="16.350000000000001" customHeight="1" thickBot="1" x14ac:dyDescent="0.45">
      <c r="B3134" s="90"/>
      <c r="C3134" s="90"/>
      <c r="D3134" s="48" t="s">
        <v>3001</v>
      </c>
      <c r="E3134" s="90"/>
      <c r="F3134" s="90"/>
      <c r="G3134" s="90"/>
      <c r="H3134" s="90"/>
      <c r="I3134" s="90"/>
      <c r="J3134" s="90"/>
      <c r="K3134" s="92"/>
    </row>
    <row r="3135" spans="2:11" ht="15.6" customHeight="1" x14ac:dyDescent="0.4">
      <c r="B3135" s="89">
        <v>1565</v>
      </c>
      <c r="C3135" s="89">
        <v>2301</v>
      </c>
      <c r="D3135" s="20" t="s">
        <v>3002</v>
      </c>
      <c r="E3135" s="89">
        <v>94</v>
      </c>
      <c r="F3135" s="89" t="s">
        <v>13</v>
      </c>
      <c r="G3135" s="89" t="s">
        <v>32</v>
      </c>
      <c r="H3135" s="89"/>
      <c r="I3135" s="89"/>
      <c r="J3135" s="89">
        <v>2043</v>
      </c>
      <c r="K3135" s="91" t="s">
        <v>19</v>
      </c>
    </row>
    <row r="3136" spans="2:11" ht="16.350000000000001" customHeight="1" thickBot="1" x14ac:dyDescent="0.45">
      <c r="B3136" s="90"/>
      <c r="C3136" s="90"/>
      <c r="D3136" s="48" t="s">
        <v>3003</v>
      </c>
      <c r="E3136" s="90"/>
      <c r="F3136" s="90"/>
      <c r="G3136" s="90"/>
      <c r="H3136" s="90"/>
      <c r="I3136" s="90"/>
      <c r="J3136" s="90"/>
      <c r="K3136" s="92"/>
    </row>
    <row r="3137" spans="2:11" ht="15.6" customHeight="1" x14ac:dyDescent="0.4">
      <c r="B3137" s="89">
        <v>1566</v>
      </c>
      <c r="C3137" s="89">
        <v>2303</v>
      </c>
      <c r="D3137" s="20" t="s">
        <v>3004</v>
      </c>
      <c r="E3137" s="89" t="s">
        <v>13</v>
      </c>
      <c r="F3137" s="89" t="s">
        <v>13</v>
      </c>
      <c r="G3137" s="89" t="s">
        <v>22</v>
      </c>
      <c r="H3137" s="89"/>
      <c r="I3137" s="89"/>
      <c r="J3137" s="89">
        <v>2098</v>
      </c>
      <c r="K3137" s="91" t="s">
        <v>19</v>
      </c>
    </row>
    <row r="3138" spans="2:11" ht="16.350000000000001" customHeight="1" thickBot="1" x14ac:dyDescent="0.45">
      <c r="B3138" s="90"/>
      <c r="C3138" s="90"/>
      <c r="D3138" s="48" t="s">
        <v>3005</v>
      </c>
      <c r="E3138" s="90"/>
      <c r="F3138" s="90"/>
      <c r="G3138" s="90"/>
      <c r="H3138" s="90"/>
      <c r="I3138" s="90"/>
      <c r="J3138" s="90"/>
      <c r="K3138" s="92"/>
    </row>
    <row r="3139" spans="2:11" ht="15.6" customHeight="1" x14ac:dyDescent="0.4">
      <c r="B3139" s="89">
        <v>1567</v>
      </c>
      <c r="C3139" s="89">
        <v>2304</v>
      </c>
      <c r="D3139" s="20" t="s">
        <v>3006</v>
      </c>
      <c r="E3139" s="89" t="s">
        <v>13</v>
      </c>
      <c r="F3139" s="89" t="s">
        <v>13</v>
      </c>
      <c r="G3139" s="89" t="s">
        <v>22</v>
      </c>
      <c r="H3139" s="89"/>
      <c r="I3139" s="89"/>
      <c r="J3139" s="89">
        <v>2044</v>
      </c>
      <c r="K3139" s="91" t="s">
        <v>19</v>
      </c>
    </row>
    <row r="3140" spans="2:11" ht="16.350000000000001" customHeight="1" thickBot="1" x14ac:dyDescent="0.45">
      <c r="B3140" s="90"/>
      <c r="C3140" s="90"/>
      <c r="D3140" s="48" t="s">
        <v>3007</v>
      </c>
      <c r="E3140" s="90"/>
      <c r="F3140" s="90"/>
      <c r="G3140" s="90"/>
      <c r="H3140" s="90"/>
      <c r="I3140" s="90"/>
      <c r="J3140" s="90"/>
      <c r="K3140" s="92"/>
    </row>
    <row r="3141" spans="2:11" ht="15.6" customHeight="1" x14ac:dyDescent="0.4">
      <c r="B3141" s="89">
        <v>1568</v>
      </c>
      <c r="C3141" s="89">
        <v>2305</v>
      </c>
      <c r="D3141" s="20" t="s">
        <v>3008</v>
      </c>
      <c r="E3141" s="89">
        <v>89</v>
      </c>
      <c r="F3141" s="89" t="s">
        <v>13</v>
      </c>
      <c r="G3141" s="89" t="s">
        <v>85</v>
      </c>
      <c r="H3141" s="89"/>
      <c r="I3141" s="89"/>
      <c r="J3141" s="89">
        <v>2064</v>
      </c>
      <c r="K3141" s="91" t="s">
        <v>19</v>
      </c>
    </row>
    <row r="3142" spans="2:11" ht="16.350000000000001" customHeight="1" thickBot="1" x14ac:dyDescent="0.45">
      <c r="B3142" s="90"/>
      <c r="C3142" s="90"/>
      <c r="D3142" s="48" t="s">
        <v>3009</v>
      </c>
      <c r="E3142" s="90"/>
      <c r="F3142" s="90"/>
      <c r="G3142" s="90"/>
      <c r="H3142" s="90"/>
      <c r="I3142" s="90"/>
      <c r="J3142" s="90"/>
      <c r="K3142" s="92"/>
    </row>
    <row r="3143" spans="2:11" ht="15.6" customHeight="1" x14ac:dyDescent="0.4">
      <c r="B3143" s="89">
        <v>1569</v>
      </c>
      <c r="C3143" s="89">
        <v>2306</v>
      </c>
      <c r="D3143" s="20" t="s">
        <v>3010</v>
      </c>
      <c r="E3143" s="89">
        <v>88</v>
      </c>
      <c r="F3143" s="89" t="s">
        <v>13</v>
      </c>
      <c r="G3143" s="89" t="s">
        <v>32</v>
      </c>
      <c r="H3143" s="89"/>
      <c r="I3143" s="89"/>
      <c r="J3143" s="89">
        <v>2041</v>
      </c>
      <c r="K3143" s="91" t="s">
        <v>19</v>
      </c>
    </row>
    <row r="3144" spans="2:11" ht="16.350000000000001" customHeight="1" thickBot="1" x14ac:dyDescent="0.45">
      <c r="B3144" s="90"/>
      <c r="C3144" s="90"/>
      <c r="D3144" s="48" t="s">
        <v>3011</v>
      </c>
      <c r="E3144" s="90"/>
      <c r="F3144" s="90"/>
      <c r="G3144" s="90"/>
      <c r="H3144" s="90"/>
      <c r="I3144" s="90"/>
      <c r="J3144" s="90"/>
      <c r="K3144" s="92"/>
    </row>
    <row r="3145" spans="2:11" ht="15.6" customHeight="1" x14ac:dyDescent="0.4">
      <c r="B3145" s="89">
        <v>1570</v>
      </c>
      <c r="C3145" s="89">
        <v>2307</v>
      </c>
      <c r="D3145" s="20" t="s">
        <v>3012</v>
      </c>
      <c r="E3145" s="89">
        <v>43</v>
      </c>
      <c r="F3145" s="89" t="s">
        <v>13</v>
      </c>
      <c r="G3145" s="89" t="s">
        <v>32</v>
      </c>
      <c r="H3145" s="89"/>
      <c r="I3145" s="89"/>
      <c r="J3145" s="89">
        <v>1958</v>
      </c>
      <c r="K3145" s="91" t="s">
        <v>19</v>
      </c>
    </row>
    <row r="3146" spans="2:11" ht="16.350000000000001" customHeight="1" thickBot="1" x14ac:dyDescent="0.45">
      <c r="B3146" s="90"/>
      <c r="C3146" s="90"/>
      <c r="D3146" s="48" t="s">
        <v>3013</v>
      </c>
      <c r="E3146" s="90"/>
      <c r="F3146" s="90"/>
      <c r="G3146" s="90"/>
      <c r="H3146" s="90"/>
      <c r="I3146" s="90"/>
      <c r="J3146" s="90"/>
      <c r="K3146" s="92"/>
    </row>
    <row r="3147" spans="2:11" ht="15.6" customHeight="1" x14ac:dyDescent="0.4">
      <c r="B3147" s="89">
        <v>1571</v>
      </c>
      <c r="C3147" s="89">
        <v>2308</v>
      </c>
      <c r="D3147" s="20" t="s">
        <v>3014</v>
      </c>
      <c r="E3147" s="89">
        <v>99</v>
      </c>
      <c r="F3147" s="89" t="s">
        <v>13</v>
      </c>
      <c r="G3147" s="89" t="s">
        <v>32</v>
      </c>
      <c r="H3147" s="89"/>
      <c r="I3147" s="89"/>
      <c r="J3147" s="89">
        <v>1985</v>
      </c>
      <c r="K3147" s="91" t="s">
        <v>19</v>
      </c>
    </row>
    <row r="3148" spans="2:11" ht="16.350000000000001" customHeight="1" thickBot="1" x14ac:dyDescent="0.45">
      <c r="B3148" s="90"/>
      <c r="C3148" s="90"/>
      <c r="D3148" s="48" t="s">
        <v>3015</v>
      </c>
      <c r="E3148" s="90"/>
      <c r="F3148" s="90"/>
      <c r="G3148" s="90"/>
      <c r="H3148" s="90"/>
      <c r="I3148" s="90"/>
      <c r="J3148" s="90"/>
      <c r="K3148" s="92"/>
    </row>
    <row r="3149" spans="2:11" ht="15.6" customHeight="1" x14ac:dyDescent="0.4">
      <c r="B3149" s="89">
        <v>1572</v>
      </c>
      <c r="C3149" s="89">
        <v>2309</v>
      </c>
      <c r="D3149" s="20" t="s">
        <v>3016</v>
      </c>
      <c r="E3149" s="89" t="s">
        <v>82</v>
      </c>
      <c r="F3149" s="89" t="s">
        <v>13</v>
      </c>
      <c r="G3149" s="89" t="s">
        <v>292</v>
      </c>
      <c r="H3149" s="89"/>
      <c r="I3149" s="89"/>
      <c r="J3149" s="89">
        <v>2153</v>
      </c>
      <c r="K3149" s="91" t="s">
        <v>19</v>
      </c>
    </row>
    <row r="3150" spans="2:11" ht="16.350000000000001" customHeight="1" thickBot="1" x14ac:dyDescent="0.45">
      <c r="B3150" s="90"/>
      <c r="C3150" s="90"/>
      <c r="D3150" s="48" t="s">
        <v>3017</v>
      </c>
      <c r="E3150" s="90"/>
      <c r="F3150" s="90"/>
      <c r="G3150" s="90"/>
      <c r="H3150" s="90"/>
      <c r="I3150" s="90"/>
      <c r="J3150" s="90"/>
      <c r="K3150" s="92"/>
    </row>
    <row r="3151" spans="2:11" ht="15.6" customHeight="1" x14ac:dyDescent="0.4">
      <c r="B3151" s="89">
        <v>1573</v>
      </c>
      <c r="C3151" s="89">
        <v>2310</v>
      </c>
      <c r="D3151" s="20" t="s">
        <v>3018</v>
      </c>
      <c r="E3151" s="89" t="s">
        <v>13</v>
      </c>
      <c r="F3151" s="89" t="s">
        <v>13</v>
      </c>
      <c r="G3151" s="89" t="s">
        <v>29</v>
      </c>
      <c r="H3151" s="89"/>
      <c r="I3151" s="89"/>
      <c r="J3151" s="89">
        <v>2006</v>
      </c>
      <c r="K3151" s="91" t="s">
        <v>19</v>
      </c>
    </row>
    <row r="3152" spans="2:11" ht="16.350000000000001" customHeight="1" thickBot="1" x14ac:dyDescent="0.45">
      <c r="B3152" s="90"/>
      <c r="C3152" s="90"/>
      <c r="D3152" s="48" t="s">
        <v>3019</v>
      </c>
      <c r="E3152" s="90"/>
      <c r="F3152" s="90"/>
      <c r="G3152" s="90"/>
      <c r="H3152" s="90"/>
      <c r="I3152" s="90"/>
      <c r="J3152" s="90"/>
      <c r="K3152" s="92"/>
    </row>
    <row r="3153" spans="2:11" ht="15.6" customHeight="1" x14ac:dyDescent="0.4">
      <c r="B3153" s="89">
        <v>1574</v>
      </c>
      <c r="C3153" s="89">
        <v>2311</v>
      </c>
      <c r="D3153" s="20" t="s">
        <v>3020</v>
      </c>
      <c r="E3153" s="89">
        <v>90</v>
      </c>
      <c r="F3153" s="89" t="s">
        <v>13</v>
      </c>
      <c r="G3153" s="89" t="s">
        <v>29</v>
      </c>
      <c r="H3153" s="89"/>
      <c r="I3153" s="89"/>
      <c r="J3153" s="89">
        <v>2002</v>
      </c>
      <c r="K3153" s="91" t="s">
        <v>19</v>
      </c>
    </row>
    <row r="3154" spans="2:11" ht="16.350000000000001" customHeight="1" thickBot="1" x14ac:dyDescent="0.45">
      <c r="B3154" s="90"/>
      <c r="C3154" s="90"/>
      <c r="D3154" s="48" t="s">
        <v>3021</v>
      </c>
      <c r="E3154" s="90"/>
      <c r="F3154" s="90"/>
      <c r="G3154" s="90"/>
      <c r="H3154" s="90"/>
      <c r="I3154" s="90"/>
      <c r="J3154" s="90"/>
      <c r="K3154" s="92"/>
    </row>
    <row r="3155" spans="2:11" ht="15.6" customHeight="1" x14ac:dyDescent="0.4">
      <c r="B3155" s="89">
        <v>1575</v>
      </c>
      <c r="C3155" s="89">
        <v>2312</v>
      </c>
      <c r="D3155" s="20" t="s">
        <v>3022</v>
      </c>
      <c r="E3155" s="89">
        <v>93</v>
      </c>
      <c r="F3155" s="89" t="s">
        <v>13</v>
      </c>
      <c r="G3155" s="89" t="s">
        <v>32</v>
      </c>
      <c r="H3155" s="89"/>
      <c r="I3155" s="89"/>
      <c r="J3155" s="89">
        <v>2071</v>
      </c>
      <c r="K3155" s="91" t="s">
        <v>19</v>
      </c>
    </row>
    <row r="3156" spans="2:11" ht="16.350000000000001" customHeight="1" thickBot="1" x14ac:dyDescent="0.45">
      <c r="B3156" s="90"/>
      <c r="C3156" s="90"/>
      <c r="D3156" s="48" t="s">
        <v>3023</v>
      </c>
      <c r="E3156" s="90"/>
      <c r="F3156" s="90"/>
      <c r="G3156" s="90"/>
      <c r="H3156" s="90"/>
      <c r="I3156" s="90"/>
      <c r="J3156" s="90"/>
      <c r="K3156" s="92"/>
    </row>
    <row r="3157" spans="2:11" ht="15.6" customHeight="1" x14ac:dyDescent="0.4">
      <c r="B3157" s="89">
        <v>1576</v>
      </c>
      <c r="C3157" s="89">
        <v>2313</v>
      </c>
      <c r="D3157" s="20" t="s">
        <v>3024</v>
      </c>
      <c r="E3157" s="89" t="s">
        <v>13</v>
      </c>
      <c r="F3157" s="89" t="s">
        <v>13</v>
      </c>
      <c r="G3157" s="89" t="s">
        <v>323</v>
      </c>
      <c r="H3157" s="89"/>
      <c r="I3157" s="89"/>
      <c r="J3157" s="89">
        <v>2055</v>
      </c>
      <c r="K3157" s="91" t="s">
        <v>19</v>
      </c>
    </row>
    <row r="3158" spans="2:11" ht="16.350000000000001" customHeight="1" thickBot="1" x14ac:dyDescent="0.45">
      <c r="B3158" s="90"/>
      <c r="C3158" s="90"/>
      <c r="D3158" s="48" t="s">
        <v>3025</v>
      </c>
      <c r="E3158" s="90"/>
      <c r="F3158" s="90"/>
      <c r="G3158" s="90"/>
      <c r="H3158" s="90"/>
      <c r="I3158" s="90"/>
      <c r="J3158" s="90"/>
      <c r="K3158" s="92"/>
    </row>
    <row r="3159" spans="2:11" ht="15.6" customHeight="1" x14ac:dyDescent="0.4">
      <c r="B3159" s="89">
        <v>1577</v>
      </c>
      <c r="C3159" s="89">
        <v>2314</v>
      </c>
      <c r="D3159" s="20" t="s">
        <v>3026</v>
      </c>
      <c r="E3159" s="89">
        <v>59</v>
      </c>
      <c r="F3159" s="89" t="s">
        <v>13</v>
      </c>
      <c r="G3159" s="89" t="s">
        <v>323</v>
      </c>
      <c r="H3159" s="89"/>
      <c r="I3159" s="89"/>
      <c r="J3159" s="89">
        <v>2048</v>
      </c>
      <c r="K3159" s="91" t="s">
        <v>19</v>
      </c>
    </row>
    <row r="3160" spans="2:11" ht="16.350000000000001" customHeight="1" thickBot="1" x14ac:dyDescent="0.45">
      <c r="B3160" s="90"/>
      <c r="C3160" s="90"/>
      <c r="D3160" s="48" t="s">
        <v>3027</v>
      </c>
      <c r="E3160" s="90"/>
      <c r="F3160" s="90"/>
      <c r="G3160" s="90"/>
      <c r="H3160" s="90"/>
      <c r="I3160" s="90"/>
      <c r="J3160" s="90"/>
      <c r="K3160" s="92"/>
    </row>
    <row r="3161" spans="2:11" ht="15.6" customHeight="1" x14ac:dyDescent="0.4">
      <c r="B3161" s="89">
        <v>1578</v>
      </c>
      <c r="C3161" s="89">
        <v>2315</v>
      </c>
      <c r="D3161" s="20" t="s">
        <v>3028</v>
      </c>
      <c r="E3161" s="89" t="s">
        <v>13</v>
      </c>
      <c r="F3161" s="89" t="s">
        <v>13</v>
      </c>
      <c r="G3161" s="89" t="s">
        <v>14</v>
      </c>
      <c r="H3161" s="89"/>
      <c r="I3161" s="89"/>
      <c r="J3161" s="89">
        <v>2077</v>
      </c>
      <c r="K3161" s="91" t="s">
        <v>19</v>
      </c>
    </row>
    <row r="3162" spans="2:11" ht="16.350000000000001" customHeight="1" thickBot="1" x14ac:dyDescent="0.45">
      <c r="B3162" s="90"/>
      <c r="C3162" s="90"/>
      <c r="D3162" s="48" t="s">
        <v>3029</v>
      </c>
      <c r="E3162" s="90"/>
      <c r="F3162" s="90"/>
      <c r="G3162" s="90"/>
      <c r="H3162" s="90"/>
      <c r="I3162" s="90"/>
      <c r="J3162" s="90"/>
      <c r="K3162" s="92"/>
    </row>
    <row r="3163" spans="2:11" ht="15.6" customHeight="1" x14ac:dyDescent="0.4">
      <c r="B3163" s="89">
        <v>1579</v>
      </c>
      <c r="C3163" s="89">
        <v>2316</v>
      </c>
      <c r="D3163" s="20" t="s">
        <v>3030</v>
      </c>
      <c r="E3163" s="89" t="s">
        <v>13</v>
      </c>
      <c r="F3163" s="89" t="s">
        <v>13</v>
      </c>
      <c r="G3163" s="89" t="s">
        <v>22</v>
      </c>
      <c r="H3163" s="89"/>
      <c r="I3163" s="89"/>
      <c r="J3163" s="89">
        <v>2053</v>
      </c>
      <c r="K3163" s="91" t="s">
        <v>19</v>
      </c>
    </row>
    <row r="3164" spans="2:11" ht="16.350000000000001" customHeight="1" thickBot="1" x14ac:dyDescent="0.45">
      <c r="B3164" s="90"/>
      <c r="C3164" s="90"/>
      <c r="D3164" s="48" t="s">
        <v>3031</v>
      </c>
      <c r="E3164" s="90"/>
      <c r="F3164" s="90"/>
      <c r="G3164" s="90"/>
      <c r="H3164" s="90"/>
      <c r="I3164" s="90"/>
      <c r="J3164" s="90"/>
      <c r="K3164" s="92"/>
    </row>
    <row r="3165" spans="2:11" ht="15.6" customHeight="1" x14ac:dyDescent="0.4">
      <c r="B3165" s="89">
        <v>1580</v>
      </c>
      <c r="C3165" s="89">
        <v>2317</v>
      </c>
      <c r="D3165" s="20" t="s">
        <v>3032</v>
      </c>
      <c r="E3165" s="89" t="s">
        <v>13</v>
      </c>
      <c r="F3165" s="89" t="s">
        <v>13</v>
      </c>
      <c r="G3165" s="89" t="s">
        <v>242</v>
      </c>
      <c r="H3165" s="89"/>
      <c r="I3165" s="89"/>
      <c r="J3165" s="89">
        <v>2103</v>
      </c>
      <c r="K3165" s="91" t="s">
        <v>19</v>
      </c>
    </row>
    <row r="3166" spans="2:11" ht="16.350000000000001" customHeight="1" thickBot="1" x14ac:dyDescent="0.45">
      <c r="B3166" s="90"/>
      <c r="C3166" s="90"/>
      <c r="D3166" s="48" t="s">
        <v>3033</v>
      </c>
      <c r="E3166" s="90"/>
      <c r="F3166" s="90"/>
      <c r="G3166" s="90"/>
      <c r="H3166" s="90"/>
      <c r="I3166" s="90"/>
      <c r="J3166" s="90"/>
      <c r="K3166" s="92"/>
    </row>
    <row r="3167" spans="2:11" ht="15.6" customHeight="1" x14ac:dyDescent="0.4">
      <c r="B3167" s="89">
        <v>1581</v>
      </c>
      <c r="C3167" s="89">
        <v>3947</v>
      </c>
      <c r="D3167" s="20" t="s">
        <v>3034</v>
      </c>
      <c r="E3167" s="89" t="s">
        <v>13</v>
      </c>
      <c r="F3167" s="89" t="s">
        <v>13</v>
      </c>
      <c r="G3167" s="89" t="s">
        <v>22</v>
      </c>
      <c r="H3167" s="89"/>
      <c r="I3167" s="89"/>
      <c r="J3167" s="89">
        <v>2108</v>
      </c>
      <c r="K3167" s="91" t="s">
        <v>15</v>
      </c>
    </row>
    <row r="3168" spans="2:11" ht="16.350000000000001" customHeight="1" thickBot="1" x14ac:dyDescent="0.45">
      <c r="B3168" s="90"/>
      <c r="C3168" s="90"/>
      <c r="D3168" s="48" t="s">
        <v>3035</v>
      </c>
      <c r="E3168" s="90"/>
      <c r="F3168" s="90"/>
      <c r="G3168" s="90"/>
      <c r="H3168" s="90"/>
      <c r="I3168" s="90"/>
      <c r="J3168" s="90"/>
      <c r="K3168" s="92"/>
    </row>
    <row r="3169" spans="2:11" ht="15.6" customHeight="1" x14ac:dyDescent="0.4">
      <c r="B3169" s="89">
        <v>1582</v>
      </c>
      <c r="C3169" s="89">
        <v>3961</v>
      </c>
      <c r="D3169" s="20" t="s">
        <v>3036</v>
      </c>
      <c r="E3169" s="89" t="s">
        <v>13</v>
      </c>
      <c r="F3169" s="89" t="s">
        <v>13</v>
      </c>
      <c r="G3169" s="89" t="s">
        <v>22</v>
      </c>
      <c r="H3169" s="89"/>
      <c r="I3169" s="89"/>
      <c r="J3169" s="89">
        <v>2082</v>
      </c>
      <c r="K3169" s="91" t="s">
        <v>15</v>
      </c>
    </row>
    <row r="3170" spans="2:11" ht="16.350000000000001" customHeight="1" thickBot="1" x14ac:dyDescent="0.45">
      <c r="B3170" s="90"/>
      <c r="C3170" s="90"/>
      <c r="D3170" s="48" t="s">
        <v>3037</v>
      </c>
      <c r="E3170" s="90"/>
      <c r="F3170" s="90"/>
      <c r="G3170" s="90"/>
      <c r="H3170" s="90"/>
      <c r="I3170" s="90"/>
      <c r="J3170" s="90"/>
      <c r="K3170" s="92"/>
    </row>
    <row r="3171" spans="2:11" ht="15.6" customHeight="1" x14ac:dyDescent="0.4">
      <c r="B3171" s="89">
        <v>1583</v>
      </c>
      <c r="C3171" s="89">
        <v>3919</v>
      </c>
      <c r="D3171" s="20" t="s">
        <v>3038</v>
      </c>
      <c r="E3171" s="89">
        <v>75</v>
      </c>
      <c r="F3171" s="89" t="s">
        <v>13</v>
      </c>
      <c r="G3171" s="89" t="s">
        <v>116</v>
      </c>
      <c r="H3171" s="89"/>
      <c r="I3171" s="89"/>
      <c r="J3171" s="89">
        <v>2066</v>
      </c>
      <c r="K3171" s="91" t="s">
        <v>15</v>
      </c>
    </row>
    <row r="3172" spans="2:11" ht="16.350000000000001" customHeight="1" thickBot="1" x14ac:dyDescent="0.45">
      <c r="B3172" s="90"/>
      <c r="C3172" s="90"/>
      <c r="D3172" s="48" t="s">
        <v>3039</v>
      </c>
      <c r="E3172" s="90"/>
      <c r="F3172" s="90"/>
      <c r="G3172" s="90"/>
      <c r="H3172" s="90"/>
      <c r="I3172" s="90"/>
      <c r="J3172" s="90"/>
      <c r="K3172" s="92"/>
    </row>
    <row r="3173" spans="2:11" ht="15.6" customHeight="1" x14ac:dyDescent="0.4">
      <c r="B3173" s="89">
        <v>1584</v>
      </c>
      <c r="C3173" s="89">
        <v>2318</v>
      </c>
      <c r="D3173" s="20" t="s">
        <v>3040</v>
      </c>
      <c r="E3173" s="89">
        <v>73</v>
      </c>
      <c r="F3173" s="89" t="s">
        <v>13</v>
      </c>
      <c r="G3173" s="89" t="s">
        <v>116</v>
      </c>
      <c r="H3173" s="89"/>
      <c r="I3173" s="89"/>
      <c r="J3173" s="89">
        <v>2074</v>
      </c>
      <c r="K3173" s="91" t="s">
        <v>15</v>
      </c>
    </row>
    <row r="3174" spans="2:11" ht="16.350000000000001" customHeight="1" thickBot="1" x14ac:dyDescent="0.45">
      <c r="B3174" s="90"/>
      <c r="C3174" s="90"/>
      <c r="D3174" s="48" t="s">
        <v>3041</v>
      </c>
      <c r="E3174" s="90"/>
      <c r="F3174" s="90"/>
      <c r="G3174" s="90"/>
      <c r="H3174" s="90"/>
      <c r="I3174" s="90"/>
      <c r="J3174" s="90"/>
      <c r="K3174" s="92"/>
    </row>
    <row r="3175" spans="2:11" ht="15.6" customHeight="1" x14ac:dyDescent="0.4">
      <c r="B3175" s="89">
        <v>1585</v>
      </c>
      <c r="C3175" s="89">
        <v>2319</v>
      </c>
      <c r="D3175" s="20" t="s">
        <v>3042</v>
      </c>
      <c r="E3175" s="89" t="s">
        <v>46</v>
      </c>
      <c r="F3175" s="89" t="s">
        <v>13</v>
      </c>
      <c r="G3175" s="89" t="s">
        <v>277</v>
      </c>
      <c r="H3175" s="89"/>
      <c r="I3175" s="89"/>
      <c r="J3175" s="89">
        <v>2035</v>
      </c>
      <c r="K3175" s="91" t="s">
        <v>19</v>
      </c>
    </row>
    <row r="3176" spans="2:11" ht="16.350000000000001" customHeight="1" thickBot="1" x14ac:dyDescent="0.45">
      <c r="B3176" s="90"/>
      <c r="C3176" s="90"/>
      <c r="D3176" s="48" t="s">
        <v>3043</v>
      </c>
      <c r="E3176" s="90"/>
      <c r="F3176" s="90"/>
      <c r="G3176" s="90"/>
      <c r="H3176" s="90"/>
      <c r="I3176" s="90"/>
      <c r="J3176" s="90"/>
      <c r="K3176" s="92"/>
    </row>
    <row r="3177" spans="2:11" ht="15.6" customHeight="1" x14ac:dyDescent="0.4">
      <c r="B3177" s="89">
        <v>1586</v>
      </c>
      <c r="C3177" s="89">
        <v>2320</v>
      </c>
      <c r="D3177" s="20" t="s">
        <v>3044</v>
      </c>
      <c r="E3177" s="89">
        <v>64</v>
      </c>
      <c r="F3177" s="89" t="s">
        <v>134</v>
      </c>
      <c r="G3177" s="89" t="s">
        <v>32</v>
      </c>
      <c r="H3177" s="89"/>
      <c r="I3177" s="89"/>
      <c r="J3177" s="89">
        <v>2294</v>
      </c>
      <c r="K3177" s="91" t="s">
        <v>19</v>
      </c>
    </row>
    <row r="3178" spans="2:11" ht="16.350000000000001" customHeight="1" thickBot="1" x14ac:dyDescent="0.45">
      <c r="B3178" s="90"/>
      <c r="C3178" s="90"/>
      <c r="D3178" s="48" t="s">
        <v>3045</v>
      </c>
      <c r="E3178" s="90"/>
      <c r="F3178" s="90"/>
      <c r="G3178" s="90"/>
      <c r="H3178" s="90"/>
      <c r="I3178" s="90"/>
      <c r="J3178" s="90"/>
      <c r="K3178" s="92"/>
    </row>
    <row r="3179" spans="2:11" ht="15.6" customHeight="1" x14ac:dyDescent="0.4">
      <c r="B3179" s="89">
        <v>1587</v>
      </c>
      <c r="C3179" s="89">
        <v>2321</v>
      </c>
      <c r="D3179" s="20" t="s">
        <v>3046</v>
      </c>
      <c r="E3179" s="89" t="s">
        <v>13</v>
      </c>
      <c r="F3179" s="89" t="s">
        <v>13</v>
      </c>
      <c r="G3179" s="89" t="s">
        <v>323</v>
      </c>
      <c r="H3179" s="89"/>
      <c r="I3179" s="89"/>
      <c r="J3179" s="89">
        <v>2044</v>
      </c>
      <c r="K3179" s="91" t="s">
        <v>19</v>
      </c>
    </row>
    <row r="3180" spans="2:11" ht="16.350000000000001" customHeight="1" thickBot="1" x14ac:dyDescent="0.45">
      <c r="B3180" s="90"/>
      <c r="C3180" s="90"/>
      <c r="D3180" s="48" t="s">
        <v>3047</v>
      </c>
      <c r="E3180" s="90"/>
      <c r="F3180" s="90"/>
      <c r="G3180" s="90"/>
      <c r="H3180" s="90"/>
      <c r="I3180" s="90"/>
      <c r="J3180" s="90"/>
      <c r="K3180" s="92"/>
    </row>
    <row r="3181" spans="2:11" ht="15.6" customHeight="1" x14ac:dyDescent="0.4">
      <c r="B3181" s="89">
        <v>1588</v>
      </c>
      <c r="C3181" s="89">
        <v>2322</v>
      </c>
      <c r="D3181" s="20" t="s">
        <v>3048</v>
      </c>
      <c r="E3181" s="89">
        <v>99</v>
      </c>
      <c r="F3181" s="89" t="s">
        <v>13</v>
      </c>
      <c r="G3181" s="89" t="s">
        <v>32</v>
      </c>
      <c r="H3181" s="89"/>
      <c r="I3181" s="89"/>
      <c r="J3181" s="89">
        <v>1935</v>
      </c>
      <c r="K3181" s="91" t="s">
        <v>19</v>
      </c>
    </row>
    <row r="3182" spans="2:11" ht="16.350000000000001" customHeight="1" thickBot="1" x14ac:dyDescent="0.45">
      <c r="B3182" s="90"/>
      <c r="C3182" s="90"/>
      <c r="D3182" s="48" t="s">
        <v>3049</v>
      </c>
      <c r="E3182" s="90"/>
      <c r="F3182" s="90"/>
      <c r="G3182" s="90"/>
      <c r="H3182" s="90"/>
      <c r="I3182" s="90"/>
      <c r="J3182" s="90"/>
      <c r="K3182" s="92"/>
    </row>
    <row r="3183" spans="2:11" ht="15.6" customHeight="1" x14ac:dyDescent="0.4">
      <c r="B3183" s="89">
        <v>1589</v>
      </c>
      <c r="C3183" s="89">
        <v>2323</v>
      </c>
      <c r="D3183" s="20" t="s">
        <v>3050</v>
      </c>
      <c r="E3183" s="89">
        <v>84</v>
      </c>
      <c r="F3183" s="89" t="s">
        <v>57</v>
      </c>
      <c r="G3183" s="89" t="s">
        <v>32</v>
      </c>
      <c r="H3183" s="89"/>
      <c r="I3183" s="89"/>
      <c r="J3183" s="89">
        <v>2101</v>
      </c>
      <c r="K3183" s="91" t="s">
        <v>19</v>
      </c>
    </row>
    <row r="3184" spans="2:11" ht="16.350000000000001" customHeight="1" thickBot="1" x14ac:dyDescent="0.45">
      <c r="B3184" s="90"/>
      <c r="C3184" s="90"/>
      <c r="D3184" s="48" t="s">
        <v>3051</v>
      </c>
      <c r="E3184" s="90"/>
      <c r="F3184" s="90"/>
      <c r="G3184" s="90"/>
      <c r="H3184" s="90"/>
      <c r="I3184" s="90"/>
      <c r="J3184" s="90"/>
      <c r="K3184" s="92"/>
    </row>
    <row r="3185" spans="2:11" ht="15.6" customHeight="1" x14ac:dyDescent="0.4">
      <c r="B3185" s="89">
        <v>1590</v>
      </c>
      <c r="C3185" s="89">
        <v>3882</v>
      </c>
      <c r="D3185" s="20" t="s">
        <v>3052</v>
      </c>
      <c r="E3185" s="89" t="s">
        <v>3053</v>
      </c>
      <c r="F3185" s="89" t="s">
        <v>13</v>
      </c>
      <c r="G3185" s="89" t="s">
        <v>29</v>
      </c>
      <c r="H3185" s="89">
        <v>9</v>
      </c>
      <c r="I3185" s="89">
        <v>5</v>
      </c>
      <c r="J3185" s="89">
        <v>2070</v>
      </c>
      <c r="K3185" s="91" t="s">
        <v>15</v>
      </c>
    </row>
    <row r="3186" spans="2:11" ht="16.350000000000001" customHeight="1" thickBot="1" x14ac:dyDescent="0.45">
      <c r="B3186" s="90"/>
      <c r="C3186" s="90"/>
      <c r="D3186" s="48" t="s">
        <v>3054</v>
      </c>
      <c r="E3186" s="90"/>
      <c r="F3186" s="90"/>
      <c r="G3186" s="90"/>
      <c r="H3186" s="90"/>
      <c r="I3186" s="90"/>
      <c r="J3186" s="90"/>
      <c r="K3186" s="92"/>
    </row>
    <row r="3187" spans="2:11" ht="15.6" customHeight="1" x14ac:dyDescent="0.4">
      <c r="B3187" s="89">
        <v>1591</v>
      </c>
      <c r="C3187" s="89">
        <v>2324</v>
      </c>
      <c r="D3187" s="20" t="s">
        <v>6402</v>
      </c>
      <c r="E3187" s="89">
        <v>82</v>
      </c>
      <c r="F3187" s="89" t="s">
        <v>184</v>
      </c>
      <c r="G3187" s="89" t="s">
        <v>29</v>
      </c>
      <c r="H3187" s="89"/>
      <c r="I3187" s="89"/>
      <c r="J3187" s="89">
        <v>2356</v>
      </c>
      <c r="K3187" s="91" t="s">
        <v>19</v>
      </c>
    </row>
    <row r="3188" spans="2:11" ht="16.350000000000001" customHeight="1" thickBot="1" x14ac:dyDescent="0.45">
      <c r="B3188" s="90"/>
      <c r="C3188" s="90"/>
      <c r="D3188" s="48" t="s">
        <v>3055</v>
      </c>
      <c r="E3188" s="90"/>
      <c r="F3188" s="90"/>
      <c r="G3188" s="90"/>
      <c r="H3188" s="90"/>
      <c r="I3188" s="90"/>
      <c r="J3188" s="90"/>
      <c r="K3188" s="92"/>
    </row>
    <row r="3189" spans="2:11" ht="15.6" customHeight="1" x14ac:dyDescent="0.4">
      <c r="B3189" s="89">
        <v>1592</v>
      </c>
      <c r="C3189" s="89">
        <v>2325</v>
      </c>
      <c r="D3189" s="20" t="s">
        <v>3056</v>
      </c>
      <c r="E3189" s="89">
        <v>45</v>
      </c>
      <c r="F3189" s="89" t="s">
        <v>13</v>
      </c>
      <c r="G3189" s="89" t="s">
        <v>29</v>
      </c>
      <c r="H3189" s="89"/>
      <c r="I3189" s="89"/>
      <c r="J3189" s="89">
        <v>2116</v>
      </c>
      <c r="K3189" s="91" t="s">
        <v>19</v>
      </c>
    </row>
    <row r="3190" spans="2:11" ht="16.350000000000001" customHeight="1" thickBot="1" x14ac:dyDescent="0.45">
      <c r="B3190" s="90"/>
      <c r="C3190" s="90"/>
      <c r="D3190" s="48" t="s">
        <v>3057</v>
      </c>
      <c r="E3190" s="90"/>
      <c r="F3190" s="90"/>
      <c r="G3190" s="90"/>
      <c r="H3190" s="90"/>
      <c r="I3190" s="90"/>
      <c r="J3190" s="90"/>
      <c r="K3190" s="92"/>
    </row>
    <row r="3191" spans="2:11" ht="15.6" customHeight="1" x14ac:dyDescent="0.4">
      <c r="B3191" s="89">
        <v>1593</v>
      </c>
      <c r="C3191" s="89">
        <v>2326</v>
      </c>
      <c r="D3191" s="20" t="s">
        <v>3058</v>
      </c>
      <c r="E3191" s="89" t="s">
        <v>13</v>
      </c>
      <c r="F3191" s="89" t="s">
        <v>13</v>
      </c>
      <c r="G3191" s="89" t="s">
        <v>29</v>
      </c>
      <c r="H3191" s="89"/>
      <c r="I3191" s="89"/>
      <c r="J3191" s="89">
        <v>2047</v>
      </c>
      <c r="K3191" s="91" t="s">
        <v>19</v>
      </c>
    </row>
    <row r="3192" spans="2:11" ht="16.350000000000001" customHeight="1" thickBot="1" x14ac:dyDescent="0.45">
      <c r="B3192" s="90"/>
      <c r="C3192" s="90"/>
      <c r="D3192" s="48" t="s">
        <v>3059</v>
      </c>
      <c r="E3192" s="90"/>
      <c r="F3192" s="90"/>
      <c r="G3192" s="90"/>
      <c r="H3192" s="90"/>
      <c r="I3192" s="90"/>
      <c r="J3192" s="90"/>
      <c r="K3192" s="92"/>
    </row>
    <row r="3193" spans="2:11" ht="15.6" customHeight="1" x14ac:dyDescent="0.4">
      <c r="B3193" s="89">
        <v>1594</v>
      </c>
      <c r="C3193" s="89">
        <v>2327</v>
      </c>
      <c r="D3193" s="20" t="s">
        <v>3060</v>
      </c>
      <c r="E3193" s="89">
        <v>84</v>
      </c>
      <c r="F3193" s="89" t="s">
        <v>13</v>
      </c>
      <c r="G3193" s="89" t="s">
        <v>29</v>
      </c>
      <c r="H3193" s="89"/>
      <c r="I3193" s="89"/>
      <c r="J3193" s="89">
        <v>2107</v>
      </c>
      <c r="K3193" s="91" t="s">
        <v>19</v>
      </c>
    </row>
    <row r="3194" spans="2:11" ht="16.350000000000001" customHeight="1" thickBot="1" x14ac:dyDescent="0.45">
      <c r="B3194" s="90"/>
      <c r="C3194" s="90"/>
      <c r="D3194" s="48" t="s">
        <v>3061</v>
      </c>
      <c r="E3194" s="90"/>
      <c r="F3194" s="90"/>
      <c r="G3194" s="90"/>
      <c r="H3194" s="90"/>
      <c r="I3194" s="90"/>
      <c r="J3194" s="90"/>
      <c r="K3194" s="92"/>
    </row>
    <row r="3195" spans="2:11" ht="15.6" customHeight="1" x14ac:dyDescent="0.4">
      <c r="B3195" s="89">
        <v>1595</v>
      </c>
      <c r="C3195" s="89">
        <v>3738</v>
      </c>
      <c r="D3195" s="20" t="s">
        <v>3062</v>
      </c>
      <c r="E3195" s="89" t="s">
        <v>13</v>
      </c>
      <c r="F3195" s="89" t="s">
        <v>13</v>
      </c>
      <c r="G3195" s="89" t="s">
        <v>39</v>
      </c>
      <c r="H3195" s="89"/>
      <c r="I3195" s="89"/>
      <c r="J3195" s="89">
        <v>2050</v>
      </c>
      <c r="K3195" s="91" t="s">
        <v>19</v>
      </c>
    </row>
    <row r="3196" spans="2:11" ht="16.350000000000001" customHeight="1" thickBot="1" x14ac:dyDescent="0.45">
      <c r="B3196" s="90"/>
      <c r="C3196" s="90"/>
      <c r="D3196" s="48" t="s">
        <v>3063</v>
      </c>
      <c r="E3196" s="90"/>
      <c r="F3196" s="90"/>
      <c r="G3196" s="90"/>
      <c r="H3196" s="90"/>
      <c r="I3196" s="90"/>
      <c r="J3196" s="90"/>
      <c r="K3196" s="92"/>
    </row>
    <row r="3197" spans="2:11" ht="15.6" customHeight="1" x14ac:dyDescent="0.4">
      <c r="B3197" s="89">
        <v>1596</v>
      </c>
      <c r="C3197" s="89">
        <v>4081</v>
      </c>
      <c r="D3197" s="20" t="s">
        <v>6157</v>
      </c>
      <c r="E3197" s="89" t="s">
        <v>1439</v>
      </c>
      <c r="F3197" s="89" t="s">
        <v>13</v>
      </c>
      <c r="G3197" s="89" t="s">
        <v>43</v>
      </c>
      <c r="H3197" s="89"/>
      <c r="I3197" s="89"/>
      <c r="J3197" s="89">
        <v>2066</v>
      </c>
      <c r="K3197" s="91" t="s">
        <v>15</v>
      </c>
    </row>
    <row r="3198" spans="2:11" ht="16.350000000000001" customHeight="1" thickBot="1" x14ac:dyDescent="0.45">
      <c r="B3198" s="90"/>
      <c r="C3198" s="90"/>
      <c r="D3198" s="48" t="s">
        <v>6205</v>
      </c>
      <c r="E3198" s="90"/>
      <c r="F3198" s="90"/>
      <c r="G3198" s="90"/>
      <c r="H3198" s="90"/>
      <c r="I3198" s="90"/>
      <c r="J3198" s="90"/>
      <c r="K3198" s="92"/>
    </row>
    <row r="3199" spans="2:11" ht="15.6" customHeight="1" x14ac:dyDescent="0.4">
      <c r="B3199" s="89">
        <v>1597</v>
      </c>
      <c r="C3199" s="89">
        <v>2328</v>
      </c>
      <c r="D3199" s="20" t="s">
        <v>3064</v>
      </c>
      <c r="E3199" s="89">
        <v>76</v>
      </c>
      <c r="F3199" s="89" t="s">
        <v>57</v>
      </c>
      <c r="G3199" s="89" t="s">
        <v>494</v>
      </c>
      <c r="H3199" s="89"/>
      <c r="I3199" s="89"/>
      <c r="J3199" s="89">
        <v>2200</v>
      </c>
      <c r="K3199" s="91" t="s">
        <v>15</v>
      </c>
    </row>
    <row r="3200" spans="2:11" ht="16.350000000000001" customHeight="1" thickBot="1" x14ac:dyDescent="0.45">
      <c r="B3200" s="90"/>
      <c r="C3200" s="90"/>
      <c r="D3200" s="48" t="s">
        <v>3065</v>
      </c>
      <c r="E3200" s="90"/>
      <c r="F3200" s="90"/>
      <c r="G3200" s="90"/>
      <c r="H3200" s="90"/>
      <c r="I3200" s="90"/>
      <c r="J3200" s="90"/>
      <c r="K3200" s="92"/>
    </row>
    <row r="3201" spans="2:11" ht="15.6" customHeight="1" x14ac:dyDescent="0.4">
      <c r="B3201" s="89">
        <v>1598</v>
      </c>
      <c r="C3201" s="89">
        <v>2329</v>
      </c>
      <c r="D3201" s="20" t="s">
        <v>3066</v>
      </c>
      <c r="E3201" s="89">
        <v>95</v>
      </c>
      <c r="F3201" s="89" t="s">
        <v>184</v>
      </c>
      <c r="G3201" s="89" t="s">
        <v>14</v>
      </c>
      <c r="H3201" s="89"/>
      <c r="I3201" s="89"/>
      <c r="J3201" s="89">
        <v>2254</v>
      </c>
      <c r="K3201" s="91" t="s">
        <v>15</v>
      </c>
    </row>
    <row r="3202" spans="2:11" ht="16.350000000000001" customHeight="1" thickBot="1" x14ac:dyDescent="0.45">
      <c r="B3202" s="90"/>
      <c r="C3202" s="90"/>
      <c r="D3202" s="48" t="s">
        <v>3067</v>
      </c>
      <c r="E3202" s="90"/>
      <c r="F3202" s="90"/>
      <c r="G3202" s="90"/>
      <c r="H3202" s="90"/>
      <c r="I3202" s="90"/>
      <c r="J3202" s="90"/>
      <c r="K3202" s="92"/>
    </row>
    <row r="3203" spans="2:11" ht="15.6" customHeight="1" x14ac:dyDescent="0.4">
      <c r="B3203" s="89">
        <v>1599</v>
      </c>
      <c r="C3203" s="89">
        <v>2330</v>
      </c>
      <c r="D3203" s="20" t="s">
        <v>3068</v>
      </c>
      <c r="E3203" s="89">
        <v>52</v>
      </c>
      <c r="F3203" s="89" t="s">
        <v>13</v>
      </c>
      <c r="G3203" s="89" t="s">
        <v>32</v>
      </c>
      <c r="H3203" s="89"/>
      <c r="I3203" s="89"/>
      <c r="J3203" s="89">
        <v>2064</v>
      </c>
      <c r="K3203" s="91" t="s">
        <v>19</v>
      </c>
    </row>
    <row r="3204" spans="2:11" ht="16.350000000000001" customHeight="1" thickBot="1" x14ac:dyDescent="0.45">
      <c r="B3204" s="90"/>
      <c r="C3204" s="90"/>
      <c r="D3204" s="48" t="s">
        <v>3069</v>
      </c>
      <c r="E3204" s="90"/>
      <c r="F3204" s="90"/>
      <c r="G3204" s="90"/>
      <c r="H3204" s="90"/>
      <c r="I3204" s="90"/>
      <c r="J3204" s="90"/>
      <c r="K3204" s="92"/>
    </row>
    <row r="3205" spans="2:11" ht="15.6" customHeight="1" x14ac:dyDescent="0.4">
      <c r="B3205" s="89">
        <v>1600</v>
      </c>
      <c r="C3205" s="89">
        <v>4212</v>
      </c>
      <c r="D3205" s="20" t="s">
        <v>6538</v>
      </c>
      <c r="E3205" s="89">
        <v>13</v>
      </c>
      <c r="F3205" s="89"/>
      <c r="G3205" s="89" t="s">
        <v>29</v>
      </c>
      <c r="H3205" s="89">
        <v>9</v>
      </c>
      <c r="I3205" s="89">
        <v>9</v>
      </c>
      <c r="J3205" s="89">
        <v>2109</v>
      </c>
      <c r="K3205" s="91" t="s">
        <v>15</v>
      </c>
    </row>
    <row r="3206" spans="2:11" ht="16.350000000000001" customHeight="1" thickBot="1" x14ac:dyDescent="0.45">
      <c r="B3206" s="90"/>
      <c r="C3206" s="90"/>
      <c r="D3206" s="48" t="s">
        <v>6501</v>
      </c>
      <c r="E3206" s="90"/>
      <c r="F3206" s="90"/>
      <c r="G3206" s="90"/>
      <c r="H3206" s="90"/>
      <c r="I3206" s="90"/>
      <c r="J3206" s="90"/>
      <c r="K3206" s="92"/>
    </row>
    <row r="3207" spans="2:11" ht="15.6" customHeight="1" x14ac:dyDescent="0.4">
      <c r="B3207" s="89">
        <v>1601</v>
      </c>
      <c r="C3207" s="89">
        <v>2331</v>
      </c>
      <c r="D3207" s="20" t="s">
        <v>3070</v>
      </c>
      <c r="E3207" s="89" t="s">
        <v>158</v>
      </c>
      <c r="F3207" s="89" t="s">
        <v>13</v>
      </c>
      <c r="G3207" s="89" t="s">
        <v>32</v>
      </c>
      <c r="H3207" s="89"/>
      <c r="I3207" s="89"/>
      <c r="J3207" s="89">
        <v>1970</v>
      </c>
      <c r="K3207" s="91" t="s">
        <v>19</v>
      </c>
    </row>
    <row r="3208" spans="2:11" ht="16.350000000000001" customHeight="1" thickBot="1" x14ac:dyDescent="0.45">
      <c r="B3208" s="90"/>
      <c r="C3208" s="90"/>
      <c r="D3208" s="48" t="s">
        <v>3071</v>
      </c>
      <c r="E3208" s="90"/>
      <c r="F3208" s="90"/>
      <c r="G3208" s="90"/>
      <c r="H3208" s="90"/>
      <c r="I3208" s="90"/>
      <c r="J3208" s="90"/>
      <c r="K3208" s="92"/>
    </row>
    <row r="3209" spans="2:11" ht="15.6" customHeight="1" x14ac:dyDescent="0.4">
      <c r="B3209" s="89">
        <v>1602</v>
      </c>
      <c r="C3209" s="89">
        <v>2332</v>
      </c>
      <c r="D3209" s="20" t="s">
        <v>3072</v>
      </c>
      <c r="E3209" s="89" t="s">
        <v>62</v>
      </c>
      <c r="F3209" s="89" t="s">
        <v>13</v>
      </c>
      <c r="G3209" s="89" t="s">
        <v>29</v>
      </c>
      <c r="H3209" s="89">
        <v>8</v>
      </c>
      <c r="I3209" s="89">
        <v>0</v>
      </c>
      <c r="J3209" s="89">
        <v>2160</v>
      </c>
      <c r="K3209" s="91" t="s">
        <v>15</v>
      </c>
    </row>
    <row r="3210" spans="2:11" ht="16.350000000000001" customHeight="1" thickBot="1" x14ac:dyDescent="0.45">
      <c r="B3210" s="90"/>
      <c r="C3210" s="90"/>
      <c r="D3210" s="48" t="s">
        <v>3073</v>
      </c>
      <c r="E3210" s="90"/>
      <c r="F3210" s="90"/>
      <c r="G3210" s="90"/>
      <c r="H3210" s="90"/>
      <c r="I3210" s="90"/>
      <c r="J3210" s="90"/>
      <c r="K3210" s="92"/>
    </row>
    <row r="3211" spans="2:11" ht="15.6" customHeight="1" x14ac:dyDescent="0.4">
      <c r="B3211" s="89">
        <v>1603</v>
      </c>
      <c r="C3211" s="89">
        <v>2333</v>
      </c>
      <c r="D3211" s="20" t="s">
        <v>3074</v>
      </c>
      <c r="E3211" s="89">
        <v>88</v>
      </c>
      <c r="F3211" s="89" t="s">
        <v>13</v>
      </c>
      <c r="G3211" s="89" t="s">
        <v>32</v>
      </c>
      <c r="H3211" s="89"/>
      <c r="I3211" s="89"/>
      <c r="J3211" s="89">
        <v>2135</v>
      </c>
      <c r="K3211" s="91" t="s">
        <v>19</v>
      </c>
    </row>
    <row r="3212" spans="2:11" ht="16.350000000000001" customHeight="1" thickBot="1" x14ac:dyDescent="0.45">
      <c r="B3212" s="90"/>
      <c r="C3212" s="90"/>
      <c r="D3212" s="48" t="s">
        <v>3075</v>
      </c>
      <c r="E3212" s="90"/>
      <c r="F3212" s="90"/>
      <c r="G3212" s="90"/>
      <c r="H3212" s="90"/>
      <c r="I3212" s="90"/>
      <c r="J3212" s="90"/>
      <c r="K3212" s="92"/>
    </row>
    <row r="3213" spans="2:11" ht="15.6" customHeight="1" x14ac:dyDescent="0.4">
      <c r="B3213" s="89">
        <v>1604</v>
      </c>
      <c r="C3213" s="89">
        <v>2334</v>
      </c>
      <c r="D3213" s="20" t="s">
        <v>3076</v>
      </c>
      <c r="E3213" s="89" t="s">
        <v>13</v>
      </c>
      <c r="F3213" s="89" t="s">
        <v>13</v>
      </c>
      <c r="G3213" s="89" t="s">
        <v>29</v>
      </c>
      <c r="H3213" s="89"/>
      <c r="I3213" s="89"/>
      <c r="J3213" s="89">
        <v>2113</v>
      </c>
      <c r="K3213" s="91" t="s">
        <v>19</v>
      </c>
    </row>
    <row r="3214" spans="2:11" ht="16.350000000000001" customHeight="1" thickBot="1" x14ac:dyDescent="0.45">
      <c r="B3214" s="90"/>
      <c r="C3214" s="90"/>
      <c r="D3214" s="48" t="s">
        <v>3077</v>
      </c>
      <c r="E3214" s="90"/>
      <c r="F3214" s="90"/>
      <c r="G3214" s="90"/>
      <c r="H3214" s="90"/>
      <c r="I3214" s="90"/>
      <c r="J3214" s="90"/>
      <c r="K3214" s="92"/>
    </row>
    <row r="3215" spans="2:11" ht="15.6" customHeight="1" x14ac:dyDescent="0.4">
      <c r="B3215" s="89">
        <v>1605</v>
      </c>
      <c r="C3215" s="89">
        <v>2335</v>
      </c>
      <c r="D3215" s="20" t="s">
        <v>3078</v>
      </c>
      <c r="E3215" s="89">
        <v>38</v>
      </c>
      <c r="F3215" s="89" t="s">
        <v>13</v>
      </c>
      <c r="G3215" s="89" t="s">
        <v>32</v>
      </c>
      <c r="H3215" s="89"/>
      <c r="I3215" s="89"/>
      <c r="J3215" s="89">
        <v>2065</v>
      </c>
      <c r="K3215" s="91" t="s">
        <v>19</v>
      </c>
    </row>
    <row r="3216" spans="2:11" ht="16.350000000000001" customHeight="1" thickBot="1" x14ac:dyDescent="0.45">
      <c r="B3216" s="90"/>
      <c r="C3216" s="90"/>
      <c r="D3216" s="48" t="s">
        <v>3079</v>
      </c>
      <c r="E3216" s="90"/>
      <c r="F3216" s="90"/>
      <c r="G3216" s="90"/>
      <c r="H3216" s="90"/>
      <c r="I3216" s="90"/>
      <c r="J3216" s="90"/>
      <c r="K3216" s="92"/>
    </row>
    <row r="3217" spans="2:11" ht="15.6" customHeight="1" x14ac:dyDescent="0.4">
      <c r="B3217" s="89">
        <v>1606</v>
      </c>
      <c r="C3217" s="89">
        <v>4087</v>
      </c>
      <c r="D3217" s="20" t="s">
        <v>6163</v>
      </c>
      <c r="E3217" s="89" t="s">
        <v>6259</v>
      </c>
      <c r="F3217" s="89" t="s">
        <v>13</v>
      </c>
      <c r="G3217" s="89" t="s">
        <v>43</v>
      </c>
      <c r="H3217" s="89">
        <v>11</v>
      </c>
      <c r="I3217" s="89">
        <v>-7</v>
      </c>
      <c r="J3217" s="89">
        <v>2056</v>
      </c>
      <c r="K3217" s="91" t="s">
        <v>15</v>
      </c>
    </row>
    <row r="3218" spans="2:11" ht="16.350000000000001" customHeight="1" thickBot="1" x14ac:dyDescent="0.45">
      <c r="B3218" s="90"/>
      <c r="C3218" s="90"/>
      <c r="D3218" s="48" t="s">
        <v>6211</v>
      </c>
      <c r="E3218" s="90"/>
      <c r="F3218" s="90"/>
      <c r="G3218" s="90"/>
      <c r="H3218" s="90"/>
      <c r="I3218" s="90"/>
      <c r="J3218" s="90"/>
      <c r="K3218" s="92"/>
    </row>
    <row r="3219" spans="2:11" ht="15.6" customHeight="1" x14ac:dyDescent="0.4">
      <c r="B3219" s="89">
        <v>1607</v>
      </c>
      <c r="C3219" s="89">
        <v>2336</v>
      </c>
      <c r="D3219" s="20" t="s">
        <v>3080</v>
      </c>
      <c r="E3219" s="89">
        <v>85</v>
      </c>
      <c r="F3219" s="89" t="s">
        <v>13</v>
      </c>
      <c r="G3219" s="89" t="s">
        <v>29</v>
      </c>
      <c r="H3219" s="89"/>
      <c r="I3219" s="89"/>
      <c r="J3219" s="89">
        <v>2110</v>
      </c>
      <c r="K3219" s="91" t="s">
        <v>19</v>
      </c>
    </row>
    <row r="3220" spans="2:11" ht="16.350000000000001" customHeight="1" thickBot="1" x14ac:dyDescent="0.45">
      <c r="B3220" s="90"/>
      <c r="C3220" s="90"/>
      <c r="D3220" s="48" t="s">
        <v>3081</v>
      </c>
      <c r="E3220" s="90"/>
      <c r="F3220" s="90"/>
      <c r="G3220" s="90"/>
      <c r="H3220" s="90"/>
      <c r="I3220" s="90"/>
      <c r="J3220" s="90"/>
      <c r="K3220" s="92"/>
    </row>
    <row r="3221" spans="2:11" ht="15.6" customHeight="1" x14ac:dyDescent="0.4">
      <c r="B3221" s="89">
        <v>1608</v>
      </c>
      <c r="C3221" s="89">
        <v>4052</v>
      </c>
      <c r="D3221" s="20" t="s">
        <v>6315</v>
      </c>
      <c r="E3221" s="89" t="s">
        <v>62</v>
      </c>
      <c r="F3221" s="89" t="s">
        <v>13</v>
      </c>
      <c r="G3221" s="89" t="s">
        <v>29</v>
      </c>
      <c r="H3221" s="89"/>
      <c r="I3221" s="89"/>
      <c r="J3221" s="89">
        <v>2066</v>
      </c>
      <c r="K3221" s="91" t="s">
        <v>15</v>
      </c>
    </row>
    <row r="3222" spans="2:11" ht="16.350000000000001" customHeight="1" thickBot="1" x14ac:dyDescent="0.45">
      <c r="B3222" s="90"/>
      <c r="C3222" s="90"/>
      <c r="D3222" s="48" t="s">
        <v>6111</v>
      </c>
      <c r="E3222" s="90"/>
      <c r="F3222" s="90"/>
      <c r="G3222" s="90"/>
      <c r="H3222" s="90"/>
      <c r="I3222" s="90"/>
      <c r="J3222" s="90"/>
      <c r="K3222" s="92"/>
    </row>
    <row r="3223" spans="2:11" ht="15.6" customHeight="1" x14ac:dyDescent="0.4">
      <c r="B3223" s="89">
        <v>1609</v>
      </c>
      <c r="C3223" s="89">
        <v>2337</v>
      </c>
      <c r="D3223" s="20" t="s">
        <v>3082</v>
      </c>
      <c r="E3223" s="89">
        <v>51</v>
      </c>
      <c r="F3223" s="89" t="s">
        <v>13</v>
      </c>
      <c r="G3223" s="89" t="s">
        <v>29</v>
      </c>
      <c r="H3223" s="89"/>
      <c r="I3223" s="89"/>
      <c r="J3223" s="89">
        <v>2059</v>
      </c>
      <c r="K3223" s="91" t="s">
        <v>19</v>
      </c>
    </row>
    <row r="3224" spans="2:11" ht="16.350000000000001" customHeight="1" thickBot="1" x14ac:dyDescent="0.45">
      <c r="B3224" s="90"/>
      <c r="C3224" s="90"/>
      <c r="D3224" s="48" t="s">
        <v>3083</v>
      </c>
      <c r="E3224" s="90"/>
      <c r="F3224" s="90"/>
      <c r="G3224" s="90"/>
      <c r="H3224" s="90"/>
      <c r="I3224" s="90"/>
      <c r="J3224" s="90"/>
      <c r="K3224" s="92"/>
    </row>
    <row r="3225" spans="2:11" ht="15.6" customHeight="1" x14ac:dyDescent="0.4">
      <c r="B3225" s="89">
        <v>1610</v>
      </c>
      <c r="C3225" s="89">
        <v>4169</v>
      </c>
      <c r="D3225" s="20" t="s">
        <v>6534</v>
      </c>
      <c r="E3225" s="89" t="s">
        <v>28</v>
      </c>
      <c r="F3225" s="89" t="s">
        <v>13</v>
      </c>
      <c r="G3225" s="89" t="s">
        <v>29</v>
      </c>
      <c r="H3225" s="89">
        <f>9+11</f>
        <v>20</v>
      </c>
      <c r="I3225" s="89">
        <f>7+12</f>
        <v>19</v>
      </c>
      <c r="J3225" s="89">
        <v>2119</v>
      </c>
      <c r="K3225" s="91" t="s">
        <v>15</v>
      </c>
    </row>
    <row r="3226" spans="2:11" ht="16.350000000000001" customHeight="1" thickBot="1" x14ac:dyDescent="0.45">
      <c r="B3226" s="90"/>
      <c r="C3226" s="90"/>
      <c r="D3226" s="48" t="s">
        <v>6422</v>
      </c>
      <c r="E3226" s="90"/>
      <c r="F3226" s="90"/>
      <c r="G3226" s="90"/>
      <c r="H3226" s="90"/>
      <c r="I3226" s="90"/>
      <c r="J3226" s="90"/>
      <c r="K3226" s="92"/>
    </row>
    <row r="3227" spans="2:11" ht="15.6" customHeight="1" x14ac:dyDescent="0.4">
      <c r="B3227" s="89">
        <v>1611</v>
      </c>
      <c r="C3227" s="89">
        <v>2338</v>
      </c>
      <c r="D3227" s="20" t="s">
        <v>3084</v>
      </c>
      <c r="E3227" s="89">
        <v>94</v>
      </c>
      <c r="F3227" s="89" t="s">
        <v>13</v>
      </c>
      <c r="G3227" s="89" t="s">
        <v>32</v>
      </c>
      <c r="H3227" s="89"/>
      <c r="I3227" s="89"/>
      <c r="J3227" s="89">
        <v>2039</v>
      </c>
      <c r="K3227" s="91" t="s">
        <v>19</v>
      </c>
    </row>
    <row r="3228" spans="2:11" ht="16.350000000000001" customHeight="1" thickBot="1" x14ac:dyDescent="0.45">
      <c r="B3228" s="90"/>
      <c r="C3228" s="90"/>
      <c r="D3228" s="48" t="s">
        <v>3085</v>
      </c>
      <c r="E3228" s="90"/>
      <c r="F3228" s="90"/>
      <c r="G3228" s="90"/>
      <c r="H3228" s="90"/>
      <c r="I3228" s="90"/>
      <c r="J3228" s="90"/>
      <c r="K3228" s="92"/>
    </row>
    <row r="3229" spans="2:11" ht="15.6" customHeight="1" x14ac:dyDescent="0.4">
      <c r="B3229" s="89">
        <v>1612</v>
      </c>
      <c r="C3229" s="89">
        <v>3911</v>
      </c>
      <c r="D3229" s="20" t="s">
        <v>3086</v>
      </c>
      <c r="E3229" s="89" t="s">
        <v>13</v>
      </c>
      <c r="F3229" s="89" t="s">
        <v>13</v>
      </c>
      <c r="G3229" s="89" t="s">
        <v>29</v>
      </c>
      <c r="H3229" s="89"/>
      <c r="I3229" s="89"/>
      <c r="J3229" s="89">
        <v>2097</v>
      </c>
      <c r="K3229" s="91" t="s">
        <v>19</v>
      </c>
    </row>
    <row r="3230" spans="2:11" ht="16.350000000000001" customHeight="1" thickBot="1" x14ac:dyDescent="0.45">
      <c r="B3230" s="90"/>
      <c r="C3230" s="90"/>
      <c r="D3230" s="48" t="s">
        <v>3087</v>
      </c>
      <c r="E3230" s="90"/>
      <c r="F3230" s="90"/>
      <c r="G3230" s="90"/>
      <c r="H3230" s="90"/>
      <c r="I3230" s="90"/>
      <c r="J3230" s="90"/>
      <c r="K3230" s="92"/>
    </row>
    <row r="3231" spans="2:11" ht="15.6" customHeight="1" x14ac:dyDescent="0.4">
      <c r="B3231" s="89">
        <v>1613</v>
      </c>
      <c r="C3231" s="89">
        <v>2339</v>
      </c>
      <c r="D3231" s="20" t="s">
        <v>3088</v>
      </c>
      <c r="E3231" s="89">
        <v>87</v>
      </c>
      <c r="F3231" s="89" t="s">
        <v>13</v>
      </c>
      <c r="G3231" s="89" t="s">
        <v>32</v>
      </c>
      <c r="H3231" s="89"/>
      <c r="I3231" s="89"/>
      <c r="J3231" s="89">
        <v>2046</v>
      </c>
      <c r="K3231" s="91" t="s">
        <v>19</v>
      </c>
    </row>
    <row r="3232" spans="2:11" ht="16.350000000000001" customHeight="1" thickBot="1" x14ac:dyDescent="0.45">
      <c r="B3232" s="90"/>
      <c r="C3232" s="90"/>
      <c r="D3232" s="48" t="s">
        <v>3089</v>
      </c>
      <c r="E3232" s="90"/>
      <c r="F3232" s="90"/>
      <c r="G3232" s="90"/>
      <c r="H3232" s="90"/>
      <c r="I3232" s="90"/>
      <c r="J3232" s="90"/>
      <c r="K3232" s="92"/>
    </row>
    <row r="3233" spans="2:11" ht="15.6" customHeight="1" x14ac:dyDescent="0.4">
      <c r="B3233" s="89">
        <v>1614</v>
      </c>
      <c r="C3233" s="89">
        <v>2340</v>
      </c>
      <c r="D3233" s="20" t="s">
        <v>3090</v>
      </c>
      <c r="E3233" s="89" t="s">
        <v>13</v>
      </c>
      <c r="F3233" s="89" t="s">
        <v>13</v>
      </c>
      <c r="G3233" s="89" t="s">
        <v>29</v>
      </c>
      <c r="H3233" s="89"/>
      <c r="I3233" s="89"/>
      <c r="J3233" s="89">
        <v>1997</v>
      </c>
      <c r="K3233" s="91" t="s">
        <v>19</v>
      </c>
    </row>
    <row r="3234" spans="2:11" ht="16.350000000000001" customHeight="1" thickBot="1" x14ac:dyDescent="0.45">
      <c r="B3234" s="90"/>
      <c r="C3234" s="90"/>
      <c r="D3234" s="48" t="s">
        <v>3091</v>
      </c>
      <c r="E3234" s="90"/>
      <c r="F3234" s="90"/>
      <c r="G3234" s="90"/>
      <c r="H3234" s="90"/>
      <c r="I3234" s="90"/>
      <c r="J3234" s="90"/>
      <c r="K3234" s="92"/>
    </row>
    <row r="3235" spans="2:11" ht="15.6" customHeight="1" x14ac:dyDescent="0.4">
      <c r="B3235" s="89">
        <v>1615</v>
      </c>
      <c r="C3235" s="89">
        <v>2341</v>
      </c>
      <c r="D3235" s="20" t="s">
        <v>3092</v>
      </c>
      <c r="E3235" s="89">
        <v>84</v>
      </c>
      <c r="F3235" s="89" t="s">
        <v>13</v>
      </c>
      <c r="G3235" s="89" t="s">
        <v>29</v>
      </c>
      <c r="H3235" s="89"/>
      <c r="I3235" s="89"/>
      <c r="J3235" s="89">
        <v>2015</v>
      </c>
      <c r="K3235" s="91" t="s">
        <v>19</v>
      </c>
    </row>
    <row r="3236" spans="2:11" ht="16.350000000000001" customHeight="1" thickBot="1" x14ac:dyDescent="0.45">
      <c r="B3236" s="90"/>
      <c r="C3236" s="90"/>
      <c r="D3236" s="48" t="s">
        <v>3093</v>
      </c>
      <c r="E3236" s="90"/>
      <c r="F3236" s="90"/>
      <c r="G3236" s="90"/>
      <c r="H3236" s="90"/>
      <c r="I3236" s="90"/>
      <c r="J3236" s="90"/>
      <c r="K3236" s="92"/>
    </row>
    <row r="3237" spans="2:11" ht="15.6" customHeight="1" x14ac:dyDescent="0.4">
      <c r="B3237" s="89">
        <v>1616</v>
      </c>
      <c r="C3237" s="89">
        <v>2342</v>
      </c>
      <c r="D3237" s="20" t="s">
        <v>3094</v>
      </c>
      <c r="E3237" s="89">
        <v>97</v>
      </c>
      <c r="F3237" s="89" t="s">
        <v>13</v>
      </c>
      <c r="G3237" s="89" t="s">
        <v>29</v>
      </c>
      <c r="H3237" s="89"/>
      <c r="I3237" s="89"/>
      <c r="J3237" s="89">
        <v>1883</v>
      </c>
      <c r="K3237" s="91" t="s">
        <v>19</v>
      </c>
    </row>
    <row r="3238" spans="2:11" ht="16.350000000000001" customHeight="1" thickBot="1" x14ac:dyDescent="0.45">
      <c r="B3238" s="90"/>
      <c r="C3238" s="90"/>
      <c r="D3238" s="48" t="s">
        <v>3095</v>
      </c>
      <c r="E3238" s="90"/>
      <c r="F3238" s="90"/>
      <c r="G3238" s="90"/>
      <c r="H3238" s="90"/>
      <c r="I3238" s="90"/>
      <c r="J3238" s="90"/>
      <c r="K3238" s="92"/>
    </row>
    <row r="3239" spans="2:11" ht="15.6" customHeight="1" x14ac:dyDescent="0.4">
      <c r="B3239" s="89">
        <v>1617</v>
      </c>
      <c r="C3239" s="89">
        <v>2343</v>
      </c>
      <c r="D3239" s="20" t="s">
        <v>3096</v>
      </c>
      <c r="E3239" s="89" t="s">
        <v>13</v>
      </c>
      <c r="F3239" s="89" t="s">
        <v>13</v>
      </c>
      <c r="G3239" s="89" t="s">
        <v>323</v>
      </c>
      <c r="H3239" s="89"/>
      <c r="I3239" s="89"/>
      <c r="J3239" s="89">
        <v>2070</v>
      </c>
      <c r="K3239" s="91" t="s">
        <v>19</v>
      </c>
    </row>
    <row r="3240" spans="2:11" ht="16.350000000000001" customHeight="1" thickBot="1" x14ac:dyDescent="0.45">
      <c r="B3240" s="90"/>
      <c r="C3240" s="90"/>
      <c r="D3240" s="48" t="s">
        <v>3097</v>
      </c>
      <c r="E3240" s="90"/>
      <c r="F3240" s="90"/>
      <c r="G3240" s="90"/>
      <c r="H3240" s="90"/>
      <c r="I3240" s="90"/>
      <c r="J3240" s="90"/>
      <c r="K3240" s="92"/>
    </row>
    <row r="3241" spans="2:11" ht="15.6" customHeight="1" x14ac:dyDescent="0.4">
      <c r="B3241" s="89">
        <v>1618</v>
      </c>
      <c r="C3241" s="89">
        <v>2344</v>
      </c>
      <c r="D3241" s="20" t="s">
        <v>3098</v>
      </c>
      <c r="E3241" s="89" t="s">
        <v>13</v>
      </c>
      <c r="F3241" s="89" t="s">
        <v>13</v>
      </c>
      <c r="G3241" s="89" t="s">
        <v>29</v>
      </c>
      <c r="H3241" s="89"/>
      <c r="I3241" s="89"/>
      <c r="J3241" s="89">
        <v>1935</v>
      </c>
      <c r="K3241" s="91" t="s">
        <v>19</v>
      </c>
    </row>
    <row r="3242" spans="2:11" ht="16.350000000000001" customHeight="1" thickBot="1" x14ac:dyDescent="0.45">
      <c r="B3242" s="90"/>
      <c r="C3242" s="90"/>
      <c r="D3242" s="48" t="s">
        <v>3099</v>
      </c>
      <c r="E3242" s="90"/>
      <c r="F3242" s="90"/>
      <c r="G3242" s="90"/>
      <c r="H3242" s="90"/>
      <c r="I3242" s="90"/>
      <c r="J3242" s="90"/>
      <c r="K3242" s="92"/>
    </row>
    <row r="3243" spans="2:11" ht="15.6" customHeight="1" x14ac:dyDescent="0.4">
      <c r="B3243" s="89">
        <v>1619</v>
      </c>
      <c r="C3243" s="89">
        <v>2345</v>
      </c>
      <c r="D3243" s="20" t="s">
        <v>3100</v>
      </c>
      <c r="E3243" s="89">
        <v>94</v>
      </c>
      <c r="F3243" s="89" t="s">
        <v>13</v>
      </c>
      <c r="G3243" s="89" t="s">
        <v>29</v>
      </c>
      <c r="H3243" s="89"/>
      <c r="I3243" s="89"/>
      <c r="J3243" s="89">
        <v>2044</v>
      </c>
      <c r="K3243" s="91" t="s">
        <v>19</v>
      </c>
    </row>
    <row r="3244" spans="2:11" ht="16.350000000000001" customHeight="1" thickBot="1" x14ac:dyDescent="0.45">
      <c r="B3244" s="90"/>
      <c r="C3244" s="90"/>
      <c r="D3244" s="48" t="s">
        <v>3101</v>
      </c>
      <c r="E3244" s="90"/>
      <c r="F3244" s="90"/>
      <c r="G3244" s="90"/>
      <c r="H3244" s="90"/>
      <c r="I3244" s="90"/>
      <c r="J3244" s="90"/>
      <c r="K3244" s="92"/>
    </row>
    <row r="3245" spans="2:11" ht="15.6" customHeight="1" x14ac:dyDescent="0.4">
      <c r="B3245" s="89">
        <v>1620</v>
      </c>
      <c r="C3245" s="89">
        <v>2346</v>
      </c>
      <c r="D3245" s="20" t="s">
        <v>3102</v>
      </c>
      <c r="E3245" s="89">
        <v>90</v>
      </c>
      <c r="F3245" s="89" t="s">
        <v>13</v>
      </c>
      <c r="G3245" s="89" t="s">
        <v>29</v>
      </c>
      <c r="H3245" s="89"/>
      <c r="I3245" s="89"/>
      <c r="J3245" s="89">
        <v>2045</v>
      </c>
      <c r="K3245" s="91" t="s">
        <v>19</v>
      </c>
    </row>
    <row r="3246" spans="2:11" ht="16.350000000000001" customHeight="1" thickBot="1" x14ac:dyDescent="0.45">
      <c r="B3246" s="90"/>
      <c r="C3246" s="90"/>
      <c r="D3246" s="48" t="s">
        <v>3103</v>
      </c>
      <c r="E3246" s="90"/>
      <c r="F3246" s="90"/>
      <c r="G3246" s="90"/>
      <c r="H3246" s="90"/>
      <c r="I3246" s="90"/>
      <c r="J3246" s="90"/>
      <c r="K3246" s="92"/>
    </row>
    <row r="3247" spans="2:11" ht="15.6" customHeight="1" x14ac:dyDescent="0.4">
      <c r="B3247" s="89">
        <v>1621</v>
      </c>
      <c r="C3247" s="89">
        <v>2347</v>
      </c>
      <c r="D3247" s="20" t="s">
        <v>3104</v>
      </c>
      <c r="E3247" s="89">
        <v>88</v>
      </c>
      <c r="F3247" s="89" t="s">
        <v>13</v>
      </c>
      <c r="G3247" s="89" t="s">
        <v>29</v>
      </c>
      <c r="H3247" s="89"/>
      <c r="I3247" s="89"/>
      <c r="J3247" s="89">
        <v>1997</v>
      </c>
      <c r="K3247" s="91" t="s">
        <v>19</v>
      </c>
    </row>
    <row r="3248" spans="2:11" ht="16.350000000000001" customHeight="1" thickBot="1" x14ac:dyDescent="0.45">
      <c r="B3248" s="90"/>
      <c r="C3248" s="90"/>
      <c r="D3248" s="48" t="s">
        <v>3105</v>
      </c>
      <c r="E3248" s="90"/>
      <c r="F3248" s="90"/>
      <c r="G3248" s="90"/>
      <c r="H3248" s="90"/>
      <c r="I3248" s="90"/>
      <c r="J3248" s="90"/>
      <c r="K3248" s="92"/>
    </row>
    <row r="3249" spans="2:11" ht="15.6" customHeight="1" x14ac:dyDescent="0.4">
      <c r="B3249" s="89">
        <v>1622</v>
      </c>
      <c r="C3249" s="89">
        <v>3739</v>
      </c>
      <c r="D3249" s="20" t="s">
        <v>3106</v>
      </c>
      <c r="E3249" s="89" t="s">
        <v>13</v>
      </c>
      <c r="F3249" s="89" t="s">
        <v>13</v>
      </c>
      <c r="G3249" s="89" t="s">
        <v>14</v>
      </c>
      <c r="H3249" s="89"/>
      <c r="I3249" s="89"/>
      <c r="J3249" s="89">
        <v>2080</v>
      </c>
      <c r="K3249" s="91" t="s">
        <v>19</v>
      </c>
    </row>
    <row r="3250" spans="2:11" ht="16.350000000000001" customHeight="1" thickBot="1" x14ac:dyDescent="0.45">
      <c r="B3250" s="90"/>
      <c r="C3250" s="90"/>
      <c r="D3250" s="48" t="s">
        <v>3107</v>
      </c>
      <c r="E3250" s="90"/>
      <c r="F3250" s="90"/>
      <c r="G3250" s="90"/>
      <c r="H3250" s="90"/>
      <c r="I3250" s="90"/>
      <c r="J3250" s="90"/>
      <c r="K3250" s="92"/>
    </row>
    <row r="3251" spans="2:11" ht="15.6" customHeight="1" x14ac:dyDescent="0.4">
      <c r="B3251" s="89">
        <v>1623</v>
      </c>
      <c r="C3251" s="89">
        <v>3975</v>
      </c>
      <c r="D3251" s="20" t="s">
        <v>3108</v>
      </c>
      <c r="E3251" s="89" t="s">
        <v>13</v>
      </c>
      <c r="F3251" s="89" t="s">
        <v>13</v>
      </c>
      <c r="G3251" s="89" t="s">
        <v>22</v>
      </c>
      <c r="H3251" s="89"/>
      <c r="I3251" s="89"/>
      <c r="J3251" s="89">
        <v>2080</v>
      </c>
      <c r="K3251" s="91" t="s">
        <v>15</v>
      </c>
    </row>
    <row r="3252" spans="2:11" ht="16.350000000000001" customHeight="1" thickBot="1" x14ac:dyDescent="0.45">
      <c r="B3252" s="90"/>
      <c r="C3252" s="90"/>
      <c r="D3252" s="48" t="s">
        <v>3109</v>
      </c>
      <c r="E3252" s="90"/>
      <c r="F3252" s="90"/>
      <c r="G3252" s="90"/>
      <c r="H3252" s="90"/>
      <c r="I3252" s="90"/>
      <c r="J3252" s="90"/>
      <c r="K3252" s="92"/>
    </row>
    <row r="3253" spans="2:11" ht="15.6" customHeight="1" x14ac:dyDescent="0.4">
      <c r="B3253" s="89">
        <v>1624</v>
      </c>
      <c r="C3253" s="89">
        <v>2348</v>
      </c>
      <c r="D3253" s="20" t="s">
        <v>3110</v>
      </c>
      <c r="E3253" s="89">
        <v>52</v>
      </c>
      <c r="F3253" s="89" t="s">
        <v>13</v>
      </c>
      <c r="G3253" s="89" t="s">
        <v>323</v>
      </c>
      <c r="H3253" s="89"/>
      <c r="I3253" s="89"/>
      <c r="J3253" s="89">
        <v>2055</v>
      </c>
      <c r="K3253" s="91" t="s">
        <v>19</v>
      </c>
    </row>
    <row r="3254" spans="2:11" ht="16.350000000000001" customHeight="1" thickBot="1" x14ac:dyDescent="0.45">
      <c r="B3254" s="90"/>
      <c r="C3254" s="90"/>
      <c r="D3254" s="48" t="s">
        <v>3111</v>
      </c>
      <c r="E3254" s="90"/>
      <c r="F3254" s="90"/>
      <c r="G3254" s="90"/>
      <c r="H3254" s="90"/>
      <c r="I3254" s="90"/>
      <c r="J3254" s="90"/>
      <c r="K3254" s="92"/>
    </row>
    <row r="3255" spans="2:11" ht="15.6" customHeight="1" x14ac:dyDescent="0.4">
      <c r="B3255" s="89">
        <v>1625</v>
      </c>
      <c r="C3255" s="89">
        <v>2349</v>
      </c>
      <c r="D3255" s="20" t="s">
        <v>3112</v>
      </c>
      <c r="E3255" s="89" t="s">
        <v>137</v>
      </c>
      <c r="F3255" s="89" t="s">
        <v>13</v>
      </c>
      <c r="G3255" s="89" t="s">
        <v>29</v>
      </c>
      <c r="H3255" s="89"/>
      <c r="I3255" s="89"/>
      <c r="J3255" s="89">
        <v>2018</v>
      </c>
      <c r="K3255" s="91" t="s">
        <v>19</v>
      </c>
    </row>
    <row r="3256" spans="2:11" ht="16.350000000000001" customHeight="1" thickBot="1" x14ac:dyDescent="0.45">
      <c r="B3256" s="90"/>
      <c r="C3256" s="90"/>
      <c r="D3256" s="48" t="s">
        <v>3113</v>
      </c>
      <c r="E3256" s="90"/>
      <c r="F3256" s="90"/>
      <c r="G3256" s="90"/>
      <c r="H3256" s="90"/>
      <c r="I3256" s="90"/>
      <c r="J3256" s="90"/>
      <c r="K3256" s="92"/>
    </row>
    <row r="3257" spans="2:11" ht="15.6" customHeight="1" x14ac:dyDescent="0.4">
      <c r="B3257" s="89">
        <v>1626</v>
      </c>
      <c r="C3257" s="89">
        <v>2350</v>
      </c>
      <c r="D3257" s="20" t="s">
        <v>3114</v>
      </c>
      <c r="E3257" s="89">
        <v>83</v>
      </c>
      <c r="F3257" s="89" t="s">
        <v>13</v>
      </c>
      <c r="G3257" s="89" t="s">
        <v>32</v>
      </c>
      <c r="H3257" s="89"/>
      <c r="I3257" s="89"/>
      <c r="J3257" s="89">
        <v>2056</v>
      </c>
      <c r="K3257" s="91" t="s">
        <v>19</v>
      </c>
    </row>
    <row r="3258" spans="2:11" ht="16.350000000000001" customHeight="1" thickBot="1" x14ac:dyDescent="0.45">
      <c r="B3258" s="90"/>
      <c r="C3258" s="90"/>
      <c r="D3258" s="48" t="s">
        <v>3115</v>
      </c>
      <c r="E3258" s="90"/>
      <c r="F3258" s="90"/>
      <c r="G3258" s="90"/>
      <c r="H3258" s="90"/>
      <c r="I3258" s="90"/>
      <c r="J3258" s="90"/>
      <c r="K3258" s="92"/>
    </row>
    <row r="3259" spans="2:11" ht="15.6" customHeight="1" x14ac:dyDescent="0.4">
      <c r="B3259" s="89">
        <v>1627</v>
      </c>
      <c r="C3259" s="89">
        <v>2351</v>
      </c>
      <c r="D3259" s="20" t="s">
        <v>3116</v>
      </c>
      <c r="E3259" s="89" t="s">
        <v>13</v>
      </c>
      <c r="F3259" s="89" t="s">
        <v>13</v>
      </c>
      <c r="G3259" s="89" t="s">
        <v>103</v>
      </c>
      <c r="H3259" s="89"/>
      <c r="I3259" s="89"/>
      <c r="J3259" s="89">
        <v>2022</v>
      </c>
      <c r="K3259" s="91" t="s">
        <v>19</v>
      </c>
    </row>
    <row r="3260" spans="2:11" ht="16.350000000000001" customHeight="1" thickBot="1" x14ac:dyDescent="0.45">
      <c r="B3260" s="90"/>
      <c r="C3260" s="90"/>
      <c r="D3260" s="48" t="s">
        <v>3117</v>
      </c>
      <c r="E3260" s="90"/>
      <c r="F3260" s="90"/>
      <c r="G3260" s="90"/>
      <c r="H3260" s="90"/>
      <c r="I3260" s="90"/>
      <c r="J3260" s="90"/>
      <c r="K3260" s="92"/>
    </row>
    <row r="3261" spans="2:11" ht="15.6" customHeight="1" x14ac:dyDescent="0.4">
      <c r="B3261" s="89">
        <v>1628</v>
      </c>
      <c r="C3261" s="89">
        <v>2352</v>
      </c>
      <c r="D3261" s="20" t="s">
        <v>3118</v>
      </c>
      <c r="E3261" s="89">
        <v>85</v>
      </c>
      <c r="F3261" s="89" t="s">
        <v>13</v>
      </c>
      <c r="G3261" s="89" t="s">
        <v>435</v>
      </c>
      <c r="H3261" s="89"/>
      <c r="I3261" s="89"/>
      <c r="J3261" s="89">
        <v>2029</v>
      </c>
      <c r="K3261" s="91" t="s">
        <v>19</v>
      </c>
    </row>
    <row r="3262" spans="2:11" ht="16.350000000000001" customHeight="1" thickBot="1" x14ac:dyDescent="0.45">
      <c r="B3262" s="90"/>
      <c r="C3262" s="90"/>
      <c r="D3262" s="48" t="s">
        <v>3119</v>
      </c>
      <c r="E3262" s="90"/>
      <c r="F3262" s="90"/>
      <c r="G3262" s="90"/>
      <c r="H3262" s="90"/>
      <c r="I3262" s="90"/>
      <c r="J3262" s="90"/>
      <c r="K3262" s="92"/>
    </row>
    <row r="3263" spans="2:11" ht="15.6" customHeight="1" x14ac:dyDescent="0.4">
      <c r="B3263" s="89">
        <v>1629</v>
      </c>
      <c r="C3263" s="89">
        <v>3740</v>
      </c>
      <c r="D3263" s="20" t="s">
        <v>3120</v>
      </c>
      <c r="E3263" s="89" t="s">
        <v>13</v>
      </c>
      <c r="F3263" s="89" t="s">
        <v>13</v>
      </c>
      <c r="G3263" s="89" t="s">
        <v>14</v>
      </c>
      <c r="H3263" s="89"/>
      <c r="I3263" s="89"/>
      <c r="J3263" s="89">
        <v>2090</v>
      </c>
      <c r="K3263" s="91" t="s">
        <v>19</v>
      </c>
    </row>
    <row r="3264" spans="2:11" ht="16.350000000000001" customHeight="1" thickBot="1" x14ac:dyDescent="0.45">
      <c r="B3264" s="90"/>
      <c r="C3264" s="90"/>
      <c r="D3264" s="48" t="s">
        <v>3121</v>
      </c>
      <c r="E3264" s="90"/>
      <c r="F3264" s="90"/>
      <c r="G3264" s="90"/>
      <c r="H3264" s="90"/>
      <c r="I3264" s="90"/>
      <c r="J3264" s="90"/>
      <c r="K3264" s="92"/>
    </row>
    <row r="3265" spans="2:11" ht="15.6" customHeight="1" x14ac:dyDescent="0.4">
      <c r="B3265" s="89">
        <v>1630</v>
      </c>
      <c r="C3265" s="89">
        <v>2353</v>
      </c>
      <c r="D3265" s="20" t="s">
        <v>3122</v>
      </c>
      <c r="E3265" s="89" t="s">
        <v>13</v>
      </c>
      <c r="F3265" s="89" t="s">
        <v>13</v>
      </c>
      <c r="G3265" s="89" t="s">
        <v>469</v>
      </c>
      <c r="H3265" s="89"/>
      <c r="I3265" s="89"/>
      <c r="J3265" s="89">
        <v>2047</v>
      </c>
      <c r="K3265" s="91" t="s">
        <v>19</v>
      </c>
    </row>
    <row r="3266" spans="2:11" ht="16.350000000000001" customHeight="1" thickBot="1" x14ac:dyDescent="0.45">
      <c r="B3266" s="90"/>
      <c r="C3266" s="90"/>
      <c r="D3266" s="48" t="s">
        <v>3123</v>
      </c>
      <c r="E3266" s="90"/>
      <c r="F3266" s="90"/>
      <c r="G3266" s="90"/>
      <c r="H3266" s="90"/>
      <c r="I3266" s="90"/>
      <c r="J3266" s="90"/>
      <c r="K3266" s="92"/>
    </row>
    <row r="3267" spans="2:11" ht="15.6" customHeight="1" x14ac:dyDescent="0.4">
      <c r="B3267" s="89">
        <v>1631</v>
      </c>
      <c r="C3267" s="89">
        <v>4114</v>
      </c>
      <c r="D3267" s="20" t="s">
        <v>6232</v>
      </c>
      <c r="E3267" s="89" t="s">
        <v>28</v>
      </c>
      <c r="F3267" s="89" t="s">
        <v>13</v>
      </c>
      <c r="G3267" s="89" t="s">
        <v>435</v>
      </c>
      <c r="H3267" s="89"/>
      <c r="I3267" s="89"/>
      <c r="J3267" s="89">
        <v>2093</v>
      </c>
      <c r="K3267" s="91" t="s">
        <v>15</v>
      </c>
    </row>
    <row r="3268" spans="2:11" ht="16.350000000000001" customHeight="1" thickBot="1" x14ac:dyDescent="0.45">
      <c r="B3268" s="90"/>
      <c r="C3268" s="90"/>
      <c r="D3268" s="48" t="s">
        <v>6349</v>
      </c>
      <c r="E3268" s="90"/>
      <c r="F3268" s="90"/>
      <c r="G3268" s="90"/>
      <c r="H3268" s="90"/>
      <c r="I3268" s="90"/>
      <c r="J3268" s="90"/>
      <c r="K3268" s="92"/>
    </row>
    <row r="3269" spans="2:11" ht="15.6" customHeight="1" x14ac:dyDescent="0.4">
      <c r="B3269" s="89">
        <v>1632</v>
      </c>
      <c r="C3269" s="89">
        <v>2354</v>
      </c>
      <c r="D3269" s="20" t="s">
        <v>3124</v>
      </c>
      <c r="E3269" s="89">
        <v>94</v>
      </c>
      <c r="F3269" s="89" t="s">
        <v>13</v>
      </c>
      <c r="G3269" s="89" t="s">
        <v>469</v>
      </c>
      <c r="H3269" s="89"/>
      <c r="I3269" s="89"/>
      <c r="J3269" s="89">
        <v>2025</v>
      </c>
      <c r="K3269" s="91" t="s">
        <v>19</v>
      </c>
    </row>
    <row r="3270" spans="2:11" ht="16.350000000000001" customHeight="1" thickBot="1" x14ac:dyDescent="0.45">
      <c r="B3270" s="90"/>
      <c r="C3270" s="90"/>
      <c r="D3270" s="48" t="s">
        <v>3125</v>
      </c>
      <c r="E3270" s="90"/>
      <c r="F3270" s="90"/>
      <c r="G3270" s="90"/>
      <c r="H3270" s="90"/>
      <c r="I3270" s="90"/>
      <c r="J3270" s="90"/>
      <c r="K3270" s="92"/>
    </row>
    <row r="3271" spans="2:11" ht="15.6" customHeight="1" x14ac:dyDescent="0.4">
      <c r="B3271" s="89">
        <v>1633</v>
      </c>
      <c r="C3271" s="89">
        <v>4095</v>
      </c>
      <c r="D3271" s="20" t="s">
        <v>6171</v>
      </c>
      <c r="E3271" s="89" t="s">
        <v>42</v>
      </c>
      <c r="F3271" s="89" t="s">
        <v>13</v>
      </c>
      <c r="G3271" s="89" t="s">
        <v>29</v>
      </c>
      <c r="H3271" s="89"/>
      <c r="I3271" s="89"/>
      <c r="J3271" s="89">
        <v>2071</v>
      </c>
      <c r="K3271" s="91" t="s">
        <v>15</v>
      </c>
    </row>
    <row r="3272" spans="2:11" ht="16.350000000000001" customHeight="1" thickBot="1" x14ac:dyDescent="0.45">
      <c r="B3272" s="90"/>
      <c r="C3272" s="90"/>
      <c r="D3272" s="48" t="s">
        <v>6218</v>
      </c>
      <c r="E3272" s="90"/>
      <c r="F3272" s="90"/>
      <c r="G3272" s="90"/>
      <c r="H3272" s="90"/>
      <c r="I3272" s="90"/>
      <c r="J3272" s="90"/>
      <c r="K3272" s="92"/>
    </row>
    <row r="3273" spans="2:11" ht="15.6" customHeight="1" x14ac:dyDescent="0.4">
      <c r="B3273" s="89">
        <v>1634</v>
      </c>
      <c r="C3273" s="89">
        <v>2355</v>
      </c>
      <c r="D3273" s="20" t="s">
        <v>3126</v>
      </c>
      <c r="E3273" s="89" t="s">
        <v>13</v>
      </c>
      <c r="F3273" s="89" t="s">
        <v>13</v>
      </c>
      <c r="G3273" s="89" t="s">
        <v>29</v>
      </c>
      <c r="H3273" s="89"/>
      <c r="I3273" s="89"/>
      <c r="J3273" s="89">
        <v>1960</v>
      </c>
      <c r="K3273" s="91" t="s">
        <v>19</v>
      </c>
    </row>
    <row r="3274" spans="2:11" ht="16.350000000000001" customHeight="1" thickBot="1" x14ac:dyDescent="0.45">
      <c r="B3274" s="90"/>
      <c r="C3274" s="90"/>
      <c r="D3274" s="48" t="s">
        <v>3127</v>
      </c>
      <c r="E3274" s="90"/>
      <c r="F3274" s="90"/>
      <c r="G3274" s="90"/>
      <c r="H3274" s="90"/>
      <c r="I3274" s="90"/>
      <c r="J3274" s="90"/>
      <c r="K3274" s="92"/>
    </row>
    <row r="3275" spans="2:11" ht="15.6" customHeight="1" x14ac:dyDescent="0.4">
      <c r="B3275" s="89">
        <v>1635</v>
      </c>
      <c r="C3275" s="89">
        <v>3741</v>
      </c>
      <c r="D3275" s="20" t="s">
        <v>3128</v>
      </c>
      <c r="E3275" s="89" t="s">
        <v>13</v>
      </c>
      <c r="F3275" s="89" t="s">
        <v>13</v>
      </c>
      <c r="G3275" s="89" t="s">
        <v>14</v>
      </c>
      <c r="H3275" s="89"/>
      <c r="I3275" s="89"/>
      <c r="J3275" s="89">
        <v>2080</v>
      </c>
      <c r="K3275" s="91" t="s">
        <v>19</v>
      </c>
    </row>
    <row r="3276" spans="2:11" ht="16.350000000000001" customHeight="1" thickBot="1" x14ac:dyDescent="0.45">
      <c r="B3276" s="90"/>
      <c r="C3276" s="90"/>
      <c r="D3276" s="48" t="s">
        <v>3129</v>
      </c>
      <c r="E3276" s="90"/>
      <c r="F3276" s="90"/>
      <c r="G3276" s="90"/>
      <c r="H3276" s="90"/>
      <c r="I3276" s="90"/>
      <c r="J3276" s="90"/>
      <c r="K3276" s="92"/>
    </row>
    <row r="3277" spans="2:11" ht="15.6" customHeight="1" x14ac:dyDescent="0.4">
      <c r="B3277" s="89">
        <v>1636</v>
      </c>
      <c r="C3277" s="89">
        <v>2356</v>
      </c>
      <c r="D3277" s="20" t="s">
        <v>3130</v>
      </c>
      <c r="E3277" s="89" t="s">
        <v>13</v>
      </c>
      <c r="F3277" s="89" t="s">
        <v>13</v>
      </c>
      <c r="G3277" s="89" t="s">
        <v>242</v>
      </c>
      <c r="H3277" s="89"/>
      <c r="I3277" s="89"/>
      <c r="J3277" s="89">
        <v>2154</v>
      </c>
      <c r="K3277" s="91" t="s">
        <v>19</v>
      </c>
    </row>
    <row r="3278" spans="2:11" ht="16.350000000000001" customHeight="1" thickBot="1" x14ac:dyDescent="0.45">
      <c r="B3278" s="90"/>
      <c r="C3278" s="90"/>
      <c r="D3278" s="48" t="s">
        <v>3131</v>
      </c>
      <c r="E3278" s="90"/>
      <c r="F3278" s="90"/>
      <c r="G3278" s="90"/>
      <c r="H3278" s="90"/>
      <c r="I3278" s="90"/>
      <c r="J3278" s="90"/>
      <c r="K3278" s="92"/>
    </row>
    <row r="3279" spans="2:11" ht="15.6" customHeight="1" x14ac:dyDescent="0.4">
      <c r="B3279" s="89">
        <v>1637</v>
      </c>
      <c r="C3279" s="89">
        <v>2357</v>
      </c>
      <c r="D3279" s="20" t="s">
        <v>3132</v>
      </c>
      <c r="E3279" s="89">
        <v>84</v>
      </c>
      <c r="F3279" s="89" t="s">
        <v>184</v>
      </c>
      <c r="G3279" s="89" t="s">
        <v>242</v>
      </c>
      <c r="H3279" s="89"/>
      <c r="I3279" s="89"/>
      <c r="J3279" s="89">
        <v>2189</v>
      </c>
      <c r="K3279" s="91" t="s">
        <v>19</v>
      </c>
    </row>
    <row r="3280" spans="2:11" ht="16.350000000000001" customHeight="1" thickBot="1" x14ac:dyDescent="0.45">
      <c r="B3280" s="90"/>
      <c r="C3280" s="90"/>
      <c r="D3280" s="48" t="s">
        <v>3133</v>
      </c>
      <c r="E3280" s="90"/>
      <c r="F3280" s="90"/>
      <c r="G3280" s="90"/>
      <c r="H3280" s="90"/>
      <c r="I3280" s="90"/>
      <c r="J3280" s="90"/>
      <c r="K3280" s="92"/>
    </row>
    <row r="3281" spans="2:11" ht="15.6" customHeight="1" x14ac:dyDescent="0.4">
      <c r="B3281" s="89">
        <v>1638</v>
      </c>
      <c r="C3281" s="89">
        <v>2358</v>
      </c>
      <c r="D3281" s="20" t="s">
        <v>3134</v>
      </c>
      <c r="E3281" s="89">
        <v>88</v>
      </c>
      <c r="F3281" s="89" t="s">
        <v>13</v>
      </c>
      <c r="G3281" s="89" t="s">
        <v>79</v>
      </c>
      <c r="H3281" s="89"/>
      <c r="I3281" s="89"/>
      <c r="J3281" s="89">
        <v>2086</v>
      </c>
      <c r="K3281" s="91" t="s">
        <v>19</v>
      </c>
    </row>
    <row r="3282" spans="2:11" ht="16.350000000000001" customHeight="1" thickBot="1" x14ac:dyDescent="0.45">
      <c r="B3282" s="90"/>
      <c r="C3282" s="90"/>
      <c r="D3282" s="48" t="s">
        <v>3135</v>
      </c>
      <c r="E3282" s="90"/>
      <c r="F3282" s="90"/>
      <c r="G3282" s="90"/>
      <c r="H3282" s="90"/>
      <c r="I3282" s="90"/>
      <c r="J3282" s="90"/>
      <c r="K3282" s="92"/>
    </row>
    <row r="3283" spans="2:11" ht="15.6" customHeight="1" x14ac:dyDescent="0.4">
      <c r="B3283" s="89">
        <v>1639</v>
      </c>
      <c r="C3283" s="89">
        <v>2359</v>
      </c>
      <c r="D3283" s="20" t="s">
        <v>3134</v>
      </c>
      <c r="E3283" s="89">
        <v>93</v>
      </c>
      <c r="F3283" s="89" t="s">
        <v>13</v>
      </c>
      <c r="G3283" s="89" t="s">
        <v>32</v>
      </c>
      <c r="H3283" s="89"/>
      <c r="I3283" s="89"/>
      <c r="J3283" s="89">
        <v>2035</v>
      </c>
      <c r="K3283" s="91" t="s">
        <v>19</v>
      </c>
    </row>
    <row r="3284" spans="2:11" ht="16.350000000000001" customHeight="1" thickBot="1" x14ac:dyDescent="0.45">
      <c r="B3284" s="90"/>
      <c r="C3284" s="90"/>
      <c r="D3284" s="48" t="s">
        <v>3135</v>
      </c>
      <c r="E3284" s="90"/>
      <c r="F3284" s="90"/>
      <c r="G3284" s="90"/>
      <c r="H3284" s="90"/>
      <c r="I3284" s="90"/>
      <c r="J3284" s="90"/>
      <c r="K3284" s="92"/>
    </row>
    <row r="3285" spans="2:11" ht="15.6" customHeight="1" x14ac:dyDescent="0.4">
      <c r="B3285" s="89">
        <v>1640</v>
      </c>
      <c r="C3285" s="89">
        <v>2360</v>
      </c>
      <c r="D3285" s="20" t="s">
        <v>3136</v>
      </c>
      <c r="E3285" s="89" t="s">
        <v>13</v>
      </c>
      <c r="F3285" s="89" t="s">
        <v>13</v>
      </c>
      <c r="G3285" s="89" t="s">
        <v>85</v>
      </c>
      <c r="H3285" s="89"/>
      <c r="I3285" s="89"/>
      <c r="J3285" s="89">
        <v>2068</v>
      </c>
      <c r="K3285" s="91" t="s">
        <v>19</v>
      </c>
    </row>
    <row r="3286" spans="2:11" ht="16.350000000000001" customHeight="1" thickBot="1" x14ac:dyDescent="0.45">
      <c r="B3286" s="90"/>
      <c r="C3286" s="90"/>
      <c r="D3286" s="48" t="s">
        <v>3137</v>
      </c>
      <c r="E3286" s="90"/>
      <c r="F3286" s="90"/>
      <c r="G3286" s="90"/>
      <c r="H3286" s="90"/>
      <c r="I3286" s="90"/>
      <c r="J3286" s="90"/>
      <c r="K3286" s="92"/>
    </row>
    <row r="3287" spans="2:11" ht="15.6" customHeight="1" x14ac:dyDescent="0.4">
      <c r="B3287" s="89">
        <v>1641</v>
      </c>
      <c r="C3287" s="89">
        <v>2361</v>
      </c>
      <c r="D3287" s="20" t="s">
        <v>3138</v>
      </c>
      <c r="E3287" s="89" t="s">
        <v>137</v>
      </c>
      <c r="F3287" s="89" t="s">
        <v>13</v>
      </c>
      <c r="G3287" s="89" t="s">
        <v>43</v>
      </c>
      <c r="H3287" s="89">
        <v>8</v>
      </c>
      <c r="I3287" s="89">
        <v>3</v>
      </c>
      <c r="J3287" s="89">
        <v>2087</v>
      </c>
      <c r="K3287" s="91" t="s">
        <v>15</v>
      </c>
    </row>
    <row r="3288" spans="2:11" ht="16.350000000000001" customHeight="1" thickBot="1" x14ac:dyDescent="0.45">
      <c r="B3288" s="90"/>
      <c r="C3288" s="90"/>
      <c r="D3288" s="48" t="s">
        <v>3139</v>
      </c>
      <c r="E3288" s="90"/>
      <c r="F3288" s="90"/>
      <c r="G3288" s="90"/>
      <c r="H3288" s="90"/>
      <c r="I3288" s="90"/>
      <c r="J3288" s="90"/>
      <c r="K3288" s="92"/>
    </row>
    <row r="3289" spans="2:11" ht="15.6" customHeight="1" x14ac:dyDescent="0.4">
      <c r="B3289" s="89">
        <v>1642</v>
      </c>
      <c r="C3289" s="89">
        <v>2363</v>
      </c>
      <c r="D3289" s="20" t="s">
        <v>3140</v>
      </c>
      <c r="E3289" s="89">
        <v>89</v>
      </c>
      <c r="F3289" s="89" t="s">
        <v>13</v>
      </c>
      <c r="G3289" s="89" t="s">
        <v>32</v>
      </c>
      <c r="H3289" s="89"/>
      <c r="I3289" s="89"/>
      <c r="J3289" s="89">
        <v>2035</v>
      </c>
      <c r="K3289" s="91" t="s">
        <v>19</v>
      </c>
    </row>
    <row r="3290" spans="2:11" ht="16.350000000000001" customHeight="1" thickBot="1" x14ac:dyDescent="0.45">
      <c r="B3290" s="90"/>
      <c r="C3290" s="90"/>
      <c r="D3290" s="48" t="s">
        <v>3141</v>
      </c>
      <c r="E3290" s="90"/>
      <c r="F3290" s="90"/>
      <c r="G3290" s="90"/>
      <c r="H3290" s="90"/>
      <c r="I3290" s="90"/>
      <c r="J3290" s="90"/>
      <c r="K3290" s="92"/>
    </row>
    <row r="3291" spans="2:11" ht="15.6" customHeight="1" x14ac:dyDescent="0.4">
      <c r="B3291" s="89">
        <v>1643</v>
      </c>
      <c r="C3291" s="89">
        <v>2364</v>
      </c>
      <c r="D3291" s="20" t="s">
        <v>3142</v>
      </c>
      <c r="E3291" s="89">
        <v>59</v>
      </c>
      <c r="F3291" s="89" t="s">
        <v>13</v>
      </c>
      <c r="G3291" s="89" t="s">
        <v>32</v>
      </c>
      <c r="H3291" s="89"/>
      <c r="I3291" s="89"/>
      <c r="J3291" s="89">
        <v>2163</v>
      </c>
      <c r="K3291" s="91" t="s">
        <v>19</v>
      </c>
    </row>
    <row r="3292" spans="2:11" ht="16.350000000000001" customHeight="1" thickBot="1" x14ac:dyDescent="0.45">
      <c r="B3292" s="90"/>
      <c r="C3292" s="90"/>
      <c r="D3292" s="48" t="s">
        <v>3143</v>
      </c>
      <c r="E3292" s="90"/>
      <c r="F3292" s="90"/>
      <c r="G3292" s="90"/>
      <c r="H3292" s="90"/>
      <c r="I3292" s="90"/>
      <c r="J3292" s="90"/>
      <c r="K3292" s="92"/>
    </row>
    <row r="3293" spans="2:11" ht="15.6" customHeight="1" x14ac:dyDescent="0.4">
      <c r="B3293" s="89">
        <v>1644</v>
      </c>
      <c r="C3293" s="89">
        <v>2365</v>
      </c>
      <c r="D3293" s="20" t="s">
        <v>3144</v>
      </c>
      <c r="E3293" s="89" t="s">
        <v>13</v>
      </c>
      <c r="F3293" s="89" t="s">
        <v>13</v>
      </c>
      <c r="G3293" s="89" t="s">
        <v>79</v>
      </c>
      <c r="H3293" s="89"/>
      <c r="I3293" s="89"/>
      <c r="J3293" s="89">
        <v>2094</v>
      </c>
      <c r="K3293" s="91" t="s">
        <v>19</v>
      </c>
    </row>
    <row r="3294" spans="2:11" ht="16.350000000000001" customHeight="1" thickBot="1" x14ac:dyDescent="0.45">
      <c r="B3294" s="90"/>
      <c r="C3294" s="90"/>
      <c r="D3294" s="48" t="s">
        <v>3145</v>
      </c>
      <c r="E3294" s="90"/>
      <c r="F3294" s="90"/>
      <c r="G3294" s="90"/>
      <c r="H3294" s="90"/>
      <c r="I3294" s="90"/>
      <c r="J3294" s="90"/>
      <c r="K3294" s="92"/>
    </row>
    <row r="3295" spans="2:11" ht="15.6" customHeight="1" x14ac:dyDescent="0.4">
      <c r="B3295" s="89">
        <v>1645</v>
      </c>
      <c r="C3295" s="89">
        <v>2366</v>
      </c>
      <c r="D3295" s="20" t="s">
        <v>3146</v>
      </c>
      <c r="E3295" s="89">
        <v>77</v>
      </c>
      <c r="F3295" s="89" t="s">
        <v>13</v>
      </c>
      <c r="G3295" s="89" t="s">
        <v>79</v>
      </c>
      <c r="H3295" s="89"/>
      <c r="I3295" s="89"/>
      <c r="J3295" s="89">
        <v>2136</v>
      </c>
      <c r="K3295" s="91" t="s">
        <v>19</v>
      </c>
    </row>
    <row r="3296" spans="2:11" ht="16.350000000000001" customHeight="1" thickBot="1" x14ac:dyDescent="0.45">
      <c r="B3296" s="90"/>
      <c r="C3296" s="90"/>
      <c r="D3296" s="48" t="s">
        <v>3147</v>
      </c>
      <c r="E3296" s="90"/>
      <c r="F3296" s="90"/>
      <c r="G3296" s="90"/>
      <c r="H3296" s="90"/>
      <c r="I3296" s="90"/>
      <c r="J3296" s="90"/>
      <c r="K3296" s="92"/>
    </row>
    <row r="3297" spans="2:11" ht="15.6" customHeight="1" x14ac:dyDescent="0.4">
      <c r="B3297" s="89">
        <v>1646</v>
      </c>
      <c r="C3297" s="89">
        <v>2367</v>
      </c>
      <c r="D3297" s="20" t="s">
        <v>3148</v>
      </c>
      <c r="E3297" s="89" t="s">
        <v>13</v>
      </c>
      <c r="F3297" s="89" t="s">
        <v>13</v>
      </c>
      <c r="G3297" s="89" t="s">
        <v>29</v>
      </c>
      <c r="H3297" s="89"/>
      <c r="I3297" s="89"/>
      <c r="J3297" s="89">
        <v>2005</v>
      </c>
      <c r="K3297" s="91" t="s">
        <v>19</v>
      </c>
    </row>
    <row r="3298" spans="2:11" ht="16.350000000000001" customHeight="1" thickBot="1" x14ac:dyDescent="0.45">
      <c r="B3298" s="90"/>
      <c r="C3298" s="90"/>
      <c r="D3298" s="48" t="s">
        <v>3149</v>
      </c>
      <c r="E3298" s="90"/>
      <c r="F3298" s="90"/>
      <c r="G3298" s="90"/>
      <c r="H3298" s="90"/>
      <c r="I3298" s="90"/>
      <c r="J3298" s="90"/>
      <c r="K3298" s="92"/>
    </row>
    <row r="3299" spans="2:11" ht="15.6" customHeight="1" x14ac:dyDescent="0.4">
      <c r="B3299" s="89">
        <v>1647</v>
      </c>
      <c r="C3299" s="89">
        <v>3664</v>
      </c>
      <c r="D3299" s="20" t="s">
        <v>3150</v>
      </c>
      <c r="E3299" s="89">
        <v>77</v>
      </c>
      <c r="F3299" s="89" t="s">
        <v>13</v>
      </c>
      <c r="G3299" s="89" t="s">
        <v>79</v>
      </c>
      <c r="H3299" s="89"/>
      <c r="I3299" s="89"/>
      <c r="J3299" s="89">
        <v>2098</v>
      </c>
      <c r="K3299" s="91" t="s">
        <v>19</v>
      </c>
    </row>
    <row r="3300" spans="2:11" ht="16.350000000000001" customHeight="1" thickBot="1" x14ac:dyDescent="0.45">
      <c r="B3300" s="90"/>
      <c r="C3300" s="90"/>
      <c r="D3300" s="48" t="s">
        <v>3151</v>
      </c>
      <c r="E3300" s="90"/>
      <c r="F3300" s="90"/>
      <c r="G3300" s="90"/>
      <c r="H3300" s="90"/>
      <c r="I3300" s="90"/>
      <c r="J3300" s="90"/>
      <c r="K3300" s="92"/>
    </row>
    <row r="3301" spans="2:11" ht="15.6" customHeight="1" x14ac:dyDescent="0.4">
      <c r="B3301" s="89">
        <v>1648</v>
      </c>
      <c r="C3301" s="89">
        <v>2368</v>
      </c>
      <c r="D3301" s="20" t="s">
        <v>3152</v>
      </c>
      <c r="E3301" s="89" t="s">
        <v>49</v>
      </c>
      <c r="F3301" s="89" t="s">
        <v>13</v>
      </c>
      <c r="G3301" s="89" t="s">
        <v>551</v>
      </c>
      <c r="H3301" s="89"/>
      <c r="I3301" s="89"/>
      <c r="J3301" s="89">
        <v>1911</v>
      </c>
      <c r="K3301" s="91" t="s">
        <v>19</v>
      </c>
    </row>
    <row r="3302" spans="2:11" ht="16.350000000000001" customHeight="1" thickBot="1" x14ac:dyDescent="0.45">
      <c r="B3302" s="90"/>
      <c r="C3302" s="90"/>
      <c r="D3302" s="48" t="s">
        <v>3153</v>
      </c>
      <c r="E3302" s="90"/>
      <c r="F3302" s="90"/>
      <c r="G3302" s="90"/>
      <c r="H3302" s="90"/>
      <c r="I3302" s="90"/>
      <c r="J3302" s="90"/>
      <c r="K3302" s="92"/>
    </row>
    <row r="3303" spans="2:11" ht="15.6" customHeight="1" x14ac:dyDescent="0.4">
      <c r="B3303" s="89">
        <v>1649</v>
      </c>
      <c r="C3303" s="89">
        <v>2369</v>
      </c>
      <c r="D3303" s="20" t="s">
        <v>3154</v>
      </c>
      <c r="E3303" s="89">
        <v>38</v>
      </c>
      <c r="F3303" s="89" t="s">
        <v>13</v>
      </c>
      <c r="G3303" s="89" t="s">
        <v>1731</v>
      </c>
      <c r="H3303" s="89"/>
      <c r="I3303" s="89"/>
      <c r="J3303" s="89">
        <v>2035</v>
      </c>
      <c r="K3303" s="91" t="s">
        <v>19</v>
      </c>
    </row>
    <row r="3304" spans="2:11" ht="16.350000000000001" customHeight="1" thickBot="1" x14ac:dyDescent="0.45">
      <c r="B3304" s="90"/>
      <c r="C3304" s="90"/>
      <c r="D3304" s="48" t="s">
        <v>3155</v>
      </c>
      <c r="E3304" s="90"/>
      <c r="F3304" s="90"/>
      <c r="G3304" s="90"/>
      <c r="H3304" s="90"/>
      <c r="I3304" s="90"/>
      <c r="J3304" s="90"/>
      <c r="K3304" s="92"/>
    </row>
    <row r="3305" spans="2:11" ht="15.6" customHeight="1" x14ac:dyDescent="0.4">
      <c r="B3305" s="89">
        <v>1650</v>
      </c>
      <c r="C3305" s="89">
        <v>2370</v>
      </c>
      <c r="D3305" s="20" t="s">
        <v>3156</v>
      </c>
      <c r="E3305" s="89">
        <v>98</v>
      </c>
      <c r="F3305" s="89" t="s">
        <v>13</v>
      </c>
      <c r="G3305" s="89" t="s">
        <v>79</v>
      </c>
      <c r="H3305" s="89"/>
      <c r="I3305" s="89"/>
      <c r="J3305" s="89">
        <v>2050</v>
      </c>
      <c r="K3305" s="91" t="s">
        <v>19</v>
      </c>
    </row>
    <row r="3306" spans="2:11" ht="16.350000000000001" customHeight="1" thickBot="1" x14ac:dyDescent="0.45">
      <c r="B3306" s="90"/>
      <c r="C3306" s="90"/>
      <c r="D3306" s="48" t="s">
        <v>3157</v>
      </c>
      <c r="E3306" s="90"/>
      <c r="F3306" s="90"/>
      <c r="G3306" s="90"/>
      <c r="H3306" s="90"/>
      <c r="I3306" s="90"/>
      <c r="J3306" s="90"/>
      <c r="K3306" s="92"/>
    </row>
    <row r="3307" spans="2:11" ht="15.6" customHeight="1" x14ac:dyDescent="0.4">
      <c r="B3307" s="89">
        <v>1651</v>
      </c>
      <c r="C3307" s="89">
        <v>2371</v>
      </c>
      <c r="D3307" s="20" t="s">
        <v>3158</v>
      </c>
      <c r="E3307" s="89">
        <v>59</v>
      </c>
      <c r="F3307" s="89" t="s">
        <v>13</v>
      </c>
      <c r="G3307" s="89" t="s">
        <v>79</v>
      </c>
      <c r="H3307" s="89"/>
      <c r="I3307" s="89"/>
      <c r="J3307" s="89">
        <v>2098</v>
      </c>
      <c r="K3307" s="91" t="s">
        <v>19</v>
      </c>
    </row>
    <row r="3308" spans="2:11" ht="16.350000000000001" customHeight="1" thickBot="1" x14ac:dyDescent="0.45">
      <c r="B3308" s="90"/>
      <c r="C3308" s="90"/>
      <c r="D3308" s="48" t="s">
        <v>3159</v>
      </c>
      <c r="E3308" s="90"/>
      <c r="F3308" s="90"/>
      <c r="G3308" s="90"/>
      <c r="H3308" s="90"/>
      <c r="I3308" s="90"/>
      <c r="J3308" s="90"/>
      <c r="K3308" s="92"/>
    </row>
    <row r="3309" spans="2:11" ht="15.6" customHeight="1" x14ac:dyDescent="0.4">
      <c r="B3309" s="89">
        <v>1652</v>
      </c>
      <c r="C3309" s="89">
        <v>2372</v>
      </c>
      <c r="D3309" s="20" t="s">
        <v>3160</v>
      </c>
      <c r="E3309" s="89" t="s">
        <v>13</v>
      </c>
      <c r="F3309" s="89" t="s">
        <v>13</v>
      </c>
      <c r="G3309" s="89" t="s">
        <v>29</v>
      </c>
      <c r="H3309" s="89"/>
      <c r="I3309" s="89"/>
      <c r="J3309" s="89">
        <v>2001</v>
      </c>
      <c r="K3309" s="91" t="s">
        <v>19</v>
      </c>
    </row>
    <row r="3310" spans="2:11" ht="16.350000000000001" customHeight="1" thickBot="1" x14ac:dyDescent="0.45">
      <c r="B3310" s="90"/>
      <c r="C3310" s="90"/>
      <c r="D3310" s="48" t="s">
        <v>3161</v>
      </c>
      <c r="E3310" s="90"/>
      <c r="F3310" s="90"/>
      <c r="G3310" s="90"/>
      <c r="H3310" s="90"/>
      <c r="I3310" s="90"/>
      <c r="J3310" s="90"/>
      <c r="K3310" s="92"/>
    </row>
    <row r="3311" spans="2:11" ht="15.6" customHeight="1" x14ac:dyDescent="0.4">
      <c r="B3311" s="89">
        <v>1653</v>
      </c>
      <c r="C3311" s="89">
        <v>2373</v>
      </c>
      <c r="D3311" s="20" t="s">
        <v>3162</v>
      </c>
      <c r="E3311" s="89">
        <v>75</v>
      </c>
      <c r="F3311" s="89" t="s">
        <v>13</v>
      </c>
      <c r="G3311" s="89" t="s">
        <v>32</v>
      </c>
      <c r="H3311" s="89"/>
      <c r="I3311" s="89"/>
      <c r="J3311" s="89">
        <v>2101</v>
      </c>
      <c r="K3311" s="91" t="s">
        <v>19</v>
      </c>
    </row>
    <row r="3312" spans="2:11" ht="16.350000000000001" customHeight="1" thickBot="1" x14ac:dyDescent="0.45">
      <c r="B3312" s="90"/>
      <c r="C3312" s="90"/>
      <c r="D3312" s="48" t="s">
        <v>3163</v>
      </c>
      <c r="E3312" s="90"/>
      <c r="F3312" s="90"/>
      <c r="G3312" s="90"/>
      <c r="H3312" s="90"/>
      <c r="I3312" s="90"/>
      <c r="J3312" s="90"/>
      <c r="K3312" s="92"/>
    </row>
    <row r="3313" spans="2:11" ht="15.6" customHeight="1" x14ac:dyDescent="0.4">
      <c r="B3313" s="89">
        <v>1654</v>
      </c>
      <c r="C3313" s="89">
        <v>2374</v>
      </c>
      <c r="D3313" s="20" t="s">
        <v>3164</v>
      </c>
      <c r="E3313" s="89">
        <v>78</v>
      </c>
      <c r="F3313" s="89" t="s">
        <v>13</v>
      </c>
      <c r="G3313" s="89" t="s">
        <v>29</v>
      </c>
      <c r="H3313" s="89"/>
      <c r="I3313" s="89"/>
      <c r="J3313" s="89">
        <v>2130</v>
      </c>
      <c r="K3313" s="91" t="s">
        <v>19</v>
      </c>
    </row>
    <row r="3314" spans="2:11" ht="16.350000000000001" customHeight="1" thickBot="1" x14ac:dyDescent="0.45">
      <c r="B3314" s="90"/>
      <c r="C3314" s="90"/>
      <c r="D3314" s="48" t="s">
        <v>3165</v>
      </c>
      <c r="E3314" s="90"/>
      <c r="F3314" s="90"/>
      <c r="G3314" s="90"/>
      <c r="H3314" s="90"/>
      <c r="I3314" s="90"/>
      <c r="J3314" s="90"/>
      <c r="K3314" s="92"/>
    </row>
    <row r="3315" spans="2:11" ht="15.6" customHeight="1" x14ac:dyDescent="0.4">
      <c r="B3315" s="89">
        <v>1655</v>
      </c>
      <c r="C3315" s="89">
        <v>2375</v>
      </c>
      <c r="D3315" s="20" t="s">
        <v>3164</v>
      </c>
      <c r="E3315" s="89">
        <v>92</v>
      </c>
      <c r="F3315" s="89" t="s">
        <v>13</v>
      </c>
      <c r="G3315" s="89" t="s">
        <v>29</v>
      </c>
      <c r="H3315" s="89"/>
      <c r="I3315" s="89"/>
      <c r="J3315" s="89">
        <v>2052</v>
      </c>
      <c r="K3315" s="91" t="s">
        <v>19</v>
      </c>
    </row>
    <row r="3316" spans="2:11" ht="16.350000000000001" customHeight="1" thickBot="1" x14ac:dyDescent="0.45">
      <c r="B3316" s="90"/>
      <c r="C3316" s="90"/>
      <c r="D3316" s="48" t="s">
        <v>3165</v>
      </c>
      <c r="E3316" s="90"/>
      <c r="F3316" s="90"/>
      <c r="G3316" s="90"/>
      <c r="H3316" s="90"/>
      <c r="I3316" s="90"/>
      <c r="J3316" s="90"/>
      <c r="K3316" s="92"/>
    </row>
    <row r="3317" spans="2:11" ht="15.6" customHeight="1" x14ac:dyDescent="0.4">
      <c r="B3317" s="89">
        <v>1656</v>
      </c>
      <c r="C3317" s="89">
        <v>2376</v>
      </c>
      <c r="D3317" s="20" t="s">
        <v>3166</v>
      </c>
      <c r="E3317" s="89">
        <v>94</v>
      </c>
      <c r="F3317" s="89" t="s">
        <v>13</v>
      </c>
      <c r="G3317" s="89" t="s">
        <v>29</v>
      </c>
      <c r="H3317" s="89"/>
      <c r="I3317" s="89"/>
      <c r="J3317" s="89">
        <v>2061</v>
      </c>
      <c r="K3317" s="91" t="s">
        <v>19</v>
      </c>
    </row>
    <row r="3318" spans="2:11" ht="16.350000000000001" customHeight="1" thickBot="1" x14ac:dyDescent="0.45">
      <c r="B3318" s="90"/>
      <c r="C3318" s="90"/>
      <c r="D3318" s="48" t="s">
        <v>3167</v>
      </c>
      <c r="E3318" s="90"/>
      <c r="F3318" s="90"/>
      <c r="G3318" s="90"/>
      <c r="H3318" s="90"/>
      <c r="I3318" s="90"/>
      <c r="J3318" s="90"/>
      <c r="K3318" s="92"/>
    </row>
    <row r="3319" spans="2:11" ht="15.6" customHeight="1" x14ac:dyDescent="0.4">
      <c r="B3319" s="89">
        <v>1657</v>
      </c>
      <c r="C3319" s="89">
        <v>2377</v>
      </c>
      <c r="D3319" s="20" t="s">
        <v>3168</v>
      </c>
      <c r="E3319" s="89">
        <v>53</v>
      </c>
      <c r="F3319" s="89" t="s">
        <v>13</v>
      </c>
      <c r="G3319" s="89" t="s">
        <v>469</v>
      </c>
      <c r="H3319" s="89"/>
      <c r="I3319" s="89"/>
      <c r="J3319" s="89">
        <v>2136</v>
      </c>
      <c r="K3319" s="91" t="s">
        <v>19</v>
      </c>
    </row>
    <row r="3320" spans="2:11" ht="16.350000000000001" customHeight="1" thickBot="1" x14ac:dyDescent="0.45">
      <c r="B3320" s="90"/>
      <c r="C3320" s="90"/>
      <c r="D3320" s="48" t="s">
        <v>3169</v>
      </c>
      <c r="E3320" s="90"/>
      <c r="F3320" s="90"/>
      <c r="G3320" s="90"/>
      <c r="H3320" s="90"/>
      <c r="I3320" s="90"/>
      <c r="J3320" s="90"/>
      <c r="K3320" s="92"/>
    </row>
    <row r="3321" spans="2:11" ht="15.6" customHeight="1" x14ac:dyDescent="0.4">
      <c r="B3321" s="89">
        <v>1658</v>
      </c>
      <c r="C3321" s="89">
        <v>2378</v>
      </c>
      <c r="D3321" s="20" t="s">
        <v>3170</v>
      </c>
      <c r="E3321" s="89">
        <v>89</v>
      </c>
      <c r="F3321" s="89" t="s">
        <v>13</v>
      </c>
      <c r="G3321" s="89" t="s">
        <v>29</v>
      </c>
      <c r="H3321" s="89"/>
      <c r="I3321" s="89"/>
      <c r="J3321" s="89">
        <v>2065</v>
      </c>
      <c r="K3321" s="91" t="s">
        <v>19</v>
      </c>
    </row>
    <row r="3322" spans="2:11" ht="16.350000000000001" customHeight="1" thickBot="1" x14ac:dyDescent="0.45">
      <c r="B3322" s="90"/>
      <c r="C3322" s="90"/>
      <c r="D3322" s="48" t="s">
        <v>3171</v>
      </c>
      <c r="E3322" s="90"/>
      <c r="F3322" s="90"/>
      <c r="G3322" s="90"/>
      <c r="H3322" s="90"/>
      <c r="I3322" s="90"/>
      <c r="J3322" s="90"/>
      <c r="K3322" s="92"/>
    </row>
    <row r="3323" spans="2:11" ht="15.6" customHeight="1" x14ac:dyDescent="0.4">
      <c r="B3323" s="89">
        <v>1659</v>
      </c>
      <c r="C3323" s="89">
        <v>2379</v>
      </c>
      <c r="D3323" s="20" t="s">
        <v>3172</v>
      </c>
      <c r="E3323" s="89" t="s">
        <v>13</v>
      </c>
      <c r="F3323" s="89" t="s">
        <v>13</v>
      </c>
      <c r="G3323" s="89" t="s">
        <v>79</v>
      </c>
      <c r="H3323" s="89"/>
      <c r="I3323" s="89"/>
      <c r="J3323" s="89">
        <v>2126</v>
      </c>
      <c r="K3323" s="91" t="s">
        <v>19</v>
      </c>
    </row>
    <row r="3324" spans="2:11" ht="16.350000000000001" customHeight="1" thickBot="1" x14ac:dyDescent="0.45">
      <c r="B3324" s="90"/>
      <c r="C3324" s="90"/>
      <c r="D3324" s="48" t="s">
        <v>3173</v>
      </c>
      <c r="E3324" s="90"/>
      <c r="F3324" s="90"/>
      <c r="G3324" s="90"/>
      <c r="H3324" s="90"/>
      <c r="I3324" s="90"/>
      <c r="J3324" s="90"/>
      <c r="K3324" s="92"/>
    </row>
    <row r="3325" spans="2:11" ht="15.6" customHeight="1" x14ac:dyDescent="0.4">
      <c r="B3325" s="89">
        <v>1660</v>
      </c>
      <c r="C3325" s="89">
        <v>2380</v>
      </c>
      <c r="D3325" s="20" t="s">
        <v>3174</v>
      </c>
      <c r="E3325" s="89">
        <v>87</v>
      </c>
      <c r="F3325" s="89" t="s">
        <v>13</v>
      </c>
      <c r="G3325" s="89" t="s">
        <v>32</v>
      </c>
      <c r="H3325" s="89"/>
      <c r="I3325" s="89"/>
      <c r="J3325" s="89">
        <v>1988</v>
      </c>
      <c r="K3325" s="91" t="s">
        <v>19</v>
      </c>
    </row>
    <row r="3326" spans="2:11" ht="16.350000000000001" customHeight="1" thickBot="1" x14ac:dyDescent="0.45">
      <c r="B3326" s="90"/>
      <c r="C3326" s="90"/>
      <c r="D3326" s="48" t="s">
        <v>3175</v>
      </c>
      <c r="E3326" s="90"/>
      <c r="F3326" s="90"/>
      <c r="G3326" s="90"/>
      <c r="H3326" s="90"/>
      <c r="I3326" s="90"/>
      <c r="J3326" s="90"/>
      <c r="K3326" s="92"/>
    </row>
    <row r="3327" spans="2:11" ht="15.6" customHeight="1" x14ac:dyDescent="0.4">
      <c r="B3327" s="89">
        <v>1661</v>
      </c>
      <c r="C3327" s="89">
        <v>3984</v>
      </c>
      <c r="D3327" s="20" t="s">
        <v>3176</v>
      </c>
      <c r="E3327" s="89" t="s">
        <v>13</v>
      </c>
      <c r="F3327" s="89" t="s">
        <v>13</v>
      </c>
      <c r="G3327" s="89" t="s">
        <v>494</v>
      </c>
      <c r="H3327" s="89"/>
      <c r="I3327" s="89"/>
      <c r="J3327" s="89">
        <v>2104</v>
      </c>
      <c r="K3327" s="91" t="s">
        <v>15</v>
      </c>
    </row>
    <row r="3328" spans="2:11" ht="16.350000000000001" customHeight="1" thickBot="1" x14ac:dyDescent="0.45">
      <c r="B3328" s="90"/>
      <c r="C3328" s="90"/>
      <c r="D3328" s="48" t="s">
        <v>3177</v>
      </c>
      <c r="E3328" s="90"/>
      <c r="F3328" s="90"/>
      <c r="G3328" s="90"/>
      <c r="H3328" s="90"/>
      <c r="I3328" s="90"/>
      <c r="J3328" s="90"/>
      <c r="K3328" s="92"/>
    </row>
    <row r="3329" spans="2:11" ht="15.6" customHeight="1" x14ac:dyDescent="0.4">
      <c r="B3329" s="89">
        <v>1662</v>
      </c>
      <c r="C3329" s="89">
        <v>2381</v>
      </c>
      <c r="D3329" s="20" t="s">
        <v>3178</v>
      </c>
      <c r="E3329" s="89">
        <v>86</v>
      </c>
      <c r="F3329" s="89" t="s">
        <v>13</v>
      </c>
      <c r="G3329" s="89" t="s">
        <v>79</v>
      </c>
      <c r="H3329" s="89"/>
      <c r="I3329" s="89"/>
      <c r="J3329" s="89">
        <v>2060</v>
      </c>
      <c r="K3329" s="91" t="s">
        <v>19</v>
      </c>
    </row>
    <row r="3330" spans="2:11" ht="16.350000000000001" customHeight="1" thickBot="1" x14ac:dyDescent="0.45">
      <c r="B3330" s="90"/>
      <c r="C3330" s="90"/>
      <c r="D3330" s="48" t="s">
        <v>3179</v>
      </c>
      <c r="E3330" s="90"/>
      <c r="F3330" s="90"/>
      <c r="G3330" s="90"/>
      <c r="H3330" s="90"/>
      <c r="I3330" s="90"/>
      <c r="J3330" s="90"/>
      <c r="K3330" s="92"/>
    </row>
    <row r="3331" spans="2:11" ht="15.6" customHeight="1" x14ac:dyDescent="0.4">
      <c r="B3331" s="89">
        <v>1663</v>
      </c>
      <c r="C3331" s="89">
        <v>2382</v>
      </c>
      <c r="D3331" s="20" t="s">
        <v>3180</v>
      </c>
      <c r="E3331" s="89" t="s">
        <v>13</v>
      </c>
      <c r="F3331" s="89" t="s">
        <v>13</v>
      </c>
      <c r="G3331" s="89" t="s">
        <v>29</v>
      </c>
      <c r="H3331" s="89"/>
      <c r="I3331" s="89"/>
      <c r="J3331" s="89">
        <v>2045</v>
      </c>
      <c r="K3331" s="91" t="s">
        <v>19</v>
      </c>
    </row>
    <row r="3332" spans="2:11" ht="16.350000000000001" customHeight="1" thickBot="1" x14ac:dyDescent="0.45">
      <c r="B3332" s="90"/>
      <c r="C3332" s="90"/>
      <c r="D3332" s="48" t="s">
        <v>3181</v>
      </c>
      <c r="E3332" s="90"/>
      <c r="F3332" s="90"/>
      <c r="G3332" s="90"/>
      <c r="H3332" s="90"/>
      <c r="I3332" s="90"/>
      <c r="J3332" s="90"/>
      <c r="K3332" s="92"/>
    </row>
    <row r="3333" spans="2:11" ht="15.6" customHeight="1" x14ac:dyDescent="0.4">
      <c r="B3333" s="89">
        <v>1664</v>
      </c>
      <c r="C3333" s="89">
        <v>2383</v>
      </c>
      <c r="D3333" s="20" t="s">
        <v>3182</v>
      </c>
      <c r="E3333" s="89" t="s">
        <v>13</v>
      </c>
      <c r="F3333" s="89" t="s">
        <v>13</v>
      </c>
      <c r="G3333" s="89" t="s">
        <v>22</v>
      </c>
      <c r="H3333" s="89"/>
      <c r="I3333" s="89"/>
      <c r="J3333" s="89">
        <v>2068</v>
      </c>
      <c r="K3333" s="91" t="s">
        <v>19</v>
      </c>
    </row>
    <row r="3334" spans="2:11" ht="16.350000000000001" customHeight="1" thickBot="1" x14ac:dyDescent="0.45">
      <c r="B3334" s="90"/>
      <c r="C3334" s="90"/>
      <c r="D3334" s="48" t="s">
        <v>3183</v>
      </c>
      <c r="E3334" s="90"/>
      <c r="F3334" s="90"/>
      <c r="G3334" s="90"/>
      <c r="H3334" s="90"/>
      <c r="I3334" s="90"/>
      <c r="J3334" s="90"/>
      <c r="K3334" s="92"/>
    </row>
    <row r="3335" spans="2:11" ht="15.6" customHeight="1" x14ac:dyDescent="0.4">
      <c r="B3335" s="89">
        <v>1665</v>
      </c>
      <c r="C3335" s="89">
        <v>2384</v>
      </c>
      <c r="D3335" s="20" t="s">
        <v>3184</v>
      </c>
      <c r="E3335" s="89" t="s">
        <v>13</v>
      </c>
      <c r="F3335" s="89" t="s">
        <v>13</v>
      </c>
      <c r="G3335" s="89" t="s">
        <v>14</v>
      </c>
      <c r="H3335" s="89"/>
      <c r="I3335" s="89"/>
      <c r="J3335" s="89">
        <v>1985</v>
      </c>
      <c r="K3335" s="91" t="s">
        <v>19</v>
      </c>
    </row>
    <row r="3336" spans="2:11" ht="16.350000000000001" customHeight="1" thickBot="1" x14ac:dyDescent="0.45">
      <c r="B3336" s="90"/>
      <c r="C3336" s="90"/>
      <c r="D3336" s="48" t="s">
        <v>3185</v>
      </c>
      <c r="E3336" s="90"/>
      <c r="F3336" s="90"/>
      <c r="G3336" s="90"/>
      <c r="H3336" s="90"/>
      <c r="I3336" s="90"/>
      <c r="J3336" s="90"/>
      <c r="K3336" s="92"/>
    </row>
    <row r="3337" spans="2:11" ht="15.6" customHeight="1" x14ac:dyDescent="0.4">
      <c r="B3337" s="89">
        <v>1666</v>
      </c>
      <c r="C3337" s="89">
        <v>2385</v>
      </c>
      <c r="D3337" s="20" t="s">
        <v>3186</v>
      </c>
      <c r="E3337" s="89">
        <v>55</v>
      </c>
      <c r="F3337" s="89" t="s">
        <v>13</v>
      </c>
      <c r="G3337" s="89" t="s">
        <v>29</v>
      </c>
      <c r="H3337" s="89"/>
      <c r="I3337" s="89"/>
      <c r="J3337" s="89">
        <v>1900</v>
      </c>
      <c r="K3337" s="91" t="s">
        <v>19</v>
      </c>
    </row>
    <row r="3338" spans="2:11" ht="16.350000000000001" customHeight="1" thickBot="1" x14ac:dyDescent="0.45">
      <c r="B3338" s="90"/>
      <c r="C3338" s="90"/>
      <c r="D3338" s="48" t="s">
        <v>3187</v>
      </c>
      <c r="E3338" s="90"/>
      <c r="F3338" s="90"/>
      <c r="G3338" s="90"/>
      <c r="H3338" s="90"/>
      <c r="I3338" s="90"/>
      <c r="J3338" s="90"/>
      <c r="K3338" s="92"/>
    </row>
    <row r="3339" spans="2:11" ht="15.6" customHeight="1" x14ac:dyDescent="0.4">
      <c r="B3339" s="89">
        <v>1667</v>
      </c>
      <c r="C3339" s="89">
        <v>2386</v>
      </c>
      <c r="D3339" s="20" t="s">
        <v>3188</v>
      </c>
      <c r="E3339" s="89" t="s">
        <v>137</v>
      </c>
      <c r="F3339" s="89" t="s">
        <v>13</v>
      </c>
      <c r="G3339" s="89" t="s">
        <v>551</v>
      </c>
      <c r="H3339" s="89"/>
      <c r="I3339" s="89"/>
      <c r="J3339" s="89">
        <v>2033</v>
      </c>
      <c r="K3339" s="91" t="s">
        <v>19</v>
      </c>
    </row>
    <row r="3340" spans="2:11" ht="16.350000000000001" customHeight="1" thickBot="1" x14ac:dyDescent="0.45">
      <c r="B3340" s="90"/>
      <c r="C3340" s="90"/>
      <c r="D3340" s="48" t="s">
        <v>3189</v>
      </c>
      <c r="E3340" s="90"/>
      <c r="F3340" s="90"/>
      <c r="G3340" s="90"/>
      <c r="H3340" s="90"/>
      <c r="I3340" s="90"/>
      <c r="J3340" s="90"/>
      <c r="K3340" s="92"/>
    </row>
    <row r="3341" spans="2:11" ht="15.6" customHeight="1" x14ac:dyDescent="0.4">
      <c r="B3341" s="89">
        <v>1668</v>
      </c>
      <c r="C3341" s="89">
        <v>2387</v>
      </c>
      <c r="D3341" s="20" t="s">
        <v>3190</v>
      </c>
      <c r="E3341" s="89" t="s">
        <v>62</v>
      </c>
      <c r="F3341" s="89" t="s">
        <v>13</v>
      </c>
      <c r="G3341" s="89" t="s">
        <v>551</v>
      </c>
      <c r="H3341" s="89"/>
      <c r="I3341" s="89"/>
      <c r="J3341" s="89">
        <v>2038</v>
      </c>
      <c r="K3341" s="91" t="s">
        <v>19</v>
      </c>
    </row>
    <row r="3342" spans="2:11" ht="16.350000000000001" customHeight="1" thickBot="1" x14ac:dyDescent="0.45">
      <c r="B3342" s="90"/>
      <c r="C3342" s="90"/>
      <c r="D3342" s="48" t="s">
        <v>3191</v>
      </c>
      <c r="E3342" s="90"/>
      <c r="F3342" s="90"/>
      <c r="G3342" s="90"/>
      <c r="H3342" s="90"/>
      <c r="I3342" s="90"/>
      <c r="J3342" s="90"/>
      <c r="K3342" s="92"/>
    </row>
    <row r="3343" spans="2:11" ht="15.6" customHeight="1" x14ac:dyDescent="0.4">
      <c r="B3343" s="89">
        <v>1669</v>
      </c>
      <c r="C3343" s="89">
        <v>3742</v>
      </c>
      <c r="D3343" s="20" t="s">
        <v>3192</v>
      </c>
      <c r="E3343" s="89" t="s">
        <v>13</v>
      </c>
      <c r="F3343" s="89" t="s">
        <v>13</v>
      </c>
      <c r="G3343" s="89" t="s">
        <v>14</v>
      </c>
      <c r="H3343" s="89"/>
      <c r="I3343" s="89"/>
      <c r="J3343" s="89">
        <v>2122</v>
      </c>
      <c r="K3343" s="91" t="s">
        <v>19</v>
      </c>
    </row>
    <row r="3344" spans="2:11" ht="16.350000000000001" customHeight="1" thickBot="1" x14ac:dyDescent="0.45">
      <c r="B3344" s="90"/>
      <c r="C3344" s="90"/>
      <c r="D3344" s="48" t="s">
        <v>3193</v>
      </c>
      <c r="E3344" s="90"/>
      <c r="F3344" s="90"/>
      <c r="G3344" s="90"/>
      <c r="H3344" s="90"/>
      <c r="I3344" s="90"/>
      <c r="J3344" s="90"/>
      <c r="K3344" s="92"/>
    </row>
    <row r="3345" spans="2:11" ht="15.6" customHeight="1" x14ac:dyDescent="0.4">
      <c r="B3345" s="89">
        <v>1670</v>
      </c>
      <c r="C3345" s="89">
        <v>2388</v>
      </c>
      <c r="D3345" s="20" t="s">
        <v>3194</v>
      </c>
      <c r="E3345" s="89" t="s">
        <v>13</v>
      </c>
      <c r="F3345" s="89" t="s">
        <v>13</v>
      </c>
      <c r="G3345" s="89" t="s">
        <v>14</v>
      </c>
      <c r="H3345" s="89"/>
      <c r="I3345" s="89"/>
      <c r="J3345" s="89">
        <v>2120</v>
      </c>
      <c r="K3345" s="91" t="s">
        <v>15</v>
      </c>
    </row>
    <row r="3346" spans="2:11" ht="16.350000000000001" customHeight="1" thickBot="1" x14ac:dyDescent="0.45">
      <c r="B3346" s="90"/>
      <c r="C3346" s="90"/>
      <c r="D3346" s="48" t="s">
        <v>3195</v>
      </c>
      <c r="E3346" s="90"/>
      <c r="F3346" s="90"/>
      <c r="G3346" s="90"/>
      <c r="H3346" s="90"/>
      <c r="I3346" s="90"/>
      <c r="J3346" s="90"/>
      <c r="K3346" s="92"/>
    </row>
    <row r="3347" spans="2:11" ht="15.6" customHeight="1" x14ac:dyDescent="0.4">
      <c r="B3347" s="89">
        <v>1671</v>
      </c>
      <c r="C3347" s="89">
        <v>2389</v>
      </c>
      <c r="D3347" s="20" t="s">
        <v>3196</v>
      </c>
      <c r="E3347" s="89">
        <v>82</v>
      </c>
      <c r="F3347" s="89" t="s">
        <v>13</v>
      </c>
      <c r="G3347" s="89" t="s">
        <v>323</v>
      </c>
      <c r="H3347" s="89"/>
      <c r="I3347" s="89"/>
      <c r="J3347" s="89">
        <v>2049</v>
      </c>
      <c r="K3347" s="91" t="s">
        <v>19</v>
      </c>
    </row>
    <row r="3348" spans="2:11" ht="16.350000000000001" customHeight="1" thickBot="1" x14ac:dyDescent="0.45">
      <c r="B3348" s="90"/>
      <c r="C3348" s="90"/>
      <c r="D3348" s="48" t="s">
        <v>3197</v>
      </c>
      <c r="E3348" s="90"/>
      <c r="F3348" s="90"/>
      <c r="G3348" s="90"/>
      <c r="H3348" s="90"/>
      <c r="I3348" s="90"/>
      <c r="J3348" s="90"/>
      <c r="K3348" s="92"/>
    </row>
    <row r="3349" spans="2:11" ht="15.6" customHeight="1" x14ac:dyDescent="0.4">
      <c r="B3349" s="89">
        <v>1672</v>
      </c>
      <c r="C3349" s="89">
        <v>2390</v>
      </c>
      <c r="D3349" s="20" t="s">
        <v>3198</v>
      </c>
      <c r="E3349" s="89" t="s">
        <v>13</v>
      </c>
      <c r="F3349" s="89" t="s">
        <v>13</v>
      </c>
      <c r="G3349" s="89" t="s">
        <v>14</v>
      </c>
      <c r="H3349" s="89"/>
      <c r="I3349" s="89"/>
      <c r="J3349" s="89">
        <v>2114</v>
      </c>
      <c r="K3349" s="91" t="s">
        <v>19</v>
      </c>
    </row>
    <row r="3350" spans="2:11" ht="16.350000000000001" customHeight="1" thickBot="1" x14ac:dyDescent="0.45">
      <c r="B3350" s="90"/>
      <c r="C3350" s="90"/>
      <c r="D3350" s="48" t="s">
        <v>3199</v>
      </c>
      <c r="E3350" s="90"/>
      <c r="F3350" s="90"/>
      <c r="G3350" s="90"/>
      <c r="H3350" s="90"/>
      <c r="I3350" s="90"/>
      <c r="J3350" s="90"/>
      <c r="K3350" s="92"/>
    </row>
    <row r="3351" spans="2:11" ht="15.6" customHeight="1" x14ac:dyDescent="0.4">
      <c r="B3351" s="89">
        <v>1673</v>
      </c>
      <c r="C3351" s="89">
        <v>2391</v>
      </c>
      <c r="D3351" s="20" t="s">
        <v>3200</v>
      </c>
      <c r="E3351" s="89">
        <v>62</v>
      </c>
      <c r="F3351" s="89" t="s">
        <v>13</v>
      </c>
      <c r="G3351" s="89" t="s">
        <v>79</v>
      </c>
      <c r="H3351" s="89"/>
      <c r="I3351" s="89"/>
      <c r="J3351" s="89">
        <v>2039</v>
      </c>
      <c r="K3351" s="91" t="s">
        <v>19</v>
      </c>
    </row>
    <row r="3352" spans="2:11" ht="16.350000000000001" customHeight="1" thickBot="1" x14ac:dyDescent="0.45">
      <c r="B3352" s="90"/>
      <c r="C3352" s="90"/>
      <c r="D3352" s="48" t="s">
        <v>3201</v>
      </c>
      <c r="E3352" s="90"/>
      <c r="F3352" s="90"/>
      <c r="G3352" s="90"/>
      <c r="H3352" s="90"/>
      <c r="I3352" s="90"/>
      <c r="J3352" s="90"/>
      <c r="K3352" s="92"/>
    </row>
    <row r="3353" spans="2:11" ht="15.6" customHeight="1" x14ac:dyDescent="0.4">
      <c r="B3353" s="89">
        <v>1674</v>
      </c>
      <c r="C3353" s="89">
        <v>2392</v>
      </c>
      <c r="D3353" s="20" t="s">
        <v>3202</v>
      </c>
      <c r="E3353" s="89">
        <v>97</v>
      </c>
      <c r="F3353" s="89" t="s">
        <v>13</v>
      </c>
      <c r="G3353" s="89" t="s">
        <v>79</v>
      </c>
      <c r="H3353" s="89"/>
      <c r="I3353" s="89"/>
      <c r="J3353" s="89">
        <v>2032</v>
      </c>
      <c r="K3353" s="91" t="s">
        <v>19</v>
      </c>
    </row>
    <row r="3354" spans="2:11" ht="16.350000000000001" customHeight="1" thickBot="1" x14ac:dyDescent="0.45">
      <c r="B3354" s="90"/>
      <c r="C3354" s="90"/>
      <c r="D3354" s="48" t="s">
        <v>3203</v>
      </c>
      <c r="E3354" s="90"/>
      <c r="F3354" s="90"/>
      <c r="G3354" s="90"/>
      <c r="H3354" s="90"/>
      <c r="I3354" s="90"/>
      <c r="J3354" s="90"/>
      <c r="K3354" s="92"/>
    </row>
    <row r="3355" spans="2:11" ht="15.6" customHeight="1" x14ac:dyDescent="0.4">
      <c r="B3355" s="89">
        <v>1675</v>
      </c>
      <c r="C3355" s="89">
        <v>4141</v>
      </c>
      <c r="D3355" s="20" t="s">
        <v>6368</v>
      </c>
      <c r="E3355" s="89" t="s">
        <v>6271</v>
      </c>
      <c r="F3355" s="89" t="s">
        <v>13</v>
      </c>
      <c r="G3355" s="89" t="s">
        <v>29</v>
      </c>
      <c r="H3355" s="89">
        <v>11</v>
      </c>
      <c r="I3355" s="89">
        <v>-11</v>
      </c>
      <c r="J3355" s="89">
        <v>2007</v>
      </c>
      <c r="K3355" s="91" t="s">
        <v>15</v>
      </c>
    </row>
    <row r="3356" spans="2:11" ht="16.350000000000001" customHeight="1" thickBot="1" x14ac:dyDescent="0.45">
      <c r="B3356" s="90"/>
      <c r="C3356" s="90"/>
      <c r="D3356" s="48" t="s">
        <v>6270</v>
      </c>
      <c r="E3356" s="90"/>
      <c r="F3356" s="90"/>
      <c r="G3356" s="90"/>
      <c r="H3356" s="90"/>
      <c r="I3356" s="90"/>
      <c r="J3356" s="90"/>
      <c r="K3356" s="92"/>
    </row>
    <row r="3357" spans="2:11" ht="15.6" customHeight="1" x14ac:dyDescent="0.4">
      <c r="B3357" s="89">
        <v>1676</v>
      </c>
      <c r="C3357" s="89">
        <v>3743</v>
      </c>
      <c r="D3357" s="20" t="s">
        <v>3204</v>
      </c>
      <c r="E3357" s="89" t="s">
        <v>13</v>
      </c>
      <c r="F3357" s="89" t="s">
        <v>13</v>
      </c>
      <c r="G3357" s="89" t="s">
        <v>277</v>
      </c>
      <c r="H3357" s="89"/>
      <c r="I3357" s="89"/>
      <c r="J3357" s="89">
        <v>2105</v>
      </c>
      <c r="K3357" s="91" t="s">
        <v>19</v>
      </c>
    </row>
    <row r="3358" spans="2:11" ht="16.350000000000001" customHeight="1" thickBot="1" x14ac:dyDescent="0.45">
      <c r="B3358" s="90"/>
      <c r="C3358" s="90"/>
      <c r="D3358" s="48" t="s">
        <v>3205</v>
      </c>
      <c r="E3358" s="90"/>
      <c r="F3358" s="90"/>
      <c r="G3358" s="90"/>
      <c r="H3358" s="90"/>
      <c r="I3358" s="90"/>
      <c r="J3358" s="90"/>
      <c r="K3358" s="92"/>
    </row>
    <row r="3359" spans="2:11" ht="15.6" customHeight="1" x14ac:dyDescent="0.4">
      <c r="B3359" s="89">
        <v>1677</v>
      </c>
      <c r="C3359" s="89">
        <v>2393</v>
      </c>
      <c r="D3359" s="20" t="s">
        <v>3206</v>
      </c>
      <c r="E3359" s="89">
        <v>98</v>
      </c>
      <c r="F3359" s="89" t="s">
        <v>13</v>
      </c>
      <c r="G3359" s="89" t="s">
        <v>277</v>
      </c>
      <c r="H3359" s="89"/>
      <c r="I3359" s="89"/>
      <c r="J3359" s="89">
        <v>1979</v>
      </c>
      <c r="K3359" s="91" t="s">
        <v>19</v>
      </c>
    </row>
    <row r="3360" spans="2:11" ht="16.350000000000001" customHeight="1" thickBot="1" x14ac:dyDescent="0.45">
      <c r="B3360" s="90"/>
      <c r="C3360" s="90"/>
      <c r="D3360" s="48" t="s">
        <v>3207</v>
      </c>
      <c r="E3360" s="90"/>
      <c r="F3360" s="90"/>
      <c r="G3360" s="90"/>
      <c r="H3360" s="90"/>
      <c r="I3360" s="90"/>
      <c r="J3360" s="90"/>
      <c r="K3360" s="92"/>
    </row>
    <row r="3361" spans="2:11" ht="15.6" customHeight="1" x14ac:dyDescent="0.4">
      <c r="B3361" s="89">
        <v>1678</v>
      </c>
      <c r="C3361" s="89">
        <v>2394</v>
      </c>
      <c r="D3361" s="20" t="s">
        <v>3208</v>
      </c>
      <c r="E3361" s="89">
        <v>97</v>
      </c>
      <c r="F3361" s="89" t="s">
        <v>13</v>
      </c>
      <c r="G3361" s="89" t="s">
        <v>79</v>
      </c>
      <c r="H3361" s="89"/>
      <c r="I3361" s="89"/>
      <c r="J3361" s="89">
        <v>2101</v>
      </c>
      <c r="K3361" s="91" t="s">
        <v>19</v>
      </c>
    </row>
    <row r="3362" spans="2:11" ht="16.350000000000001" customHeight="1" thickBot="1" x14ac:dyDescent="0.45">
      <c r="B3362" s="90"/>
      <c r="C3362" s="90"/>
      <c r="D3362" s="48" t="s">
        <v>3205</v>
      </c>
      <c r="E3362" s="90"/>
      <c r="F3362" s="90"/>
      <c r="G3362" s="90"/>
      <c r="H3362" s="90"/>
      <c r="I3362" s="90"/>
      <c r="J3362" s="90"/>
      <c r="K3362" s="92"/>
    </row>
    <row r="3363" spans="2:11" ht="15.6" customHeight="1" x14ac:dyDescent="0.4">
      <c r="B3363" s="89">
        <v>1679</v>
      </c>
      <c r="C3363" s="89">
        <v>3898</v>
      </c>
      <c r="D3363" s="20" t="s">
        <v>3209</v>
      </c>
      <c r="E3363" s="89" t="s">
        <v>203</v>
      </c>
      <c r="F3363" s="89" t="s">
        <v>13</v>
      </c>
      <c r="G3363" s="89" t="s">
        <v>29</v>
      </c>
      <c r="H3363" s="89"/>
      <c r="I3363" s="89"/>
      <c r="J3363" s="89">
        <v>2009</v>
      </c>
      <c r="K3363" s="91" t="s">
        <v>15</v>
      </c>
    </row>
    <row r="3364" spans="2:11" ht="16.350000000000001" customHeight="1" thickBot="1" x14ac:dyDescent="0.45">
      <c r="B3364" s="90"/>
      <c r="C3364" s="90"/>
      <c r="D3364" s="48" t="s">
        <v>3210</v>
      </c>
      <c r="E3364" s="90"/>
      <c r="F3364" s="90"/>
      <c r="G3364" s="90"/>
      <c r="H3364" s="90"/>
      <c r="I3364" s="90"/>
      <c r="J3364" s="90"/>
      <c r="K3364" s="92"/>
    </row>
    <row r="3365" spans="2:11" ht="15.6" customHeight="1" x14ac:dyDescent="0.4">
      <c r="B3365" s="89">
        <v>1680</v>
      </c>
      <c r="C3365" s="89">
        <v>2395</v>
      </c>
      <c r="D3365" s="20" t="s">
        <v>3211</v>
      </c>
      <c r="E3365" s="89">
        <v>89</v>
      </c>
      <c r="F3365" s="89" t="s">
        <v>13</v>
      </c>
      <c r="G3365" s="89" t="s">
        <v>79</v>
      </c>
      <c r="H3365" s="89"/>
      <c r="I3365" s="89"/>
      <c r="J3365" s="89">
        <v>2115</v>
      </c>
      <c r="K3365" s="91" t="s">
        <v>19</v>
      </c>
    </row>
    <row r="3366" spans="2:11" ht="16.350000000000001" customHeight="1" thickBot="1" x14ac:dyDescent="0.45">
      <c r="B3366" s="90"/>
      <c r="C3366" s="90"/>
      <c r="D3366" s="48" t="s">
        <v>3212</v>
      </c>
      <c r="E3366" s="90"/>
      <c r="F3366" s="90"/>
      <c r="G3366" s="90"/>
      <c r="H3366" s="90"/>
      <c r="I3366" s="90"/>
      <c r="J3366" s="90"/>
      <c r="K3366" s="92"/>
    </row>
    <row r="3367" spans="2:11" ht="15.6" customHeight="1" x14ac:dyDescent="0.4">
      <c r="B3367" s="89">
        <v>1681</v>
      </c>
      <c r="C3367" s="89">
        <v>2396</v>
      </c>
      <c r="D3367" s="20" t="s">
        <v>3213</v>
      </c>
      <c r="E3367" s="89" t="s">
        <v>13</v>
      </c>
      <c r="F3367" s="89" t="s">
        <v>13</v>
      </c>
      <c r="G3367" s="89" t="s">
        <v>22</v>
      </c>
      <c r="H3367" s="89"/>
      <c r="I3367" s="89"/>
      <c r="J3367" s="89">
        <v>2015</v>
      </c>
      <c r="K3367" s="91" t="s">
        <v>19</v>
      </c>
    </row>
    <row r="3368" spans="2:11" ht="16.350000000000001" customHeight="1" thickBot="1" x14ac:dyDescent="0.45">
      <c r="B3368" s="90"/>
      <c r="C3368" s="90"/>
      <c r="D3368" s="48" t="s">
        <v>3214</v>
      </c>
      <c r="E3368" s="90"/>
      <c r="F3368" s="90"/>
      <c r="G3368" s="90"/>
      <c r="H3368" s="90"/>
      <c r="I3368" s="90"/>
      <c r="J3368" s="90"/>
      <c r="K3368" s="92"/>
    </row>
    <row r="3369" spans="2:11" ht="15.6" customHeight="1" x14ac:dyDescent="0.4">
      <c r="B3369" s="89">
        <v>1682</v>
      </c>
      <c r="C3369" s="89">
        <v>3744</v>
      </c>
      <c r="D3369" s="20" t="s">
        <v>3215</v>
      </c>
      <c r="E3369" s="89" t="s">
        <v>13</v>
      </c>
      <c r="F3369" s="89" t="s">
        <v>13</v>
      </c>
      <c r="G3369" s="89" t="s">
        <v>14</v>
      </c>
      <c r="H3369" s="89"/>
      <c r="I3369" s="89"/>
      <c r="J3369" s="89">
        <v>2070</v>
      </c>
      <c r="K3369" s="91" t="s">
        <v>19</v>
      </c>
    </row>
    <row r="3370" spans="2:11" ht="16.350000000000001" customHeight="1" thickBot="1" x14ac:dyDescent="0.45">
      <c r="B3370" s="90"/>
      <c r="C3370" s="90"/>
      <c r="D3370" s="48" t="s">
        <v>3216</v>
      </c>
      <c r="E3370" s="90"/>
      <c r="F3370" s="90"/>
      <c r="G3370" s="90"/>
      <c r="H3370" s="90"/>
      <c r="I3370" s="90"/>
      <c r="J3370" s="90"/>
      <c r="K3370" s="92"/>
    </row>
    <row r="3371" spans="2:11" ht="15.6" customHeight="1" x14ac:dyDescent="0.4">
      <c r="B3371" s="89">
        <v>1683</v>
      </c>
      <c r="C3371" s="89">
        <v>2397</v>
      </c>
      <c r="D3371" s="20" t="s">
        <v>3217</v>
      </c>
      <c r="E3371" s="89">
        <v>90</v>
      </c>
      <c r="F3371" s="89" t="s">
        <v>13</v>
      </c>
      <c r="G3371" s="89" t="s">
        <v>79</v>
      </c>
      <c r="H3371" s="89"/>
      <c r="I3371" s="89"/>
      <c r="J3371" s="89">
        <v>2098</v>
      </c>
      <c r="K3371" s="91" t="s">
        <v>19</v>
      </c>
    </row>
    <row r="3372" spans="2:11" ht="16.350000000000001" customHeight="1" thickBot="1" x14ac:dyDescent="0.45">
      <c r="B3372" s="90"/>
      <c r="C3372" s="90"/>
      <c r="D3372" s="48" t="s">
        <v>3218</v>
      </c>
      <c r="E3372" s="90"/>
      <c r="F3372" s="90"/>
      <c r="G3372" s="90"/>
      <c r="H3372" s="90"/>
      <c r="I3372" s="90"/>
      <c r="J3372" s="90"/>
      <c r="K3372" s="92"/>
    </row>
    <row r="3373" spans="2:11" ht="15.6" customHeight="1" x14ac:dyDescent="0.4">
      <c r="B3373" s="89">
        <v>1684</v>
      </c>
      <c r="C3373" s="89">
        <v>2398</v>
      </c>
      <c r="D3373" s="20" t="s">
        <v>3219</v>
      </c>
      <c r="E3373" s="89" t="s">
        <v>13</v>
      </c>
      <c r="F3373" s="89" t="s">
        <v>13</v>
      </c>
      <c r="G3373" s="89" t="s">
        <v>85</v>
      </c>
      <c r="H3373" s="89"/>
      <c r="I3373" s="89"/>
      <c r="J3373" s="89">
        <v>2042</v>
      </c>
      <c r="K3373" s="91" t="s">
        <v>19</v>
      </c>
    </row>
    <row r="3374" spans="2:11" ht="16.350000000000001" customHeight="1" thickBot="1" x14ac:dyDescent="0.45">
      <c r="B3374" s="90"/>
      <c r="C3374" s="90"/>
      <c r="D3374" s="48" t="s">
        <v>3220</v>
      </c>
      <c r="E3374" s="90"/>
      <c r="F3374" s="90"/>
      <c r="G3374" s="90"/>
      <c r="H3374" s="90"/>
      <c r="I3374" s="90"/>
      <c r="J3374" s="90"/>
      <c r="K3374" s="92"/>
    </row>
    <row r="3375" spans="2:11" ht="15.6" customHeight="1" x14ac:dyDescent="0.4">
      <c r="B3375" s="89">
        <v>1685</v>
      </c>
      <c r="C3375" s="89">
        <v>2399</v>
      </c>
      <c r="D3375" s="20" t="s">
        <v>3221</v>
      </c>
      <c r="E3375" s="89" t="s">
        <v>13</v>
      </c>
      <c r="F3375" s="89" t="s">
        <v>13</v>
      </c>
      <c r="G3375" s="89" t="s">
        <v>29</v>
      </c>
      <c r="H3375" s="89"/>
      <c r="I3375" s="89"/>
      <c r="J3375" s="89">
        <v>2023</v>
      </c>
      <c r="K3375" s="91" t="s">
        <v>19</v>
      </c>
    </row>
    <row r="3376" spans="2:11" ht="16.350000000000001" customHeight="1" thickBot="1" x14ac:dyDescent="0.45">
      <c r="B3376" s="90"/>
      <c r="C3376" s="90"/>
      <c r="D3376" s="48" t="s">
        <v>3222</v>
      </c>
      <c r="E3376" s="90"/>
      <c r="F3376" s="90"/>
      <c r="G3376" s="90"/>
      <c r="H3376" s="90"/>
      <c r="I3376" s="90"/>
      <c r="J3376" s="90"/>
      <c r="K3376" s="92"/>
    </row>
    <row r="3377" spans="2:11" ht="15.6" customHeight="1" x14ac:dyDescent="0.4">
      <c r="B3377" s="89">
        <v>1686</v>
      </c>
      <c r="C3377" s="89">
        <v>2400</v>
      </c>
      <c r="D3377" s="20" t="s">
        <v>3223</v>
      </c>
      <c r="E3377" s="89">
        <v>93</v>
      </c>
      <c r="F3377" s="89" t="s">
        <v>134</v>
      </c>
      <c r="G3377" s="89" t="s">
        <v>32</v>
      </c>
      <c r="H3377" s="89"/>
      <c r="I3377" s="89"/>
      <c r="J3377" s="89">
        <v>2351</v>
      </c>
      <c r="K3377" s="91" t="s">
        <v>19</v>
      </c>
    </row>
    <row r="3378" spans="2:11" ht="16.350000000000001" customHeight="1" thickBot="1" x14ac:dyDescent="0.45">
      <c r="B3378" s="90"/>
      <c r="C3378" s="90"/>
      <c r="D3378" s="48" t="s">
        <v>3224</v>
      </c>
      <c r="E3378" s="90"/>
      <c r="F3378" s="90"/>
      <c r="G3378" s="90"/>
      <c r="H3378" s="90"/>
      <c r="I3378" s="90"/>
      <c r="J3378" s="90"/>
      <c r="K3378" s="92"/>
    </row>
    <row r="3379" spans="2:11" ht="15.6" customHeight="1" x14ac:dyDescent="0.4">
      <c r="B3379" s="89">
        <v>1687</v>
      </c>
      <c r="C3379" s="89">
        <v>2401</v>
      </c>
      <c r="D3379" s="20" t="s">
        <v>3225</v>
      </c>
      <c r="E3379" s="89" t="s">
        <v>13</v>
      </c>
      <c r="F3379" s="89" t="s">
        <v>13</v>
      </c>
      <c r="G3379" s="89" t="s">
        <v>14</v>
      </c>
      <c r="H3379" s="89"/>
      <c r="I3379" s="89"/>
      <c r="J3379" s="89">
        <v>2067</v>
      </c>
      <c r="K3379" s="91" t="s">
        <v>19</v>
      </c>
    </row>
    <row r="3380" spans="2:11" ht="16.350000000000001" customHeight="1" thickBot="1" x14ac:dyDescent="0.45">
      <c r="B3380" s="90"/>
      <c r="C3380" s="90"/>
      <c r="D3380" s="48" t="s">
        <v>3226</v>
      </c>
      <c r="E3380" s="90"/>
      <c r="F3380" s="90"/>
      <c r="G3380" s="90"/>
      <c r="H3380" s="90"/>
      <c r="I3380" s="90"/>
      <c r="J3380" s="90"/>
      <c r="K3380" s="92"/>
    </row>
    <row r="3381" spans="2:11" ht="15.6" customHeight="1" x14ac:dyDescent="0.4">
      <c r="B3381" s="89">
        <v>1688</v>
      </c>
      <c r="C3381" s="89">
        <v>3859</v>
      </c>
      <c r="D3381" s="20" t="s">
        <v>3227</v>
      </c>
      <c r="E3381" s="89">
        <v>69</v>
      </c>
      <c r="F3381" s="89" t="s">
        <v>13</v>
      </c>
      <c r="G3381" s="89" t="s">
        <v>494</v>
      </c>
      <c r="H3381" s="89"/>
      <c r="I3381" s="89"/>
      <c r="J3381" s="89">
        <v>2099</v>
      </c>
      <c r="K3381" s="91" t="s">
        <v>15</v>
      </c>
    </row>
    <row r="3382" spans="2:11" ht="16.350000000000001" customHeight="1" thickBot="1" x14ac:dyDescent="0.45">
      <c r="B3382" s="90"/>
      <c r="C3382" s="90"/>
      <c r="D3382" s="48" t="s">
        <v>3228</v>
      </c>
      <c r="E3382" s="90"/>
      <c r="F3382" s="90"/>
      <c r="G3382" s="90"/>
      <c r="H3382" s="90"/>
      <c r="I3382" s="90"/>
      <c r="J3382" s="90"/>
      <c r="K3382" s="92"/>
    </row>
    <row r="3383" spans="2:11" ht="15.6" customHeight="1" x14ac:dyDescent="0.4">
      <c r="B3383" s="89">
        <v>1689</v>
      </c>
      <c r="C3383" s="89">
        <v>3745</v>
      </c>
      <c r="D3383" s="20" t="s">
        <v>3229</v>
      </c>
      <c r="E3383" s="89" t="s">
        <v>13</v>
      </c>
      <c r="F3383" s="89" t="s">
        <v>13</v>
      </c>
      <c r="G3383" s="89" t="s">
        <v>14</v>
      </c>
      <c r="H3383" s="89"/>
      <c r="I3383" s="89"/>
      <c r="J3383" s="89">
        <v>2084</v>
      </c>
      <c r="K3383" s="91" t="s">
        <v>19</v>
      </c>
    </row>
    <row r="3384" spans="2:11" ht="16.350000000000001" customHeight="1" thickBot="1" x14ac:dyDescent="0.45">
      <c r="B3384" s="90"/>
      <c r="C3384" s="90"/>
      <c r="D3384" s="48" t="s">
        <v>3230</v>
      </c>
      <c r="E3384" s="90"/>
      <c r="F3384" s="90"/>
      <c r="G3384" s="90"/>
      <c r="H3384" s="90"/>
      <c r="I3384" s="90"/>
      <c r="J3384" s="90"/>
      <c r="K3384" s="92"/>
    </row>
    <row r="3385" spans="2:11" ht="15.6" customHeight="1" x14ac:dyDescent="0.4">
      <c r="B3385" s="89">
        <v>1690</v>
      </c>
      <c r="C3385" s="89">
        <v>2402</v>
      </c>
      <c r="D3385" s="20" t="s">
        <v>3231</v>
      </c>
      <c r="E3385" s="89">
        <v>81</v>
      </c>
      <c r="F3385" s="89" t="s">
        <v>13</v>
      </c>
      <c r="G3385" s="89" t="s">
        <v>79</v>
      </c>
      <c r="H3385" s="89"/>
      <c r="I3385" s="89"/>
      <c r="J3385" s="89">
        <v>2030</v>
      </c>
      <c r="K3385" s="91" t="s">
        <v>19</v>
      </c>
    </row>
    <row r="3386" spans="2:11" ht="16.350000000000001" customHeight="1" thickBot="1" x14ac:dyDescent="0.45">
      <c r="B3386" s="90"/>
      <c r="C3386" s="90"/>
      <c r="D3386" s="48" t="s">
        <v>3232</v>
      </c>
      <c r="E3386" s="90"/>
      <c r="F3386" s="90"/>
      <c r="G3386" s="90"/>
      <c r="H3386" s="90"/>
      <c r="I3386" s="90"/>
      <c r="J3386" s="90"/>
      <c r="K3386" s="92"/>
    </row>
    <row r="3387" spans="2:11" ht="15.6" customHeight="1" x14ac:dyDescent="0.4">
      <c r="B3387" s="89">
        <v>1691</v>
      </c>
      <c r="C3387" s="89">
        <v>2403</v>
      </c>
      <c r="D3387" s="20" t="s">
        <v>3233</v>
      </c>
      <c r="E3387" s="89">
        <v>94</v>
      </c>
      <c r="F3387" s="89" t="s">
        <v>13</v>
      </c>
      <c r="G3387" s="89" t="s">
        <v>79</v>
      </c>
      <c r="H3387" s="89"/>
      <c r="I3387" s="89"/>
      <c r="J3387" s="89">
        <v>2045</v>
      </c>
      <c r="K3387" s="91" t="s">
        <v>19</v>
      </c>
    </row>
    <row r="3388" spans="2:11" ht="16.350000000000001" customHeight="1" thickBot="1" x14ac:dyDescent="0.45">
      <c r="B3388" s="90"/>
      <c r="C3388" s="90"/>
      <c r="D3388" s="48" t="s">
        <v>3234</v>
      </c>
      <c r="E3388" s="90"/>
      <c r="F3388" s="90"/>
      <c r="G3388" s="90"/>
      <c r="H3388" s="90"/>
      <c r="I3388" s="90"/>
      <c r="J3388" s="90"/>
      <c r="K3388" s="92"/>
    </row>
    <row r="3389" spans="2:11" ht="15.6" customHeight="1" x14ac:dyDescent="0.4">
      <c r="B3389" s="89">
        <v>1692</v>
      </c>
      <c r="C3389" s="89">
        <v>2404</v>
      </c>
      <c r="D3389" s="20" t="s">
        <v>3235</v>
      </c>
      <c r="E3389" s="89">
        <v>89</v>
      </c>
      <c r="F3389" s="89" t="s">
        <v>13</v>
      </c>
      <c r="G3389" s="89" t="s">
        <v>79</v>
      </c>
      <c r="H3389" s="89"/>
      <c r="I3389" s="89"/>
      <c r="J3389" s="89">
        <v>2030</v>
      </c>
      <c r="K3389" s="91" t="s">
        <v>19</v>
      </c>
    </row>
    <row r="3390" spans="2:11" ht="16.350000000000001" customHeight="1" thickBot="1" x14ac:dyDescent="0.45">
      <c r="B3390" s="90"/>
      <c r="C3390" s="90"/>
      <c r="D3390" s="48" t="s">
        <v>3236</v>
      </c>
      <c r="E3390" s="90"/>
      <c r="F3390" s="90"/>
      <c r="G3390" s="90"/>
      <c r="H3390" s="90"/>
      <c r="I3390" s="90"/>
      <c r="J3390" s="90"/>
      <c r="K3390" s="92"/>
    </row>
    <row r="3391" spans="2:11" ht="15.6" customHeight="1" x14ac:dyDescent="0.4">
      <c r="B3391" s="89">
        <v>1693</v>
      </c>
      <c r="C3391" s="89">
        <v>2405</v>
      </c>
      <c r="D3391" s="20" t="s">
        <v>3237</v>
      </c>
      <c r="E3391" s="89">
        <v>94</v>
      </c>
      <c r="F3391" s="89" t="s">
        <v>13</v>
      </c>
      <c r="G3391" s="89" t="s">
        <v>193</v>
      </c>
      <c r="H3391" s="89"/>
      <c r="I3391" s="89"/>
      <c r="J3391" s="89">
        <v>2096</v>
      </c>
      <c r="K3391" s="91" t="s">
        <v>19</v>
      </c>
    </row>
    <row r="3392" spans="2:11" ht="16.350000000000001" customHeight="1" thickBot="1" x14ac:dyDescent="0.45">
      <c r="B3392" s="90"/>
      <c r="C3392" s="90"/>
      <c r="D3392" s="48" t="s">
        <v>3238</v>
      </c>
      <c r="E3392" s="90"/>
      <c r="F3392" s="90"/>
      <c r="G3392" s="90"/>
      <c r="H3392" s="90"/>
      <c r="I3392" s="90"/>
      <c r="J3392" s="90"/>
      <c r="K3392" s="92"/>
    </row>
    <row r="3393" spans="2:11" ht="15.6" customHeight="1" x14ac:dyDescent="0.4">
      <c r="B3393" s="89">
        <v>1694</v>
      </c>
      <c r="C3393" s="89">
        <v>2406</v>
      </c>
      <c r="D3393" s="20" t="s">
        <v>3239</v>
      </c>
      <c r="E3393" s="89">
        <v>88</v>
      </c>
      <c r="F3393" s="89" t="s">
        <v>13</v>
      </c>
      <c r="G3393" s="89" t="s">
        <v>29</v>
      </c>
      <c r="H3393" s="89"/>
      <c r="I3393" s="89"/>
      <c r="J3393" s="89">
        <v>2052</v>
      </c>
      <c r="K3393" s="91" t="s">
        <v>19</v>
      </c>
    </row>
    <row r="3394" spans="2:11" ht="16.350000000000001" customHeight="1" thickBot="1" x14ac:dyDescent="0.45">
      <c r="B3394" s="90"/>
      <c r="C3394" s="90"/>
      <c r="D3394" s="48" t="s">
        <v>3240</v>
      </c>
      <c r="E3394" s="90"/>
      <c r="F3394" s="90"/>
      <c r="G3394" s="90"/>
      <c r="H3394" s="90"/>
      <c r="I3394" s="90"/>
      <c r="J3394" s="90"/>
      <c r="K3394" s="92"/>
    </row>
    <row r="3395" spans="2:11" ht="15.6" customHeight="1" x14ac:dyDescent="0.4">
      <c r="B3395" s="89">
        <v>1695</v>
      </c>
      <c r="C3395" s="89">
        <v>2407</v>
      </c>
      <c r="D3395" s="20" t="s">
        <v>3241</v>
      </c>
      <c r="E3395" s="89">
        <v>90</v>
      </c>
      <c r="F3395" s="89" t="s">
        <v>13</v>
      </c>
      <c r="G3395" s="89" t="s">
        <v>54</v>
      </c>
      <c r="H3395" s="89"/>
      <c r="I3395" s="89"/>
      <c r="J3395" s="89">
        <v>2058</v>
      </c>
      <c r="K3395" s="91" t="s">
        <v>19</v>
      </c>
    </row>
    <row r="3396" spans="2:11" ht="16.350000000000001" customHeight="1" thickBot="1" x14ac:dyDescent="0.45">
      <c r="B3396" s="90"/>
      <c r="C3396" s="90"/>
      <c r="D3396" s="48" t="s">
        <v>3242</v>
      </c>
      <c r="E3396" s="90"/>
      <c r="F3396" s="90"/>
      <c r="G3396" s="90"/>
      <c r="H3396" s="90"/>
      <c r="I3396" s="90"/>
      <c r="J3396" s="90"/>
      <c r="K3396" s="92"/>
    </row>
    <row r="3397" spans="2:11" ht="15.6" customHeight="1" x14ac:dyDescent="0.4">
      <c r="B3397" s="89">
        <v>1696</v>
      </c>
      <c r="C3397" s="89">
        <v>2409</v>
      </c>
      <c r="D3397" s="20" t="s">
        <v>3243</v>
      </c>
      <c r="E3397" s="89">
        <v>82</v>
      </c>
      <c r="F3397" s="89" t="s">
        <v>13</v>
      </c>
      <c r="G3397" s="89" t="s">
        <v>29</v>
      </c>
      <c r="H3397" s="89"/>
      <c r="I3397" s="89"/>
      <c r="J3397" s="89">
        <v>2074</v>
      </c>
      <c r="K3397" s="91" t="s">
        <v>19</v>
      </c>
    </row>
    <row r="3398" spans="2:11" ht="16.350000000000001" customHeight="1" thickBot="1" x14ac:dyDescent="0.45">
      <c r="B3398" s="90"/>
      <c r="C3398" s="90"/>
      <c r="D3398" s="48" t="s">
        <v>3244</v>
      </c>
      <c r="E3398" s="90"/>
      <c r="F3398" s="90"/>
      <c r="G3398" s="90"/>
      <c r="H3398" s="90"/>
      <c r="I3398" s="90"/>
      <c r="J3398" s="90"/>
      <c r="K3398" s="92"/>
    </row>
    <row r="3399" spans="2:11" ht="15.6" customHeight="1" x14ac:dyDescent="0.4">
      <c r="B3399" s="89">
        <v>1697</v>
      </c>
      <c r="C3399" s="89">
        <v>2410</v>
      </c>
      <c r="D3399" s="20" t="s">
        <v>3245</v>
      </c>
      <c r="E3399" s="89">
        <v>95</v>
      </c>
      <c r="F3399" s="89" t="s">
        <v>13</v>
      </c>
      <c r="G3399" s="89" t="s">
        <v>79</v>
      </c>
      <c r="H3399" s="89"/>
      <c r="I3399" s="89"/>
      <c r="J3399" s="89">
        <v>2077</v>
      </c>
      <c r="K3399" s="91" t="s">
        <v>19</v>
      </c>
    </row>
    <row r="3400" spans="2:11" ht="16.350000000000001" customHeight="1" thickBot="1" x14ac:dyDescent="0.45">
      <c r="B3400" s="90"/>
      <c r="C3400" s="90"/>
      <c r="D3400" s="48" t="s">
        <v>3246</v>
      </c>
      <c r="E3400" s="90"/>
      <c r="F3400" s="90"/>
      <c r="G3400" s="90"/>
      <c r="H3400" s="90"/>
      <c r="I3400" s="90"/>
      <c r="J3400" s="90"/>
      <c r="K3400" s="92"/>
    </row>
    <row r="3401" spans="2:11" ht="15.6" customHeight="1" x14ac:dyDescent="0.4">
      <c r="B3401" s="89">
        <v>1698</v>
      </c>
      <c r="C3401" s="89">
        <v>2411</v>
      </c>
      <c r="D3401" s="20" t="s">
        <v>3247</v>
      </c>
      <c r="E3401" s="89">
        <v>89</v>
      </c>
      <c r="F3401" s="89" t="s">
        <v>13</v>
      </c>
      <c r="G3401" s="89" t="s">
        <v>79</v>
      </c>
      <c r="H3401" s="89"/>
      <c r="I3401" s="89"/>
      <c r="J3401" s="89">
        <v>2091</v>
      </c>
      <c r="K3401" s="91" t="s">
        <v>19</v>
      </c>
    </row>
    <row r="3402" spans="2:11" ht="16.350000000000001" customHeight="1" thickBot="1" x14ac:dyDescent="0.45">
      <c r="B3402" s="90"/>
      <c r="C3402" s="90"/>
      <c r="D3402" s="48" t="s">
        <v>3248</v>
      </c>
      <c r="E3402" s="90"/>
      <c r="F3402" s="90"/>
      <c r="G3402" s="90"/>
      <c r="H3402" s="90"/>
      <c r="I3402" s="90"/>
      <c r="J3402" s="90"/>
      <c r="K3402" s="92"/>
    </row>
    <row r="3403" spans="2:11" ht="15.6" customHeight="1" x14ac:dyDescent="0.4">
      <c r="B3403" s="89">
        <v>1699</v>
      </c>
      <c r="C3403" s="89">
        <v>2412</v>
      </c>
      <c r="D3403" s="20" t="s">
        <v>3249</v>
      </c>
      <c r="E3403" s="89">
        <v>98</v>
      </c>
      <c r="F3403" s="89" t="s">
        <v>134</v>
      </c>
      <c r="G3403" s="89" t="s">
        <v>29</v>
      </c>
      <c r="H3403" s="89">
        <f>10+11+7</f>
        <v>28</v>
      </c>
      <c r="I3403" s="89">
        <f>-9-17-23</f>
        <v>-49</v>
      </c>
      <c r="J3403" s="89">
        <v>2373</v>
      </c>
      <c r="K3403" s="91" t="s">
        <v>15</v>
      </c>
    </row>
    <row r="3404" spans="2:11" ht="16.350000000000001" customHeight="1" thickBot="1" x14ac:dyDescent="0.45">
      <c r="B3404" s="90"/>
      <c r="C3404" s="90"/>
      <c r="D3404" s="48" t="s">
        <v>3250</v>
      </c>
      <c r="E3404" s="90"/>
      <c r="F3404" s="90"/>
      <c r="G3404" s="90"/>
      <c r="H3404" s="90"/>
      <c r="I3404" s="90"/>
      <c r="J3404" s="90"/>
      <c r="K3404" s="92"/>
    </row>
    <row r="3405" spans="2:11" ht="15.6" customHeight="1" x14ac:dyDescent="0.4">
      <c r="B3405" s="89">
        <v>1700</v>
      </c>
      <c r="C3405" s="89">
        <v>2413</v>
      </c>
      <c r="D3405" s="20" t="s">
        <v>3251</v>
      </c>
      <c r="E3405" s="89">
        <v>65</v>
      </c>
      <c r="F3405" s="89" t="s">
        <v>13</v>
      </c>
      <c r="G3405" s="89" t="s">
        <v>239</v>
      </c>
      <c r="H3405" s="89"/>
      <c r="I3405" s="89"/>
      <c r="J3405" s="89">
        <v>2070</v>
      </c>
      <c r="K3405" s="91" t="s">
        <v>19</v>
      </c>
    </row>
    <row r="3406" spans="2:11" ht="16.350000000000001" customHeight="1" thickBot="1" x14ac:dyDescent="0.45">
      <c r="B3406" s="90"/>
      <c r="C3406" s="90"/>
      <c r="D3406" s="48" t="s">
        <v>3252</v>
      </c>
      <c r="E3406" s="90"/>
      <c r="F3406" s="90"/>
      <c r="G3406" s="90"/>
      <c r="H3406" s="90"/>
      <c r="I3406" s="90"/>
      <c r="J3406" s="90"/>
      <c r="K3406" s="92"/>
    </row>
    <row r="3407" spans="2:11" ht="15.6" customHeight="1" x14ac:dyDescent="0.4">
      <c r="B3407" s="89">
        <v>1701</v>
      </c>
      <c r="C3407" s="89">
        <v>2414</v>
      </c>
      <c r="D3407" s="20" t="s">
        <v>3253</v>
      </c>
      <c r="E3407" s="89">
        <v>91</v>
      </c>
      <c r="F3407" s="89" t="s">
        <v>13</v>
      </c>
      <c r="G3407" s="89" t="s">
        <v>29</v>
      </c>
      <c r="H3407" s="89"/>
      <c r="I3407" s="89"/>
      <c r="J3407" s="89">
        <v>2030</v>
      </c>
      <c r="K3407" s="91" t="s">
        <v>19</v>
      </c>
    </row>
    <row r="3408" spans="2:11" ht="16.350000000000001" customHeight="1" thickBot="1" x14ac:dyDescent="0.45">
      <c r="B3408" s="90"/>
      <c r="C3408" s="90"/>
      <c r="D3408" s="48" t="s">
        <v>3254</v>
      </c>
      <c r="E3408" s="90"/>
      <c r="F3408" s="90"/>
      <c r="G3408" s="90"/>
      <c r="H3408" s="90"/>
      <c r="I3408" s="90"/>
      <c r="J3408" s="90"/>
      <c r="K3408" s="92"/>
    </row>
    <row r="3409" spans="2:11" ht="15.6" customHeight="1" x14ac:dyDescent="0.4">
      <c r="B3409" s="89">
        <v>1702</v>
      </c>
      <c r="C3409" s="89">
        <v>3746</v>
      </c>
      <c r="D3409" s="20" t="s">
        <v>3255</v>
      </c>
      <c r="E3409" s="89" t="s">
        <v>13</v>
      </c>
      <c r="F3409" s="89" t="s">
        <v>13</v>
      </c>
      <c r="G3409" s="89" t="s">
        <v>85</v>
      </c>
      <c r="H3409" s="89"/>
      <c r="I3409" s="89"/>
      <c r="J3409" s="89">
        <v>2061</v>
      </c>
      <c r="K3409" s="91" t="s">
        <v>19</v>
      </c>
    </row>
    <row r="3410" spans="2:11" ht="16.350000000000001" customHeight="1" thickBot="1" x14ac:dyDescent="0.45">
      <c r="B3410" s="90"/>
      <c r="C3410" s="90"/>
      <c r="D3410" s="48" t="s">
        <v>3256</v>
      </c>
      <c r="E3410" s="90"/>
      <c r="F3410" s="90"/>
      <c r="G3410" s="90"/>
      <c r="H3410" s="90"/>
      <c r="I3410" s="90"/>
      <c r="J3410" s="90"/>
      <c r="K3410" s="92"/>
    </row>
    <row r="3411" spans="2:11" ht="15.6" customHeight="1" x14ac:dyDescent="0.4">
      <c r="B3411" s="89">
        <v>1703</v>
      </c>
      <c r="C3411" s="89">
        <v>3748</v>
      </c>
      <c r="D3411" s="20" t="s">
        <v>3257</v>
      </c>
      <c r="E3411" s="89" t="s">
        <v>13</v>
      </c>
      <c r="F3411" s="89" t="s">
        <v>13</v>
      </c>
      <c r="G3411" s="89" t="s">
        <v>85</v>
      </c>
      <c r="H3411" s="89"/>
      <c r="I3411" s="89"/>
      <c r="J3411" s="89">
        <v>2085</v>
      </c>
      <c r="K3411" s="91" t="s">
        <v>19</v>
      </c>
    </row>
    <row r="3412" spans="2:11" ht="16.350000000000001" customHeight="1" thickBot="1" x14ac:dyDescent="0.45">
      <c r="B3412" s="90"/>
      <c r="C3412" s="90"/>
      <c r="D3412" s="48" t="s">
        <v>3258</v>
      </c>
      <c r="E3412" s="90"/>
      <c r="F3412" s="90"/>
      <c r="G3412" s="90"/>
      <c r="H3412" s="90"/>
      <c r="I3412" s="90"/>
      <c r="J3412" s="90"/>
      <c r="K3412" s="92"/>
    </row>
    <row r="3413" spans="2:11" ht="15.6" customHeight="1" x14ac:dyDescent="0.4">
      <c r="B3413" s="89">
        <v>1704</v>
      </c>
      <c r="C3413" s="89">
        <v>4105</v>
      </c>
      <c r="D3413" s="20" t="s">
        <v>6223</v>
      </c>
      <c r="E3413" s="89" t="s">
        <v>42</v>
      </c>
      <c r="F3413" s="89" t="s">
        <v>13</v>
      </c>
      <c r="G3413" s="89" t="s">
        <v>29</v>
      </c>
      <c r="H3413" s="89"/>
      <c r="I3413" s="89"/>
      <c r="J3413" s="89">
        <v>2085</v>
      </c>
      <c r="K3413" s="91" t="s">
        <v>15</v>
      </c>
    </row>
    <row r="3414" spans="2:11" ht="16.350000000000001" customHeight="1" thickBot="1" x14ac:dyDescent="0.45">
      <c r="B3414" s="90"/>
      <c r="C3414" s="90"/>
      <c r="D3414" s="48" t="s">
        <v>6340</v>
      </c>
      <c r="E3414" s="90"/>
      <c r="F3414" s="90"/>
      <c r="G3414" s="90"/>
      <c r="H3414" s="90"/>
      <c r="I3414" s="90"/>
      <c r="J3414" s="90"/>
      <c r="K3414" s="92"/>
    </row>
    <row r="3415" spans="2:11" ht="15.6" customHeight="1" x14ac:dyDescent="0.4">
      <c r="B3415" s="89">
        <v>1705</v>
      </c>
      <c r="C3415" s="89">
        <v>4181</v>
      </c>
      <c r="D3415" s="20" t="s">
        <v>6446</v>
      </c>
      <c r="E3415" s="89" t="s">
        <v>28</v>
      </c>
      <c r="F3415" s="89" t="s">
        <v>13</v>
      </c>
      <c r="G3415" s="89" t="s">
        <v>255</v>
      </c>
      <c r="H3415" s="89">
        <v>6</v>
      </c>
      <c r="I3415" s="89">
        <v>-34</v>
      </c>
      <c r="J3415" s="89">
        <v>2066</v>
      </c>
      <c r="K3415" s="91" t="s">
        <v>15</v>
      </c>
    </row>
    <row r="3416" spans="2:11" ht="16.350000000000001" customHeight="1" thickBot="1" x14ac:dyDescent="0.45">
      <c r="B3416" s="90"/>
      <c r="C3416" s="90"/>
      <c r="D3416" s="48" t="s">
        <v>6449</v>
      </c>
      <c r="E3416" s="90"/>
      <c r="F3416" s="90"/>
      <c r="G3416" s="90"/>
      <c r="H3416" s="90"/>
      <c r="I3416" s="90"/>
      <c r="J3416" s="90"/>
      <c r="K3416" s="92"/>
    </row>
    <row r="3417" spans="2:11" ht="15.6" customHeight="1" x14ac:dyDescent="0.4">
      <c r="B3417" s="89">
        <v>1706</v>
      </c>
      <c r="C3417" s="89">
        <v>2416</v>
      </c>
      <c r="D3417" s="20" t="s">
        <v>3259</v>
      </c>
      <c r="E3417" s="89" t="s">
        <v>46</v>
      </c>
      <c r="F3417" s="89" t="s">
        <v>13</v>
      </c>
      <c r="G3417" s="89" t="s">
        <v>32</v>
      </c>
      <c r="H3417" s="89"/>
      <c r="I3417" s="89"/>
      <c r="J3417" s="89">
        <v>2028</v>
      </c>
      <c r="K3417" s="91" t="s">
        <v>19</v>
      </c>
    </row>
    <row r="3418" spans="2:11" ht="16.350000000000001" customHeight="1" thickBot="1" x14ac:dyDescent="0.45">
      <c r="B3418" s="90"/>
      <c r="C3418" s="90"/>
      <c r="D3418" s="48" t="s">
        <v>3260</v>
      </c>
      <c r="E3418" s="90"/>
      <c r="F3418" s="90"/>
      <c r="G3418" s="90"/>
      <c r="H3418" s="90"/>
      <c r="I3418" s="90"/>
      <c r="J3418" s="90"/>
      <c r="K3418" s="92"/>
    </row>
    <row r="3419" spans="2:11" ht="15.6" customHeight="1" x14ac:dyDescent="0.4">
      <c r="B3419" s="89">
        <v>1707</v>
      </c>
      <c r="C3419" s="89">
        <v>4122</v>
      </c>
      <c r="D3419" s="20" t="s">
        <v>6357</v>
      </c>
      <c r="E3419" s="89" t="s">
        <v>6107</v>
      </c>
      <c r="F3419" s="89" t="s">
        <v>13</v>
      </c>
      <c r="G3419" s="89" t="s">
        <v>29</v>
      </c>
      <c r="H3419" s="89"/>
      <c r="I3419" s="89"/>
      <c r="J3419" s="89">
        <v>2096</v>
      </c>
      <c r="K3419" s="91" t="s">
        <v>15</v>
      </c>
    </row>
    <row r="3420" spans="2:11" ht="16.350000000000001" customHeight="1" thickBot="1" x14ac:dyDescent="0.45">
      <c r="B3420" s="90"/>
      <c r="C3420" s="90"/>
      <c r="D3420" s="48" t="s">
        <v>6240</v>
      </c>
      <c r="E3420" s="90"/>
      <c r="F3420" s="90"/>
      <c r="G3420" s="90"/>
      <c r="H3420" s="90"/>
      <c r="I3420" s="90"/>
      <c r="J3420" s="90"/>
      <c r="K3420" s="92"/>
    </row>
    <row r="3421" spans="2:11" ht="15.6" customHeight="1" x14ac:dyDescent="0.4">
      <c r="B3421" s="89">
        <v>1708</v>
      </c>
      <c r="C3421" s="89">
        <v>2417</v>
      </c>
      <c r="D3421" s="20" t="s">
        <v>3261</v>
      </c>
      <c r="E3421" s="89" t="s">
        <v>13</v>
      </c>
      <c r="F3421" s="89" t="s">
        <v>13</v>
      </c>
      <c r="G3421" s="89" t="s">
        <v>14</v>
      </c>
      <c r="H3421" s="89"/>
      <c r="I3421" s="89"/>
      <c r="J3421" s="89">
        <v>2081</v>
      </c>
      <c r="K3421" s="91" t="s">
        <v>19</v>
      </c>
    </row>
    <row r="3422" spans="2:11" ht="16.350000000000001" customHeight="1" thickBot="1" x14ac:dyDescent="0.45">
      <c r="B3422" s="90"/>
      <c r="C3422" s="90"/>
      <c r="D3422" s="48" t="s">
        <v>3262</v>
      </c>
      <c r="E3422" s="90"/>
      <c r="F3422" s="90"/>
      <c r="G3422" s="90"/>
      <c r="H3422" s="90"/>
      <c r="I3422" s="90"/>
      <c r="J3422" s="90"/>
      <c r="K3422" s="92"/>
    </row>
    <row r="3423" spans="2:11" ht="15.6" customHeight="1" x14ac:dyDescent="0.4">
      <c r="B3423" s="89">
        <v>1709</v>
      </c>
      <c r="C3423" s="89">
        <v>2418</v>
      </c>
      <c r="D3423" s="20" t="s">
        <v>3263</v>
      </c>
      <c r="E3423" s="89">
        <v>73</v>
      </c>
      <c r="F3423" s="89" t="s">
        <v>13</v>
      </c>
      <c r="G3423" s="89" t="s">
        <v>85</v>
      </c>
      <c r="H3423" s="89"/>
      <c r="I3423" s="89"/>
      <c r="J3423" s="89">
        <v>2054</v>
      </c>
      <c r="K3423" s="91" t="s">
        <v>19</v>
      </c>
    </row>
    <row r="3424" spans="2:11" ht="16.350000000000001" customHeight="1" thickBot="1" x14ac:dyDescent="0.45">
      <c r="B3424" s="90"/>
      <c r="C3424" s="90"/>
      <c r="D3424" s="48" t="s">
        <v>3264</v>
      </c>
      <c r="E3424" s="90"/>
      <c r="F3424" s="90"/>
      <c r="G3424" s="90"/>
      <c r="H3424" s="90"/>
      <c r="I3424" s="90"/>
      <c r="J3424" s="90"/>
      <c r="K3424" s="92"/>
    </row>
    <row r="3425" spans="2:11" ht="15.6" customHeight="1" x14ac:dyDescent="0.4">
      <c r="B3425" s="89">
        <v>1710</v>
      </c>
      <c r="C3425" s="89">
        <v>2419</v>
      </c>
      <c r="D3425" s="20" t="s">
        <v>3265</v>
      </c>
      <c r="E3425" s="89">
        <v>63</v>
      </c>
      <c r="F3425" s="89" t="s">
        <v>13</v>
      </c>
      <c r="G3425" s="89" t="s">
        <v>323</v>
      </c>
      <c r="H3425" s="89"/>
      <c r="I3425" s="89"/>
      <c r="J3425" s="89">
        <v>1985</v>
      </c>
      <c r="K3425" s="91" t="s">
        <v>19</v>
      </c>
    </row>
    <row r="3426" spans="2:11" ht="16.350000000000001" customHeight="1" thickBot="1" x14ac:dyDescent="0.45">
      <c r="B3426" s="90"/>
      <c r="C3426" s="90"/>
      <c r="D3426" s="48" t="s">
        <v>3266</v>
      </c>
      <c r="E3426" s="90"/>
      <c r="F3426" s="90"/>
      <c r="G3426" s="90"/>
      <c r="H3426" s="90"/>
      <c r="I3426" s="90"/>
      <c r="J3426" s="90"/>
      <c r="K3426" s="92"/>
    </row>
    <row r="3427" spans="2:11" ht="15.6" customHeight="1" x14ac:dyDescent="0.4">
      <c r="B3427" s="89">
        <v>1711</v>
      </c>
      <c r="C3427" s="89">
        <v>2420</v>
      </c>
      <c r="D3427" s="20" t="s">
        <v>3267</v>
      </c>
      <c r="E3427" s="89">
        <v>73</v>
      </c>
      <c r="F3427" s="89" t="s">
        <v>57</v>
      </c>
      <c r="G3427" s="89" t="s">
        <v>116</v>
      </c>
      <c r="H3427" s="89"/>
      <c r="I3427" s="89"/>
      <c r="J3427" s="89">
        <v>2196</v>
      </c>
      <c r="K3427" s="91" t="s">
        <v>15</v>
      </c>
    </row>
    <row r="3428" spans="2:11" ht="16.350000000000001" customHeight="1" thickBot="1" x14ac:dyDescent="0.45">
      <c r="B3428" s="90"/>
      <c r="C3428" s="90"/>
      <c r="D3428" s="48" t="s">
        <v>3268</v>
      </c>
      <c r="E3428" s="90"/>
      <c r="F3428" s="90"/>
      <c r="G3428" s="90"/>
      <c r="H3428" s="90"/>
      <c r="I3428" s="90"/>
      <c r="J3428" s="90"/>
      <c r="K3428" s="92"/>
    </row>
    <row r="3429" spans="2:11" ht="15.6" customHeight="1" x14ac:dyDescent="0.4">
      <c r="B3429" s="89">
        <v>1712</v>
      </c>
      <c r="C3429" s="89">
        <v>2421</v>
      </c>
      <c r="D3429" s="20" t="s">
        <v>3269</v>
      </c>
      <c r="E3429" s="89" t="s">
        <v>189</v>
      </c>
      <c r="F3429" s="89" t="s">
        <v>13</v>
      </c>
      <c r="G3429" s="89" t="s">
        <v>780</v>
      </c>
      <c r="H3429" s="89"/>
      <c r="I3429" s="89"/>
      <c r="J3429" s="89">
        <v>2037</v>
      </c>
      <c r="K3429" s="91" t="s">
        <v>19</v>
      </c>
    </row>
    <row r="3430" spans="2:11" ht="16.350000000000001" customHeight="1" thickBot="1" x14ac:dyDescent="0.45">
      <c r="B3430" s="90"/>
      <c r="C3430" s="90"/>
      <c r="D3430" s="48" t="s">
        <v>3270</v>
      </c>
      <c r="E3430" s="90"/>
      <c r="F3430" s="90"/>
      <c r="G3430" s="90"/>
      <c r="H3430" s="90"/>
      <c r="I3430" s="90"/>
      <c r="J3430" s="90"/>
      <c r="K3430" s="92"/>
    </row>
    <row r="3431" spans="2:11" ht="15.6" customHeight="1" x14ac:dyDescent="0.4">
      <c r="B3431" s="89">
        <v>1713</v>
      </c>
      <c r="C3431" s="89">
        <v>2422</v>
      </c>
      <c r="D3431" s="20" t="s">
        <v>3271</v>
      </c>
      <c r="E3431" s="89">
        <v>87</v>
      </c>
      <c r="F3431" s="89" t="s">
        <v>134</v>
      </c>
      <c r="G3431" s="89" t="s">
        <v>79</v>
      </c>
      <c r="H3431" s="89">
        <f>13+11</f>
        <v>24</v>
      </c>
      <c r="I3431" s="89">
        <f>0+0</f>
        <v>0</v>
      </c>
      <c r="J3431" s="89">
        <v>2633</v>
      </c>
      <c r="K3431" s="91" t="s">
        <v>15</v>
      </c>
    </row>
    <row r="3432" spans="2:11" ht="16.350000000000001" customHeight="1" thickBot="1" x14ac:dyDescent="0.45">
      <c r="B3432" s="90"/>
      <c r="C3432" s="90"/>
      <c r="D3432" s="48" t="s">
        <v>3272</v>
      </c>
      <c r="E3432" s="90"/>
      <c r="F3432" s="90"/>
      <c r="G3432" s="90"/>
      <c r="H3432" s="90"/>
      <c r="I3432" s="90"/>
      <c r="J3432" s="90"/>
      <c r="K3432" s="92"/>
    </row>
    <row r="3433" spans="2:11" ht="15.6" customHeight="1" x14ac:dyDescent="0.4">
      <c r="B3433" s="89">
        <v>1714</v>
      </c>
      <c r="C3433" s="89">
        <v>2423</v>
      </c>
      <c r="D3433" s="20" t="s">
        <v>3273</v>
      </c>
      <c r="E3433" s="89">
        <v>92</v>
      </c>
      <c r="F3433" s="89" t="s">
        <v>13</v>
      </c>
      <c r="G3433" s="89" t="s">
        <v>79</v>
      </c>
      <c r="H3433" s="89"/>
      <c r="I3433" s="89"/>
      <c r="J3433" s="89">
        <v>2045</v>
      </c>
      <c r="K3433" s="91" t="s">
        <v>19</v>
      </c>
    </row>
    <row r="3434" spans="2:11" ht="16.350000000000001" customHeight="1" thickBot="1" x14ac:dyDescent="0.45">
      <c r="B3434" s="90"/>
      <c r="C3434" s="90"/>
      <c r="D3434" s="48" t="s">
        <v>3274</v>
      </c>
      <c r="E3434" s="90"/>
      <c r="F3434" s="90"/>
      <c r="G3434" s="90"/>
      <c r="H3434" s="90"/>
      <c r="I3434" s="90"/>
      <c r="J3434" s="90"/>
      <c r="K3434" s="92"/>
    </row>
    <row r="3435" spans="2:11" ht="15.6" customHeight="1" x14ac:dyDescent="0.4">
      <c r="B3435" s="89">
        <v>1715</v>
      </c>
      <c r="C3435" s="89">
        <v>4172</v>
      </c>
      <c r="D3435" s="20" t="s">
        <v>6425</v>
      </c>
      <c r="E3435" s="89" t="s">
        <v>13</v>
      </c>
      <c r="F3435" s="89" t="s">
        <v>13</v>
      </c>
      <c r="G3435" s="89" t="s">
        <v>2892</v>
      </c>
      <c r="H3435" s="89">
        <v>5</v>
      </c>
      <c r="I3435" s="89">
        <v>-10</v>
      </c>
      <c r="J3435" s="89">
        <v>2090</v>
      </c>
      <c r="K3435" s="91" t="s">
        <v>15</v>
      </c>
    </row>
    <row r="3436" spans="2:11" ht="16.350000000000001" customHeight="1" thickBot="1" x14ac:dyDescent="0.45">
      <c r="B3436" s="90"/>
      <c r="C3436" s="90"/>
      <c r="D3436" s="48" t="s">
        <v>6429</v>
      </c>
      <c r="E3436" s="90"/>
      <c r="F3436" s="90"/>
      <c r="G3436" s="90"/>
      <c r="H3436" s="90"/>
      <c r="I3436" s="90"/>
      <c r="J3436" s="90"/>
      <c r="K3436" s="92"/>
    </row>
    <row r="3437" spans="2:11" ht="15.6" customHeight="1" x14ac:dyDescent="0.4">
      <c r="B3437" s="89">
        <v>1716</v>
      </c>
      <c r="C3437" s="89">
        <v>3888</v>
      </c>
      <c r="D3437" s="20" t="s">
        <v>3275</v>
      </c>
      <c r="E3437" s="89" t="s">
        <v>158</v>
      </c>
      <c r="F3437" s="89" t="s">
        <v>13</v>
      </c>
      <c r="G3437" s="89" t="s">
        <v>29</v>
      </c>
      <c r="H3437" s="89"/>
      <c r="I3437" s="89"/>
      <c r="J3437" s="89">
        <v>2129</v>
      </c>
      <c r="K3437" s="91" t="s">
        <v>19</v>
      </c>
    </row>
    <row r="3438" spans="2:11" ht="16.350000000000001" customHeight="1" thickBot="1" x14ac:dyDescent="0.45">
      <c r="B3438" s="90"/>
      <c r="C3438" s="90"/>
      <c r="D3438" s="48" t="s">
        <v>3276</v>
      </c>
      <c r="E3438" s="90"/>
      <c r="F3438" s="90"/>
      <c r="G3438" s="90"/>
      <c r="H3438" s="90"/>
      <c r="I3438" s="90"/>
      <c r="J3438" s="90"/>
      <c r="K3438" s="92"/>
    </row>
    <row r="3439" spans="2:11" ht="15.6" customHeight="1" x14ac:dyDescent="0.4">
      <c r="B3439" s="89">
        <v>1717</v>
      </c>
      <c r="C3439" s="89">
        <v>2424</v>
      </c>
      <c r="D3439" s="20" t="s">
        <v>3277</v>
      </c>
      <c r="E3439" s="89">
        <v>95</v>
      </c>
      <c r="F3439" s="89" t="s">
        <v>13</v>
      </c>
      <c r="G3439" s="89" t="s">
        <v>29</v>
      </c>
      <c r="H3439" s="89"/>
      <c r="I3439" s="89"/>
      <c r="J3439" s="89">
        <v>2069</v>
      </c>
      <c r="K3439" s="91" t="s">
        <v>19</v>
      </c>
    </row>
    <row r="3440" spans="2:11" ht="16.350000000000001" customHeight="1" thickBot="1" x14ac:dyDescent="0.45">
      <c r="B3440" s="90"/>
      <c r="C3440" s="90"/>
      <c r="D3440" s="48" t="s">
        <v>3278</v>
      </c>
      <c r="E3440" s="90"/>
      <c r="F3440" s="90"/>
      <c r="G3440" s="90"/>
      <c r="H3440" s="90"/>
      <c r="I3440" s="90"/>
      <c r="J3440" s="90"/>
      <c r="K3440" s="92"/>
    </row>
    <row r="3441" spans="2:11" ht="15.6" customHeight="1" x14ac:dyDescent="0.4">
      <c r="B3441" s="89">
        <v>1718</v>
      </c>
      <c r="C3441" s="89">
        <v>2425</v>
      </c>
      <c r="D3441" s="20" t="s">
        <v>3279</v>
      </c>
      <c r="E3441" s="89">
        <v>57</v>
      </c>
      <c r="F3441" s="89" t="s">
        <v>13</v>
      </c>
      <c r="G3441" s="89" t="s">
        <v>29</v>
      </c>
      <c r="H3441" s="89"/>
      <c r="I3441" s="89"/>
      <c r="J3441" s="89">
        <v>2107</v>
      </c>
      <c r="K3441" s="91" t="s">
        <v>19</v>
      </c>
    </row>
    <row r="3442" spans="2:11" ht="16.350000000000001" customHeight="1" thickBot="1" x14ac:dyDescent="0.45">
      <c r="B3442" s="90"/>
      <c r="C3442" s="90"/>
      <c r="D3442" s="48" t="s">
        <v>3280</v>
      </c>
      <c r="E3442" s="90"/>
      <c r="F3442" s="90"/>
      <c r="G3442" s="90"/>
      <c r="H3442" s="90"/>
      <c r="I3442" s="90"/>
      <c r="J3442" s="90"/>
      <c r="K3442" s="92"/>
    </row>
    <row r="3443" spans="2:11" ht="15.6" customHeight="1" x14ac:dyDescent="0.4">
      <c r="B3443" s="89">
        <v>1719</v>
      </c>
      <c r="C3443" s="89">
        <v>2426</v>
      </c>
      <c r="D3443" s="20" t="s">
        <v>3281</v>
      </c>
      <c r="E3443" s="89">
        <v>85</v>
      </c>
      <c r="F3443" s="89" t="s">
        <v>13</v>
      </c>
      <c r="G3443" s="89" t="s">
        <v>29</v>
      </c>
      <c r="H3443" s="89"/>
      <c r="I3443" s="89"/>
      <c r="J3443" s="89">
        <v>2030</v>
      </c>
      <c r="K3443" s="91" t="s">
        <v>19</v>
      </c>
    </row>
    <row r="3444" spans="2:11" ht="16.350000000000001" customHeight="1" thickBot="1" x14ac:dyDescent="0.45">
      <c r="B3444" s="90"/>
      <c r="C3444" s="90"/>
      <c r="D3444" s="48" t="s">
        <v>3282</v>
      </c>
      <c r="E3444" s="90"/>
      <c r="F3444" s="90"/>
      <c r="G3444" s="90"/>
      <c r="H3444" s="90"/>
      <c r="I3444" s="90"/>
      <c r="J3444" s="90"/>
      <c r="K3444" s="92"/>
    </row>
    <row r="3445" spans="2:11" ht="15.6" customHeight="1" x14ac:dyDescent="0.4">
      <c r="B3445" s="89">
        <v>1720</v>
      </c>
      <c r="C3445" s="89">
        <v>2427</v>
      </c>
      <c r="D3445" s="20" t="s">
        <v>3283</v>
      </c>
      <c r="E3445" s="89">
        <v>39</v>
      </c>
      <c r="F3445" s="89" t="s">
        <v>13</v>
      </c>
      <c r="G3445" s="89" t="s">
        <v>29</v>
      </c>
      <c r="H3445" s="89"/>
      <c r="I3445" s="89"/>
      <c r="J3445" s="89">
        <v>1910</v>
      </c>
      <c r="K3445" s="91" t="s">
        <v>19</v>
      </c>
    </row>
    <row r="3446" spans="2:11" ht="16.350000000000001" customHeight="1" thickBot="1" x14ac:dyDescent="0.45">
      <c r="B3446" s="90"/>
      <c r="C3446" s="90"/>
      <c r="D3446" s="48" t="s">
        <v>3284</v>
      </c>
      <c r="E3446" s="90"/>
      <c r="F3446" s="90"/>
      <c r="G3446" s="90"/>
      <c r="H3446" s="90"/>
      <c r="I3446" s="90"/>
      <c r="J3446" s="90"/>
      <c r="K3446" s="92"/>
    </row>
    <row r="3447" spans="2:11" ht="15.6" customHeight="1" x14ac:dyDescent="0.4">
      <c r="B3447" s="89">
        <v>1721</v>
      </c>
      <c r="C3447" s="89">
        <v>2428</v>
      </c>
      <c r="D3447" s="20" t="s">
        <v>3285</v>
      </c>
      <c r="E3447" s="89">
        <v>42</v>
      </c>
      <c r="F3447" s="89" t="s">
        <v>13</v>
      </c>
      <c r="G3447" s="89" t="s">
        <v>32</v>
      </c>
      <c r="H3447" s="89"/>
      <c r="I3447" s="89"/>
      <c r="J3447" s="89">
        <v>2036</v>
      </c>
      <c r="K3447" s="91" t="s">
        <v>19</v>
      </c>
    </row>
    <row r="3448" spans="2:11" ht="16.350000000000001" customHeight="1" thickBot="1" x14ac:dyDescent="0.45">
      <c r="B3448" s="90"/>
      <c r="C3448" s="90"/>
      <c r="D3448" s="48" t="s">
        <v>3286</v>
      </c>
      <c r="E3448" s="90"/>
      <c r="F3448" s="90"/>
      <c r="G3448" s="90"/>
      <c r="H3448" s="90"/>
      <c r="I3448" s="90"/>
      <c r="J3448" s="90"/>
      <c r="K3448" s="92"/>
    </row>
    <row r="3449" spans="2:11" ht="15.6" customHeight="1" x14ac:dyDescent="0.4">
      <c r="B3449" s="89">
        <v>1722</v>
      </c>
      <c r="C3449" s="89">
        <v>2429</v>
      </c>
      <c r="D3449" s="20" t="s">
        <v>3287</v>
      </c>
      <c r="E3449" s="89">
        <v>57</v>
      </c>
      <c r="F3449" s="89" t="s">
        <v>13</v>
      </c>
      <c r="G3449" s="89" t="s">
        <v>29</v>
      </c>
      <c r="H3449" s="89"/>
      <c r="I3449" s="89"/>
      <c r="J3449" s="89">
        <v>2070</v>
      </c>
      <c r="K3449" s="91" t="s">
        <v>19</v>
      </c>
    </row>
    <row r="3450" spans="2:11" ht="16.350000000000001" customHeight="1" thickBot="1" x14ac:dyDescent="0.45">
      <c r="B3450" s="90"/>
      <c r="C3450" s="90"/>
      <c r="D3450" s="48" t="s">
        <v>3288</v>
      </c>
      <c r="E3450" s="90"/>
      <c r="F3450" s="90"/>
      <c r="G3450" s="90"/>
      <c r="H3450" s="90"/>
      <c r="I3450" s="90"/>
      <c r="J3450" s="90"/>
      <c r="K3450" s="92"/>
    </row>
    <row r="3451" spans="2:11" ht="15.6" customHeight="1" x14ac:dyDescent="0.4">
      <c r="B3451" s="89">
        <v>1723</v>
      </c>
      <c r="C3451" s="89">
        <v>2430</v>
      </c>
      <c r="D3451" s="20" t="s">
        <v>3289</v>
      </c>
      <c r="E3451" s="89">
        <v>93</v>
      </c>
      <c r="F3451" s="89" t="s">
        <v>13</v>
      </c>
      <c r="G3451" s="89" t="s">
        <v>79</v>
      </c>
      <c r="H3451" s="89"/>
      <c r="I3451" s="89"/>
      <c r="J3451" s="89">
        <v>2070</v>
      </c>
      <c r="K3451" s="91" t="s">
        <v>19</v>
      </c>
    </row>
    <row r="3452" spans="2:11" ht="16.350000000000001" customHeight="1" thickBot="1" x14ac:dyDescent="0.45">
      <c r="B3452" s="90"/>
      <c r="C3452" s="90"/>
      <c r="D3452" s="48" t="s">
        <v>3290</v>
      </c>
      <c r="E3452" s="90"/>
      <c r="F3452" s="90"/>
      <c r="G3452" s="90"/>
      <c r="H3452" s="90"/>
      <c r="I3452" s="90"/>
      <c r="J3452" s="90"/>
      <c r="K3452" s="92"/>
    </row>
    <row r="3453" spans="2:11" ht="15.6" customHeight="1" x14ac:dyDescent="0.4">
      <c r="B3453" s="89">
        <v>1724</v>
      </c>
      <c r="C3453" s="89">
        <v>2431</v>
      </c>
      <c r="D3453" s="20" t="s">
        <v>3291</v>
      </c>
      <c r="E3453" s="89">
        <v>92</v>
      </c>
      <c r="F3453" s="89" t="s">
        <v>13</v>
      </c>
      <c r="G3453" s="89" t="s">
        <v>32</v>
      </c>
      <c r="H3453" s="89"/>
      <c r="I3453" s="89"/>
      <c r="J3453" s="89">
        <v>2051</v>
      </c>
      <c r="K3453" s="91" t="s">
        <v>19</v>
      </c>
    </row>
    <row r="3454" spans="2:11" ht="16.350000000000001" customHeight="1" thickBot="1" x14ac:dyDescent="0.45">
      <c r="B3454" s="90"/>
      <c r="C3454" s="90"/>
      <c r="D3454" s="48" t="s">
        <v>3292</v>
      </c>
      <c r="E3454" s="90"/>
      <c r="F3454" s="90"/>
      <c r="G3454" s="90"/>
      <c r="H3454" s="90"/>
      <c r="I3454" s="90"/>
      <c r="J3454" s="90"/>
      <c r="K3454" s="92"/>
    </row>
    <row r="3455" spans="2:11" ht="15.6" customHeight="1" x14ac:dyDescent="0.4">
      <c r="B3455" s="89">
        <v>1725</v>
      </c>
      <c r="C3455" s="89">
        <v>2432</v>
      </c>
      <c r="D3455" s="20" t="s">
        <v>3293</v>
      </c>
      <c r="E3455" s="89">
        <v>89</v>
      </c>
      <c r="F3455" s="89" t="s">
        <v>13</v>
      </c>
      <c r="G3455" s="89" t="s">
        <v>79</v>
      </c>
      <c r="H3455" s="89"/>
      <c r="I3455" s="89"/>
      <c r="J3455" s="89">
        <v>2070</v>
      </c>
      <c r="K3455" s="91" t="s">
        <v>19</v>
      </c>
    </row>
    <row r="3456" spans="2:11" ht="16.350000000000001" customHeight="1" thickBot="1" x14ac:dyDescent="0.45">
      <c r="B3456" s="90"/>
      <c r="C3456" s="90"/>
      <c r="D3456" s="48" t="s">
        <v>3294</v>
      </c>
      <c r="E3456" s="90"/>
      <c r="F3456" s="90"/>
      <c r="G3456" s="90"/>
      <c r="H3456" s="90"/>
      <c r="I3456" s="90"/>
      <c r="J3456" s="90"/>
      <c r="K3456" s="92"/>
    </row>
    <row r="3457" spans="2:11" ht="15.6" customHeight="1" x14ac:dyDescent="0.4">
      <c r="B3457" s="89">
        <v>1726</v>
      </c>
      <c r="C3457" s="89">
        <v>4053</v>
      </c>
      <c r="D3457" s="20" t="s">
        <v>6316</v>
      </c>
      <c r="E3457" s="89" t="s">
        <v>189</v>
      </c>
      <c r="F3457" s="89" t="s">
        <v>13</v>
      </c>
      <c r="G3457" s="89" t="s">
        <v>29</v>
      </c>
      <c r="H3457" s="89"/>
      <c r="I3457" s="89"/>
      <c r="J3457" s="89">
        <v>2038</v>
      </c>
      <c r="K3457" s="91" t="s">
        <v>15</v>
      </c>
    </row>
    <row r="3458" spans="2:11" ht="16.350000000000001" customHeight="1" thickBot="1" x14ac:dyDescent="0.45">
      <c r="B3458" s="90"/>
      <c r="C3458" s="90"/>
      <c r="D3458" s="48" t="s">
        <v>6112</v>
      </c>
      <c r="E3458" s="90"/>
      <c r="F3458" s="90"/>
      <c r="G3458" s="90"/>
      <c r="H3458" s="90"/>
      <c r="I3458" s="90"/>
      <c r="J3458" s="90"/>
      <c r="K3458" s="92"/>
    </row>
    <row r="3459" spans="2:11" ht="15.6" customHeight="1" x14ac:dyDescent="0.4">
      <c r="B3459" s="89">
        <v>1727</v>
      </c>
      <c r="C3459" s="89">
        <v>2433</v>
      </c>
      <c r="D3459" s="20" t="s">
        <v>3295</v>
      </c>
      <c r="E3459" s="89" t="s">
        <v>13</v>
      </c>
      <c r="F3459" s="89" t="s">
        <v>13</v>
      </c>
      <c r="G3459" s="89" t="s">
        <v>85</v>
      </c>
      <c r="H3459" s="89"/>
      <c r="I3459" s="89"/>
      <c r="J3459" s="89">
        <v>2148</v>
      </c>
      <c r="K3459" s="91" t="s">
        <v>19</v>
      </c>
    </row>
    <row r="3460" spans="2:11" ht="16.350000000000001" customHeight="1" thickBot="1" x14ac:dyDescent="0.45">
      <c r="B3460" s="90"/>
      <c r="C3460" s="90"/>
      <c r="D3460" s="48" t="s">
        <v>3296</v>
      </c>
      <c r="E3460" s="90"/>
      <c r="F3460" s="90"/>
      <c r="G3460" s="90"/>
      <c r="H3460" s="90"/>
      <c r="I3460" s="90"/>
      <c r="J3460" s="90"/>
      <c r="K3460" s="92"/>
    </row>
    <row r="3461" spans="2:11" ht="15.6" customHeight="1" x14ac:dyDescent="0.4">
      <c r="B3461" s="89">
        <v>1728</v>
      </c>
      <c r="C3461" s="89">
        <v>2434</v>
      </c>
      <c r="D3461" s="20" t="s">
        <v>3297</v>
      </c>
      <c r="E3461" s="89">
        <v>91</v>
      </c>
      <c r="F3461" s="89" t="s">
        <v>13</v>
      </c>
      <c r="G3461" s="89" t="s">
        <v>29</v>
      </c>
      <c r="H3461" s="89"/>
      <c r="I3461" s="89"/>
      <c r="J3461" s="89">
        <v>2130</v>
      </c>
      <c r="K3461" s="91" t="s">
        <v>19</v>
      </c>
    </row>
    <row r="3462" spans="2:11" ht="16.350000000000001" customHeight="1" thickBot="1" x14ac:dyDescent="0.45">
      <c r="B3462" s="90"/>
      <c r="C3462" s="90"/>
      <c r="D3462" s="48" t="s">
        <v>3298</v>
      </c>
      <c r="E3462" s="90"/>
      <c r="F3462" s="90"/>
      <c r="G3462" s="90"/>
      <c r="H3462" s="90"/>
      <c r="I3462" s="90"/>
      <c r="J3462" s="90"/>
      <c r="K3462" s="92"/>
    </row>
    <row r="3463" spans="2:11" ht="15.6" customHeight="1" x14ac:dyDescent="0.4">
      <c r="B3463" s="89">
        <v>1729</v>
      </c>
      <c r="C3463" s="89">
        <v>4013</v>
      </c>
      <c r="D3463" s="20" t="s">
        <v>3299</v>
      </c>
      <c r="E3463" s="89">
        <v>65</v>
      </c>
      <c r="F3463" s="89" t="s">
        <v>13</v>
      </c>
      <c r="G3463" s="89" t="s">
        <v>29</v>
      </c>
      <c r="H3463" s="89"/>
      <c r="I3463" s="89"/>
      <c r="J3463" s="89">
        <v>2153</v>
      </c>
      <c r="K3463" s="91" t="s">
        <v>15</v>
      </c>
    </row>
    <row r="3464" spans="2:11" ht="18" customHeight="1" thickBot="1" x14ac:dyDescent="0.45">
      <c r="B3464" s="90"/>
      <c r="C3464" s="90"/>
      <c r="D3464" s="48" t="s">
        <v>3300</v>
      </c>
      <c r="E3464" s="90"/>
      <c r="F3464" s="90"/>
      <c r="G3464" s="90"/>
      <c r="H3464" s="90"/>
      <c r="I3464" s="90"/>
      <c r="J3464" s="90"/>
      <c r="K3464" s="92"/>
    </row>
    <row r="3465" spans="2:11" ht="15.6" customHeight="1" x14ac:dyDescent="0.4">
      <c r="B3465" s="89">
        <v>1730</v>
      </c>
      <c r="C3465" s="89">
        <v>2435</v>
      </c>
      <c r="D3465" s="20" t="s">
        <v>3301</v>
      </c>
      <c r="E3465" s="89" t="s">
        <v>13</v>
      </c>
      <c r="F3465" s="89" t="s">
        <v>13</v>
      </c>
      <c r="G3465" s="89" t="s">
        <v>29</v>
      </c>
      <c r="H3465" s="89"/>
      <c r="I3465" s="89"/>
      <c r="J3465" s="89">
        <v>2013</v>
      </c>
      <c r="K3465" s="91" t="s">
        <v>19</v>
      </c>
    </row>
    <row r="3466" spans="2:11" ht="16.350000000000001" customHeight="1" thickBot="1" x14ac:dyDescent="0.45">
      <c r="B3466" s="90"/>
      <c r="C3466" s="90"/>
      <c r="D3466" s="48" t="s">
        <v>3302</v>
      </c>
      <c r="E3466" s="90"/>
      <c r="F3466" s="90"/>
      <c r="G3466" s="90"/>
      <c r="H3466" s="90"/>
      <c r="I3466" s="90"/>
      <c r="J3466" s="90"/>
      <c r="K3466" s="92"/>
    </row>
    <row r="3467" spans="2:11" ht="15.6" customHeight="1" x14ac:dyDescent="0.4">
      <c r="B3467" s="89">
        <v>1731</v>
      </c>
      <c r="C3467" s="89">
        <v>3747</v>
      </c>
      <c r="D3467" s="20" t="s">
        <v>3303</v>
      </c>
      <c r="E3467" s="89">
        <v>59</v>
      </c>
      <c r="F3467" s="89" t="s">
        <v>13</v>
      </c>
      <c r="G3467" s="89" t="s">
        <v>149</v>
      </c>
      <c r="H3467" s="89"/>
      <c r="I3467" s="89"/>
      <c r="J3467" s="89">
        <v>2032</v>
      </c>
      <c r="K3467" s="91" t="s">
        <v>19</v>
      </c>
    </row>
    <row r="3468" spans="2:11" ht="16.350000000000001" customHeight="1" thickBot="1" x14ac:dyDescent="0.45">
      <c r="B3468" s="90"/>
      <c r="C3468" s="90"/>
      <c r="D3468" s="48" t="s">
        <v>3304</v>
      </c>
      <c r="E3468" s="90"/>
      <c r="F3468" s="90"/>
      <c r="G3468" s="90"/>
      <c r="H3468" s="90"/>
      <c r="I3468" s="90"/>
      <c r="J3468" s="90"/>
      <c r="K3468" s="92"/>
    </row>
    <row r="3469" spans="2:11" ht="15.6" customHeight="1" x14ac:dyDescent="0.4">
      <c r="B3469" s="89">
        <v>1732</v>
      </c>
      <c r="C3469" s="89">
        <v>4021</v>
      </c>
      <c r="D3469" s="20" t="s">
        <v>3305</v>
      </c>
      <c r="E3469" s="89">
        <v>10</v>
      </c>
      <c r="F3469" s="89" t="s">
        <v>13</v>
      </c>
      <c r="G3469" s="89" t="s">
        <v>29</v>
      </c>
      <c r="H3469" s="89">
        <v>11</v>
      </c>
      <c r="I3469" s="89">
        <v>1</v>
      </c>
      <c r="J3469" s="89">
        <v>2043</v>
      </c>
      <c r="K3469" s="91" t="s">
        <v>15</v>
      </c>
    </row>
    <row r="3470" spans="2:11" ht="16.350000000000001" customHeight="1" thickBot="1" x14ac:dyDescent="0.45">
      <c r="B3470" s="90"/>
      <c r="C3470" s="90"/>
      <c r="D3470" s="48" t="s">
        <v>3306</v>
      </c>
      <c r="E3470" s="90"/>
      <c r="F3470" s="90"/>
      <c r="G3470" s="90"/>
      <c r="H3470" s="90"/>
      <c r="I3470" s="90"/>
      <c r="J3470" s="90"/>
      <c r="K3470" s="92"/>
    </row>
    <row r="3471" spans="2:11" ht="15.6" customHeight="1" x14ac:dyDescent="0.4">
      <c r="B3471" s="89">
        <v>1733</v>
      </c>
      <c r="C3471" s="89">
        <v>2436</v>
      </c>
      <c r="D3471" s="20" t="s">
        <v>3307</v>
      </c>
      <c r="E3471" s="89">
        <v>75</v>
      </c>
      <c r="F3471" s="89" t="s">
        <v>57</v>
      </c>
      <c r="G3471" s="89" t="s">
        <v>29</v>
      </c>
      <c r="H3471" s="89"/>
      <c r="I3471" s="89"/>
      <c r="J3471" s="89">
        <v>2222</v>
      </c>
      <c r="K3471" s="91" t="s">
        <v>19</v>
      </c>
    </row>
    <row r="3472" spans="2:11" ht="16.350000000000001" customHeight="1" thickBot="1" x14ac:dyDescent="0.45">
      <c r="B3472" s="90"/>
      <c r="C3472" s="90"/>
      <c r="D3472" s="48" t="s">
        <v>3308</v>
      </c>
      <c r="E3472" s="90"/>
      <c r="F3472" s="90"/>
      <c r="G3472" s="90"/>
      <c r="H3472" s="90"/>
      <c r="I3472" s="90"/>
      <c r="J3472" s="90"/>
      <c r="K3472" s="92"/>
    </row>
    <row r="3473" spans="2:11" ht="15.6" customHeight="1" x14ac:dyDescent="0.4">
      <c r="B3473" s="89">
        <v>1734</v>
      </c>
      <c r="C3473" s="89">
        <v>2437</v>
      </c>
      <c r="D3473" s="20" t="s">
        <v>3309</v>
      </c>
      <c r="E3473" s="89" t="s">
        <v>510</v>
      </c>
      <c r="F3473" s="89" t="s">
        <v>13</v>
      </c>
      <c r="G3473" s="89" t="s">
        <v>29</v>
      </c>
      <c r="H3473" s="89"/>
      <c r="I3473" s="89"/>
      <c r="J3473" s="89">
        <v>2029</v>
      </c>
      <c r="K3473" s="91" t="s">
        <v>19</v>
      </c>
    </row>
    <row r="3474" spans="2:11" ht="16.350000000000001" customHeight="1" thickBot="1" x14ac:dyDescent="0.45">
      <c r="B3474" s="90"/>
      <c r="C3474" s="90"/>
      <c r="D3474" s="48" t="s">
        <v>3310</v>
      </c>
      <c r="E3474" s="90"/>
      <c r="F3474" s="90"/>
      <c r="G3474" s="90"/>
      <c r="H3474" s="90"/>
      <c r="I3474" s="90"/>
      <c r="J3474" s="90"/>
      <c r="K3474" s="92"/>
    </row>
    <row r="3475" spans="2:11" ht="15.6" customHeight="1" x14ac:dyDescent="0.4">
      <c r="B3475" s="89">
        <v>1735</v>
      </c>
      <c r="C3475" s="89">
        <v>2438</v>
      </c>
      <c r="D3475" s="20" t="s">
        <v>3311</v>
      </c>
      <c r="E3475" s="89" t="s">
        <v>13</v>
      </c>
      <c r="F3475" s="89" t="s">
        <v>13</v>
      </c>
      <c r="G3475" s="89" t="s">
        <v>323</v>
      </c>
      <c r="H3475" s="89"/>
      <c r="I3475" s="89"/>
      <c r="J3475" s="89">
        <v>2050</v>
      </c>
      <c r="K3475" s="91" t="s">
        <v>19</v>
      </c>
    </row>
    <row r="3476" spans="2:11" ht="16.350000000000001" customHeight="1" thickBot="1" x14ac:dyDescent="0.45">
      <c r="B3476" s="90"/>
      <c r="C3476" s="90"/>
      <c r="D3476" s="48" t="s">
        <v>3312</v>
      </c>
      <c r="E3476" s="90"/>
      <c r="F3476" s="90"/>
      <c r="G3476" s="90"/>
      <c r="H3476" s="90"/>
      <c r="I3476" s="90"/>
      <c r="J3476" s="90"/>
      <c r="K3476" s="92"/>
    </row>
    <row r="3477" spans="2:11" ht="15.6" customHeight="1" x14ac:dyDescent="0.4">
      <c r="B3477" s="89">
        <v>1736</v>
      </c>
      <c r="C3477" s="89">
        <v>2439</v>
      </c>
      <c r="D3477" s="20" t="s">
        <v>3313</v>
      </c>
      <c r="E3477" s="89">
        <v>52</v>
      </c>
      <c r="F3477" s="89" t="s">
        <v>13</v>
      </c>
      <c r="G3477" s="89" t="s">
        <v>29</v>
      </c>
      <c r="H3477" s="89"/>
      <c r="I3477" s="89"/>
      <c r="J3477" s="89">
        <v>2119</v>
      </c>
      <c r="K3477" s="91" t="s">
        <v>19</v>
      </c>
    </row>
    <row r="3478" spans="2:11" ht="16.350000000000001" customHeight="1" thickBot="1" x14ac:dyDescent="0.45">
      <c r="B3478" s="90"/>
      <c r="C3478" s="90"/>
      <c r="D3478" s="48" t="s">
        <v>3314</v>
      </c>
      <c r="E3478" s="90"/>
      <c r="F3478" s="90"/>
      <c r="G3478" s="90"/>
      <c r="H3478" s="90"/>
      <c r="I3478" s="90"/>
      <c r="J3478" s="90"/>
      <c r="K3478" s="92"/>
    </row>
    <row r="3479" spans="2:11" ht="15.6" customHeight="1" x14ac:dyDescent="0.4">
      <c r="B3479" s="89">
        <v>1737</v>
      </c>
      <c r="C3479" s="89">
        <v>2440</v>
      </c>
      <c r="D3479" s="20" t="s">
        <v>3315</v>
      </c>
      <c r="E3479" s="89">
        <v>73</v>
      </c>
      <c r="F3479" s="89" t="s">
        <v>13</v>
      </c>
      <c r="G3479" s="89" t="s">
        <v>32</v>
      </c>
      <c r="H3479" s="89"/>
      <c r="I3479" s="89"/>
      <c r="J3479" s="89">
        <v>2064</v>
      </c>
      <c r="K3479" s="91" t="s">
        <v>19</v>
      </c>
    </row>
    <row r="3480" spans="2:11" ht="16.350000000000001" customHeight="1" thickBot="1" x14ac:dyDescent="0.45">
      <c r="B3480" s="90"/>
      <c r="C3480" s="90"/>
      <c r="D3480" s="48" t="s">
        <v>3316</v>
      </c>
      <c r="E3480" s="90"/>
      <c r="F3480" s="90"/>
      <c r="G3480" s="90"/>
      <c r="H3480" s="90"/>
      <c r="I3480" s="90"/>
      <c r="J3480" s="90"/>
      <c r="K3480" s="92"/>
    </row>
    <row r="3481" spans="2:11" ht="15.6" customHeight="1" x14ac:dyDescent="0.4">
      <c r="B3481" s="89">
        <v>1738</v>
      </c>
      <c r="C3481" s="89">
        <v>2441</v>
      </c>
      <c r="D3481" s="20" t="s">
        <v>3317</v>
      </c>
      <c r="E3481" s="89">
        <v>91</v>
      </c>
      <c r="F3481" s="89" t="s">
        <v>13</v>
      </c>
      <c r="G3481" s="89" t="s">
        <v>29</v>
      </c>
      <c r="H3481" s="89"/>
      <c r="I3481" s="89"/>
      <c r="J3481" s="89">
        <v>2041</v>
      </c>
      <c r="K3481" s="91" t="s">
        <v>19</v>
      </c>
    </row>
    <row r="3482" spans="2:11" ht="16.350000000000001" customHeight="1" thickBot="1" x14ac:dyDescent="0.45">
      <c r="B3482" s="90"/>
      <c r="C3482" s="90"/>
      <c r="D3482" s="48" t="s">
        <v>3318</v>
      </c>
      <c r="E3482" s="90"/>
      <c r="F3482" s="90"/>
      <c r="G3482" s="90"/>
      <c r="H3482" s="90"/>
      <c r="I3482" s="90"/>
      <c r="J3482" s="90"/>
      <c r="K3482" s="92"/>
    </row>
    <row r="3483" spans="2:11" ht="15.6" customHeight="1" x14ac:dyDescent="0.4">
      <c r="B3483" s="89">
        <v>1739</v>
      </c>
      <c r="C3483" s="89">
        <v>2442</v>
      </c>
      <c r="D3483" s="20" t="s">
        <v>3319</v>
      </c>
      <c r="E3483" s="89">
        <v>86</v>
      </c>
      <c r="F3483" s="89" t="s">
        <v>57</v>
      </c>
      <c r="G3483" s="89" t="s">
        <v>29</v>
      </c>
      <c r="H3483" s="89"/>
      <c r="I3483" s="89"/>
      <c r="J3483" s="89">
        <v>2064</v>
      </c>
      <c r="K3483" s="91" t="s">
        <v>19</v>
      </c>
    </row>
    <row r="3484" spans="2:11" ht="16.350000000000001" customHeight="1" thickBot="1" x14ac:dyDescent="0.45">
      <c r="B3484" s="90"/>
      <c r="C3484" s="90"/>
      <c r="D3484" s="48" t="s">
        <v>3320</v>
      </c>
      <c r="E3484" s="90"/>
      <c r="F3484" s="90"/>
      <c r="G3484" s="90"/>
      <c r="H3484" s="90"/>
      <c r="I3484" s="90"/>
      <c r="J3484" s="90"/>
      <c r="K3484" s="92"/>
    </row>
    <row r="3485" spans="2:11" ht="15.6" customHeight="1" x14ac:dyDescent="0.4">
      <c r="B3485" s="89">
        <v>1740</v>
      </c>
      <c r="C3485" s="89">
        <v>2443</v>
      </c>
      <c r="D3485" s="20" t="s">
        <v>3321</v>
      </c>
      <c r="E3485" s="89" t="s">
        <v>203</v>
      </c>
      <c r="F3485" s="89" t="s">
        <v>13</v>
      </c>
      <c r="G3485" s="89" t="s">
        <v>292</v>
      </c>
      <c r="H3485" s="89"/>
      <c r="I3485" s="89"/>
      <c r="J3485" s="89">
        <v>2147</v>
      </c>
      <c r="K3485" s="91" t="s">
        <v>15</v>
      </c>
    </row>
    <row r="3486" spans="2:11" ht="16.350000000000001" customHeight="1" thickBot="1" x14ac:dyDescent="0.45">
      <c r="B3486" s="90"/>
      <c r="C3486" s="90"/>
      <c r="D3486" s="48" t="s">
        <v>3322</v>
      </c>
      <c r="E3486" s="90"/>
      <c r="F3486" s="90"/>
      <c r="G3486" s="90"/>
      <c r="H3486" s="90"/>
      <c r="I3486" s="90"/>
      <c r="J3486" s="90"/>
      <c r="K3486" s="92"/>
    </row>
    <row r="3487" spans="2:11" ht="15.6" customHeight="1" x14ac:dyDescent="0.4">
      <c r="B3487" s="89">
        <v>1741</v>
      </c>
      <c r="C3487" s="89">
        <v>2444</v>
      </c>
      <c r="D3487" s="20" t="s">
        <v>3323</v>
      </c>
      <c r="E3487" s="89">
        <v>41</v>
      </c>
      <c r="F3487" s="89" t="s">
        <v>13</v>
      </c>
      <c r="G3487" s="89" t="s">
        <v>32</v>
      </c>
      <c r="H3487" s="89"/>
      <c r="I3487" s="89"/>
      <c r="J3487" s="89">
        <v>2014</v>
      </c>
      <c r="K3487" s="91" t="s">
        <v>19</v>
      </c>
    </row>
    <row r="3488" spans="2:11" ht="16.350000000000001" customHeight="1" thickBot="1" x14ac:dyDescent="0.45">
      <c r="B3488" s="90"/>
      <c r="C3488" s="90"/>
      <c r="D3488" s="48" t="s">
        <v>3324</v>
      </c>
      <c r="E3488" s="90"/>
      <c r="F3488" s="90"/>
      <c r="G3488" s="90"/>
      <c r="H3488" s="90"/>
      <c r="I3488" s="90"/>
      <c r="J3488" s="90"/>
      <c r="K3488" s="92"/>
    </row>
    <row r="3489" spans="2:11" ht="15.6" customHeight="1" x14ac:dyDescent="0.4">
      <c r="B3489" s="89">
        <v>1742</v>
      </c>
      <c r="C3489" s="89">
        <v>2445</v>
      </c>
      <c r="D3489" s="20" t="s">
        <v>3325</v>
      </c>
      <c r="E3489" s="89" t="s">
        <v>13</v>
      </c>
      <c r="F3489" s="89" t="s">
        <v>13</v>
      </c>
      <c r="G3489" s="89" t="s">
        <v>32</v>
      </c>
      <c r="H3489" s="89"/>
      <c r="I3489" s="89"/>
      <c r="J3489" s="89">
        <v>2060</v>
      </c>
      <c r="K3489" s="91" t="s">
        <v>19</v>
      </c>
    </row>
    <row r="3490" spans="2:11" ht="16.350000000000001" customHeight="1" thickBot="1" x14ac:dyDescent="0.45">
      <c r="B3490" s="90"/>
      <c r="C3490" s="90"/>
      <c r="D3490" s="48" t="s">
        <v>3326</v>
      </c>
      <c r="E3490" s="90"/>
      <c r="F3490" s="90"/>
      <c r="G3490" s="90"/>
      <c r="H3490" s="90"/>
      <c r="I3490" s="90"/>
      <c r="J3490" s="90"/>
      <c r="K3490" s="92"/>
    </row>
    <row r="3491" spans="2:11" ht="15.6" customHeight="1" x14ac:dyDescent="0.4">
      <c r="B3491" s="89">
        <v>1743</v>
      </c>
      <c r="C3491" s="89">
        <v>2446</v>
      </c>
      <c r="D3491" s="20" t="s">
        <v>3327</v>
      </c>
      <c r="E3491" s="89">
        <v>98</v>
      </c>
      <c r="F3491" s="89" t="s">
        <v>13</v>
      </c>
      <c r="G3491" s="89" t="s">
        <v>193</v>
      </c>
      <c r="H3491" s="89"/>
      <c r="I3491" s="89"/>
      <c r="J3491" s="89">
        <v>2008</v>
      </c>
      <c r="K3491" s="91" t="s">
        <v>19</v>
      </c>
    </row>
    <row r="3492" spans="2:11" ht="16.350000000000001" customHeight="1" thickBot="1" x14ac:dyDescent="0.45">
      <c r="B3492" s="90"/>
      <c r="C3492" s="90"/>
      <c r="D3492" s="48" t="s">
        <v>3328</v>
      </c>
      <c r="E3492" s="90"/>
      <c r="F3492" s="90"/>
      <c r="G3492" s="90"/>
      <c r="H3492" s="90"/>
      <c r="I3492" s="90"/>
      <c r="J3492" s="90"/>
      <c r="K3492" s="92"/>
    </row>
    <row r="3493" spans="2:11" ht="15.6" customHeight="1" x14ac:dyDescent="0.4">
      <c r="B3493" s="89">
        <v>1744</v>
      </c>
      <c r="C3493" s="89">
        <v>4001</v>
      </c>
      <c r="D3493" s="20" t="s">
        <v>3329</v>
      </c>
      <c r="E3493" s="89" t="s">
        <v>49</v>
      </c>
      <c r="F3493" s="89" t="s">
        <v>13</v>
      </c>
      <c r="G3493" s="89" t="s">
        <v>43</v>
      </c>
      <c r="H3493" s="89"/>
      <c r="I3493" s="89"/>
      <c r="J3493" s="89">
        <v>2120</v>
      </c>
      <c r="K3493" s="91" t="s">
        <v>15</v>
      </c>
    </row>
    <row r="3494" spans="2:11" ht="16.350000000000001" customHeight="1" thickBot="1" x14ac:dyDescent="0.45">
      <c r="B3494" s="90"/>
      <c r="C3494" s="90"/>
      <c r="D3494" s="48" t="s">
        <v>3330</v>
      </c>
      <c r="E3494" s="90"/>
      <c r="F3494" s="90"/>
      <c r="G3494" s="90"/>
      <c r="H3494" s="90"/>
      <c r="I3494" s="90"/>
      <c r="J3494" s="90"/>
      <c r="K3494" s="92"/>
    </row>
    <row r="3495" spans="2:11" ht="15.6" customHeight="1" x14ac:dyDescent="0.4">
      <c r="B3495" s="89">
        <v>1745</v>
      </c>
      <c r="C3495" s="89">
        <v>3821</v>
      </c>
      <c r="D3495" s="20" t="s">
        <v>3331</v>
      </c>
      <c r="E3495" s="89">
        <v>13</v>
      </c>
      <c r="F3495" s="89" t="s">
        <v>13</v>
      </c>
      <c r="G3495" s="89" t="s">
        <v>43</v>
      </c>
      <c r="H3495" s="89"/>
      <c r="I3495" s="89"/>
      <c r="J3495" s="89">
        <v>2042</v>
      </c>
      <c r="K3495" s="91" t="s">
        <v>19</v>
      </c>
    </row>
    <row r="3496" spans="2:11" ht="16.350000000000001" customHeight="1" thickBot="1" x14ac:dyDescent="0.45">
      <c r="B3496" s="90"/>
      <c r="C3496" s="90"/>
      <c r="D3496" s="48" t="s">
        <v>3332</v>
      </c>
      <c r="E3496" s="90"/>
      <c r="F3496" s="90"/>
      <c r="G3496" s="90"/>
      <c r="H3496" s="90"/>
      <c r="I3496" s="90"/>
      <c r="J3496" s="90"/>
      <c r="K3496" s="92"/>
    </row>
    <row r="3497" spans="2:11" ht="15.6" customHeight="1" x14ac:dyDescent="0.4">
      <c r="B3497" s="89">
        <v>1746</v>
      </c>
      <c r="C3497" s="89">
        <v>2447</v>
      </c>
      <c r="D3497" s="20" t="s">
        <v>3333</v>
      </c>
      <c r="E3497" s="89" t="s">
        <v>13</v>
      </c>
      <c r="F3497" s="89" t="s">
        <v>13</v>
      </c>
      <c r="G3497" s="89" t="s">
        <v>54</v>
      </c>
      <c r="H3497" s="89"/>
      <c r="I3497" s="89"/>
      <c r="J3497" s="89">
        <v>2029</v>
      </c>
      <c r="K3497" s="91" t="s">
        <v>19</v>
      </c>
    </row>
    <row r="3498" spans="2:11" ht="16.350000000000001" customHeight="1" thickBot="1" x14ac:dyDescent="0.45">
      <c r="B3498" s="90"/>
      <c r="C3498" s="90"/>
      <c r="D3498" s="48" t="s">
        <v>3334</v>
      </c>
      <c r="E3498" s="90"/>
      <c r="F3498" s="90"/>
      <c r="G3498" s="90"/>
      <c r="H3498" s="90"/>
      <c r="I3498" s="90"/>
      <c r="J3498" s="90"/>
      <c r="K3498" s="92"/>
    </row>
    <row r="3499" spans="2:11" ht="15.6" customHeight="1" x14ac:dyDescent="0.4">
      <c r="B3499" s="89">
        <v>1747</v>
      </c>
      <c r="C3499" s="89">
        <v>2448</v>
      </c>
      <c r="D3499" s="20" t="s">
        <v>3335</v>
      </c>
      <c r="E3499" s="89" t="s">
        <v>13</v>
      </c>
      <c r="F3499" s="89" t="s">
        <v>13</v>
      </c>
      <c r="G3499" s="89" t="s">
        <v>103</v>
      </c>
      <c r="H3499" s="89"/>
      <c r="I3499" s="89"/>
      <c r="J3499" s="89">
        <v>2022</v>
      </c>
      <c r="K3499" s="91" t="s">
        <v>19</v>
      </c>
    </row>
    <row r="3500" spans="2:11" ht="16.350000000000001" customHeight="1" thickBot="1" x14ac:dyDescent="0.45">
      <c r="B3500" s="90"/>
      <c r="C3500" s="90"/>
      <c r="D3500" s="48" t="s">
        <v>3336</v>
      </c>
      <c r="E3500" s="90"/>
      <c r="F3500" s="90"/>
      <c r="G3500" s="90"/>
      <c r="H3500" s="90"/>
      <c r="I3500" s="90"/>
      <c r="J3500" s="90"/>
      <c r="K3500" s="92"/>
    </row>
    <row r="3501" spans="2:11" ht="15.6" customHeight="1" x14ac:dyDescent="0.4">
      <c r="B3501" s="89">
        <v>1748</v>
      </c>
      <c r="C3501" s="89">
        <v>3998</v>
      </c>
      <c r="D3501" s="20" t="s">
        <v>3337</v>
      </c>
      <c r="E3501" s="89">
        <v>13</v>
      </c>
      <c r="F3501" s="89" t="s">
        <v>13</v>
      </c>
      <c r="G3501" s="89" t="s">
        <v>43</v>
      </c>
      <c r="H3501" s="89"/>
      <c r="I3501" s="89"/>
      <c r="J3501" s="89">
        <v>2081</v>
      </c>
      <c r="K3501" s="91" t="s">
        <v>15</v>
      </c>
    </row>
    <row r="3502" spans="2:11" ht="16.350000000000001" customHeight="1" thickBot="1" x14ac:dyDescent="0.45">
      <c r="B3502" s="90"/>
      <c r="C3502" s="90"/>
      <c r="D3502" s="48" t="s">
        <v>3338</v>
      </c>
      <c r="E3502" s="90"/>
      <c r="F3502" s="90"/>
      <c r="G3502" s="90"/>
      <c r="H3502" s="90"/>
      <c r="I3502" s="90"/>
      <c r="J3502" s="90"/>
      <c r="K3502" s="92"/>
    </row>
    <row r="3503" spans="2:11" ht="15.6" customHeight="1" x14ac:dyDescent="0.4">
      <c r="B3503" s="89">
        <v>1749</v>
      </c>
      <c r="C3503" s="89">
        <v>2449</v>
      </c>
      <c r="D3503" s="20" t="s">
        <v>3339</v>
      </c>
      <c r="E3503" s="89">
        <v>96</v>
      </c>
      <c r="F3503" s="89" t="s">
        <v>13</v>
      </c>
      <c r="G3503" s="89" t="s">
        <v>29</v>
      </c>
      <c r="H3503" s="89"/>
      <c r="I3503" s="89"/>
      <c r="J3503" s="89">
        <v>2138</v>
      </c>
      <c r="K3503" s="91" t="s">
        <v>19</v>
      </c>
    </row>
    <row r="3504" spans="2:11" ht="16.350000000000001" customHeight="1" thickBot="1" x14ac:dyDescent="0.45">
      <c r="B3504" s="90"/>
      <c r="C3504" s="90"/>
      <c r="D3504" s="48" t="s">
        <v>3340</v>
      </c>
      <c r="E3504" s="90"/>
      <c r="F3504" s="90"/>
      <c r="G3504" s="90"/>
      <c r="H3504" s="90"/>
      <c r="I3504" s="90"/>
      <c r="J3504" s="90"/>
      <c r="K3504" s="92"/>
    </row>
    <row r="3505" spans="2:11" ht="15.6" customHeight="1" x14ac:dyDescent="0.4">
      <c r="B3505" s="89">
        <v>1750</v>
      </c>
      <c r="C3505" s="89">
        <v>2450</v>
      </c>
      <c r="D3505" s="20" t="s">
        <v>3341</v>
      </c>
      <c r="E3505" s="89">
        <v>86</v>
      </c>
      <c r="F3505" s="89" t="s">
        <v>134</v>
      </c>
      <c r="G3505" s="89" t="s">
        <v>277</v>
      </c>
      <c r="H3505" s="89"/>
      <c r="I3505" s="89"/>
      <c r="J3505" s="89">
        <v>2290</v>
      </c>
      <c r="K3505" s="91" t="s">
        <v>19</v>
      </c>
    </row>
    <row r="3506" spans="2:11" ht="16.350000000000001" customHeight="1" thickBot="1" x14ac:dyDescent="0.45">
      <c r="B3506" s="90"/>
      <c r="C3506" s="90"/>
      <c r="D3506" s="48" t="s">
        <v>3342</v>
      </c>
      <c r="E3506" s="90"/>
      <c r="F3506" s="90"/>
      <c r="G3506" s="90"/>
      <c r="H3506" s="90"/>
      <c r="I3506" s="90"/>
      <c r="J3506" s="90"/>
      <c r="K3506" s="92"/>
    </row>
    <row r="3507" spans="2:11" ht="15.6" customHeight="1" x14ac:dyDescent="0.4">
      <c r="B3507" s="89">
        <v>1751</v>
      </c>
      <c r="C3507" s="89">
        <v>4038</v>
      </c>
      <c r="D3507" s="20" t="s">
        <v>3343</v>
      </c>
      <c r="E3507" s="89">
        <v>10</v>
      </c>
      <c r="F3507" s="89" t="s">
        <v>13</v>
      </c>
      <c r="G3507" s="89" t="s">
        <v>29</v>
      </c>
      <c r="H3507" s="89">
        <f>9+11+8</f>
        <v>28</v>
      </c>
      <c r="I3507" s="89">
        <f>14+8+14</f>
        <v>36</v>
      </c>
      <c r="J3507" s="89">
        <v>2144</v>
      </c>
      <c r="K3507" s="91" t="s">
        <v>15</v>
      </c>
    </row>
    <row r="3508" spans="2:11" ht="16.350000000000001" customHeight="1" thickBot="1" x14ac:dyDescent="0.45">
      <c r="B3508" s="90"/>
      <c r="C3508" s="90"/>
      <c r="D3508" s="48" t="s">
        <v>3344</v>
      </c>
      <c r="E3508" s="90"/>
      <c r="F3508" s="90"/>
      <c r="G3508" s="90"/>
      <c r="H3508" s="90"/>
      <c r="I3508" s="90"/>
      <c r="J3508" s="90"/>
      <c r="K3508" s="92"/>
    </row>
    <row r="3509" spans="2:11" ht="15.6" customHeight="1" x14ac:dyDescent="0.4">
      <c r="B3509" s="89">
        <v>1752</v>
      </c>
      <c r="C3509" s="89">
        <v>2451</v>
      </c>
      <c r="D3509" s="20" t="s">
        <v>3345</v>
      </c>
      <c r="E3509" s="89">
        <v>90</v>
      </c>
      <c r="F3509" s="89" t="s">
        <v>13</v>
      </c>
      <c r="G3509" s="89" t="s">
        <v>79</v>
      </c>
      <c r="H3509" s="89"/>
      <c r="I3509" s="89"/>
      <c r="J3509" s="89">
        <v>2072</v>
      </c>
      <c r="K3509" s="91" t="s">
        <v>19</v>
      </c>
    </row>
    <row r="3510" spans="2:11" ht="16.350000000000001" customHeight="1" thickBot="1" x14ac:dyDescent="0.45">
      <c r="B3510" s="90"/>
      <c r="C3510" s="90"/>
      <c r="D3510" s="48" t="s">
        <v>3346</v>
      </c>
      <c r="E3510" s="90"/>
      <c r="F3510" s="90"/>
      <c r="G3510" s="90"/>
      <c r="H3510" s="90"/>
      <c r="I3510" s="90"/>
      <c r="J3510" s="90"/>
      <c r="K3510" s="92"/>
    </row>
    <row r="3511" spans="2:11" ht="15.6" customHeight="1" x14ac:dyDescent="0.4">
      <c r="B3511" s="89">
        <v>1753</v>
      </c>
      <c r="C3511" s="89">
        <v>2452</v>
      </c>
      <c r="D3511" s="20" t="s">
        <v>3347</v>
      </c>
      <c r="E3511" s="89">
        <v>77</v>
      </c>
      <c r="F3511" s="89" t="s">
        <v>13</v>
      </c>
      <c r="G3511" s="89" t="s">
        <v>79</v>
      </c>
      <c r="H3511" s="89"/>
      <c r="I3511" s="89"/>
      <c r="J3511" s="89">
        <v>2091</v>
      </c>
      <c r="K3511" s="91" t="s">
        <v>15</v>
      </c>
    </row>
    <row r="3512" spans="2:11" ht="16.350000000000001" customHeight="1" thickBot="1" x14ac:dyDescent="0.45">
      <c r="B3512" s="90"/>
      <c r="C3512" s="90"/>
      <c r="D3512" s="48" t="s">
        <v>3348</v>
      </c>
      <c r="E3512" s="90"/>
      <c r="F3512" s="90"/>
      <c r="G3512" s="90"/>
      <c r="H3512" s="90"/>
      <c r="I3512" s="90"/>
      <c r="J3512" s="90"/>
      <c r="K3512" s="92"/>
    </row>
    <row r="3513" spans="2:11" ht="15.6" customHeight="1" x14ac:dyDescent="0.4">
      <c r="B3513" s="89">
        <v>1754</v>
      </c>
      <c r="C3513" s="89">
        <v>2453</v>
      </c>
      <c r="D3513" s="20" t="s">
        <v>3349</v>
      </c>
      <c r="E3513" s="89">
        <v>68</v>
      </c>
      <c r="F3513" s="89" t="s">
        <v>13</v>
      </c>
      <c r="G3513" s="89" t="s">
        <v>32</v>
      </c>
      <c r="H3513" s="89"/>
      <c r="I3513" s="89"/>
      <c r="J3513" s="89">
        <v>2068</v>
      </c>
      <c r="K3513" s="91" t="s">
        <v>19</v>
      </c>
    </row>
    <row r="3514" spans="2:11" ht="16.350000000000001" customHeight="1" thickBot="1" x14ac:dyDescent="0.45">
      <c r="B3514" s="90"/>
      <c r="C3514" s="90"/>
      <c r="D3514" s="48" t="s">
        <v>3350</v>
      </c>
      <c r="E3514" s="90"/>
      <c r="F3514" s="90"/>
      <c r="G3514" s="90"/>
      <c r="H3514" s="90"/>
      <c r="I3514" s="90"/>
      <c r="J3514" s="90"/>
      <c r="K3514" s="92"/>
    </row>
    <row r="3515" spans="2:11" ht="15.6" customHeight="1" x14ac:dyDescent="0.4">
      <c r="B3515" s="89">
        <v>1755</v>
      </c>
      <c r="C3515" s="89">
        <v>2454</v>
      </c>
      <c r="D3515" s="20" t="s">
        <v>3351</v>
      </c>
      <c r="E3515" s="89" t="s">
        <v>13</v>
      </c>
      <c r="F3515" s="89" t="s">
        <v>13</v>
      </c>
      <c r="G3515" s="89" t="s">
        <v>29</v>
      </c>
      <c r="H3515" s="89"/>
      <c r="I3515" s="89"/>
      <c r="J3515" s="89">
        <v>2050</v>
      </c>
      <c r="K3515" s="91" t="s">
        <v>19</v>
      </c>
    </row>
    <row r="3516" spans="2:11" ht="16.350000000000001" customHeight="1" thickBot="1" x14ac:dyDescent="0.45">
      <c r="B3516" s="90"/>
      <c r="C3516" s="90"/>
      <c r="D3516" s="48" t="s">
        <v>3352</v>
      </c>
      <c r="E3516" s="90"/>
      <c r="F3516" s="90"/>
      <c r="G3516" s="90"/>
      <c r="H3516" s="90"/>
      <c r="I3516" s="90"/>
      <c r="J3516" s="90"/>
      <c r="K3516" s="92"/>
    </row>
    <row r="3517" spans="2:11" ht="15.6" customHeight="1" x14ac:dyDescent="0.4">
      <c r="B3517" s="89">
        <v>1756</v>
      </c>
      <c r="C3517" s="89">
        <v>2455</v>
      </c>
      <c r="D3517" s="20" t="s">
        <v>3353</v>
      </c>
      <c r="E3517" s="89">
        <v>89</v>
      </c>
      <c r="F3517" s="89" t="s">
        <v>13</v>
      </c>
      <c r="G3517" s="89" t="s">
        <v>79</v>
      </c>
      <c r="H3517" s="89"/>
      <c r="I3517" s="89"/>
      <c r="J3517" s="89">
        <v>2055</v>
      </c>
      <c r="K3517" s="91" t="s">
        <v>19</v>
      </c>
    </row>
    <row r="3518" spans="2:11" ht="16.350000000000001" customHeight="1" thickBot="1" x14ac:dyDescent="0.45">
      <c r="B3518" s="90"/>
      <c r="C3518" s="90"/>
      <c r="D3518" s="48" t="s">
        <v>3354</v>
      </c>
      <c r="E3518" s="90"/>
      <c r="F3518" s="90"/>
      <c r="G3518" s="90"/>
      <c r="H3518" s="90"/>
      <c r="I3518" s="90"/>
      <c r="J3518" s="90"/>
      <c r="K3518" s="92"/>
    </row>
    <row r="3519" spans="2:11" ht="15.6" customHeight="1" x14ac:dyDescent="0.4">
      <c r="B3519" s="89">
        <v>1757</v>
      </c>
      <c r="C3519" s="89">
        <v>2456</v>
      </c>
      <c r="D3519" s="20" t="s">
        <v>3355</v>
      </c>
      <c r="E3519" s="89" t="s">
        <v>13</v>
      </c>
      <c r="F3519" s="89" t="s">
        <v>13</v>
      </c>
      <c r="G3519" s="89" t="s">
        <v>29</v>
      </c>
      <c r="H3519" s="89"/>
      <c r="I3519" s="89"/>
      <c r="J3519" s="89">
        <v>2062</v>
      </c>
      <c r="K3519" s="91" t="s">
        <v>19</v>
      </c>
    </row>
    <row r="3520" spans="2:11" ht="16.350000000000001" customHeight="1" thickBot="1" x14ac:dyDescent="0.45">
      <c r="B3520" s="90"/>
      <c r="C3520" s="90"/>
      <c r="D3520" s="48" t="s">
        <v>3356</v>
      </c>
      <c r="E3520" s="90"/>
      <c r="F3520" s="90"/>
      <c r="G3520" s="90"/>
      <c r="H3520" s="90"/>
      <c r="I3520" s="90"/>
      <c r="J3520" s="90"/>
      <c r="K3520" s="92"/>
    </row>
    <row r="3521" spans="2:11" ht="15.6" customHeight="1" x14ac:dyDescent="0.4">
      <c r="B3521" s="89">
        <v>1758</v>
      </c>
      <c r="C3521" s="89">
        <v>3853</v>
      </c>
      <c r="D3521" s="20" t="s">
        <v>3357</v>
      </c>
      <c r="E3521" s="89">
        <v>93</v>
      </c>
      <c r="F3521" s="89" t="s">
        <v>13</v>
      </c>
      <c r="G3521" s="89" t="s">
        <v>494</v>
      </c>
      <c r="H3521" s="89">
        <v>9</v>
      </c>
      <c r="I3521" s="89">
        <v>-23</v>
      </c>
      <c r="J3521" s="89">
        <v>2097</v>
      </c>
      <c r="K3521" s="91" t="s">
        <v>15</v>
      </c>
    </row>
    <row r="3522" spans="2:11" ht="16.350000000000001" customHeight="1" thickBot="1" x14ac:dyDescent="0.45">
      <c r="B3522" s="90"/>
      <c r="C3522" s="90"/>
      <c r="D3522" s="48" t="s">
        <v>3358</v>
      </c>
      <c r="E3522" s="90"/>
      <c r="F3522" s="90"/>
      <c r="G3522" s="90"/>
      <c r="H3522" s="90"/>
      <c r="I3522" s="90"/>
      <c r="J3522" s="90"/>
      <c r="K3522" s="92"/>
    </row>
    <row r="3523" spans="2:11" ht="15.6" customHeight="1" x14ac:dyDescent="0.4">
      <c r="B3523" s="89">
        <v>1759</v>
      </c>
      <c r="C3523" s="89">
        <v>2457</v>
      </c>
      <c r="D3523" s="20" t="s">
        <v>3359</v>
      </c>
      <c r="E3523" s="89" t="s">
        <v>13</v>
      </c>
      <c r="F3523" s="89" t="s">
        <v>13</v>
      </c>
      <c r="G3523" s="89" t="s">
        <v>103</v>
      </c>
      <c r="H3523" s="89"/>
      <c r="I3523" s="89"/>
      <c r="J3523" s="89">
        <v>2047</v>
      </c>
      <c r="K3523" s="91" t="s">
        <v>19</v>
      </c>
    </row>
    <row r="3524" spans="2:11" ht="16.350000000000001" customHeight="1" thickBot="1" x14ac:dyDescent="0.45">
      <c r="B3524" s="90"/>
      <c r="C3524" s="90"/>
      <c r="D3524" s="48" t="s">
        <v>3360</v>
      </c>
      <c r="E3524" s="90"/>
      <c r="F3524" s="90"/>
      <c r="G3524" s="90"/>
      <c r="H3524" s="90"/>
      <c r="I3524" s="90"/>
      <c r="J3524" s="90"/>
      <c r="K3524" s="92"/>
    </row>
    <row r="3525" spans="2:11" ht="15.6" customHeight="1" x14ac:dyDescent="0.4">
      <c r="B3525" s="89">
        <v>1760</v>
      </c>
      <c r="C3525" s="89">
        <v>3749</v>
      </c>
      <c r="D3525" s="20" t="s">
        <v>3361</v>
      </c>
      <c r="E3525" s="89" t="s">
        <v>13</v>
      </c>
      <c r="F3525" s="89" t="s">
        <v>13</v>
      </c>
      <c r="G3525" s="89" t="s">
        <v>14</v>
      </c>
      <c r="H3525" s="89"/>
      <c r="I3525" s="89"/>
      <c r="J3525" s="89">
        <v>2088</v>
      </c>
      <c r="K3525" s="91" t="s">
        <v>19</v>
      </c>
    </row>
    <row r="3526" spans="2:11" ht="16.350000000000001" customHeight="1" thickBot="1" x14ac:dyDescent="0.45">
      <c r="B3526" s="90"/>
      <c r="C3526" s="90"/>
      <c r="D3526" s="48" t="s">
        <v>3362</v>
      </c>
      <c r="E3526" s="90"/>
      <c r="F3526" s="90"/>
      <c r="G3526" s="90"/>
      <c r="H3526" s="90"/>
      <c r="I3526" s="90"/>
      <c r="J3526" s="90"/>
      <c r="K3526" s="92"/>
    </row>
    <row r="3527" spans="2:11" ht="15.6" customHeight="1" x14ac:dyDescent="0.4">
      <c r="B3527" s="89">
        <v>1761</v>
      </c>
      <c r="C3527" s="89">
        <v>3985</v>
      </c>
      <c r="D3527" s="20" t="s">
        <v>3363</v>
      </c>
      <c r="E3527" s="89" t="s">
        <v>13</v>
      </c>
      <c r="F3527" s="89" t="s">
        <v>13</v>
      </c>
      <c r="G3527" s="89" t="s">
        <v>494</v>
      </c>
      <c r="H3527" s="89"/>
      <c r="I3527" s="89"/>
      <c r="J3527" s="89">
        <v>2107</v>
      </c>
      <c r="K3527" s="91" t="s">
        <v>15</v>
      </c>
    </row>
    <row r="3528" spans="2:11" ht="16.350000000000001" customHeight="1" thickBot="1" x14ac:dyDescent="0.45">
      <c r="B3528" s="90"/>
      <c r="C3528" s="90"/>
      <c r="D3528" s="48" t="s">
        <v>3364</v>
      </c>
      <c r="E3528" s="90"/>
      <c r="F3528" s="90"/>
      <c r="G3528" s="90"/>
      <c r="H3528" s="90"/>
      <c r="I3528" s="90"/>
      <c r="J3528" s="90"/>
      <c r="K3528" s="92"/>
    </row>
    <row r="3529" spans="2:11" ht="15.6" customHeight="1" x14ac:dyDescent="0.4">
      <c r="B3529" s="89">
        <v>1762</v>
      </c>
      <c r="C3529" s="89">
        <v>3750</v>
      </c>
      <c r="D3529" s="20" t="s">
        <v>3365</v>
      </c>
      <c r="E3529" s="89" t="s">
        <v>13</v>
      </c>
      <c r="F3529" s="89" t="s">
        <v>13</v>
      </c>
      <c r="G3529" s="89" t="s">
        <v>14</v>
      </c>
      <c r="H3529" s="89"/>
      <c r="I3529" s="89"/>
      <c r="J3529" s="89">
        <v>2090</v>
      </c>
      <c r="K3529" s="91" t="s">
        <v>19</v>
      </c>
    </row>
    <row r="3530" spans="2:11" ht="16.350000000000001" customHeight="1" thickBot="1" x14ac:dyDescent="0.45">
      <c r="B3530" s="90"/>
      <c r="C3530" s="90"/>
      <c r="D3530" s="48" t="s">
        <v>3366</v>
      </c>
      <c r="E3530" s="90"/>
      <c r="F3530" s="90"/>
      <c r="G3530" s="90"/>
      <c r="H3530" s="90"/>
      <c r="I3530" s="90"/>
      <c r="J3530" s="90"/>
      <c r="K3530" s="92"/>
    </row>
    <row r="3531" spans="2:11" ht="15.6" customHeight="1" x14ac:dyDescent="0.4">
      <c r="B3531" s="89">
        <v>1763</v>
      </c>
      <c r="C3531" s="89">
        <v>2458</v>
      </c>
      <c r="D3531" s="20" t="s">
        <v>3367</v>
      </c>
      <c r="E3531" s="89">
        <v>50</v>
      </c>
      <c r="F3531" s="89" t="s">
        <v>13</v>
      </c>
      <c r="G3531" s="89" t="s">
        <v>29</v>
      </c>
      <c r="H3531" s="89"/>
      <c r="I3531" s="89"/>
      <c r="J3531" s="89">
        <v>2028</v>
      </c>
      <c r="K3531" s="91" t="s">
        <v>19</v>
      </c>
    </row>
    <row r="3532" spans="2:11" ht="16.350000000000001" customHeight="1" thickBot="1" x14ac:dyDescent="0.45">
      <c r="B3532" s="90"/>
      <c r="C3532" s="90"/>
      <c r="D3532" s="48" t="s">
        <v>3368</v>
      </c>
      <c r="E3532" s="90"/>
      <c r="F3532" s="90"/>
      <c r="G3532" s="90"/>
      <c r="H3532" s="90"/>
      <c r="I3532" s="90"/>
      <c r="J3532" s="90"/>
      <c r="K3532" s="92"/>
    </row>
    <row r="3533" spans="2:11" ht="15.6" customHeight="1" x14ac:dyDescent="0.4">
      <c r="B3533" s="89">
        <v>1764</v>
      </c>
      <c r="C3533" s="89">
        <v>2459</v>
      </c>
      <c r="D3533" s="20" t="s">
        <v>3369</v>
      </c>
      <c r="E3533" s="89" t="s">
        <v>13</v>
      </c>
      <c r="F3533" s="89" t="s">
        <v>13</v>
      </c>
      <c r="G3533" s="89" t="s">
        <v>79</v>
      </c>
      <c r="H3533" s="89"/>
      <c r="I3533" s="89"/>
      <c r="J3533" s="89">
        <v>2093</v>
      </c>
      <c r="K3533" s="91" t="s">
        <v>19</v>
      </c>
    </row>
    <row r="3534" spans="2:11" ht="16.350000000000001" customHeight="1" thickBot="1" x14ac:dyDescent="0.45">
      <c r="B3534" s="90"/>
      <c r="C3534" s="90"/>
      <c r="D3534" s="48" t="s">
        <v>3370</v>
      </c>
      <c r="E3534" s="90"/>
      <c r="F3534" s="90"/>
      <c r="G3534" s="90"/>
      <c r="H3534" s="90"/>
      <c r="I3534" s="90"/>
      <c r="J3534" s="90"/>
      <c r="K3534" s="92"/>
    </row>
    <row r="3535" spans="2:11" ht="15.6" customHeight="1" x14ac:dyDescent="0.4">
      <c r="B3535" s="89">
        <v>1765</v>
      </c>
      <c r="C3535" s="89">
        <v>2460</v>
      </c>
      <c r="D3535" s="20" t="s">
        <v>3371</v>
      </c>
      <c r="E3535" s="89" t="s">
        <v>13</v>
      </c>
      <c r="F3535" s="89" t="s">
        <v>13</v>
      </c>
      <c r="G3535" s="89" t="s">
        <v>3372</v>
      </c>
      <c r="H3535" s="89"/>
      <c r="I3535" s="89"/>
      <c r="J3535" s="89">
        <v>1985</v>
      </c>
      <c r="K3535" s="91" t="s">
        <v>19</v>
      </c>
    </row>
    <row r="3536" spans="2:11" ht="16.350000000000001" customHeight="1" thickBot="1" x14ac:dyDescent="0.45">
      <c r="B3536" s="90"/>
      <c r="C3536" s="90"/>
      <c r="D3536" s="48" t="s">
        <v>3373</v>
      </c>
      <c r="E3536" s="90"/>
      <c r="F3536" s="90"/>
      <c r="G3536" s="90"/>
      <c r="H3536" s="90"/>
      <c r="I3536" s="90"/>
      <c r="J3536" s="90"/>
      <c r="K3536" s="92"/>
    </row>
    <row r="3537" spans="2:11" ht="15.6" customHeight="1" x14ac:dyDescent="0.4">
      <c r="B3537" s="89">
        <v>1766</v>
      </c>
      <c r="C3537" s="89">
        <v>2461</v>
      </c>
      <c r="D3537" s="20" t="s">
        <v>3374</v>
      </c>
      <c r="E3537" s="89">
        <v>88</v>
      </c>
      <c r="F3537" s="89" t="s">
        <v>13</v>
      </c>
      <c r="G3537" s="89" t="s">
        <v>29</v>
      </c>
      <c r="H3537" s="89"/>
      <c r="I3537" s="89"/>
      <c r="J3537" s="89">
        <v>2055</v>
      </c>
      <c r="K3537" s="91" t="s">
        <v>19</v>
      </c>
    </row>
    <row r="3538" spans="2:11" ht="16.350000000000001" customHeight="1" thickBot="1" x14ac:dyDescent="0.45">
      <c r="B3538" s="90"/>
      <c r="C3538" s="90"/>
      <c r="D3538" s="48" t="s">
        <v>3375</v>
      </c>
      <c r="E3538" s="90"/>
      <c r="F3538" s="90"/>
      <c r="G3538" s="90"/>
      <c r="H3538" s="90"/>
      <c r="I3538" s="90"/>
      <c r="J3538" s="90"/>
      <c r="K3538" s="92"/>
    </row>
    <row r="3539" spans="2:11" ht="15.6" customHeight="1" x14ac:dyDescent="0.4">
      <c r="B3539" s="89">
        <v>1767</v>
      </c>
      <c r="C3539" s="89">
        <v>2462</v>
      </c>
      <c r="D3539" s="20" t="s">
        <v>3376</v>
      </c>
      <c r="E3539" s="89" t="s">
        <v>13</v>
      </c>
      <c r="F3539" s="89" t="s">
        <v>13</v>
      </c>
      <c r="G3539" s="89" t="s">
        <v>29</v>
      </c>
      <c r="H3539" s="89"/>
      <c r="I3539" s="89"/>
      <c r="J3539" s="89">
        <v>2044</v>
      </c>
      <c r="K3539" s="91" t="s">
        <v>19</v>
      </c>
    </row>
    <row r="3540" spans="2:11" ht="16.350000000000001" customHeight="1" thickBot="1" x14ac:dyDescent="0.45">
      <c r="B3540" s="90"/>
      <c r="C3540" s="90"/>
      <c r="D3540" s="48" t="s">
        <v>3377</v>
      </c>
      <c r="E3540" s="90"/>
      <c r="F3540" s="90"/>
      <c r="G3540" s="90"/>
      <c r="H3540" s="90"/>
      <c r="I3540" s="90"/>
      <c r="J3540" s="90"/>
      <c r="K3540" s="92"/>
    </row>
    <row r="3541" spans="2:11" ht="15.6" customHeight="1" x14ac:dyDescent="0.4">
      <c r="B3541" s="89">
        <v>1768</v>
      </c>
      <c r="C3541" s="89">
        <v>2463</v>
      </c>
      <c r="D3541" s="20" t="s">
        <v>3378</v>
      </c>
      <c r="E3541" s="89">
        <v>92</v>
      </c>
      <c r="F3541" s="89" t="s">
        <v>57</v>
      </c>
      <c r="G3541" s="89" t="s">
        <v>29</v>
      </c>
      <c r="H3541" s="89"/>
      <c r="I3541" s="89"/>
      <c r="J3541" s="89">
        <v>2126</v>
      </c>
      <c r="K3541" s="91" t="s">
        <v>19</v>
      </c>
    </row>
    <row r="3542" spans="2:11" ht="16.350000000000001" customHeight="1" thickBot="1" x14ac:dyDescent="0.45">
      <c r="B3542" s="90"/>
      <c r="C3542" s="90"/>
      <c r="D3542" s="48" t="s">
        <v>3379</v>
      </c>
      <c r="E3542" s="90"/>
      <c r="F3542" s="90"/>
      <c r="G3542" s="90"/>
      <c r="H3542" s="90"/>
      <c r="I3542" s="90"/>
      <c r="J3542" s="90"/>
      <c r="K3542" s="92"/>
    </row>
    <row r="3543" spans="2:11" ht="15.6" customHeight="1" x14ac:dyDescent="0.4">
      <c r="B3543" s="89">
        <v>1769</v>
      </c>
      <c r="C3543" s="89">
        <v>2464</v>
      </c>
      <c r="D3543" s="20" t="s">
        <v>3380</v>
      </c>
      <c r="E3543" s="89" t="s">
        <v>13</v>
      </c>
      <c r="F3543" s="89" t="s">
        <v>13</v>
      </c>
      <c r="G3543" s="89" t="s">
        <v>29</v>
      </c>
      <c r="H3543" s="89"/>
      <c r="I3543" s="89"/>
      <c r="J3543" s="89">
        <v>2075</v>
      </c>
      <c r="K3543" s="91" t="s">
        <v>19</v>
      </c>
    </row>
    <row r="3544" spans="2:11" ht="16.350000000000001" customHeight="1" thickBot="1" x14ac:dyDescent="0.45">
      <c r="B3544" s="90"/>
      <c r="C3544" s="90"/>
      <c r="D3544" s="48" t="s">
        <v>3381</v>
      </c>
      <c r="E3544" s="90"/>
      <c r="F3544" s="90"/>
      <c r="G3544" s="90"/>
      <c r="H3544" s="90"/>
      <c r="I3544" s="90"/>
      <c r="J3544" s="90"/>
      <c r="K3544" s="92"/>
    </row>
    <row r="3545" spans="2:11" ht="15.6" customHeight="1" x14ac:dyDescent="0.4">
      <c r="B3545" s="89">
        <v>1770</v>
      </c>
      <c r="C3545" s="89">
        <v>2466</v>
      </c>
      <c r="D3545" s="20" t="s">
        <v>3382</v>
      </c>
      <c r="E3545" s="89">
        <v>54</v>
      </c>
      <c r="F3545" s="89" t="s">
        <v>13</v>
      </c>
      <c r="G3545" s="89" t="s">
        <v>39</v>
      </c>
      <c r="H3545" s="89"/>
      <c r="I3545" s="89"/>
      <c r="J3545" s="89">
        <v>2040</v>
      </c>
      <c r="K3545" s="91" t="s">
        <v>19</v>
      </c>
    </row>
    <row r="3546" spans="2:11" ht="16.350000000000001" customHeight="1" thickBot="1" x14ac:dyDescent="0.45">
      <c r="B3546" s="90"/>
      <c r="C3546" s="90"/>
      <c r="D3546" s="48" t="s">
        <v>3383</v>
      </c>
      <c r="E3546" s="90"/>
      <c r="F3546" s="90"/>
      <c r="G3546" s="90"/>
      <c r="H3546" s="90"/>
      <c r="I3546" s="90"/>
      <c r="J3546" s="90"/>
      <c r="K3546" s="92"/>
    </row>
    <row r="3547" spans="2:11" ht="15.6" customHeight="1" x14ac:dyDescent="0.4">
      <c r="B3547" s="89">
        <v>1771</v>
      </c>
      <c r="C3547" s="89">
        <v>2467</v>
      </c>
      <c r="D3547" s="20" t="s">
        <v>3384</v>
      </c>
      <c r="E3547" s="89">
        <v>61</v>
      </c>
      <c r="F3547" s="89" t="s">
        <v>13</v>
      </c>
      <c r="G3547" s="89" t="s">
        <v>169</v>
      </c>
      <c r="H3547" s="89"/>
      <c r="I3547" s="89"/>
      <c r="J3547" s="89">
        <v>2065</v>
      </c>
      <c r="K3547" s="91" t="s">
        <v>19</v>
      </c>
    </row>
    <row r="3548" spans="2:11" ht="16.350000000000001" customHeight="1" thickBot="1" x14ac:dyDescent="0.45">
      <c r="B3548" s="90"/>
      <c r="C3548" s="90"/>
      <c r="D3548" s="48" t="s">
        <v>3385</v>
      </c>
      <c r="E3548" s="90"/>
      <c r="F3548" s="90"/>
      <c r="G3548" s="90"/>
      <c r="H3548" s="90"/>
      <c r="I3548" s="90"/>
      <c r="J3548" s="90"/>
      <c r="K3548" s="92"/>
    </row>
    <row r="3549" spans="2:11" ht="15.6" customHeight="1" x14ac:dyDescent="0.4">
      <c r="B3549" s="89">
        <v>1772</v>
      </c>
      <c r="C3549" s="89">
        <v>3751</v>
      </c>
      <c r="D3549" s="20" t="s">
        <v>3386</v>
      </c>
      <c r="E3549" s="89" t="s">
        <v>13</v>
      </c>
      <c r="F3549" s="89" t="s">
        <v>13</v>
      </c>
      <c r="G3549" s="89" t="s">
        <v>39</v>
      </c>
      <c r="H3549" s="89"/>
      <c r="I3549" s="89"/>
      <c r="J3549" s="89">
        <v>2010</v>
      </c>
      <c r="K3549" s="91" t="s">
        <v>19</v>
      </c>
    </row>
    <row r="3550" spans="2:11" ht="16.350000000000001" customHeight="1" thickBot="1" x14ac:dyDescent="0.45">
      <c r="B3550" s="90"/>
      <c r="C3550" s="90"/>
      <c r="D3550" s="48" t="s">
        <v>3387</v>
      </c>
      <c r="E3550" s="90"/>
      <c r="F3550" s="90"/>
      <c r="G3550" s="90"/>
      <c r="H3550" s="90"/>
      <c r="I3550" s="90"/>
      <c r="J3550" s="90"/>
      <c r="K3550" s="92"/>
    </row>
    <row r="3551" spans="2:11" ht="15.6" customHeight="1" x14ac:dyDescent="0.4">
      <c r="B3551" s="89">
        <v>1773</v>
      </c>
      <c r="C3551" s="89">
        <v>2468</v>
      </c>
      <c r="D3551" s="20" t="s">
        <v>3388</v>
      </c>
      <c r="E3551" s="89">
        <v>93</v>
      </c>
      <c r="F3551" s="89" t="s">
        <v>13</v>
      </c>
      <c r="G3551" s="89" t="s">
        <v>79</v>
      </c>
      <c r="H3551" s="89"/>
      <c r="I3551" s="89"/>
      <c r="J3551" s="89">
        <v>2077</v>
      </c>
      <c r="K3551" s="91" t="s">
        <v>19</v>
      </c>
    </row>
    <row r="3552" spans="2:11" ht="16.350000000000001" customHeight="1" thickBot="1" x14ac:dyDescent="0.45">
      <c r="B3552" s="90"/>
      <c r="C3552" s="90"/>
      <c r="D3552" s="48" t="s">
        <v>3389</v>
      </c>
      <c r="E3552" s="90"/>
      <c r="F3552" s="90"/>
      <c r="G3552" s="90"/>
      <c r="H3552" s="90"/>
      <c r="I3552" s="90"/>
      <c r="J3552" s="90"/>
      <c r="K3552" s="92"/>
    </row>
    <row r="3553" spans="2:11" ht="15.6" customHeight="1" x14ac:dyDescent="0.4">
      <c r="B3553" s="89">
        <v>1774</v>
      </c>
      <c r="C3553" s="89">
        <v>2469</v>
      </c>
      <c r="D3553" s="20" t="s">
        <v>3390</v>
      </c>
      <c r="E3553" s="89">
        <v>89</v>
      </c>
      <c r="F3553" s="89" t="s">
        <v>13</v>
      </c>
      <c r="G3553" s="89" t="s">
        <v>29</v>
      </c>
      <c r="H3553" s="89"/>
      <c r="I3553" s="89"/>
      <c r="J3553" s="89">
        <v>2057</v>
      </c>
      <c r="K3553" s="91" t="s">
        <v>19</v>
      </c>
    </row>
    <row r="3554" spans="2:11" ht="16.350000000000001" customHeight="1" thickBot="1" x14ac:dyDescent="0.45">
      <c r="B3554" s="90"/>
      <c r="C3554" s="90"/>
      <c r="D3554" s="48" t="s">
        <v>3391</v>
      </c>
      <c r="E3554" s="90"/>
      <c r="F3554" s="90"/>
      <c r="G3554" s="90"/>
      <c r="H3554" s="90"/>
      <c r="I3554" s="90"/>
      <c r="J3554" s="90"/>
      <c r="K3554" s="92"/>
    </row>
    <row r="3555" spans="2:11" ht="15.6" customHeight="1" x14ac:dyDescent="0.4">
      <c r="B3555" s="89">
        <v>1775</v>
      </c>
      <c r="C3555" s="89">
        <v>4157</v>
      </c>
      <c r="D3555" s="20" t="s">
        <v>6384</v>
      </c>
      <c r="E3555" s="89" t="s">
        <v>3648</v>
      </c>
      <c r="F3555" s="89" t="s">
        <v>13</v>
      </c>
      <c r="G3555" s="89" t="s">
        <v>29</v>
      </c>
      <c r="H3555" s="89">
        <v>11</v>
      </c>
      <c r="I3555" s="89">
        <v>5</v>
      </c>
      <c r="J3555" s="89">
        <v>2136</v>
      </c>
      <c r="K3555" s="91" t="s">
        <v>15</v>
      </c>
    </row>
    <row r="3556" spans="2:11" ht="16.350000000000001" customHeight="1" thickBot="1" x14ac:dyDescent="0.45">
      <c r="B3556" s="90"/>
      <c r="C3556" s="90"/>
      <c r="D3556" s="48" t="s">
        <v>6298</v>
      </c>
      <c r="E3556" s="90"/>
      <c r="F3556" s="90"/>
      <c r="G3556" s="90"/>
      <c r="H3556" s="90"/>
      <c r="I3556" s="90"/>
      <c r="J3556" s="90"/>
      <c r="K3556" s="92"/>
    </row>
    <row r="3557" spans="2:11" ht="15.6" customHeight="1" x14ac:dyDescent="0.4">
      <c r="B3557" s="89">
        <v>1776</v>
      </c>
      <c r="C3557" s="89">
        <v>2470</v>
      </c>
      <c r="D3557" s="20" t="s">
        <v>3392</v>
      </c>
      <c r="E3557" s="89" t="s">
        <v>13</v>
      </c>
      <c r="F3557" s="89" t="s">
        <v>13</v>
      </c>
      <c r="G3557" s="89" t="s">
        <v>22</v>
      </c>
      <c r="H3557" s="89"/>
      <c r="I3557" s="89"/>
      <c r="J3557" s="89">
        <v>2080</v>
      </c>
      <c r="K3557" s="91" t="s">
        <v>19</v>
      </c>
    </row>
    <row r="3558" spans="2:11" ht="16.350000000000001" customHeight="1" thickBot="1" x14ac:dyDescent="0.45">
      <c r="B3558" s="90"/>
      <c r="C3558" s="90"/>
      <c r="D3558" s="48" t="s">
        <v>3393</v>
      </c>
      <c r="E3558" s="90"/>
      <c r="F3558" s="90"/>
      <c r="G3558" s="90"/>
      <c r="H3558" s="90"/>
      <c r="I3558" s="90"/>
      <c r="J3558" s="90"/>
      <c r="K3558" s="92"/>
    </row>
    <row r="3559" spans="2:11" ht="15.6" customHeight="1" x14ac:dyDescent="0.4">
      <c r="B3559" s="89">
        <v>1777</v>
      </c>
      <c r="C3559" s="89">
        <v>2471</v>
      </c>
      <c r="D3559" s="20" t="s">
        <v>3394</v>
      </c>
      <c r="E3559" s="89">
        <v>72</v>
      </c>
      <c r="F3559" s="89" t="s">
        <v>57</v>
      </c>
      <c r="G3559" s="89" t="s">
        <v>551</v>
      </c>
      <c r="H3559" s="89"/>
      <c r="I3559" s="89"/>
      <c r="J3559" s="89">
        <v>2231</v>
      </c>
      <c r="K3559" s="91" t="s">
        <v>19</v>
      </c>
    </row>
    <row r="3560" spans="2:11" ht="16.350000000000001" customHeight="1" thickBot="1" x14ac:dyDescent="0.45">
      <c r="B3560" s="90"/>
      <c r="C3560" s="90"/>
      <c r="D3560" s="48" t="s">
        <v>3395</v>
      </c>
      <c r="E3560" s="90"/>
      <c r="F3560" s="90"/>
      <c r="G3560" s="90"/>
      <c r="H3560" s="90"/>
      <c r="I3560" s="90"/>
      <c r="J3560" s="90"/>
      <c r="K3560" s="92"/>
    </row>
    <row r="3561" spans="2:11" ht="15.6" customHeight="1" x14ac:dyDescent="0.4">
      <c r="B3561" s="89">
        <v>1778</v>
      </c>
      <c r="C3561" s="89">
        <v>2472</v>
      </c>
      <c r="D3561" s="20" t="s">
        <v>3396</v>
      </c>
      <c r="E3561" s="89" t="s">
        <v>13</v>
      </c>
      <c r="F3561" s="89" t="s">
        <v>57</v>
      </c>
      <c r="G3561" s="89" t="s">
        <v>242</v>
      </c>
      <c r="H3561" s="89"/>
      <c r="I3561" s="89"/>
      <c r="J3561" s="89">
        <v>2108</v>
      </c>
      <c r="K3561" s="91" t="s">
        <v>19</v>
      </c>
    </row>
    <row r="3562" spans="2:11" ht="16.350000000000001" customHeight="1" thickBot="1" x14ac:dyDescent="0.45">
      <c r="B3562" s="90"/>
      <c r="C3562" s="90"/>
      <c r="D3562" s="48" t="s">
        <v>3397</v>
      </c>
      <c r="E3562" s="90"/>
      <c r="F3562" s="90"/>
      <c r="G3562" s="90"/>
      <c r="H3562" s="90"/>
      <c r="I3562" s="90"/>
      <c r="J3562" s="90"/>
      <c r="K3562" s="92"/>
    </row>
    <row r="3563" spans="2:11" ht="15.6" customHeight="1" x14ac:dyDescent="0.4">
      <c r="B3563" s="89">
        <v>1779</v>
      </c>
      <c r="C3563" s="89">
        <v>2473</v>
      </c>
      <c r="D3563" s="20" t="s">
        <v>3398</v>
      </c>
      <c r="E3563" s="89" t="s">
        <v>13</v>
      </c>
      <c r="F3563" s="89" t="s">
        <v>13</v>
      </c>
      <c r="G3563" s="89" t="s">
        <v>228</v>
      </c>
      <c r="H3563" s="89"/>
      <c r="I3563" s="89"/>
      <c r="J3563" s="89">
        <v>2010</v>
      </c>
      <c r="K3563" s="91" t="s">
        <v>19</v>
      </c>
    </row>
    <row r="3564" spans="2:11" ht="16.350000000000001" customHeight="1" thickBot="1" x14ac:dyDescent="0.45">
      <c r="B3564" s="90"/>
      <c r="C3564" s="90"/>
      <c r="D3564" s="48" t="s">
        <v>3399</v>
      </c>
      <c r="E3564" s="90"/>
      <c r="F3564" s="90"/>
      <c r="G3564" s="90"/>
      <c r="H3564" s="90"/>
      <c r="I3564" s="90"/>
      <c r="J3564" s="90"/>
      <c r="K3564" s="92"/>
    </row>
    <row r="3565" spans="2:11" ht="15.6" customHeight="1" x14ac:dyDescent="0.4">
      <c r="B3565" s="89">
        <v>1780</v>
      </c>
      <c r="C3565" s="89">
        <v>2474</v>
      </c>
      <c r="D3565" s="20" t="s">
        <v>3400</v>
      </c>
      <c r="E3565" s="89">
        <v>75</v>
      </c>
      <c r="F3565" s="89" t="s">
        <v>13</v>
      </c>
      <c r="G3565" s="89" t="s">
        <v>32</v>
      </c>
      <c r="H3565" s="89"/>
      <c r="I3565" s="89"/>
      <c r="J3565" s="89">
        <v>2058</v>
      </c>
      <c r="K3565" s="91" t="s">
        <v>19</v>
      </c>
    </row>
    <row r="3566" spans="2:11" ht="16.350000000000001" customHeight="1" thickBot="1" x14ac:dyDescent="0.45">
      <c r="B3566" s="90"/>
      <c r="C3566" s="90"/>
      <c r="D3566" s="48" t="s">
        <v>3401</v>
      </c>
      <c r="E3566" s="90"/>
      <c r="F3566" s="90"/>
      <c r="G3566" s="90"/>
      <c r="H3566" s="90"/>
      <c r="I3566" s="90"/>
      <c r="J3566" s="90"/>
      <c r="K3566" s="92"/>
    </row>
    <row r="3567" spans="2:11" ht="15.6" customHeight="1" x14ac:dyDescent="0.4">
      <c r="B3567" s="89">
        <v>1781</v>
      </c>
      <c r="C3567" s="89">
        <v>2475</v>
      </c>
      <c r="D3567" s="20" t="s">
        <v>3402</v>
      </c>
      <c r="E3567" s="89" t="s">
        <v>13</v>
      </c>
      <c r="F3567" s="89" t="s">
        <v>13</v>
      </c>
      <c r="G3567" s="89" t="s">
        <v>242</v>
      </c>
      <c r="H3567" s="89"/>
      <c r="I3567" s="89"/>
      <c r="J3567" s="89">
        <v>2065</v>
      </c>
      <c r="K3567" s="91" t="s">
        <v>19</v>
      </c>
    </row>
    <row r="3568" spans="2:11" ht="16.350000000000001" customHeight="1" thickBot="1" x14ac:dyDescent="0.45">
      <c r="B3568" s="90"/>
      <c r="C3568" s="90"/>
      <c r="D3568" s="48" t="s">
        <v>3403</v>
      </c>
      <c r="E3568" s="90"/>
      <c r="F3568" s="90"/>
      <c r="G3568" s="90"/>
      <c r="H3568" s="90"/>
      <c r="I3568" s="90"/>
      <c r="J3568" s="90"/>
      <c r="K3568" s="92"/>
    </row>
    <row r="3569" spans="2:11" ht="15.6" customHeight="1" x14ac:dyDescent="0.4">
      <c r="B3569" s="89">
        <v>1782</v>
      </c>
      <c r="C3569" s="89">
        <v>2476</v>
      </c>
      <c r="D3569" s="20" t="s">
        <v>3404</v>
      </c>
      <c r="E3569" s="89">
        <v>89</v>
      </c>
      <c r="F3569" s="89" t="s">
        <v>13</v>
      </c>
      <c r="G3569" s="89" t="s">
        <v>79</v>
      </c>
      <c r="H3569" s="89"/>
      <c r="I3569" s="89"/>
      <c r="J3569" s="89">
        <v>2043</v>
      </c>
      <c r="K3569" s="91" t="s">
        <v>19</v>
      </c>
    </row>
    <row r="3570" spans="2:11" ht="16.350000000000001" customHeight="1" thickBot="1" x14ac:dyDescent="0.45">
      <c r="B3570" s="90"/>
      <c r="C3570" s="90"/>
      <c r="D3570" s="48" t="s">
        <v>3405</v>
      </c>
      <c r="E3570" s="90"/>
      <c r="F3570" s="90"/>
      <c r="G3570" s="90"/>
      <c r="H3570" s="90"/>
      <c r="I3570" s="90"/>
      <c r="J3570" s="90"/>
      <c r="K3570" s="92"/>
    </row>
    <row r="3571" spans="2:11" ht="15.6" customHeight="1" x14ac:dyDescent="0.4">
      <c r="B3571" s="89">
        <v>1783</v>
      </c>
      <c r="C3571" s="89">
        <v>2477</v>
      </c>
      <c r="D3571" s="20" t="s">
        <v>3406</v>
      </c>
      <c r="E3571" s="89">
        <v>44</v>
      </c>
      <c r="F3571" s="89" t="s">
        <v>13</v>
      </c>
      <c r="G3571" s="89" t="s">
        <v>116</v>
      </c>
      <c r="H3571" s="89"/>
      <c r="I3571" s="89"/>
      <c r="J3571" s="89">
        <v>2060</v>
      </c>
      <c r="K3571" s="91" t="s">
        <v>19</v>
      </c>
    </row>
    <row r="3572" spans="2:11" ht="16.350000000000001" customHeight="1" thickBot="1" x14ac:dyDescent="0.45">
      <c r="B3572" s="90"/>
      <c r="C3572" s="90"/>
      <c r="D3572" s="48" t="s">
        <v>3407</v>
      </c>
      <c r="E3572" s="90"/>
      <c r="F3572" s="90"/>
      <c r="G3572" s="90"/>
      <c r="H3572" s="90"/>
      <c r="I3572" s="90"/>
      <c r="J3572" s="90"/>
      <c r="K3572" s="92"/>
    </row>
    <row r="3573" spans="2:11" ht="15.6" customHeight="1" x14ac:dyDescent="0.4">
      <c r="B3573" s="89">
        <v>1784</v>
      </c>
      <c r="C3573" s="89">
        <v>2478</v>
      </c>
      <c r="D3573" s="20" t="s">
        <v>3408</v>
      </c>
      <c r="E3573" s="89">
        <v>93</v>
      </c>
      <c r="F3573" s="89" t="s">
        <v>13</v>
      </c>
      <c r="G3573" s="89" t="s">
        <v>79</v>
      </c>
      <c r="H3573" s="89"/>
      <c r="I3573" s="89"/>
      <c r="J3573" s="89">
        <v>2055</v>
      </c>
      <c r="K3573" s="91" t="s">
        <v>19</v>
      </c>
    </row>
    <row r="3574" spans="2:11" ht="16.350000000000001" customHeight="1" thickBot="1" x14ac:dyDescent="0.45">
      <c r="B3574" s="90"/>
      <c r="C3574" s="90"/>
      <c r="D3574" s="48" t="s">
        <v>3409</v>
      </c>
      <c r="E3574" s="90"/>
      <c r="F3574" s="90"/>
      <c r="G3574" s="90"/>
      <c r="H3574" s="90"/>
      <c r="I3574" s="90"/>
      <c r="J3574" s="90"/>
      <c r="K3574" s="92"/>
    </row>
    <row r="3575" spans="2:11" ht="15.6" customHeight="1" x14ac:dyDescent="0.4">
      <c r="B3575" s="89">
        <v>1785</v>
      </c>
      <c r="C3575" s="89">
        <v>2479</v>
      </c>
      <c r="D3575" s="20" t="s">
        <v>3410</v>
      </c>
      <c r="E3575" s="89" t="s">
        <v>13</v>
      </c>
      <c r="F3575" s="89" t="s">
        <v>13</v>
      </c>
      <c r="G3575" s="89" t="s">
        <v>103</v>
      </c>
      <c r="H3575" s="89"/>
      <c r="I3575" s="89"/>
      <c r="J3575" s="89">
        <v>2098</v>
      </c>
      <c r="K3575" s="91" t="s">
        <v>19</v>
      </c>
    </row>
    <row r="3576" spans="2:11" ht="16.350000000000001" customHeight="1" thickBot="1" x14ac:dyDescent="0.45">
      <c r="B3576" s="90"/>
      <c r="C3576" s="90"/>
      <c r="D3576" s="48" t="s">
        <v>3411</v>
      </c>
      <c r="E3576" s="90"/>
      <c r="F3576" s="90"/>
      <c r="G3576" s="90"/>
      <c r="H3576" s="90"/>
      <c r="I3576" s="90"/>
      <c r="J3576" s="90"/>
      <c r="K3576" s="92"/>
    </row>
    <row r="3577" spans="2:11" ht="15.6" customHeight="1" x14ac:dyDescent="0.4">
      <c r="B3577" s="89">
        <v>1786</v>
      </c>
      <c r="C3577" s="89">
        <v>2480</v>
      </c>
      <c r="D3577" s="20" t="s">
        <v>3412</v>
      </c>
      <c r="E3577" s="89">
        <v>90</v>
      </c>
      <c r="F3577" s="89" t="s">
        <v>13</v>
      </c>
      <c r="G3577" s="89" t="s">
        <v>323</v>
      </c>
      <c r="H3577" s="89"/>
      <c r="I3577" s="89"/>
      <c r="J3577" s="89">
        <v>2030</v>
      </c>
      <c r="K3577" s="91" t="s">
        <v>19</v>
      </c>
    </row>
    <row r="3578" spans="2:11" ht="16.350000000000001" customHeight="1" thickBot="1" x14ac:dyDescent="0.45">
      <c r="B3578" s="90"/>
      <c r="C3578" s="90"/>
      <c r="D3578" s="48" t="s">
        <v>3413</v>
      </c>
      <c r="E3578" s="90"/>
      <c r="F3578" s="90"/>
      <c r="G3578" s="90"/>
      <c r="H3578" s="90"/>
      <c r="I3578" s="90"/>
      <c r="J3578" s="90"/>
      <c r="K3578" s="92"/>
    </row>
    <row r="3579" spans="2:11" ht="15.6" customHeight="1" x14ac:dyDescent="0.4">
      <c r="B3579" s="89">
        <v>1787</v>
      </c>
      <c r="C3579" s="89">
        <v>2481</v>
      </c>
      <c r="D3579" s="20" t="s">
        <v>3414</v>
      </c>
      <c r="E3579" s="89">
        <v>87</v>
      </c>
      <c r="F3579" s="89" t="s">
        <v>13</v>
      </c>
      <c r="G3579" s="89" t="s">
        <v>29</v>
      </c>
      <c r="H3579" s="89"/>
      <c r="I3579" s="89"/>
      <c r="J3579" s="89">
        <v>2047</v>
      </c>
      <c r="K3579" s="91" t="s">
        <v>19</v>
      </c>
    </row>
    <row r="3580" spans="2:11" ht="16.350000000000001" customHeight="1" thickBot="1" x14ac:dyDescent="0.45">
      <c r="B3580" s="90"/>
      <c r="C3580" s="90"/>
      <c r="D3580" s="48" t="s">
        <v>3415</v>
      </c>
      <c r="E3580" s="90"/>
      <c r="F3580" s="90"/>
      <c r="G3580" s="90"/>
      <c r="H3580" s="90"/>
      <c r="I3580" s="90"/>
      <c r="J3580" s="90"/>
      <c r="K3580" s="92"/>
    </row>
    <row r="3581" spans="2:11" ht="15.6" customHeight="1" x14ac:dyDescent="0.4">
      <c r="B3581" s="89">
        <v>1788</v>
      </c>
      <c r="C3581" s="89">
        <v>2482</v>
      </c>
      <c r="D3581" s="20" t="s">
        <v>3416</v>
      </c>
      <c r="E3581" s="89">
        <v>95</v>
      </c>
      <c r="F3581" s="89" t="s">
        <v>13</v>
      </c>
      <c r="G3581" s="89" t="s">
        <v>79</v>
      </c>
      <c r="H3581" s="89"/>
      <c r="I3581" s="89"/>
      <c r="J3581" s="89">
        <v>2047</v>
      </c>
      <c r="K3581" s="91" t="s">
        <v>19</v>
      </c>
    </row>
    <row r="3582" spans="2:11" ht="16.350000000000001" customHeight="1" thickBot="1" x14ac:dyDescent="0.45">
      <c r="B3582" s="90"/>
      <c r="C3582" s="90"/>
      <c r="D3582" s="48" t="s">
        <v>3417</v>
      </c>
      <c r="E3582" s="90"/>
      <c r="F3582" s="90"/>
      <c r="G3582" s="90"/>
      <c r="H3582" s="90"/>
      <c r="I3582" s="90"/>
      <c r="J3582" s="90"/>
      <c r="K3582" s="92"/>
    </row>
    <row r="3583" spans="2:11" ht="15.6" customHeight="1" x14ac:dyDescent="0.4">
      <c r="B3583" s="89">
        <v>1789</v>
      </c>
      <c r="C3583" s="89">
        <v>2483</v>
      </c>
      <c r="D3583" s="20" t="s">
        <v>3418</v>
      </c>
      <c r="E3583" s="89" t="s">
        <v>189</v>
      </c>
      <c r="F3583" s="89" t="s">
        <v>13</v>
      </c>
      <c r="G3583" s="89" t="s">
        <v>29</v>
      </c>
      <c r="H3583" s="89"/>
      <c r="I3583" s="89"/>
      <c r="J3583" s="89">
        <v>2022</v>
      </c>
      <c r="K3583" s="91" t="s">
        <v>19</v>
      </c>
    </row>
    <row r="3584" spans="2:11" ht="16.350000000000001" customHeight="1" thickBot="1" x14ac:dyDescent="0.45">
      <c r="B3584" s="90"/>
      <c r="C3584" s="90"/>
      <c r="D3584" s="48" t="s">
        <v>3419</v>
      </c>
      <c r="E3584" s="90"/>
      <c r="F3584" s="90"/>
      <c r="G3584" s="90"/>
      <c r="H3584" s="90"/>
      <c r="I3584" s="90"/>
      <c r="J3584" s="90"/>
      <c r="K3584" s="92"/>
    </row>
    <row r="3585" spans="2:11" ht="15.6" customHeight="1" x14ac:dyDescent="0.4">
      <c r="B3585" s="89">
        <v>1790</v>
      </c>
      <c r="C3585" s="89">
        <v>3899</v>
      </c>
      <c r="D3585" s="20" t="s">
        <v>3420</v>
      </c>
      <c r="E3585" s="89" t="s">
        <v>203</v>
      </c>
      <c r="F3585" s="89" t="s">
        <v>13</v>
      </c>
      <c r="G3585" s="89" t="s">
        <v>29</v>
      </c>
      <c r="H3585" s="89">
        <v>11</v>
      </c>
      <c r="I3585" s="89">
        <v>15</v>
      </c>
      <c r="J3585" s="89">
        <v>2124</v>
      </c>
      <c r="K3585" s="91" t="s">
        <v>15</v>
      </c>
    </row>
    <row r="3586" spans="2:11" ht="16.350000000000001" customHeight="1" thickBot="1" x14ac:dyDescent="0.45">
      <c r="B3586" s="90"/>
      <c r="C3586" s="90"/>
      <c r="D3586" s="48" t="s">
        <v>3421</v>
      </c>
      <c r="E3586" s="90"/>
      <c r="F3586" s="90"/>
      <c r="G3586" s="90"/>
      <c r="H3586" s="90"/>
      <c r="I3586" s="90"/>
      <c r="J3586" s="90"/>
      <c r="K3586" s="92"/>
    </row>
    <row r="3587" spans="2:11" ht="15.6" customHeight="1" x14ac:dyDescent="0.4">
      <c r="B3587" s="89">
        <v>1791</v>
      </c>
      <c r="C3587" s="89">
        <v>2484</v>
      </c>
      <c r="D3587" s="20" t="s">
        <v>3422</v>
      </c>
      <c r="E3587" s="89">
        <v>93</v>
      </c>
      <c r="F3587" s="89" t="s">
        <v>13</v>
      </c>
      <c r="G3587" s="89" t="s">
        <v>32</v>
      </c>
      <c r="H3587" s="89"/>
      <c r="I3587" s="89"/>
      <c r="J3587" s="89">
        <v>2060</v>
      </c>
      <c r="K3587" s="91" t="s">
        <v>19</v>
      </c>
    </row>
    <row r="3588" spans="2:11" ht="16.350000000000001" customHeight="1" thickBot="1" x14ac:dyDescent="0.45">
      <c r="B3588" s="90"/>
      <c r="C3588" s="90"/>
      <c r="D3588" s="48" t="s">
        <v>3423</v>
      </c>
      <c r="E3588" s="90"/>
      <c r="F3588" s="90"/>
      <c r="G3588" s="90"/>
      <c r="H3588" s="90"/>
      <c r="I3588" s="90"/>
      <c r="J3588" s="90"/>
      <c r="K3588" s="92"/>
    </row>
    <row r="3589" spans="2:11" ht="15.6" customHeight="1" x14ac:dyDescent="0.4">
      <c r="B3589" s="89">
        <v>1792</v>
      </c>
      <c r="C3589" s="89">
        <v>2465</v>
      </c>
      <c r="D3589" s="20" t="s">
        <v>3424</v>
      </c>
      <c r="E3589" s="89" t="s">
        <v>137</v>
      </c>
      <c r="F3589" s="89" t="s">
        <v>13</v>
      </c>
      <c r="G3589" s="89" t="s">
        <v>79</v>
      </c>
      <c r="H3589" s="89"/>
      <c r="I3589" s="89"/>
      <c r="J3589" s="89">
        <v>2118</v>
      </c>
      <c r="K3589" s="91" t="s">
        <v>19</v>
      </c>
    </row>
    <row r="3590" spans="2:11" ht="16.350000000000001" customHeight="1" thickBot="1" x14ac:dyDescent="0.45">
      <c r="B3590" s="90"/>
      <c r="C3590" s="90"/>
      <c r="D3590" s="48" t="s">
        <v>3425</v>
      </c>
      <c r="E3590" s="90"/>
      <c r="F3590" s="90"/>
      <c r="G3590" s="90"/>
      <c r="H3590" s="90"/>
      <c r="I3590" s="90"/>
      <c r="J3590" s="90"/>
      <c r="K3590" s="92"/>
    </row>
    <row r="3591" spans="2:11" ht="15.6" customHeight="1" x14ac:dyDescent="0.4">
      <c r="B3591" s="89">
        <v>1793</v>
      </c>
      <c r="C3591" s="89">
        <v>2485</v>
      </c>
      <c r="D3591" s="20" t="s">
        <v>3426</v>
      </c>
      <c r="E3591" s="89">
        <v>77</v>
      </c>
      <c r="F3591" s="89" t="s">
        <v>13</v>
      </c>
      <c r="G3591" s="89" t="s">
        <v>29</v>
      </c>
      <c r="H3591" s="89"/>
      <c r="I3591" s="89"/>
      <c r="J3591" s="89">
        <v>2000</v>
      </c>
      <c r="K3591" s="91" t="s">
        <v>19</v>
      </c>
    </row>
    <row r="3592" spans="2:11" ht="16.350000000000001" customHeight="1" thickBot="1" x14ac:dyDescent="0.45">
      <c r="B3592" s="90"/>
      <c r="C3592" s="90"/>
      <c r="D3592" s="48" t="s">
        <v>3427</v>
      </c>
      <c r="E3592" s="90"/>
      <c r="F3592" s="90"/>
      <c r="G3592" s="90"/>
      <c r="H3592" s="90"/>
      <c r="I3592" s="90"/>
      <c r="J3592" s="90"/>
      <c r="K3592" s="92"/>
    </row>
    <row r="3593" spans="2:11" ht="15.6" customHeight="1" x14ac:dyDescent="0.4">
      <c r="B3593" s="89">
        <v>1794</v>
      </c>
      <c r="C3593" s="89">
        <v>2486</v>
      </c>
      <c r="D3593" s="20" t="s">
        <v>3428</v>
      </c>
      <c r="E3593" s="89" t="s">
        <v>13</v>
      </c>
      <c r="F3593" s="89" t="s">
        <v>13</v>
      </c>
      <c r="G3593" s="89" t="s">
        <v>169</v>
      </c>
      <c r="H3593" s="89"/>
      <c r="I3593" s="89"/>
      <c r="J3593" s="89">
        <v>2083</v>
      </c>
      <c r="K3593" s="91" t="s">
        <v>19</v>
      </c>
    </row>
    <row r="3594" spans="2:11" ht="16.350000000000001" customHeight="1" thickBot="1" x14ac:dyDescent="0.45">
      <c r="B3594" s="90"/>
      <c r="C3594" s="90"/>
      <c r="D3594" s="48" t="s">
        <v>3429</v>
      </c>
      <c r="E3594" s="90"/>
      <c r="F3594" s="90"/>
      <c r="G3594" s="90"/>
      <c r="H3594" s="90"/>
      <c r="I3594" s="90"/>
      <c r="J3594" s="90"/>
      <c r="K3594" s="92"/>
    </row>
    <row r="3595" spans="2:11" ht="15.6" customHeight="1" x14ac:dyDescent="0.4">
      <c r="B3595" s="89">
        <v>1795</v>
      </c>
      <c r="C3595" s="89">
        <v>2487</v>
      </c>
      <c r="D3595" s="20" t="s">
        <v>3430</v>
      </c>
      <c r="E3595" s="89">
        <v>90</v>
      </c>
      <c r="F3595" s="89" t="s">
        <v>13</v>
      </c>
      <c r="G3595" s="89" t="s">
        <v>79</v>
      </c>
      <c r="H3595" s="89"/>
      <c r="I3595" s="89"/>
      <c r="J3595" s="89">
        <v>2020</v>
      </c>
      <c r="K3595" s="91" t="s">
        <v>19</v>
      </c>
    </row>
    <row r="3596" spans="2:11" ht="16.350000000000001" customHeight="1" thickBot="1" x14ac:dyDescent="0.45">
      <c r="B3596" s="90"/>
      <c r="C3596" s="90"/>
      <c r="D3596" s="48" t="s">
        <v>3431</v>
      </c>
      <c r="E3596" s="90"/>
      <c r="F3596" s="90"/>
      <c r="G3596" s="90"/>
      <c r="H3596" s="90"/>
      <c r="I3596" s="90"/>
      <c r="J3596" s="90"/>
      <c r="K3596" s="92"/>
    </row>
    <row r="3597" spans="2:11" ht="15.6" customHeight="1" x14ac:dyDescent="0.4">
      <c r="B3597" s="89">
        <v>1796</v>
      </c>
      <c r="C3597" s="89">
        <v>4139</v>
      </c>
      <c r="D3597" s="20" t="s">
        <v>6366</v>
      </c>
      <c r="E3597" s="89" t="s">
        <v>203</v>
      </c>
      <c r="F3597" s="89" t="s">
        <v>13</v>
      </c>
      <c r="G3597" s="89" t="s">
        <v>29</v>
      </c>
      <c r="H3597" s="89"/>
      <c r="I3597" s="89"/>
      <c r="J3597" s="89">
        <v>2062</v>
      </c>
      <c r="K3597" s="91" t="s">
        <v>15</v>
      </c>
    </row>
    <row r="3598" spans="2:11" ht="16.350000000000001" customHeight="1" thickBot="1" x14ac:dyDescent="0.45">
      <c r="B3598" s="90"/>
      <c r="C3598" s="90"/>
      <c r="D3598" s="48" t="s">
        <v>6268</v>
      </c>
      <c r="E3598" s="90"/>
      <c r="F3598" s="90"/>
      <c r="G3598" s="90"/>
      <c r="H3598" s="90"/>
      <c r="I3598" s="90"/>
      <c r="J3598" s="90"/>
      <c r="K3598" s="92"/>
    </row>
    <row r="3599" spans="2:11" ht="15.6" customHeight="1" x14ac:dyDescent="0.4">
      <c r="B3599" s="89">
        <v>1797</v>
      </c>
      <c r="C3599" s="89">
        <v>3752</v>
      </c>
      <c r="D3599" s="20" t="s">
        <v>3432</v>
      </c>
      <c r="E3599" s="89" t="s">
        <v>13</v>
      </c>
      <c r="F3599" s="89" t="s">
        <v>13</v>
      </c>
      <c r="G3599" s="89" t="s">
        <v>14</v>
      </c>
      <c r="H3599" s="89"/>
      <c r="I3599" s="89"/>
      <c r="J3599" s="89">
        <v>2068</v>
      </c>
      <c r="K3599" s="91" t="s">
        <v>19</v>
      </c>
    </row>
    <row r="3600" spans="2:11" ht="16.350000000000001" customHeight="1" thickBot="1" x14ac:dyDescent="0.45">
      <c r="B3600" s="90"/>
      <c r="C3600" s="90"/>
      <c r="D3600" s="48" t="s">
        <v>3433</v>
      </c>
      <c r="E3600" s="90"/>
      <c r="F3600" s="90"/>
      <c r="G3600" s="90"/>
      <c r="H3600" s="90"/>
      <c r="I3600" s="90"/>
      <c r="J3600" s="90"/>
      <c r="K3600" s="92"/>
    </row>
    <row r="3601" spans="2:11" ht="15.6" customHeight="1" x14ac:dyDescent="0.4">
      <c r="B3601" s="89">
        <v>1798</v>
      </c>
      <c r="C3601" s="89">
        <v>3753</v>
      </c>
      <c r="D3601" s="20" t="s">
        <v>3434</v>
      </c>
      <c r="E3601" s="89" t="s">
        <v>13</v>
      </c>
      <c r="F3601" s="89" t="s">
        <v>13</v>
      </c>
      <c r="G3601" s="89" t="s">
        <v>14</v>
      </c>
      <c r="H3601" s="89"/>
      <c r="I3601" s="89"/>
      <c r="J3601" s="89">
        <v>2092</v>
      </c>
      <c r="K3601" s="91" t="s">
        <v>19</v>
      </c>
    </row>
    <row r="3602" spans="2:11" ht="16.350000000000001" customHeight="1" thickBot="1" x14ac:dyDescent="0.45">
      <c r="B3602" s="90"/>
      <c r="C3602" s="90"/>
      <c r="D3602" s="48" t="s">
        <v>3435</v>
      </c>
      <c r="E3602" s="90"/>
      <c r="F3602" s="90"/>
      <c r="G3602" s="90"/>
      <c r="H3602" s="90"/>
      <c r="I3602" s="90"/>
      <c r="J3602" s="90"/>
      <c r="K3602" s="92"/>
    </row>
    <row r="3603" spans="2:11" ht="15.6" customHeight="1" x14ac:dyDescent="0.4">
      <c r="B3603" s="89">
        <v>1799</v>
      </c>
      <c r="C3603" s="89">
        <v>2488</v>
      </c>
      <c r="D3603" s="20" t="s">
        <v>3436</v>
      </c>
      <c r="E3603" s="89">
        <v>68</v>
      </c>
      <c r="F3603" s="89" t="s">
        <v>57</v>
      </c>
      <c r="G3603" s="89" t="s">
        <v>146</v>
      </c>
      <c r="H3603" s="89"/>
      <c r="I3603" s="89"/>
      <c r="J3603" s="89">
        <v>2065</v>
      </c>
      <c r="K3603" s="91" t="s">
        <v>15</v>
      </c>
    </row>
    <row r="3604" spans="2:11" ht="16.350000000000001" customHeight="1" thickBot="1" x14ac:dyDescent="0.45">
      <c r="B3604" s="90"/>
      <c r="C3604" s="90"/>
      <c r="D3604" s="48" t="s">
        <v>3437</v>
      </c>
      <c r="E3604" s="90"/>
      <c r="F3604" s="90"/>
      <c r="G3604" s="90"/>
      <c r="H3604" s="90"/>
      <c r="I3604" s="90"/>
      <c r="J3604" s="90"/>
      <c r="K3604" s="92"/>
    </row>
    <row r="3605" spans="2:11" ht="15.6" customHeight="1" x14ac:dyDescent="0.4">
      <c r="B3605" s="89">
        <v>1800</v>
      </c>
      <c r="C3605" s="89">
        <v>3858</v>
      </c>
      <c r="D3605" s="20" t="s">
        <v>3438</v>
      </c>
      <c r="E3605" s="89" t="s">
        <v>13</v>
      </c>
      <c r="F3605" s="89" t="s">
        <v>13</v>
      </c>
      <c r="G3605" s="89" t="s">
        <v>494</v>
      </c>
      <c r="H3605" s="89"/>
      <c r="I3605" s="89"/>
      <c r="J3605" s="89">
        <v>2098</v>
      </c>
      <c r="K3605" s="91" t="s">
        <v>19</v>
      </c>
    </row>
    <row r="3606" spans="2:11" ht="16.350000000000001" customHeight="1" thickBot="1" x14ac:dyDescent="0.45">
      <c r="B3606" s="90"/>
      <c r="C3606" s="90"/>
      <c r="D3606" s="48" t="s">
        <v>3439</v>
      </c>
      <c r="E3606" s="90"/>
      <c r="F3606" s="90"/>
      <c r="G3606" s="90"/>
      <c r="H3606" s="90"/>
      <c r="I3606" s="90"/>
      <c r="J3606" s="90"/>
      <c r="K3606" s="92"/>
    </row>
    <row r="3607" spans="2:11" ht="15.6" customHeight="1" x14ac:dyDescent="0.4">
      <c r="B3607" s="89">
        <v>1801</v>
      </c>
      <c r="C3607" s="89">
        <v>2489</v>
      </c>
      <c r="D3607" s="20" t="s">
        <v>3440</v>
      </c>
      <c r="E3607" s="89">
        <v>78</v>
      </c>
      <c r="F3607" s="89" t="s">
        <v>13</v>
      </c>
      <c r="G3607" s="89" t="s">
        <v>32</v>
      </c>
      <c r="H3607" s="89"/>
      <c r="I3607" s="89"/>
      <c r="J3607" s="89">
        <v>2058</v>
      </c>
      <c r="K3607" s="91" t="s">
        <v>19</v>
      </c>
    </row>
    <row r="3608" spans="2:11" ht="16.350000000000001" customHeight="1" thickBot="1" x14ac:dyDescent="0.45">
      <c r="B3608" s="90"/>
      <c r="C3608" s="90"/>
      <c r="D3608" s="48" t="s">
        <v>3441</v>
      </c>
      <c r="E3608" s="90"/>
      <c r="F3608" s="90"/>
      <c r="G3608" s="90"/>
      <c r="H3608" s="90"/>
      <c r="I3608" s="90"/>
      <c r="J3608" s="90"/>
      <c r="K3608" s="92"/>
    </row>
    <row r="3609" spans="2:11" ht="15.6" customHeight="1" x14ac:dyDescent="0.4">
      <c r="B3609" s="89">
        <v>1802</v>
      </c>
      <c r="C3609" s="89">
        <v>2490</v>
      </c>
      <c r="D3609" s="20" t="s">
        <v>3442</v>
      </c>
      <c r="E3609" s="89" t="s">
        <v>13</v>
      </c>
      <c r="F3609" s="89" t="s">
        <v>13</v>
      </c>
      <c r="G3609" s="89" t="s">
        <v>22</v>
      </c>
      <c r="H3609" s="89"/>
      <c r="I3609" s="89"/>
      <c r="J3609" s="89">
        <v>2019</v>
      </c>
      <c r="K3609" s="91" t="s">
        <v>19</v>
      </c>
    </row>
    <row r="3610" spans="2:11" ht="16.350000000000001" customHeight="1" thickBot="1" x14ac:dyDescent="0.45">
      <c r="B3610" s="90"/>
      <c r="C3610" s="90"/>
      <c r="D3610" s="48" t="s">
        <v>3443</v>
      </c>
      <c r="E3610" s="90"/>
      <c r="F3610" s="90"/>
      <c r="G3610" s="90"/>
      <c r="H3610" s="90"/>
      <c r="I3610" s="90"/>
      <c r="J3610" s="90"/>
      <c r="K3610" s="92"/>
    </row>
    <row r="3611" spans="2:11" ht="15.6" customHeight="1" x14ac:dyDescent="0.4">
      <c r="B3611" s="89">
        <v>1803</v>
      </c>
      <c r="C3611" s="89">
        <v>3963</v>
      </c>
      <c r="D3611" s="20" t="s">
        <v>3444</v>
      </c>
      <c r="E3611" s="89" t="s">
        <v>13</v>
      </c>
      <c r="F3611" s="89" t="s">
        <v>13</v>
      </c>
      <c r="G3611" s="89" t="s">
        <v>22</v>
      </c>
      <c r="H3611" s="89"/>
      <c r="I3611" s="89"/>
      <c r="J3611" s="89">
        <v>2058</v>
      </c>
      <c r="K3611" s="91" t="s">
        <v>15</v>
      </c>
    </row>
    <row r="3612" spans="2:11" ht="16.350000000000001" customHeight="1" thickBot="1" x14ac:dyDescent="0.45">
      <c r="B3612" s="90"/>
      <c r="C3612" s="90"/>
      <c r="D3612" s="48" t="s">
        <v>3445</v>
      </c>
      <c r="E3612" s="90"/>
      <c r="F3612" s="90"/>
      <c r="G3612" s="90"/>
      <c r="H3612" s="90"/>
      <c r="I3612" s="90"/>
      <c r="J3612" s="90"/>
      <c r="K3612" s="92"/>
    </row>
    <row r="3613" spans="2:11" ht="15.6" customHeight="1" x14ac:dyDescent="0.4">
      <c r="B3613" s="89">
        <v>1804</v>
      </c>
      <c r="C3613" s="89">
        <v>3948</v>
      </c>
      <c r="D3613" s="20" t="s">
        <v>3446</v>
      </c>
      <c r="E3613" s="89" t="s">
        <v>13</v>
      </c>
      <c r="F3613" s="89" t="s">
        <v>13</v>
      </c>
      <c r="G3613" s="89" t="s">
        <v>22</v>
      </c>
      <c r="H3613" s="89"/>
      <c r="I3613" s="89"/>
      <c r="J3613" s="89">
        <v>2104</v>
      </c>
      <c r="K3613" s="91" t="s">
        <v>15</v>
      </c>
    </row>
    <row r="3614" spans="2:11" ht="16.350000000000001" customHeight="1" thickBot="1" x14ac:dyDescent="0.45">
      <c r="B3614" s="90"/>
      <c r="C3614" s="90"/>
      <c r="D3614" s="48" t="s">
        <v>3447</v>
      </c>
      <c r="E3614" s="90"/>
      <c r="F3614" s="90"/>
      <c r="G3614" s="90"/>
      <c r="H3614" s="90"/>
      <c r="I3614" s="90"/>
      <c r="J3614" s="90"/>
      <c r="K3614" s="92"/>
    </row>
    <row r="3615" spans="2:11" ht="15.6" customHeight="1" x14ac:dyDescent="0.4">
      <c r="B3615" s="89">
        <v>1805</v>
      </c>
      <c r="C3615" s="89">
        <v>3960</v>
      </c>
      <c r="D3615" s="20" t="s">
        <v>3448</v>
      </c>
      <c r="E3615" s="89" t="s">
        <v>13</v>
      </c>
      <c r="F3615" s="89" t="s">
        <v>13</v>
      </c>
      <c r="G3615" s="89" t="s">
        <v>22</v>
      </c>
      <c r="H3615" s="89"/>
      <c r="I3615" s="89"/>
      <c r="J3615" s="89">
        <v>2070</v>
      </c>
      <c r="K3615" s="91" t="s">
        <v>15</v>
      </c>
    </row>
    <row r="3616" spans="2:11" ht="16.350000000000001" customHeight="1" thickBot="1" x14ac:dyDescent="0.45">
      <c r="B3616" s="90"/>
      <c r="C3616" s="90"/>
      <c r="D3616" s="48" t="s">
        <v>3449</v>
      </c>
      <c r="E3616" s="90"/>
      <c r="F3616" s="90"/>
      <c r="G3616" s="90"/>
      <c r="H3616" s="90"/>
      <c r="I3616" s="90"/>
      <c r="J3616" s="90"/>
      <c r="K3616" s="92"/>
    </row>
    <row r="3617" spans="2:11" ht="15.6" customHeight="1" x14ac:dyDescent="0.4">
      <c r="B3617" s="89">
        <v>1806</v>
      </c>
      <c r="C3617" s="89">
        <v>3938</v>
      </c>
      <c r="D3617" s="20" t="s">
        <v>3450</v>
      </c>
      <c r="E3617" s="89" t="s">
        <v>13</v>
      </c>
      <c r="F3617" s="89" t="s">
        <v>13</v>
      </c>
      <c r="G3617" s="89" t="s">
        <v>22</v>
      </c>
      <c r="H3617" s="89"/>
      <c r="I3617" s="89"/>
      <c r="J3617" s="89">
        <v>2018</v>
      </c>
      <c r="K3617" s="91" t="s">
        <v>15</v>
      </c>
    </row>
    <row r="3618" spans="2:11" ht="16.350000000000001" customHeight="1" thickBot="1" x14ac:dyDescent="0.45">
      <c r="B3618" s="90"/>
      <c r="C3618" s="90"/>
      <c r="D3618" s="48" t="s">
        <v>3451</v>
      </c>
      <c r="E3618" s="90"/>
      <c r="F3618" s="90"/>
      <c r="G3618" s="90"/>
      <c r="H3618" s="90"/>
      <c r="I3618" s="90"/>
      <c r="J3618" s="90"/>
      <c r="K3618" s="92"/>
    </row>
    <row r="3619" spans="2:11" ht="15.6" customHeight="1" x14ac:dyDescent="0.4">
      <c r="B3619" s="89">
        <v>1807</v>
      </c>
      <c r="C3619" s="89">
        <v>2491</v>
      </c>
      <c r="D3619" s="20" t="s">
        <v>3452</v>
      </c>
      <c r="E3619" s="89" t="s">
        <v>13</v>
      </c>
      <c r="F3619" s="89" t="s">
        <v>13</v>
      </c>
      <c r="G3619" s="89" t="s">
        <v>22</v>
      </c>
      <c r="H3619" s="89"/>
      <c r="I3619" s="89"/>
      <c r="J3619" s="89">
        <v>2082</v>
      </c>
      <c r="K3619" s="91" t="s">
        <v>19</v>
      </c>
    </row>
    <row r="3620" spans="2:11" ht="16.350000000000001" customHeight="1" thickBot="1" x14ac:dyDescent="0.45">
      <c r="B3620" s="90"/>
      <c r="C3620" s="90"/>
      <c r="D3620" s="48" t="s">
        <v>3453</v>
      </c>
      <c r="E3620" s="90"/>
      <c r="F3620" s="90"/>
      <c r="G3620" s="90"/>
      <c r="H3620" s="90"/>
      <c r="I3620" s="90"/>
      <c r="J3620" s="90"/>
      <c r="K3620" s="92"/>
    </row>
    <row r="3621" spans="2:11" ht="15.6" customHeight="1" x14ac:dyDescent="0.4">
      <c r="B3621" s="89">
        <v>1808</v>
      </c>
      <c r="C3621" s="89">
        <v>2492</v>
      </c>
      <c r="D3621" s="20" t="s">
        <v>3454</v>
      </c>
      <c r="E3621" s="89" t="s">
        <v>13</v>
      </c>
      <c r="F3621" s="89" t="s">
        <v>13</v>
      </c>
      <c r="G3621" s="89" t="s">
        <v>22</v>
      </c>
      <c r="H3621" s="89"/>
      <c r="I3621" s="89"/>
      <c r="J3621" s="89">
        <v>2090</v>
      </c>
      <c r="K3621" s="91" t="s">
        <v>15</v>
      </c>
    </row>
    <row r="3622" spans="2:11" ht="16.350000000000001" customHeight="1" thickBot="1" x14ac:dyDescent="0.45">
      <c r="B3622" s="90"/>
      <c r="C3622" s="90"/>
      <c r="D3622" s="48" t="s">
        <v>3455</v>
      </c>
      <c r="E3622" s="90"/>
      <c r="F3622" s="90"/>
      <c r="G3622" s="90"/>
      <c r="H3622" s="90"/>
      <c r="I3622" s="90"/>
      <c r="J3622" s="90"/>
      <c r="K3622" s="92"/>
    </row>
    <row r="3623" spans="2:11" ht="15.6" customHeight="1" x14ac:dyDescent="0.4">
      <c r="B3623" s="89">
        <v>1809</v>
      </c>
      <c r="C3623" s="89">
        <v>2493</v>
      </c>
      <c r="D3623" s="20" t="s">
        <v>3456</v>
      </c>
      <c r="E3623" s="89" t="s">
        <v>13</v>
      </c>
      <c r="F3623" s="89" t="s">
        <v>13</v>
      </c>
      <c r="G3623" s="89" t="s">
        <v>22</v>
      </c>
      <c r="H3623" s="89"/>
      <c r="I3623" s="89"/>
      <c r="J3623" s="89">
        <v>2060</v>
      </c>
      <c r="K3623" s="91" t="s">
        <v>19</v>
      </c>
    </row>
    <row r="3624" spans="2:11" ht="16.350000000000001" customHeight="1" thickBot="1" x14ac:dyDescent="0.45">
      <c r="B3624" s="90"/>
      <c r="C3624" s="90"/>
      <c r="D3624" s="48" t="s">
        <v>3457</v>
      </c>
      <c r="E3624" s="90"/>
      <c r="F3624" s="90"/>
      <c r="G3624" s="90"/>
      <c r="H3624" s="90"/>
      <c r="I3624" s="90"/>
      <c r="J3624" s="90"/>
      <c r="K3624" s="92"/>
    </row>
    <row r="3625" spans="2:11" ht="15.6" customHeight="1" x14ac:dyDescent="0.4">
      <c r="B3625" s="89">
        <v>1810</v>
      </c>
      <c r="C3625" s="89">
        <v>2494</v>
      </c>
      <c r="D3625" s="20" t="s">
        <v>3456</v>
      </c>
      <c r="E3625" s="89" t="s">
        <v>13</v>
      </c>
      <c r="F3625" s="89" t="s">
        <v>13</v>
      </c>
      <c r="G3625" s="89" t="s">
        <v>22</v>
      </c>
      <c r="H3625" s="89"/>
      <c r="I3625" s="89"/>
      <c r="J3625" s="89">
        <v>2076</v>
      </c>
      <c r="K3625" s="91" t="s">
        <v>19</v>
      </c>
    </row>
    <row r="3626" spans="2:11" ht="16.350000000000001" customHeight="1" thickBot="1" x14ac:dyDescent="0.45">
      <c r="B3626" s="90"/>
      <c r="C3626" s="90"/>
      <c r="D3626" s="48" t="s">
        <v>3458</v>
      </c>
      <c r="E3626" s="90"/>
      <c r="F3626" s="90"/>
      <c r="G3626" s="90"/>
      <c r="H3626" s="90"/>
      <c r="I3626" s="90"/>
      <c r="J3626" s="90"/>
      <c r="K3626" s="92"/>
    </row>
    <row r="3627" spans="2:11" ht="15.6" customHeight="1" x14ac:dyDescent="0.4">
      <c r="B3627" s="89">
        <v>1811</v>
      </c>
      <c r="C3627" s="89">
        <v>3943</v>
      </c>
      <c r="D3627" s="20" t="s">
        <v>3459</v>
      </c>
      <c r="E3627" s="89" t="s">
        <v>13</v>
      </c>
      <c r="F3627" s="89" t="s">
        <v>13</v>
      </c>
      <c r="G3627" s="89" t="s">
        <v>22</v>
      </c>
      <c r="H3627" s="89"/>
      <c r="I3627" s="89"/>
      <c r="J3627" s="89">
        <v>2125</v>
      </c>
      <c r="K3627" s="91" t="s">
        <v>15</v>
      </c>
    </row>
    <row r="3628" spans="2:11" ht="16.350000000000001" customHeight="1" thickBot="1" x14ac:dyDescent="0.45">
      <c r="B3628" s="90"/>
      <c r="C3628" s="90"/>
      <c r="D3628" s="48" t="s">
        <v>3460</v>
      </c>
      <c r="E3628" s="90"/>
      <c r="F3628" s="90"/>
      <c r="G3628" s="90"/>
      <c r="H3628" s="90"/>
      <c r="I3628" s="90"/>
      <c r="J3628" s="90"/>
      <c r="K3628" s="92"/>
    </row>
    <row r="3629" spans="2:11" ht="15.6" customHeight="1" x14ac:dyDescent="0.4">
      <c r="B3629" s="89">
        <v>1812</v>
      </c>
      <c r="C3629" s="89">
        <v>3952</v>
      </c>
      <c r="D3629" s="20" t="s">
        <v>3461</v>
      </c>
      <c r="E3629" s="89" t="s">
        <v>13</v>
      </c>
      <c r="F3629" s="89" t="s">
        <v>13</v>
      </c>
      <c r="G3629" s="89" t="s">
        <v>22</v>
      </c>
      <c r="H3629" s="89"/>
      <c r="I3629" s="89"/>
      <c r="J3629" s="89">
        <v>2100</v>
      </c>
      <c r="K3629" s="91" t="s">
        <v>15</v>
      </c>
    </row>
    <row r="3630" spans="2:11" ht="16.350000000000001" customHeight="1" thickBot="1" x14ac:dyDescent="0.45">
      <c r="B3630" s="90"/>
      <c r="C3630" s="90"/>
      <c r="D3630" s="48" t="s">
        <v>3462</v>
      </c>
      <c r="E3630" s="90"/>
      <c r="F3630" s="90"/>
      <c r="G3630" s="90"/>
      <c r="H3630" s="90"/>
      <c r="I3630" s="90"/>
      <c r="J3630" s="90"/>
      <c r="K3630" s="92"/>
    </row>
    <row r="3631" spans="2:11" ht="15.6" customHeight="1" x14ac:dyDescent="0.4">
      <c r="B3631" s="89">
        <v>1813</v>
      </c>
      <c r="C3631" s="89">
        <v>2495</v>
      </c>
      <c r="D3631" s="20" t="s">
        <v>3463</v>
      </c>
      <c r="E3631" s="89" t="s">
        <v>13</v>
      </c>
      <c r="F3631" s="89" t="s">
        <v>13</v>
      </c>
      <c r="G3631" s="89" t="s">
        <v>18</v>
      </c>
      <c r="H3631" s="89"/>
      <c r="I3631" s="89"/>
      <c r="J3631" s="89">
        <v>2073</v>
      </c>
      <c r="K3631" s="91" t="s">
        <v>19</v>
      </c>
    </row>
    <row r="3632" spans="2:11" ht="16.350000000000001" customHeight="1" thickBot="1" x14ac:dyDescent="0.45">
      <c r="B3632" s="90"/>
      <c r="C3632" s="90"/>
      <c r="D3632" s="48" t="s">
        <v>3464</v>
      </c>
      <c r="E3632" s="90"/>
      <c r="F3632" s="90"/>
      <c r="G3632" s="90"/>
      <c r="H3632" s="90"/>
      <c r="I3632" s="90"/>
      <c r="J3632" s="90"/>
      <c r="K3632" s="92"/>
    </row>
    <row r="3633" spans="2:11" ht="15.6" customHeight="1" x14ac:dyDescent="0.4">
      <c r="B3633" s="89">
        <v>1814</v>
      </c>
      <c r="C3633" s="89">
        <v>2496</v>
      </c>
      <c r="D3633" s="20" t="s">
        <v>3465</v>
      </c>
      <c r="E3633" s="89" t="s">
        <v>13</v>
      </c>
      <c r="F3633" s="89" t="s">
        <v>13</v>
      </c>
      <c r="G3633" s="89" t="s">
        <v>22</v>
      </c>
      <c r="H3633" s="89"/>
      <c r="I3633" s="89"/>
      <c r="J3633" s="89">
        <v>2060</v>
      </c>
      <c r="K3633" s="91" t="s">
        <v>19</v>
      </c>
    </row>
    <row r="3634" spans="2:11" ht="16.350000000000001" customHeight="1" thickBot="1" x14ac:dyDescent="0.45">
      <c r="B3634" s="90"/>
      <c r="C3634" s="90"/>
      <c r="D3634" s="48" t="s">
        <v>3466</v>
      </c>
      <c r="E3634" s="90"/>
      <c r="F3634" s="90"/>
      <c r="G3634" s="90"/>
      <c r="H3634" s="90"/>
      <c r="I3634" s="90"/>
      <c r="J3634" s="90"/>
      <c r="K3634" s="92"/>
    </row>
    <row r="3635" spans="2:11" ht="15.6" customHeight="1" x14ac:dyDescent="0.4">
      <c r="B3635" s="89">
        <v>1815</v>
      </c>
      <c r="C3635" s="89">
        <v>4231</v>
      </c>
      <c r="D3635" s="20" t="s">
        <v>6520</v>
      </c>
      <c r="E3635" s="89" t="s">
        <v>13</v>
      </c>
      <c r="F3635" s="89"/>
      <c r="G3635" s="89" t="s">
        <v>22</v>
      </c>
      <c r="H3635" s="89">
        <v>7</v>
      </c>
      <c r="I3635" s="89">
        <v>28</v>
      </c>
      <c r="J3635" s="89">
        <v>2128</v>
      </c>
      <c r="K3635" s="91" t="s">
        <v>15</v>
      </c>
    </row>
    <row r="3636" spans="2:11" ht="16.350000000000001" customHeight="1" thickBot="1" x14ac:dyDescent="0.45">
      <c r="B3636" s="90"/>
      <c r="C3636" s="90"/>
      <c r="D3636" s="48" t="s">
        <v>6549</v>
      </c>
      <c r="E3636" s="90"/>
      <c r="F3636" s="90"/>
      <c r="G3636" s="90"/>
      <c r="H3636" s="90"/>
      <c r="I3636" s="90"/>
      <c r="J3636" s="90"/>
      <c r="K3636" s="92"/>
    </row>
    <row r="3637" spans="2:11" ht="15.6" customHeight="1" x14ac:dyDescent="0.4">
      <c r="B3637" s="89">
        <v>1816</v>
      </c>
      <c r="C3637" s="89">
        <v>3835</v>
      </c>
      <c r="D3637" s="20" t="s">
        <v>3467</v>
      </c>
      <c r="E3637" s="89">
        <v>79</v>
      </c>
      <c r="F3637" s="89" t="s">
        <v>13</v>
      </c>
      <c r="G3637" s="89" t="s">
        <v>3468</v>
      </c>
      <c r="H3637" s="89"/>
      <c r="I3637" s="89"/>
      <c r="J3637" s="89">
        <v>2039</v>
      </c>
      <c r="K3637" s="91" t="s">
        <v>19</v>
      </c>
    </row>
    <row r="3638" spans="2:11" ht="16.350000000000001" customHeight="1" thickBot="1" x14ac:dyDescent="0.45">
      <c r="B3638" s="90"/>
      <c r="C3638" s="90"/>
      <c r="D3638" s="48" t="s">
        <v>3469</v>
      </c>
      <c r="E3638" s="90"/>
      <c r="F3638" s="90"/>
      <c r="G3638" s="90"/>
      <c r="H3638" s="90"/>
      <c r="I3638" s="90"/>
      <c r="J3638" s="90"/>
      <c r="K3638" s="92"/>
    </row>
    <row r="3639" spans="2:11" ht="15.6" customHeight="1" x14ac:dyDescent="0.4">
      <c r="B3639" s="89">
        <v>1817</v>
      </c>
      <c r="C3639" s="89">
        <v>2497</v>
      </c>
      <c r="D3639" s="20" t="s">
        <v>3470</v>
      </c>
      <c r="E3639" s="89">
        <v>55</v>
      </c>
      <c r="F3639" s="89" t="s">
        <v>13</v>
      </c>
      <c r="G3639" s="89" t="s">
        <v>29</v>
      </c>
      <c r="H3639" s="89"/>
      <c r="I3639" s="89"/>
      <c r="J3639" s="89">
        <v>2033</v>
      </c>
      <c r="K3639" s="91" t="s">
        <v>19</v>
      </c>
    </row>
    <row r="3640" spans="2:11" ht="16.350000000000001" customHeight="1" thickBot="1" x14ac:dyDescent="0.45">
      <c r="B3640" s="90"/>
      <c r="C3640" s="90"/>
      <c r="D3640" s="48" t="s">
        <v>3471</v>
      </c>
      <c r="E3640" s="90"/>
      <c r="F3640" s="90"/>
      <c r="G3640" s="90"/>
      <c r="H3640" s="90"/>
      <c r="I3640" s="90"/>
      <c r="J3640" s="90"/>
      <c r="K3640" s="92"/>
    </row>
    <row r="3641" spans="2:11" ht="15.6" customHeight="1" x14ac:dyDescent="0.4">
      <c r="B3641" s="89">
        <v>1818</v>
      </c>
      <c r="C3641" s="89">
        <v>2498</v>
      </c>
      <c r="D3641" s="20" t="s">
        <v>3472</v>
      </c>
      <c r="E3641" s="89">
        <v>48</v>
      </c>
      <c r="F3641" s="89" t="s">
        <v>13</v>
      </c>
      <c r="G3641" s="89" t="s">
        <v>32</v>
      </c>
      <c r="H3641" s="89"/>
      <c r="I3641" s="89"/>
      <c r="J3641" s="89">
        <v>2026</v>
      </c>
      <c r="K3641" s="91" t="s">
        <v>19</v>
      </c>
    </row>
    <row r="3642" spans="2:11" ht="16.350000000000001" customHeight="1" thickBot="1" x14ac:dyDescent="0.45">
      <c r="B3642" s="90"/>
      <c r="C3642" s="90"/>
      <c r="D3642" s="48" t="s">
        <v>3473</v>
      </c>
      <c r="E3642" s="90"/>
      <c r="F3642" s="90"/>
      <c r="G3642" s="90"/>
      <c r="H3642" s="90"/>
      <c r="I3642" s="90"/>
      <c r="J3642" s="90"/>
      <c r="K3642" s="92"/>
    </row>
    <row r="3643" spans="2:11" ht="15.6" customHeight="1" x14ac:dyDescent="0.4">
      <c r="B3643" s="89">
        <v>1819</v>
      </c>
      <c r="C3643" s="89">
        <v>2499</v>
      </c>
      <c r="D3643" s="20" t="s">
        <v>3474</v>
      </c>
      <c r="E3643" s="89" t="s">
        <v>13</v>
      </c>
      <c r="F3643" s="89" t="s">
        <v>13</v>
      </c>
      <c r="G3643" s="89" t="s">
        <v>22</v>
      </c>
      <c r="H3643" s="89"/>
      <c r="I3643" s="89"/>
      <c r="J3643" s="89">
        <v>2052</v>
      </c>
      <c r="K3643" s="91" t="s">
        <v>19</v>
      </c>
    </row>
    <row r="3644" spans="2:11" ht="16.350000000000001" customHeight="1" thickBot="1" x14ac:dyDescent="0.45">
      <c r="B3644" s="90"/>
      <c r="C3644" s="90"/>
      <c r="D3644" s="48" t="s">
        <v>3475</v>
      </c>
      <c r="E3644" s="90"/>
      <c r="F3644" s="90"/>
      <c r="G3644" s="90"/>
      <c r="H3644" s="90"/>
      <c r="I3644" s="90"/>
      <c r="J3644" s="90"/>
      <c r="K3644" s="92"/>
    </row>
    <row r="3645" spans="2:11" ht="15.6" customHeight="1" x14ac:dyDescent="0.4">
      <c r="B3645" s="89">
        <v>1820</v>
      </c>
      <c r="C3645" s="89">
        <v>2500</v>
      </c>
      <c r="D3645" s="20" t="s">
        <v>3476</v>
      </c>
      <c r="E3645" s="89" t="s">
        <v>13</v>
      </c>
      <c r="F3645" s="89" t="s">
        <v>13</v>
      </c>
      <c r="G3645" s="89" t="s">
        <v>22</v>
      </c>
      <c r="H3645" s="89"/>
      <c r="I3645" s="89"/>
      <c r="J3645" s="89">
        <v>2038</v>
      </c>
      <c r="K3645" s="91" t="s">
        <v>19</v>
      </c>
    </row>
    <row r="3646" spans="2:11" ht="16.350000000000001" customHeight="1" thickBot="1" x14ac:dyDescent="0.45">
      <c r="B3646" s="90"/>
      <c r="C3646" s="90"/>
      <c r="D3646" s="48" t="s">
        <v>3477</v>
      </c>
      <c r="E3646" s="90"/>
      <c r="F3646" s="90"/>
      <c r="G3646" s="90"/>
      <c r="H3646" s="90"/>
      <c r="I3646" s="90"/>
      <c r="J3646" s="90"/>
      <c r="K3646" s="92"/>
    </row>
    <row r="3647" spans="2:11" ht="15.6" customHeight="1" x14ac:dyDescent="0.4">
      <c r="B3647" s="89">
        <v>1821</v>
      </c>
      <c r="C3647" s="89">
        <v>3930</v>
      </c>
      <c r="D3647" s="20" t="s">
        <v>3478</v>
      </c>
      <c r="E3647" s="89" t="s">
        <v>13</v>
      </c>
      <c r="F3647" s="89" t="s">
        <v>13</v>
      </c>
      <c r="G3647" s="89" t="s">
        <v>22</v>
      </c>
      <c r="H3647" s="89"/>
      <c r="I3647" s="89"/>
      <c r="J3647" s="89">
        <v>2102</v>
      </c>
      <c r="K3647" s="91" t="s">
        <v>15</v>
      </c>
    </row>
    <row r="3648" spans="2:11" ht="16.350000000000001" customHeight="1" thickBot="1" x14ac:dyDescent="0.45">
      <c r="B3648" s="90"/>
      <c r="C3648" s="90"/>
      <c r="D3648" s="48" t="s">
        <v>3479</v>
      </c>
      <c r="E3648" s="90"/>
      <c r="F3648" s="90"/>
      <c r="G3648" s="90"/>
      <c r="H3648" s="90"/>
      <c r="I3648" s="90"/>
      <c r="J3648" s="90"/>
      <c r="K3648" s="92"/>
    </row>
    <row r="3649" spans="2:11" ht="15.6" customHeight="1" x14ac:dyDescent="0.4">
      <c r="B3649" s="89">
        <v>1822</v>
      </c>
      <c r="C3649" s="89">
        <v>3754</v>
      </c>
      <c r="D3649" s="20" t="s">
        <v>3480</v>
      </c>
      <c r="E3649" s="89" t="s">
        <v>13</v>
      </c>
      <c r="F3649" s="89" t="s">
        <v>13</v>
      </c>
      <c r="G3649" s="89" t="s">
        <v>494</v>
      </c>
      <c r="H3649" s="89">
        <v>9</v>
      </c>
      <c r="I3649" s="89">
        <v>-12</v>
      </c>
      <c r="J3649" s="89">
        <v>2087</v>
      </c>
      <c r="K3649" s="91" t="s">
        <v>15</v>
      </c>
    </row>
    <row r="3650" spans="2:11" ht="16.350000000000001" customHeight="1" thickBot="1" x14ac:dyDescent="0.45">
      <c r="B3650" s="90"/>
      <c r="C3650" s="90"/>
      <c r="D3650" s="48" t="s">
        <v>3481</v>
      </c>
      <c r="E3650" s="90"/>
      <c r="F3650" s="90"/>
      <c r="G3650" s="90"/>
      <c r="H3650" s="90"/>
      <c r="I3650" s="90"/>
      <c r="J3650" s="90"/>
      <c r="K3650" s="92"/>
    </row>
    <row r="3651" spans="2:11" ht="15.6" customHeight="1" x14ac:dyDescent="0.4">
      <c r="B3651" s="89">
        <v>1823</v>
      </c>
      <c r="C3651" s="89">
        <v>4100</v>
      </c>
      <c r="D3651" s="20" t="s">
        <v>6178</v>
      </c>
      <c r="E3651" s="89" t="s">
        <v>28</v>
      </c>
      <c r="F3651" s="89" t="s">
        <v>13</v>
      </c>
      <c r="G3651" s="89" t="s">
        <v>494</v>
      </c>
      <c r="H3651" s="89"/>
      <c r="I3651" s="89"/>
      <c r="J3651" s="89">
        <v>2080</v>
      </c>
      <c r="K3651" s="91" t="s">
        <v>15</v>
      </c>
    </row>
    <row r="3652" spans="2:11" ht="16.350000000000001" customHeight="1" thickBot="1" x14ac:dyDescent="0.45">
      <c r="B3652" s="90"/>
      <c r="C3652" s="90"/>
      <c r="D3652" s="48" t="s">
        <v>6334</v>
      </c>
      <c r="E3652" s="90"/>
      <c r="F3652" s="90"/>
      <c r="G3652" s="90"/>
      <c r="H3652" s="90"/>
      <c r="I3652" s="90"/>
      <c r="J3652" s="90"/>
      <c r="K3652" s="92"/>
    </row>
    <row r="3653" spans="2:11" ht="15.6" customHeight="1" x14ac:dyDescent="0.4">
      <c r="B3653" s="89">
        <v>1824</v>
      </c>
      <c r="C3653" s="89">
        <v>3755</v>
      </c>
      <c r="D3653" s="20" t="s">
        <v>3482</v>
      </c>
      <c r="E3653" s="89" t="s">
        <v>13</v>
      </c>
      <c r="F3653" s="89" t="s">
        <v>13</v>
      </c>
      <c r="G3653" s="89" t="s">
        <v>494</v>
      </c>
      <c r="H3653" s="89"/>
      <c r="I3653" s="89"/>
      <c r="J3653" s="89">
        <v>2104</v>
      </c>
      <c r="K3653" s="91" t="s">
        <v>19</v>
      </c>
    </row>
    <row r="3654" spans="2:11" ht="16.350000000000001" customHeight="1" thickBot="1" x14ac:dyDescent="0.45">
      <c r="B3654" s="90"/>
      <c r="C3654" s="90"/>
      <c r="D3654" s="48" t="s">
        <v>3483</v>
      </c>
      <c r="E3654" s="90"/>
      <c r="F3654" s="90"/>
      <c r="G3654" s="90"/>
      <c r="H3654" s="90"/>
      <c r="I3654" s="90"/>
      <c r="J3654" s="90"/>
      <c r="K3654" s="92"/>
    </row>
    <row r="3655" spans="2:11" ht="15.6" customHeight="1" x14ac:dyDescent="0.4">
      <c r="B3655" s="89">
        <v>1825</v>
      </c>
      <c r="C3655" s="89">
        <v>3756</v>
      </c>
      <c r="D3655" s="20" t="s">
        <v>3484</v>
      </c>
      <c r="E3655" s="89">
        <v>84</v>
      </c>
      <c r="F3655" s="89" t="s">
        <v>13</v>
      </c>
      <c r="G3655" s="89" t="s">
        <v>494</v>
      </c>
      <c r="H3655" s="89"/>
      <c r="I3655" s="89"/>
      <c r="J3655" s="89">
        <v>2109</v>
      </c>
      <c r="K3655" s="91" t="s">
        <v>15</v>
      </c>
    </row>
    <row r="3656" spans="2:11" ht="16.350000000000001" customHeight="1" thickBot="1" x14ac:dyDescent="0.45">
      <c r="B3656" s="90"/>
      <c r="C3656" s="90"/>
      <c r="D3656" s="48" t="s">
        <v>3485</v>
      </c>
      <c r="E3656" s="90"/>
      <c r="F3656" s="90"/>
      <c r="G3656" s="90"/>
      <c r="H3656" s="90"/>
      <c r="I3656" s="90"/>
      <c r="J3656" s="90"/>
      <c r="K3656" s="92"/>
    </row>
    <row r="3657" spans="2:11" ht="15.6" customHeight="1" x14ac:dyDescent="0.4">
      <c r="B3657" s="89">
        <v>1826</v>
      </c>
      <c r="C3657" s="89">
        <v>2501</v>
      </c>
      <c r="D3657" s="20" t="s">
        <v>3486</v>
      </c>
      <c r="E3657" s="89" t="s">
        <v>62</v>
      </c>
      <c r="F3657" s="89" t="s">
        <v>13</v>
      </c>
      <c r="G3657" s="89" t="s">
        <v>43</v>
      </c>
      <c r="H3657" s="89"/>
      <c r="I3657" s="89"/>
      <c r="J3657" s="89">
        <v>2022</v>
      </c>
      <c r="K3657" s="91" t="s">
        <v>19</v>
      </c>
    </row>
    <row r="3658" spans="2:11" ht="16.350000000000001" customHeight="1" thickBot="1" x14ac:dyDescent="0.45">
      <c r="B3658" s="90"/>
      <c r="C3658" s="90"/>
      <c r="D3658" s="48" t="s">
        <v>3487</v>
      </c>
      <c r="E3658" s="90"/>
      <c r="F3658" s="90"/>
      <c r="G3658" s="90"/>
      <c r="H3658" s="90"/>
      <c r="I3658" s="90"/>
      <c r="J3658" s="90"/>
      <c r="K3658" s="92"/>
    </row>
    <row r="3659" spans="2:11" ht="15.6" customHeight="1" x14ac:dyDescent="0.4">
      <c r="B3659" s="89">
        <v>1827</v>
      </c>
      <c r="C3659" s="89">
        <v>2502</v>
      </c>
      <c r="D3659" s="20" t="s">
        <v>3488</v>
      </c>
      <c r="E3659" s="89">
        <v>64</v>
      </c>
      <c r="F3659" s="89" t="s">
        <v>57</v>
      </c>
      <c r="G3659" s="89" t="s">
        <v>29</v>
      </c>
      <c r="H3659" s="89"/>
      <c r="I3659" s="89"/>
      <c r="J3659" s="89">
        <v>2177</v>
      </c>
      <c r="K3659" s="91" t="s">
        <v>15</v>
      </c>
    </row>
    <row r="3660" spans="2:11" ht="16.350000000000001" customHeight="1" thickBot="1" x14ac:dyDescent="0.45">
      <c r="B3660" s="90"/>
      <c r="C3660" s="90"/>
      <c r="D3660" s="48" t="s">
        <v>3489</v>
      </c>
      <c r="E3660" s="90"/>
      <c r="F3660" s="90"/>
      <c r="G3660" s="90"/>
      <c r="H3660" s="90"/>
      <c r="I3660" s="90"/>
      <c r="J3660" s="90"/>
      <c r="K3660" s="92"/>
    </row>
    <row r="3661" spans="2:11" ht="15.6" customHeight="1" x14ac:dyDescent="0.4">
      <c r="B3661" s="89">
        <v>1828</v>
      </c>
      <c r="C3661" s="89">
        <v>3855</v>
      </c>
      <c r="D3661" s="20" t="s">
        <v>3490</v>
      </c>
      <c r="E3661" s="89" t="s">
        <v>13</v>
      </c>
      <c r="F3661" s="89" t="s">
        <v>13</v>
      </c>
      <c r="G3661" s="89" t="s">
        <v>494</v>
      </c>
      <c r="H3661" s="89"/>
      <c r="I3661" s="89"/>
      <c r="J3661" s="89">
        <v>2108</v>
      </c>
      <c r="K3661" s="91" t="s">
        <v>19</v>
      </c>
    </row>
    <row r="3662" spans="2:11" ht="16.350000000000001" customHeight="1" thickBot="1" x14ac:dyDescent="0.45">
      <c r="B3662" s="90"/>
      <c r="C3662" s="90"/>
      <c r="D3662" s="48" t="s">
        <v>3491</v>
      </c>
      <c r="E3662" s="90"/>
      <c r="F3662" s="90"/>
      <c r="G3662" s="90"/>
      <c r="H3662" s="90"/>
      <c r="I3662" s="90"/>
      <c r="J3662" s="90"/>
      <c r="K3662" s="92"/>
    </row>
    <row r="3663" spans="2:11" ht="15.6" customHeight="1" x14ac:dyDescent="0.4">
      <c r="B3663" s="89">
        <v>1829</v>
      </c>
      <c r="C3663" s="89">
        <v>2503</v>
      </c>
      <c r="D3663" s="20" t="s">
        <v>3492</v>
      </c>
      <c r="E3663" s="89">
        <v>80</v>
      </c>
      <c r="F3663" s="89" t="s">
        <v>13</v>
      </c>
      <c r="G3663" s="89" t="s">
        <v>494</v>
      </c>
      <c r="H3663" s="89">
        <v>9</v>
      </c>
      <c r="I3663" s="89">
        <v>14</v>
      </c>
      <c r="J3663" s="89">
        <v>2125</v>
      </c>
      <c r="K3663" s="91" t="s">
        <v>15</v>
      </c>
    </row>
    <row r="3664" spans="2:11" ht="16.350000000000001" customHeight="1" thickBot="1" x14ac:dyDescent="0.45">
      <c r="B3664" s="90"/>
      <c r="C3664" s="90"/>
      <c r="D3664" s="48" t="s">
        <v>3493</v>
      </c>
      <c r="E3664" s="90"/>
      <c r="F3664" s="90"/>
      <c r="G3664" s="90"/>
      <c r="H3664" s="90"/>
      <c r="I3664" s="90"/>
      <c r="J3664" s="90"/>
      <c r="K3664" s="92"/>
    </row>
    <row r="3665" spans="2:11" ht="15.6" customHeight="1" x14ac:dyDescent="0.4">
      <c r="B3665" s="89">
        <v>1830</v>
      </c>
      <c r="C3665" s="89">
        <v>3983</v>
      </c>
      <c r="D3665" s="20" t="s">
        <v>3494</v>
      </c>
      <c r="E3665" s="89" t="s">
        <v>13</v>
      </c>
      <c r="F3665" s="89" t="s">
        <v>13</v>
      </c>
      <c r="G3665" s="89" t="s">
        <v>494</v>
      </c>
      <c r="H3665" s="89"/>
      <c r="I3665" s="89"/>
      <c r="J3665" s="89">
        <v>2085</v>
      </c>
      <c r="K3665" s="91" t="s">
        <v>15</v>
      </c>
    </row>
    <row r="3666" spans="2:11" ht="16.350000000000001" customHeight="1" thickBot="1" x14ac:dyDescent="0.45">
      <c r="B3666" s="90"/>
      <c r="C3666" s="90"/>
      <c r="D3666" s="48" t="s">
        <v>3495</v>
      </c>
      <c r="E3666" s="90"/>
      <c r="F3666" s="90"/>
      <c r="G3666" s="90"/>
      <c r="H3666" s="90"/>
      <c r="I3666" s="90"/>
      <c r="J3666" s="90"/>
      <c r="K3666" s="92"/>
    </row>
    <row r="3667" spans="2:11" ht="15.6" customHeight="1" x14ac:dyDescent="0.4">
      <c r="B3667" s="89">
        <v>1831</v>
      </c>
      <c r="C3667" s="89">
        <v>2504</v>
      </c>
      <c r="D3667" s="20" t="s">
        <v>3496</v>
      </c>
      <c r="E3667" s="89">
        <v>90</v>
      </c>
      <c r="F3667" s="89" t="s">
        <v>13</v>
      </c>
      <c r="G3667" s="89" t="s">
        <v>29</v>
      </c>
      <c r="H3667" s="89"/>
      <c r="I3667" s="89"/>
      <c r="J3667" s="89">
        <v>2041</v>
      </c>
      <c r="K3667" s="91" t="s">
        <v>19</v>
      </c>
    </row>
    <row r="3668" spans="2:11" ht="16.350000000000001" customHeight="1" thickBot="1" x14ac:dyDescent="0.45">
      <c r="B3668" s="90"/>
      <c r="C3668" s="90"/>
      <c r="D3668" s="48" t="s">
        <v>3497</v>
      </c>
      <c r="E3668" s="90"/>
      <c r="F3668" s="90"/>
      <c r="G3668" s="90"/>
      <c r="H3668" s="90"/>
      <c r="I3668" s="90"/>
      <c r="J3668" s="90"/>
      <c r="K3668" s="92"/>
    </row>
    <row r="3669" spans="2:11" ht="15.6" customHeight="1" x14ac:dyDescent="0.4">
      <c r="B3669" s="89">
        <v>1832</v>
      </c>
      <c r="C3669" s="89">
        <v>2505</v>
      </c>
      <c r="D3669" s="20" t="s">
        <v>3498</v>
      </c>
      <c r="E3669" s="89">
        <v>46</v>
      </c>
      <c r="F3669" s="89" t="s">
        <v>13</v>
      </c>
      <c r="G3669" s="89" t="s">
        <v>32</v>
      </c>
      <c r="H3669" s="89"/>
      <c r="I3669" s="89"/>
      <c r="J3669" s="89">
        <v>2011</v>
      </c>
      <c r="K3669" s="91" t="s">
        <v>19</v>
      </c>
    </row>
    <row r="3670" spans="2:11" ht="16.350000000000001" customHeight="1" thickBot="1" x14ac:dyDescent="0.45">
      <c r="B3670" s="90"/>
      <c r="C3670" s="90"/>
      <c r="D3670" s="48" t="s">
        <v>3499</v>
      </c>
      <c r="E3670" s="90"/>
      <c r="F3670" s="90"/>
      <c r="G3670" s="90"/>
      <c r="H3670" s="90"/>
      <c r="I3670" s="90"/>
      <c r="J3670" s="90"/>
      <c r="K3670" s="92"/>
    </row>
    <row r="3671" spans="2:11" ht="15.6" customHeight="1" x14ac:dyDescent="0.4">
      <c r="B3671" s="89">
        <v>1833</v>
      </c>
      <c r="C3671" s="89">
        <v>4115</v>
      </c>
      <c r="D3671" s="20" t="s">
        <v>6233</v>
      </c>
      <c r="E3671" s="89" t="s">
        <v>6261</v>
      </c>
      <c r="F3671" s="89" t="s">
        <v>13</v>
      </c>
      <c r="G3671" s="89" t="s">
        <v>435</v>
      </c>
      <c r="H3671" s="89"/>
      <c r="I3671" s="89"/>
      <c r="J3671" s="89">
        <v>2037</v>
      </c>
      <c r="K3671" s="91" t="s">
        <v>15</v>
      </c>
    </row>
    <row r="3672" spans="2:11" ht="16.350000000000001" customHeight="1" thickBot="1" x14ac:dyDescent="0.45">
      <c r="B3672" s="90"/>
      <c r="C3672" s="90"/>
      <c r="D3672" s="48" t="s">
        <v>6350</v>
      </c>
      <c r="E3672" s="90"/>
      <c r="F3672" s="90"/>
      <c r="G3672" s="90"/>
      <c r="H3672" s="90"/>
      <c r="I3672" s="90"/>
      <c r="J3672" s="90"/>
      <c r="K3672" s="92"/>
    </row>
    <row r="3673" spans="2:11" ht="15.6" customHeight="1" x14ac:dyDescent="0.4">
      <c r="B3673" s="89">
        <v>1834</v>
      </c>
      <c r="C3673" s="89">
        <v>3837</v>
      </c>
      <c r="D3673" s="20" t="s">
        <v>3500</v>
      </c>
      <c r="E3673" s="89" t="s">
        <v>189</v>
      </c>
      <c r="F3673" s="89" t="s">
        <v>13</v>
      </c>
      <c r="G3673" s="89" t="s">
        <v>435</v>
      </c>
      <c r="H3673" s="89"/>
      <c r="I3673" s="89"/>
      <c r="J3673" s="89">
        <v>2110</v>
      </c>
      <c r="K3673" s="91" t="s">
        <v>19</v>
      </c>
    </row>
    <row r="3674" spans="2:11" ht="16.350000000000001" customHeight="1" thickBot="1" x14ac:dyDescent="0.45">
      <c r="B3674" s="90"/>
      <c r="C3674" s="90"/>
      <c r="D3674" s="48" t="s">
        <v>3501</v>
      </c>
      <c r="E3674" s="90"/>
      <c r="F3674" s="90"/>
      <c r="G3674" s="90"/>
      <c r="H3674" s="90"/>
      <c r="I3674" s="90"/>
      <c r="J3674" s="90"/>
      <c r="K3674" s="92"/>
    </row>
    <row r="3675" spans="2:11" ht="15.6" customHeight="1" x14ac:dyDescent="0.4">
      <c r="B3675" s="89">
        <v>1835</v>
      </c>
      <c r="C3675" s="89">
        <v>2506</v>
      </c>
      <c r="D3675" s="20" t="s">
        <v>3502</v>
      </c>
      <c r="E3675" s="89">
        <v>76</v>
      </c>
      <c r="F3675" s="89" t="s">
        <v>57</v>
      </c>
      <c r="G3675" s="89" t="s">
        <v>494</v>
      </c>
      <c r="H3675" s="89">
        <v>9</v>
      </c>
      <c r="I3675" s="89">
        <v>7</v>
      </c>
      <c r="J3675" s="89">
        <v>2167</v>
      </c>
      <c r="K3675" s="91" t="s">
        <v>15</v>
      </c>
    </row>
    <row r="3676" spans="2:11" ht="16.350000000000001" customHeight="1" thickBot="1" x14ac:dyDescent="0.45">
      <c r="B3676" s="90"/>
      <c r="C3676" s="90"/>
      <c r="D3676" s="48" t="s">
        <v>3503</v>
      </c>
      <c r="E3676" s="90"/>
      <c r="F3676" s="90"/>
      <c r="G3676" s="90"/>
      <c r="H3676" s="90"/>
      <c r="I3676" s="90"/>
      <c r="J3676" s="90"/>
      <c r="K3676" s="92"/>
    </row>
    <row r="3677" spans="2:11" ht="15.6" customHeight="1" x14ac:dyDescent="0.4">
      <c r="B3677" s="89">
        <v>1836</v>
      </c>
      <c r="C3677" s="89">
        <v>3758</v>
      </c>
      <c r="D3677" s="20" t="s">
        <v>3504</v>
      </c>
      <c r="E3677" s="89" t="s">
        <v>13</v>
      </c>
      <c r="F3677" s="89" t="s">
        <v>13</v>
      </c>
      <c r="G3677" s="89" t="s">
        <v>14</v>
      </c>
      <c r="H3677" s="89"/>
      <c r="I3677" s="89"/>
      <c r="J3677" s="89">
        <v>2096</v>
      </c>
      <c r="K3677" s="91" t="s">
        <v>15</v>
      </c>
    </row>
    <row r="3678" spans="2:11" ht="16.350000000000001" customHeight="1" thickBot="1" x14ac:dyDescent="0.45">
      <c r="B3678" s="90"/>
      <c r="C3678" s="90"/>
      <c r="D3678" s="48" t="s">
        <v>3505</v>
      </c>
      <c r="E3678" s="90"/>
      <c r="F3678" s="90"/>
      <c r="G3678" s="90"/>
      <c r="H3678" s="90"/>
      <c r="I3678" s="90"/>
      <c r="J3678" s="90"/>
      <c r="K3678" s="92"/>
    </row>
    <row r="3679" spans="2:11" ht="15.6" customHeight="1" x14ac:dyDescent="0.4">
      <c r="B3679" s="89">
        <v>1837</v>
      </c>
      <c r="C3679" s="89">
        <v>4094</v>
      </c>
      <c r="D3679" s="20" t="s">
        <v>6170</v>
      </c>
      <c r="E3679" s="89" t="s">
        <v>2331</v>
      </c>
      <c r="F3679" s="89" t="s">
        <v>13</v>
      </c>
      <c r="G3679" s="89" t="s">
        <v>43</v>
      </c>
      <c r="H3679" s="89"/>
      <c r="I3679" s="89"/>
      <c r="J3679" s="89">
        <v>2076</v>
      </c>
      <c r="K3679" s="91" t="s">
        <v>15</v>
      </c>
    </row>
    <row r="3680" spans="2:11" ht="16.350000000000001" customHeight="1" thickBot="1" x14ac:dyDescent="0.45">
      <c r="B3680" s="90"/>
      <c r="C3680" s="90"/>
      <c r="D3680" s="48" t="s">
        <v>6219</v>
      </c>
      <c r="E3680" s="90"/>
      <c r="F3680" s="90"/>
      <c r="G3680" s="90"/>
      <c r="H3680" s="90"/>
      <c r="I3680" s="90"/>
      <c r="J3680" s="90"/>
      <c r="K3680" s="92"/>
    </row>
    <row r="3681" spans="2:11" ht="15.6" customHeight="1" x14ac:dyDescent="0.4">
      <c r="B3681" s="89">
        <v>1838</v>
      </c>
      <c r="C3681" s="89">
        <v>3836</v>
      </c>
      <c r="D3681" s="20" t="s">
        <v>3506</v>
      </c>
      <c r="E3681" s="89" t="s">
        <v>28</v>
      </c>
      <c r="F3681" s="89" t="s">
        <v>134</v>
      </c>
      <c r="G3681" s="89" t="s">
        <v>43</v>
      </c>
      <c r="H3681" s="89">
        <f>8+11+7+8</f>
        <v>34</v>
      </c>
      <c r="I3681" s="89">
        <f>3+28+12+16</f>
        <v>59</v>
      </c>
      <c r="J3681" s="89">
        <v>2359</v>
      </c>
      <c r="K3681" s="91" t="s">
        <v>15</v>
      </c>
    </row>
    <row r="3682" spans="2:11" ht="16.350000000000001" customHeight="1" thickBot="1" x14ac:dyDescent="0.45">
      <c r="B3682" s="90"/>
      <c r="C3682" s="90"/>
      <c r="D3682" s="48" t="s">
        <v>3507</v>
      </c>
      <c r="E3682" s="90"/>
      <c r="F3682" s="90"/>
      <c r="G3682" s="90"/>
      <c r="H3682" s="90"/>
      <c r="I3682" s="90"/>
      <c r="J3682" s="90"/>
      <c r="K3682" s="92"/>
    </row>
    <row r="3683" spans="2:11" ht="15.6" customHeight="1" x14ac:dyDescent="0.4">
      <c r="B3683" s="89">
        <v>1839</v>
      </c>
      <c r="C3683" s="89">
        <v>2507</v>
      </c>
      <c r="D3683" s="20" t="s">
        <v>3508</v>
      </c>
      <c r="E3683" s="89">
        <v>55</v>
      </c>
      <c r="F3683" s="89" t="s">
        <v>13</v>
      </c>
      <c r="G3683" s="89" t="s">
        <v>29</v>
      </c>
      <c r="H3683" s="89"/>
      <c r="I3683" s="89"/>
      <c r="J3683" s="89">
        <v>2096</v>
      </c>
      <c r="K3683" s="91" t="s">
        <v>19</v>
      </c>
    </row>
    <row r="3684" spans="2:11" ht="16.350000000000001" customHeight="1" thickBot="1" x14ac:dyDescent="0.45">
      <c r="B3684" s="90"/>
      <c r="C3684" s="90"/>
      <c r="D3684" s="48" t="s">
        <v>3509</v>
      </c>
      <c r="E3684" s="90"/>
      <c r="F3684" s="90"/>
      <c r="G3684" s="90"/>
      <c r="H3684" s="90"/>
      <c r="I3684" s="90"/>
      <c r="J3684" s="90"/>
      <c r="K3684" s="92"/>
    </row>
    <row r="3685" spans="2:11" ht="15.6" customHeight="1" x14ac:dyDescent="0.4">
      <c r="B3685" s="89">
        <v>1840</v>
      </c>
      <c r="C3685" s="89">
        <v>2508</v>
      </c>
      <c r="D3685" s="20" t="s">
        <v>3510</v>
      </c>
      <c r="E3685" s="89" t="s">
        <v>13</v>
      </c>
      <c r="F3685" s="89" t="s">
        <v>13</v>
      </c>
      <c r="G3685" s="89" t="s">
        <v>32</v>
      </c>
      <c r="H3685" s="89"/>
      <c r="I3685" s="89"/>
      <c r="J3685" s="89">
        <v>2028</v>
      </c>
      <c r="K3685" s="91" t="s">
        <v>19</v>
      </c>
    </row>
    <row r="3686" spans="2:11" ht="16.350000000000001" customHeight="1" thickBot="1" x14ac:dyDescent="0.45">
      <c r="B3686" s="90"/>
      <c r="C3686" s="90"/>
      <c r="D3686" s="48" t="s">
        <v>3511</v>
      </c>
      <c r="E3686" s="90"/>
      <c r="F3686" s="90"/>
      <c r="G3686" s="90"/>
      <c r="H3686" s="90"/>
      <c r="I3686" s="90"/>
      <c r="J3686" s="90"/>
      <c r="K3686" s="92"/>
    </row>
    <row r="3687" spans="2:11" ht="15.6" customHeight="1" x14ac:dyDescent="0.4">
      <c r="B3687" s="89">
        <v>1841</v>
      </c>
      <c r="C3687" s="89">
        <v>2509</v>
      </c>
      <c r="D3687" s="20" t="s">
        <v>3512</v>
      </c>
      <c r="E3687" s="89">
        <v>53</v>
      </c>
      <c r="F3687" s="89" t="s">
        <v>13</v>
      </c>
      <c r="G3687" s="89" t="s">
        <v>32</v>
      </c>
      <c r="H3687" s="89"/>
      <c r="I3687" s="89"/>
      <c r="J3687" s="89">
        <v>2117</v>
      </c>
      <c r="K3687" s="91" t="s">
        <v>19</v>
      </c>
    </row>
    <row r="3688" spans="2:11" ht="16.350000000000001" customHeight="1" thickBot="1" x14ac:dyDescent="0.45">
      <c r="B3688" s="90"/>
      <c r="C3688" s="90"/>
      <c r="D3688" s="48" t="s">
        <v>3513</v>
      </c>
      <c r="E3688" s="90"/>
      <c r="F3688" s="90"/>
      <c r="G3688" s="90"/>
      <c r="H3688" s="90"/>
      <c r="I3688" s="90"/>
      <c r="J3688" s="90"/>
      <c r="K3688" s="92"/>
    </row>
    <row r="3689" spans="2:11" ht="15.6" customHeight="1" x14ac:dyDescent="0.4">
      <c r="B3689" s="89">
        <v>1842</v>
      </c>
      <c r="C3689" s="89">
        <v>2510</v>
      </c>
      <c r="D3689" s="20" t="s">
        <v>3514</v>
      </c>
      <c r="E3689" s="89">
        <v>91</v>
      </c>
      <c r="F3689" s="89" t="s">
        <v>13</v>
      </c>
      <c r="G3689" s="89" t="s">
        <v>29</v>
      </c>
      <c r="H3689" s="89"/>
      <c r="I3689" s="89"/>
      <c r="J3689" s="89">
        <v>2016</v>
      </c>
      <c r="K3689" s="91" t="s">
        <v>19</v>
      </c>
    </row>
    <row r="3690" spans="2:11" ht="16.350000000000001" customHeight="1" thickBot="1" x14ac:dyDescent="0.45">
      <c r="B3690" s="90"/>
      <c r="C3690" s="90"/>
      <c r="D3690" s="48" t="s">
        <v>3515</v>
      </c>
      <c r="E3690" s="90"/>
      <c r="F3690" s="90"/>
      <c r="G3690" s="90"/>
      <c r="H3690" s="90"/>
      <c r="I3690" s="90"/>
      <c r="J3690" s="90"/>
      <c r="K3690" s="92"/>
    </row>
    <row r="3691" spans="2:11" ht="15.6" customHeight="1" x14ac:dyDescent="0.4">
      <c r="B3691" s="89">
        <v>1843</v>
      </c>
      <c r="C3691" s="89">
        <v>2511</v>
      </c>
      <c r="D3691" s="20" t="s">
        <v>3516</v>
      </c>
      <c r="E3691" s="89">
        <v>49</v>
      </c>
      <c r="F3691" s="89" t="s">
        <v>57</v>
      </c>
      <c r="G3691" s="89" t="s">
        <v>54</v>
      </c>
      <c r="H3691" s="89">
        <v>10</v>
      </c>
      <c r="I3691" s="89">
        <v>-7</v>
      </c>
      <c r="J3691" s="89">
        <v>2268</v>
      </c>
      <c r="K3691" s="91" t="s">
        <v>15</v>
      </c>
    </row>
    <row r="3692" spans="2:11" ht="16.350000000000001" customHeight="1" thickBot="1" x14ac:dyDescent="0.45">
      <c r="B3692" s="90"/>
      <c r="C3692" s="90"/>
      <c r="D3692" s="48" t="s">
        <v>3517</v>
      </c>
      <c r="E3692" s="90"/>
      <c r="F3692" s="90"/>
      <c r="G3692" s="90"/>
      <c r="H3692" s="90"/>
      <c r="I3692" s="90"/>
      <c r="J3692" s="90"/>
      <c r="K3692" s="92"/>
    </row>
    <row r="3693" spans="2:11" ht="15.6" customHeight="1" x14ac:dyDescent="0.4">
      <c r="B3693" s="89">
        <v>1844</v>
      </c>
      <c r="C3693" s="89">
        <v>2512</v>
      </c>
      <c r="D3693" s="20" t="s">
        <v>3518</v>
      </c>
      <c r="E3693" s="89">
        <v>71</v>
      </c>
      <c r="F3693" s="89" t="s">
        <v>13</v>
      </c>
      <c r="G3693" s="89" t="s">
        <v>29</v>
      </c>
      <c r="H3693" s="89"/>
      <c r="I3693" s="89"/>
      <c r="J3693" s="89">
        <v>2009</v>
      </c>
      <c r="K3693" s="91" t="s">
        <v>19</v>
      </c>
    </row>
    <row r="3694" spans="2:11" ht="16.350000000000001" customHeight="1" thickBot="1" x14ac:dyDescent="0.45">
      <c r="B3694" s="90"/>
      <c r="C3694" s="90"/>
      <c r="D3694" s="48" t="s">
        <v>3519</v>
      </c>
      <c r="E3694" s="90"/>
      <c r="F3694" s="90"/>
      <c r="G3694" s="90"/>
      <c r="H3694" s="90"/>
      <c r="I3694" s="90"/>
      <c r="J3694" s="90"/>
      <c r="K3694" s="92"/>
    </row>
    <row r="3695" spans="2:11" ht="15.6" customHeight="1" x14ac:dyDescent="0.4">
      <c r="B3695" s="89">
        <v>1845</v>
      </c>
      <c r="C3695" s="89">
        <v>2513</v>
      </c>
      <c r="D3695" s="20" t="s">
        <v>3520</v>
      </c>
      <c r="E3695" s="89">
        <v>78</v>
      </c>
      <c r="F3695" s="89" t="s">
        <v>184</v>
      </c>
      <c r="G3695" s="89" t="s">
        <v>54</v>
      </c>
      <c r="H3695" s="89"/>
      <c r="I3695" s="89"/>
      <c r="J3695" s="89">
        <v>2241</v>
      </c>
      <c r="K3695" s="91" t="s">
        <v>19</v>
      </c>
    </row>
    <row r="3696" spans="2:11" ht="16.350000000000001" customHeight="1" thickBot="1" x14ac:dyDescent="0.45">
      <c r="B3696" s="90"/>
      <c r="C3696" s="90"/>
      <c r="D3696" s="48" t="s">
        <v>3521</v>
      </c>
      <c r="E3696" s="90"/>
      <c r="F3696" s="90"/>
      <c r="G3696" s="90"/>
      <c r="H3696" s="90"/>
      <c r="I3696" s="90"/>
      <c r="J3696" s="90"/>
      <c r="K3696" s="92"/>
    </row>
    <row r="3697" spans="2:11" ht="15.6" customHeight="1" x14ac:dyDescent="0.4">
      <c r="B3697" s="89">
        <v>1846</v>
      </c>
      <c r="C3697" s="89">
        <v>2514</v>
      </c>
      <c r="D3697" s="20" t="s">
        <v>3522</v>
      </c>
      <c r="E3697" s="89" t="s">
        <v>13</v>
      </c>
      <c r="F3697" s="89" t="s">
        <v>13</v>
      </c>
      <c r="G3697" s="89" t="s">
        <v>22</v>
      </c>
      <c r="H3697" s="89"/>
      <c r="I3697" s="89"/>
      <c r="J3697" s="89">
        <v>1992</v>
      </c>
      <c r="K3697" s="91" t="s">
        <v>19</v>
      </c>
    </row>
    <row r="3698" spans="2:11" ht="16.350000000000001" customHeight="1" thickBot="1" x14ac:dyDescent="0.45">
      <c r="B3698" s="90"/>
      <c r="C3698" s="90"/>
      <c r="D3698" s="48" t="s">
        <v>3523</v>
      </c>
      <c r="E3698" s="90"/>
      <c r="F3698" s="90"/>
      <c r="G3698" s="90"/>
      <c r="H3698" s="90"/>
      <c r="I3698" s="90"/>
      <c r="J3698" s="90"/>
      <c r="K3698" s="92"/>
    </row>
    <row r="3699" spans="2:11" ht="15.6" customHeight="1" x14ac:dyDescent="0.4">
      <c r="B3699" s="89">
        <v>1847</v>
      </c>
      <c r="C3699" s="89">
        <v>2515</v>
      </c>
      <c r="D3699" s="20" t="s">
        <v>3524</v>
      </c>
      <c r="E3699" s="89" t="s">
        <v>13</v>
      </c>
      <c r="F3699" s="89" t="s">
        <v>13</v>
      </c>
      <c r="G3699" s="89" t="s">
        <v>39</v>
      </c>
      <c r="H3699" s="89"/>
      <c r="I3699" s="89"/>
      <c r="J3699" s="89">
        <v>2055</v>
      </c>
      <c r="K3699" s="91" t="s">
        <v>19</v>
      </c>
    </row>
    <row r="3700" spans="2:11" ht="16.350000000000001" customHeight="1" thickBot="1" x14ac:dyDescent="0.45">
      <c r="B3700" s="90"/>
      <c r="C3700" s="90"/>
      <c r="D3700" s="48" t="s">
        <v>3525</v>
      </c>
      <c r="E3700" s="90"/>
      <c r="F3700" s="90"/>
      <c r="G3700" s="90"/>
      <c r="H3700" s="90"/>
      <c r="I3700" s="90"/>
      <c r="J3700" s="90"/>
      <c r="K3700" s="92"/>
    </row>
    <row r="3701" spans="2:11" ht="15.6" customHeight="1" x14ac:dyDescent="0.4">
      <c r="B3701" s="89">
        <v>1848</v>
      </c>
      <c r="C3701" s="89">
        <v>4235</v>
      </c>
      <c r="D3701" s="20" t="s">
        <v>6524</v>
      </c>
      <c r="E3701" s="89" t="s">
        <v>13</v>
      </c>
      <c r="F3701" s="89"/>
      <c r="G3701" s="89" t="s">
        <v>22</v>
      </c>
      <c r="H3701" s="89">
        <v>7</v>
      </c>
      <c r="I3701" s="89">
        <v>-49</v>
      </c>
      <c r="J3701" s="89">
        <v>2051</v>
      </c>
      <c r="K3701" s="91" t="s">
        <v>15</v>
      </c>
    </row>
    <row r="3702" spans="2:11" ht="16.350000000000001" customHeight="1" thickBot="1" x14ac:dyDescent="0.45">
      <c r="B3702" s="90"/>
      <c r="C3702" s="90"/>
      <c r="D3702" s="48" t="s">
        <v>6545</v>
      </c>
      <c r="E3702" s="90"/>
      <c r="F3702" s="90"/>
      <c r="G3702" s="90"/>
      <c r="H3702" s="90"/>
      <c r="I3702" s="90"/>
      <c r="J3702" s="90"/>
      <c r="K3702" s="92"/>
    </row>
    <row r="3703" spans="2:11" ht="15.6" customHeight="1" x14ac:dyDescent="0.4">
      <c r="B3703" s="89">
        <v>1849</v>
      </c>
      <c r="C3703" s="89">
        <v>3757</v>
      </c>
      <c r="D3703" s="20" t="s">
        <v>3526</v>
      </c>
      <c r="E3703" s="89" t="s">
        <v>13</v>
      </c>
      <c r="F3703" s="89" t="s">
        <v>13</v>
      </c>
      <c r="G3703" s="89" t="s">
        <v>14</v>
      </c>
      <c r="H3703" s="89"/>
      <c r="I3703" s="89"/>
      <c r="J3703" s="89">
        <v>2038</v>
      </c>
      <c r="K3703" s="91" t="s">
        <v>19</v>
      </c>
    </row>
    <row r="3704" spans="2:11" ht="16.350000000000001" customHeight="1" thickBot="1" x14ac:dyDescent="0.45">
      <c r="B3704" s="90"/>
      <c r="C3704" s="90"/>
      <c r="D3704" s="48" t="s">
        <v>3527</v>
      </c>
      <c r="E3704" s="90"/>
      <c r="F3704" s="90"/>
      <c r="G3704" s="90"/>
      <c r="H3704" s="90"/>
      <c r="I3704" s="90"/>
      <c r="J3704" s="90"/>
      <c r="K3704" s="92"/>
    </row>
    <row r="3705" spans="2:11" ht="15.6" customHeight="1" x14ac:dyDescent="0.4">
      <c r="B3705" s="89">
        <v>1850</v>
      </c>
      <c r="C3705" s="89">
        <v>2516</v>
      </c>
      <c r="D3705" s="20" t="s">
        <v>3528</v>
      </c>
      <c r="E3705" s="89">
        <v>96</v>
      </c>
      <c r="F3705" s="89" t="s">
        <v>13</v>
      </c>
      <c r="G3705" s="89" t="s">
        <v>54</v>
      </c>
      <c r="H3705" s="89"/>
      <c r="I3705" s="89"/>
      <c r="J3705" s="89">
        <v>2019</v>
      </c>
      <c r="K3705" s="91" t="s">
        <v>19</v>
      </c>
    </row>
    <row r="3706" spans="2:11" ht="16.350000000000001" customHeight="1" thickBot="1" x14ac:dyDescent="0.45">
      <c r="B3706" s="90"/>
      <c r="C3706" s="90"/>
      <c r="D3706" s="48" t="s">
        <v>3529</v>
      </c>
      <c r="E3706" s="90"/>
      <c r="F3706" s="90"/>
      <c r="G3706" s="90"/>
      <c r="H3706" s="90"/>
      <c r="I3706" s="90"/>
      <c r="J3706" s="90"/>
      <c r="K3706" s="92"/>
    </row>
    <row r="3707" spans="2:11" ht="15.6" customHeight="1" x14ac:dyDescent="0.4">
      <c r="B3707" s="89">
        <v>1851</v>
      </c>
      <c r="C3707" s="89">
        <v>2517</v>
      </c>
      <c r="D3707" s="20" t="s">
        <v>3530</v>
      </c>
      <c r="E3707" s="89" t="s">
        <v>13</v>
      </c>
      <c r="F3707" s="89" t="s">
        <v>13</v>
      </c>
      <c r="G3707" s="89" t="s">
        <v>22</v>
      </c>
      <c r="H3707" s="89"/>
      <c r="I3707" s="89"/>
      <c r="J3707" s="89">
        <v>2052</v>
      </c>
      <c r="K3707" s="91" t="s">
        <v>19</v>
      </c>
    </row>
    <row r="3708" spans="2:11" ht="16.350000000000001" customHeight="1" thickBot="1" x14ac:dyDescent="0.45">
      <c r="B3708" s="90"/>
      <c r="C3708" s="90"/>
      <c r="D3708" s="48" t="s">
        <v>3531</v>
      </c>
      <c r="E3708" s="90"/>
      <c r="F3708" s="90"/>
      <c r="G3708" s="90"/>
      <c r="H3708" s="90"/>
      <c r="I3708" s="90"/>
      <c r="J3708" s="90"/>
      <c r="K3708" s="92"/>
    </row>
    <row r="3709" spans="2:11" ht="15.6" customHeight="1" x14ac:dyDescent="0.4">
      <c r="B3709" s="89">
        <v>1852</v>
      </c>
      <c r="C3709" s="89">
        <v>2518</v>
      </c>
      <c r="D3709" s="20" t="s">
        <v>3532</v>
      </c>
      <c r="E3709" s="89" t="s">
        <v>13</v>
      </c>
      <c r="F3709" s="89" t="s">
        <v>13</v>
      </c>
      <c r="G3709" s="89" t="s">
        <v>22</v>
      </c>
      <c r="H3709" s="89"/>
      <c r="I3709" s="89"/>
      <c r="J3709" s="89">
        <v>2090</v>
      </c>
      <c r="K3709" s="91" t="s">
        <v>19</v>
      </c>
    </row>
    <row r="3710" spans="2:11" ht="16.350000000000001" customHeight="1" thickBot="1" x14ac:dyDescent="0.45">
      <c r="B3710" s="90"/>
      <c r="C3710" s="90"/>
      <c r="D3710" s="48" t="s">
        <v>3533</v>
      </c>
      <c r="E3710" s="90"/>
      <c r="F3710" s="90"/>
      <c r="G3710" s="90"/>
      <c r="H3710" s="90"/>
      <c r="I3710" s="90"/>
      <c r="J3710" s="90"/>
      <c r="K3710" s="92"/>
    </row>
    <row r="3711" spans="2:11" ht="15.6" customHeight="1" x14ac:dyDescent="0.4">
      <c r="B3711" s="89">
        <v>1853</v>
      </c>
      <c r="C3711" s="89">
        <v>2519</v>
      </c>
      <c r="D3711" s="20" t="s">
        <v>3534</v>
      </c>
      <c r="E3711" s="89" t="s">
        <v>13</v>
      </c>
      <c r="F3711" s="89" t="s">
        <v>13</v>
      </c>
      <c r="G3711" s="89" t="s">
        <v>22</v>
      </c>
      <c r="H3711" s="89"/>
      <c r="I3711" s="89"/>
      <c r="J3711" s="89">
        <v>2030</v>
      </c>
      <c r="K3711" s="91" t="s">
        <v>19</v>
      </c>
    </row>
    <row r="3712" spans="2:11" ht="16.350000000000001" customHeight="1" thickBot="1" x14ac:dyDescent="0.45">
      <c r="B3712" s="90"/>
      <c r="C3712" s="90"/>
      <c r="D3712" s="48" t="s">
        <v>3535</v>
      </c>
      <c r="E3712" s="90"/>
      <c r="F3712" s="90"/>
      <c r="G3712" s="90"/>
      <c r="H3712" s="90"/>
      <c r="I3712" s="90"/>
      <c r="J3712" s="90"/>
      <c r="K3712" s="92"/>
    </row>
    <row r="3713" spans="2:11" ht="15.6" customHeight="1" x14ac:dyDescent="0.4">
      <c r="B3713" s="89">
        <v>1854</v>
      </c>
      <c r="C3713" s="89">
        <v>2520</v>
      </c>
      <c r="D3713" s="20" t="s">
        <v>3536</v>
      </c>
      <c r="E3713" s="89">
        <v>54</v>
      </c>
      <c r="F3713" s="89" t="s">
        <v>13</v>
      </c>
      <c r="G3713" s="89" t="s">
        <v>32</v>
      </c>
      <c r="H3713" s="89"/>
      <c r="I3713" s="89"/>
      <c r="J3713" s="89">
        <v>2055</v>
      </c>
      <c r="K3713" s="91" t="s">
        <v>19</v>
      </c>
    </row>
    <row r="3714" spans="2:11" ht="16.350000000000001" customHeight="1" thickBot="1" x14ac:dyDescent="0.45">
      <c r="B3714" s="90"/>
      <c r="C3714" s="90"/>
      <c r="D3714" s="48" t="s">
        <v>3537</v>
      </c>
      <c r="E3714" s="90"/>
      <c r="F3714" s="90"/>
      <c r="G3714" s="90"/>
      <c r="H3714" s="90"/>
      <c r="I3714" s="90"/>
      <c r="J3714" s="90"/>
      <c r="K3714" s="92"/>
    </row>
    <row r="3715" spans="2:11" ht="15.6" customHeight="1" x14ac:dyDescent="0.4">
      <c r="B3715" s="89">
        <v>1855</v>
      </c>
      <c r="C3715" s="89">
        <v>3906</v>
      </c>
      <c r="D3715" s="20" t="s">
        <v>3538</v>
      </c>
      <c r="E3715" s="89" t="s">
        <v>3539</v>
      </c>
      <c r="F3715" s="89" t="s">
        <v>13</v>
      </c>
      <c r="G3715" s="89" t="s">
        <v>29</v>
      </c>
      <c r="H3715" s="89"/>
      <c r="I3715" s="89"/>
      <c r="J3715" s="89">
        <v>2060</v>
      </c>
      <c r="K3715" s="91" t="s">
        <v>19</v>
      </c>
    </row>
    <row r="3716" spans="2:11" ht="16.350000000000001" customHeight="1" thickBot="1" x14ac:dyDescent="0.45">
      <c r="B3716" s="90"/>
      <c r="C3716" s="90"/>
      <c r="D3716" s="48" t="s">
        <v>3540</v>
      </c>
      <c r="E3716" s="90"/>
      <c r="F3716" s="90"/>
      <c r="G3716" s="90"/>
      <c r="H3716" s="90"/>
      <c r="I3716" s="90"/>
      <c r="J3716" s="90"/>
      <c r="K3716" s="92"/>
    </row>
    <row r="3717" spans="2:11" ht="15.6" customHeight="1" x14ac:dyDescent="0.4">
      <c r="B3717" s="89">
        <v>1856</v>
      </c>
      <c r="C3717" s="89">
        <v>3862</v>
      </c>
      <c r="D3717" s="20" t="s">
        <v>3541</v>
      </c>
      <c r="E3717" s="89" t="s">
        <v>13</v>
      </c>
      <c r="F3717" s="89" t="s">
        <v>13</v>
      </c>
      <c r="G3717" s="89" t="s">
        <v>494</v>
      </c>
      <c r="H3717" s="89"/>
      <c r="I3717" s="89"/>
      <c r="J3717" s="89">
        <v>2086</v>
      </c>
      <c r="K3717" s="91" t="s">
        <v>19</v>
      </c>
    </row>
    <row r="3718" spans="2:11" ht="16.350000000000001" customHeight="1" thickBot="1" x14ac:dyDescent="0.45">
      <c r="B3718" s="90"/>
      <c r="C3718" s="90"/>
      <c r="D3718" s="48" t="s">
        <v>3542</v>
      </c>
      <c r="E3718" s="90"/>
      <c r="F3718" s="90"/>
      <c r="G3718" s="90"/>
      <c r="H3718" s="90"/>
      <c r="I3718" s="90"/>
      <c r="J3718" s="90"/>
      <c r="K3718" s="92"/>
    </row>
    <row r="3719" spans="2:11" ht="15.6" customHeight="1" x14ac:dyDescent="0.4">
      <c r="B3719" s="89">
        <v>1857</v>
      </c>
      <c r="C3719" s="89">
        <v>3860</v>
      </c>
      <c r="D3719" s="20" t="s">
        <v>3543</v>
      </c>
      <c r="E3719" s="89" t="s">
        <v>13</v>
      </c>
      <c r="F3719" s="89" t="s">
        <v>13</v>
      </c>
      <c r="G3719" s="89" t="s">
        <v>494</v>
      </c>
      <c r="H3719" s="89"/>
      <c r="I3719" s="89"/>
      <c r="J3719" s="89">
        <v>2096</v>
      </c>
      <c r="K3719" s="91" t="s">
        <v>19</v>
      </c>
    </row>
    <row r="3720" spans="2:11" ht="16.350000000000001" customHeight="1" thickBot="1" x14ac:dyDescent="0.45">
      <c r="B3720" s="90"/>
      <c r="C3720" s="90"/>
      <c r="D3720" s="48" t="s">
        <v>3544</v>
      </c>
      <c r="E3720" s="90"/>
      <c r="F3720" s="90"/>
      <c r="G3720" s="90"/>
      <c r="H3720" s="90"/>
      <c r="I3720" s="90"/>
      <c r="J3720" s="90"/>
      <c r="K3720" s="92"/>
    </row>
    <row r="3721" spans="2:11" ht="15.6" customHeight="1" x14ac:dyDescent="0.4">
      <c r="B3721" s="89">
        <v>1858</v>
      </c>
      <c r="C3721" s="89">
        <v>2522</v>
      </c>
      <c r="D3721" s="20" t="s">
        <v>3545</v>
      </c>
      <c r="E3721" s="89">
        <v>76</v>
      </c>
      <c r="F3721" s="89" t="s">
        <v>134</v>
      </c>
      <c r="G3721" s="89" t="s">
        <v>494</v>
      </c>
      <c r="H3721" s="89"/>
      <c r="I3721" s="89"/>
      <c r="J3721" s="89">
        <v>2161</v>
      </c>
      <c r="K3721" s="91" t="s">
        <v>15</v>
      </c>
    </row>
    <row r="3722" spans="2:11" ht="16.350000000000001" customHeight="1" thickBot="1" x14ac:dyDescent="0.45">
      <c r="B3722" s="90"/>
      <c r="C3722" s="90"/>
      <c r="D3722" s="48" t="s">
        <v>3546</v>
      </c>
      <c r="E3722" s="90"/>
      <c r="F3722" s="90"/>
      <c r="G3722" s="90"/>
      <c r="H3722" s="90"/>
      <c r="I3722" s="90"/>
      <c r="J3722" s="90"/>
      <c r="K3722" s="92"/>
    </row>
    <row r="3723" spans="2:11" ht="15.6" customHeight="1" x14ac:dyDescent="0.4">
      <c r="B3723" s="89">
        <v>1859</v>
      </c>
      <c r="C3723" s="89">
        <v>2523</v>
      </c>
      <c r="D3723" s="20" t="s">
        <v>3547</v>
      </c>
      <c r="E3723" s="89">
        <v>76</v>
      </c>
      <c r="F3723" s="89" t="s">
        <v>134</v>
      </c>
      <c r="G3723" s="89" t="s">
        <v>2841</v>
      </c>
      <c r="H3723" s="89">
        <v>9</v>
      </c>
      <c r="I3723" s="89">
        <v>7</v>
      </c>
      <c r="J3723" s="89">
        <v>2200</v>
      </c>
      <c r="K3723" s="91" t="s">
        <v>15</v>
      </c>
    </row>
    <row r="3724" spans="2:11" ht="16.350000000000001" customHeight="1" thickBot="1" x14ac:dyDescent="0.45">
      <c r="B3724" s="90"/>
      <c r="C3724" s="90"/>
      <c r="D3724" s="48" t="s">
        <v>3548</v>
      </c>
      <c r="E3724" s="90"/>
      <c r="F3724" s="90"/>
      <c r="G3724" s="90"/>
      <c r="H3724" s="90"/>
      <c r="I3724" s="90"/>
      <c r="J3724" s="90"/>
      <c r="K3724" s="92"/>
    </row>
    <row r="3725" spans="2:11" ht="15.6" customHeight="1" x14ac:dyDescent="0.4">
      <c r="B3725" s="89">
        <v>1860</v>
      </c>
      <c r="C3725" s="89">
        <v>3989</v>
      </c>
      <c r="D3725" s="20" t="s">
        <v>3549</v>
      </c>
      <c r="E3725" s="89" t="s">
        <v>203</v>
      </c>
      <c r="F3725" s="89" t="s">
        <v>13</v>
      </c>
      <c r="G3725" s="89" t="s">
        <v>494</v>
      </c>
      <c r="H3725" s="89"/>
      <c r="I3725" s="89"/>
      <c r="J3725" s="89">
        <v>2091</v>
      </c>
      <c r="K3725" s="91" t="s">
        <v>15</v>
      </c>
    </row>
    <row r="3726" spans="2:11" ht="16.350000000000001" customHeight="1" thickBot="1" x14ac:dyDescent="0.45">
      <c r="B3726" s="90"/>
      <c r="C3726" s="90"/>
      <c r="D3726" s="48" t="s">
        <v>3550</v>
      </c>
      <c r="E3726" s="90"/>
      <c r="F3726" s="90"/>
      <c r="G3726" s="90"/>
      <c r="H3726" s="90"/>
      <c r="I3726" s="90"/>
      <c r="J3726" s="90"/>
      <c r="K3726" s="92"/>
    </row>
    <row r="3727" spans="2:11" ht="15.6" customHeight="1" x14ac:dyDescent="0.4">
      <c r="B3727" s="89">
        <v>1861</v>
      </c>
      <c r="C3727" s="89">
        <v>3990</v>
      </c>
      <c r="D3727" s="20" t="s">
        <v>3551</v>
      </c>
      <c r="E3727" s="89" t="s">
        <v>13</v>
      </c>
      <c r="F3727" s="89" t="s">
        <v>13</v>
      </c>
      <c r="G3727" s="89" t="s">
        <v>14</v>
      </c>
      <c r="H3727" s="89"/>
      <c r="I3727" s="89"/>
      <c r="J3727" s="89">
        <v>2094</v>
      </c>
      <c r="K3727" s="91" t="s">
        <v>15</v>
      </c>
    </row>
    <row r="3728" spans="2:11" ht="16.350000000000001" customHeight="1" thickBot="1" x14ac:dyDescent="0.45">
      <c r="B3728" s="90"/>
      <c r="C3728" s="90"/>
      <c r="D3728" s="48" t="s">
        <v>3552</v>
      </c>
      <c r="E3728" s="90"/>
      <c r="F3728" s="90"/>
      <c r="G3728" s="90"/>
      <c r="H3728" s="90"/>
      <c r="I3728" s="90"/>
      <c r="J3728" s="90"/>
      <c r="K3728" s="92"/>
    </row>
    <row r="3729" spans="2:11" ht="15.6" customHeight="1" x14ac:dyDescent="0.4">
      <c r="B3729" s="89">
        <v>1862</v>
      </c>
      <c r="C3729" s="89">
        <v>2524</v>
      </c>
      <c r="D3729" s="20" t="s">
        <v>3553</v>
      </c>
      <c r="E3729" s="89" t="s">
        <v>13</v>
      </c>
      <c r="F3729" s="89" t="s">
        <v>13</v>
      </c>
      <c r="G3729" s="89" t="s">
        <v>22</v>
      </c>
      <c r="H3729" s="89">
        <v>7</v>
      </c>
      <c r="I3729" s="89">
        <v>14</v>
      </c>
      <c r="J3729" s="89">
        <v>2058</v>
      </c>
      <c r="K3729" s="91" t="s">
        <v>15</v>
      </c>
    </row>
    <row r="3730" spans="2:11" ht="16.350000000000001" customHeight="1" thickBot="1" x14ac:dyDescent="0.45">
      <c r="B3730" s="90"/>
      <c r="C3730" s="90"/>
      <c r="D3730" s="48" t="s">
        <v>3554</v>
      </c>
      <c r="E3730" s="90"/>
      <c r="F3730" s="90"/>
      <c r="G3730" s="90"/>
      <c r="H3730" s="90"/>
      <c r="I3730" s="90"/>
      <c r="J3730" s="90"/>
      <c r="K3730" s="92"/>
    </row>
    <row r="3731" spans="2:11" ht="15.6" customHeight="1" x14ac:dyDescent="0.4">
      <c r="B3731" s="89">
        <v>1863</v>
      </c>
      <c r="C3731" s="89">
        <v>3759</v>
      </c>
      <c r="D3731" s="20" t="s">
        <v>3555</v>
      </c>
      <c r="E3731" s="89" t="s">
        <v>13</v>
      </c>
      <c r="F3731" s="89" t="s">
        <v>13</v>
      </c>
      <c r="G3731" s="89" t="s">
        <v>14</v>
      </c>
      <c r="H3731" s="89"/>
      <c r="I3731" s="89"/>
      <c r="J3731" s="89">
        <v>2068</v>
      </c>
      <c r="K3731" s="91" t="s">
        <v>19</v>
      </c>
    </row>
    <row r="3732" spans="2:11" ht="16.350000000000001" customHeight="1" thickBot="1" x14ac:dyDescent="0.45">
      <c r="B3732" s="90"/>
      <c r="C3732" s="90"/>
      <c r="D3732" s="48" t="s">
        <v>3556</v>
      </c>
      <c r="E3732" s="90"/>
      <c r="F3732" s="90"/>
      <c r="G3732" s="90"/>
      <c r="H3732" s="90"/>
      <c r="I3732" s="90"/>
      <c r="J3732" s="90"/>
      <c r="K3732" s="92"/>
    </row>
    <row r="3733" spans="2:11" ht="15.6" customHeight="1" x14ac:dyDescent="0.4">
      <c r="B3733" s="89">
        <v>1864</v>
      </c>
      <c r="C3733" s="89">
        <v>2525</v>
      </c>
      <c r="D3733" s="20" t="s">
        <v>3557</v>
      </c>
      <c r="E3733" s="89" t="s">
        <v>13</v>
      </c>
      <c r="F3733" s="89" t="s">
        <v>13</v>
      </c>
      <c r="G3733" s="89" t="s">
        <v>22</v>
      </c>
      <c r="H3733" s="89"/>
      <c r="I3733" s="89"/>
      <c r="J3733" s="89">
        <v>2104</v>
      </c>
      <c r="K3733" s="91" t="s">
        <v>19</v>
      </c>
    </row>
    <row r="3734" spans="2:11" ht="16.350000000000001" customHeight="1" thickBot="1" x14ac:dyDescent="0.45">
      <c r="B3734" s="90"/>
      <c r="C3734" s="90"/>
      <c r="D3734" s="48" t="s">
        <v>3558</v>
      </c>
      <c r="E3734" s="90"/>
      <c r="F3734" s="90"/>
      <c r="G3734" s="90"/>
      <c r="H3734" s="90"/>
      <c r="I3734" s="90"/>
      <c r="J3734" s="90"/>
      <c r="K3734" s="92"/>
    </row>
    <row r="3735" spans="2:11" ht="15.6" customHeight="1" x14ac:dyDescent="0.4">
      <c r="B3735" s="89">
        <v>1865</v>
      </c>
      <c r="C3735" s="89">
        <v>2526</v>
      </c>
      <c r="D3735" s="20" t="s">
        <v>3559</v>
      </c>
      <c r="E3735" s="89" t="s">
        <v>13</v>
      </c>
      <c r="F3735" s="89" t="s">
        <v>13</v>
      </c>
      <c r="G3735" s="89" t="s">
        <v>1176</v>
      </c>
      <c r="H3735" s="89"/>
      <c r="I3735" s="89"/>
      <c r="J3735" s="89">
        <v>2077</v>
      </c>
      <c r="K3735" s="91" t="s">
        <v>15</v>
      </c>
    </row>
    <row r="3736" spans="2:11" ht="16.350000000000001" customHeight="1" thickBot="1" x14ac:dyDescent="0.45">
      <c r="B3736" s="90"/>
      <c r="C3736" s="90"/>
      <c r="D3736" s="48" t="s">
        <v>3560</v>
      </c>
      <c r="E3736" s="90"/>
      <c r="F3736" s="90"/>
      <c r="G3736" s="90"/>
      <c r="H3736" s="90"/>
      <c r="I3736" s="90"/>
      <c r="J3736" s="90"/>
      <c r="K3736" s="92"/>
    </row>
    <row r="3737" spans="2:11" ht="15.6" customHeight="1" x14ac:dyDescent="0.4">
      <c r="B3737" s="89">
        <v>1866</v>
      </c>
      <c r="C3737" s="89">
        <v>4106</v>
      </c>
      <c r="D3737" s="20" t="s">
        <v>6224</v>
      </c>
      <c r="E3737" s="89" t="s">
        <v>1439</v>
      </c>
      <c r="F3737" s="89" t="s">
        <v>13</v>
      </c>
      <c r="G3737" s="89" t="s">
        <v>435</v>
      </c>
      <c r="H3737" s="89"/>
      <c r="I3737" s="89"/>
      <c r="J3737" s="89">
        <v>2064</v>
      </c>
      <c r="K3737" s="91" t="s">
        <v>15</v>
      </c>
    </row>
    <row r="3738" spans="2:11" ht="16.350000000000001" customHeight="1" thickBot="1" x14ac:dyDescent="0.45">
      <c r="B3738" s="90"/>
      <c r="C3738" s="90"/>
      <c r="D3738" s="48" t="s">
        <v>6341</v>
      </c>
      <c r="E3738" s="90"/>
      <c r="F3738" s="90"/>
      <c r="G3738" s="90"/>
      <c r="H3738" s="90"/>
      <c r="I3738" s="90"/>
      <c r="J3738" s="90"/>
      <c r="K3738" s="92"/>
    </row>
    <row r="3739" spans="2:11" ht="15.6" customHeight="1" x14ac:dyDescent="0.4">
      <c r="B3739" s="89">
        <v>1867</v>
      </c>
      <c r="C3739" s="89">
        <v>2527</v>
      </c>
      <c r="D3739" s="20" t="s">
        <v>3561</v>
      </c>
      <c r="E3739" s="89" t="s">
        <v>13</v>
      </c>
      <c r="F3739" s="89" t="s">
        <v>13</v>
      </c>
      <c r="G3739" s="89" t="s">
        <v>29</v>
      </c>
      <c r="H3739" s="89"/>
      <c r="I3739" s="89"/>
      <c r="J3739" s="89">
        <v>2028</v>
      </c>
      <c r="K3739" s="91" t="s">
        <v>19</v>
      </c>
    </row>
    <row r="3740" spans="2:11" ht="16.350000000000001" customHeight="1" thickBot="1" x14ac:dyDescent="0.45">
      <c r="B3740" s="90"/>
      <c r="C3740" s="90"/>
      <c r="D3740" s="48" t="s">
        <v>3562</v>
      </c>
      <c r="E3740" s="90"/>
      <c r="F3740" s="90"/>
      <c r="G3740" s="90"/>
      <c r="H3740" s="90"/>
      <c r="I3740" s="90"/>
      <c r="J3740" s="90"/>
      <c r="K3740" s="92"/>
    </row>
    <row r="3741" spans="2:11" ht="15.6" customHeight="1" x14ac:dyDescent="0.4">
      <c r="B3741" s="89">
        <v>1868</v>
      </c>
      <c r="C3741" s="89">
        <v>2528</v>
      </c>
      <c r="D3741" s="20" t="s">
        <v>3563</v>
      </c>
      <c r="E3741" s="89" t="s">
        <v>13</v>
      </c>
      <c r="F3741" s="89" t="s">
        <v>13</v>
      </c>
      <c r="G3741" s="89" t="s">
        <v>193</v>
      </c>
      <c r="H3741" s="89"/>
      <c r="I3741" s="89"/>
      <c r="J3741" s="89">
        <v>2009</v>
      </c>
      <c r="K3741" s="91" t="s">
        <v>19</v>
      </c>
    </row>
    <row r="3742" spans="2:11" ht="16.350000000000001" customHeight="1" thickBot="1" x14ac:dyDescent="0.45">
      <c r="B3742" s="90"/>
      <c r="C3742" s="90"/>
      <c r="D3742" s="48" t="s">
        <v>3564</v>
      </c>
      <c r="E3742" s="90"/>
      <c r="F3742" s="90"/>
      <c r="G3742" s="90"/>
      <c r="H3742" s="90"/>
      <c r="I3742" s="90"/>
      <c r="J3742" s="90"/>
      <c r="K3742" s="92"/>
    </row>
    <row r="3743" spans="2:11" ht="15.6" customHeight="1" x14ac:dyDescent="0.4">
      <c r="B3743" s="89">
        <v>1869</v>
      </c>
      <c r="C3743" s="89">
        <v>4191</v>
      </c>
      <c r="D3743" s="20" t="s">
        <v>6460</v>
      </c>
      <c r="E3743" s="89" t="s">
        <v>203</v>
      </c>
      <c r="F3743" s="89" t="s">
        <v>13</v>
      </c>
      <c r="G3743" s="89" t="s">
        <v>39</v>
      </c>
      <c r="H3743" s="89">
        <v>11</v>
      </c>
      <c r="I3743" s="89">
        <v>-4</v>
      </c>
      <c r="J3743" s="89">
        <v>2096</v>
      </c>
      <c r="K3743" s="91" t="s">
        <v>15</v>
      </c>
    </row>
    <row r="3744" spans="2:11" ht="16.350000000000001" customHeight="1" thickBot="1" x14ac:dyDescent="0.45">
      <c r="B3744" s="90"/>
      <c r="C3744" s="90"/>
      <c r="D3744" s="48" t="s">
        <v>6482</v>
      </c>
      <c r="E3744" s="90"/>
      <c r="F3744" s="90"/>
      <c r="G3744" s="90"/>
      <c r="H3744" s="90"/>
      <c r="I3744" s="90"/>
      <c r="J3744" s="90"/>
      <c r="K3744" s="92"/>
    </row>
    <row r="3745" spans="2:11" ht="15.6" customHeight="1" x14ac:dyDescent="0.4">
      <c r="B3745" s="89">
        <v>1870</v>
      </c>
      <c r="C3745" s="89">
        <v>2529</v>
      </c>
      <c r="D3745" s="20" t="s">
        <v>3565</v>
      </c>
      <c r="E3745" s="89">
        <v>85</v>
      </c>
      <c r="F3745" s="89" t="s">
        <v>13</v>
      </c>
      <c r="G3745" s="89" t="s">
        <v>79</v>
      </c>
      <c r="H3745" s="89"/>
      <c r="I3745" s="89"/>
      <c r="J3745" s="89">
        <v>2054</v>
      </c>
      <c r="K3745" s="91" t="s">
        <v>19</v>
      </c>
    </row>
    <row r="3746" spans="2:11" ht="18" customHeight="1" thickBot="1" x14ac:dyDescent="0.45">
      <c r="B3746" s="90"/>
      <c r="C3746" s="90"/>
      <c r="D3746" s="48" t="s">
        <v>3566</v>
      </c>
      <c r="E3746" s="90"/>
      <c r="F3746" s="90"/>
      <c r="G3746" s="90"/>
      <c r="H3746" s="90"/>
      <c r="I3746" s="90"/>
      <c r="J3746" s="90"/>
      <c r="K3746" s="92"/>
    </row>
    <row r="3747" spans="2:11" ht="15.6" customHeight="1" x14ac:dyDescent="0.4">
      <c r="B3747" s="89">
        <v>1871</v>
      </c>
      <c r="C3747" s="89">
        <v>2530</v>
      </c>
      <c r="D3747" s="20" t="s">
        <v>3567</v>
      </c>
      <c r="E3747" s="89" t="s">
        <v>13</v>
      </c>
      <c r="F3747" s="89" t="s">
        <v>13</v>
      </c>
      <c r="G3747" s="89" t="s">
        <v>323</v>
      </c>
      <c r="H3747" s="89"/>
      <c r="I3747" s="89"/>
      <c r="J3747" s="89">
        <v>2065</v>
      </c>
      <c r="K3747" s="91" t="s">
        <v>19</v>
      </c>
    </row>
    <row r="3748" spans="2:11" ht="16.350000000000001" customHeight="1" thickBot="1" x14ac:dyDescent="0.45">
      <c r="B3748" s="90"/>
      <c r="C3748" s="90"/>
      <c r="D3748" s="48" t="s">
        <v>3568</v>
      </c>
      <c r="E3748" s="90"/>
      <c r="F3748" s="90"/>
      <c r="G3748" s="90"/>
      <c r="H3748" s="90"/>
      <c r="I3748" s="90"/>
      <c r="J3748" s="90"/>
      <c r="K3748" s="92"/>
    </row>
    <row r="3749" spans="2:11" ht="15.6" customHeight="1" x14ac:dyDescent="0.4">
      <c r="B3749" s="89">
        <v>1872</v>
      </c>
      <c r="C3749" s="89">
        <v>2531</v>
      </c>
      <c r="D3749" s="20" t="s">
        <v>3569</v>
      </c>
      <c r="E3749" s="89" t="s">
        <v>13</v>
      </c>
      <c r="F3749" s="89" t="s">
        <v>13</v>
      </c>
      <c r="G3749" s="89" t="s">
        <v>39</v>
      </c>
      <c r="H3749" s="89"/>
      <c r="I3749" s="89"/>
      <c r="J3749" s="89">
        <v>2011</v>
      </c>
      <c r="K3749" s="91" t="s">
        <v>19</v>
      </c>
    </row>
    <row r="3750" spans="2:11" ht="16.350000000000001" customHeight="1" thickBot="1" x14ac:dyDescent="0.45">
      <c r="B3750" s="90"/>
      <c r="C3750" s="90"/>
      <c r="D3750" s="48" t="s">
        <v>3570</v>
      </c>
      <c r="E3750" s="90"/>
      <c r="F3750" s="90"/>
      <c r="G3750" s="90"/>
      <c r="H3750" s="90"/>
      <c r="I3750" s="90"/>
      <c r="J3750" s="90"/>
      <c r="K3750" s="92"/>
    </row>
    <row r="3751" spans="2:11" ht="15.6" customHeight="1" x14ac:dyDescent="0.4">
      <c r="B3751" s="89">
        <v>1873</v>
      </c>
      <c r="C3751" s="89">
        <v>2532</v>
      </c>
      <c r="D3751" s="20" t="s">
        <v>3571</v>
      </c>
      <c r="E3751" s="89" t="s">
        <v>137</v>
      </c>
      <c r="F3751" s="89" t="s">
        <v>13</v>
      </c>
      <c r="G3751" s="89" t="s">
        <v>39</v>
      </c>
      <c r="H3751" s="89"/>
      <c r="I3751" s="89"/>
      <c r="J3751" s="89">
        <v>2166</v>
      </c>
      <c r="K3751" s="91" t="s">
        <v>19</v>
      </c>
    </row>
    <row r="3752" spans="2:11" ht="16.350000000000001" customHeight="1" thickBot="1" x14ac:dyDescent="0.45">
      <c r="B3752" s="90"/>
      <c r="C3752" s="90"/>
      <c r="D3752" s="48" t="s">
        <v>3572</v>
      </c>
      <c r="E3752" s="90"/>
      <c r="F3752" s="90"/>
      <c r="G3752" s="90"/>
      <c r="H3752" s="90"/>
      <c r="I3752" s="90"/>
      <c r="J3752" s="90"/>
      <c r="K3752" s="92"/>
    </row>
    <row r="3753" spans="2:11" ht="15.6" customHeight="1" x14ac:dyDescent="0.4">
      <c r="B3753" s="89">
        <v>1874</v>
      </c>
      <c r="C3753" s="89">
        <v>2533</v>
      </c>
      <c r="D3753" s="20" t="s">
        <v>3573</v>
      </c>
      <c r="E3753" s="89" t="s">
        <v>13</v>
      </c>
      <c r="F3753" s="89" t="s">
        <v>13</v>
      </c>
      <c r="G3753" s="89" t="s">
        <v>79</v>
      </c>
      <c r="H3753" s="89"/>
      <c r="I3753" s="89"/>
      <c r="J3753" s="89">
        <v>2054</v>
      </c>
      <c r="K3753" s="91" t="s">
        <v>19</v>
      </c>
    </row>
    <row r="3754" spans="2:11" ht="16.350000000000001" customHeight="1" thickBot="1" x14ac:dyDescent="0.45">
      <c r="B3754" s="90"/>
      <c r="C3754" s="90"/>
      <c r="D3754" s="48" t="s">
        <v>3574</v>
      </c>
      <c r="E3754" s="90"/>
      <c r="F3754" s="90"/>
      <c r="G3754" s="90"/>
      <c r="H3754" s="90"/>
      <c r="I3754" s="90"/>
      <c r="J3754" s="90"/>
      <c r="K3754" s="92"/>
    </row>
    <row r="3755" spans="2:11" ht="15.6" customHeight="1" x14ac:dyDescent="0.4">
      <c r="B3755" s="89">
        <v>1875</v>
      </c>
      <c r="C3755" s="89">
        <v>4033</v>
      </c>
      <c r="D3755" s="20" t="s">
        <v>3575</v>
      </c>
      <c r="E3755" s="89">
        <v>59</v>
      </c>
      <c r="F3755" s="89" t="s">
        <v>57</v>
      </c>
      <c r="G3755" s="89" t="s">
        <v>91</v>
      </c>
      <c r="H3755" s="89">
        <v>7</v>
      </c>
      <c r="I3755" s="89">
        <v>-17</v>
      </c>
      <c r="J3755" s="89">
        <v>2079</v>
      </c>
      <c r="K3755" s="91" t="s">
        <v>15</v>
      </c>
    </row>
    <row r="3756" spans="2:11" ht="16.350000000000001" customHeight="1" thickBot="1" x14ac:dyDescent="0.45">
      <c r="B3756" s="90"/>
      <c r="C3756" s="90"/>
      <c r="D3756" s="48" t="s">
        <v>3576</v>
      </c>
      <c r="E3756" s="90"/>
      <c r="F3756" s="90"/>
      <c r="G3756" s="90"/>
      <c r="H3756" s="90"/>
      <c r="I3756" s="90"/>
      <c r="J3756" s="90"/>
      <c r="K3756" s="92"/>
    </row>
    <row r="3757" spans="2:11" ht="15.6" customHeight="1" x14ac:dyDescent="0.4">
      <c r="B3757" s="89">
        <v>1876</v>
      </c>
      <c r="C3757" s="89">
        <v>2534</v>
      </c>
      <c r="D3757" s="20" t="s">
        <v>3577</v>
      </c>
      <c r="E3757" s="89" t="s">
        <v>13</v>
      </c>
      <c r="F3757" s="89" t="s">
        <v>13</v>
      </c>
      <c r="G3757" s="89" t="s">
        <v>242</v>
      </c>
      <c r="H3757" s="89"/>
      <c r="I3757" s="89"/>
      <c r="J3757" s="89">
        <v>2117</v>
      </c>
      <c r="K3757" s="91" t="s">
        <v>19</v>
      </c>
    </row>
    <row r="3758" spans="2:11" ht="16.350000000000001" customHeight="1" thickBot="1" x14ac:dyDescent="0.45">
      <c r="B3758" s="90"/>
      <c r="C3758" s="90"/>
      <c r="D3758" s="48" t="s">
        <v>3578</v>
      </c>
      <c r="E3758" s="90"/>
      <c r="F3758" s="90"/>
      <c r="G3758" s="90"/>
      <c r="H3758" s="90"/>
      <c r="I3758" s="90"/>
      <c r="J3758" s="90"/>
      <c r="K3758" s="92"/>
    </row>
    <row r="3759" spans="2:11" ht="15.6" customHeight="1" x14ac:dyDescent="0.4">
      <c r="B3759" s="89">
        <v>1877</v>
      </c>
      <c r="C3759" s="89">
        <v>2535</v>
      </c>
      <c r="D3759" s="20" t="s">
        <v>3579</v>
      </c>
      <c r="E3759" s="89">
        <v>81</v>
      </c>
      <c r="F3759" s="89" t="s">
        <v>13</v>
      </c>
      <c r="G3759" s="89" t="s">
        <v>32</v>
      </c>
      <c r="H3759" s="89"/>
      <c r="I3759" s="89"/>
      <c r="J3759" s="89">
        <v>2080</v>
      </c>
      <c r="K3759" s="91" t="s">
        <v>19</v>
      </c>
    </row>
    <row r="3760" spans="2:11" ht="16.350000000000001" customHeight="1" thickBot="1" x14ac:dyDescent="0.45">
      <c r="B3760" s="90"/>
      <c r="C3760" s="90"/>
      <c r="D3760" s="48" t="s">
        <v>3580</v>
      </c>
      <c r="E3760" s="90"/>
      <c r="F3760" s="90"/>
      <c r="G3760" s="90"/>
      <c r="H3760" s="90"/>
      <c r="I3760" s="90"/>
      <c r="J3760" s="90"/>
      <c r="K3760" s="92"/>
    </row>
    <row r="3761" spans="2:11" ht="15.6" customHeight="1" x14ac:dyDescent="0.4">
      <c r="B3761" s="89">
        <v>1878</v>
      </c>
      <c r="C3761" s="89">
        <v>2536</v>
      </c>
      <c r="D3761" s="20" t="s">
        <v>3581</v>
      </c>
      <c r="E3761" s="89">
        <v>99</v>
      </c>
      <c r="F3761" s="89" t="s">
        <v>13</v>
      </c>
      <c r="G3761" s="89" t="s">
        <v>32</v>
      </c>
      <c r="H3761" s="89"/>
      <c r="I3761" s="89"/>
      <c r="J3761" s="89">
        <v>2152</v>
      </c>
      <c r="K3761" s="91" t="s">
        <v>19</v>
      </c>
    </row>
    <row r="3762" spans="2:11" ht="16.350000000000001" customHeight="1" thickBot="1" x14ac:dyDescent="0.45">
      <c r="B3762" s="90"/>
      <c r="C3762" s="90"/>
      <c r="D3762" s="48" t="s">
        <v>3582</v>
      </c>
      <c r="E3762" s="90"/>
      <c r="F3762" s="90"/>
      <c r="G3762" s="90"/>
      <c r="H3762" s="90"/>
      <c r="I3762" s="90"/>
      <c r="J3762" s="90"/>
      <c r="K3762" s="92"/>
    </row>
    <row r="3763" spans="2:11" ht="15.6" customHeight="1" x14ac:dyDescent="0.4">
      <c r="B3763" s="89">
        <v>1879</v>
      </c>
      <c r="C3763" s="89">
        <v>4233</v>
      </c>
      <c r="D3763" s="20" t="s">
        <v>6522</v>
      </c>
      <c r="E3763" s="89" t="s">
        <v>13</v>
      </c>
      <c r="F3763" s="89"/>
      <c r="G3763" s="89" t="s">
        <v>22</v>
      </c>
      <c r="H3763" s="89">
        <v>7</v>
      </c>
      <c r="I3763" s="89">
        <v>-6</v>
      </c>
      <c r="J3763" s="89">
        <v>2094</v>
      </c>
      <c r="K3763" s="91" t="s">
        <v>15</v>
      </c>
    </row>
    <row r="3764" spans="2:11" ht="16.350000000000001" customHeight="1" thickBot="1" x14ac:dyDescent="0.45">
      <c r="B3764" s="90"/>
      <c r="C3764" s="90"/>
      <c r="D3764" s="48" t="s">
        <v>6548</v>
      </c>
      <c r="E3764" s="90"/>
      <c r="F3764" s="90"/>
      <c r="G3764" s="90"/>
      <c r="H3764" s="90"/>
      <c r="I3764" s="90"/>
      <c r="J3764" s="90"/>
      <c r="K3764" s="92"/>
    </row>
    <row r="3765" spans="2:11" ht="15.6" customHeight="1" x14ac:dyDescent="0.4">
      <c r="B3765" s="89">
        <v>1880</v>
      </c>
      <c r="C3765" s="89">
        <v>2537</v>
      </c>
      <c r="D3765" s="20" t="s">
        <v>3583</v>
      </c>
      <c r="E3765" s="89" t="s">
        <v>13</v>
      </c>
      <c r="F3765" s="89" t="s">
        <v>13</v>
      </c>
      <c r="G3765" s="89" t="s">
        <v>22</v>
      </c>
      <c r="H3765" s="89"/>
      <c r="I3765" s="89"/>
      <c r="J3765" s="89">
        <v>2083</v>
      </c>
      <c r="K3765" s="91" t="s">
        <v>19</v>
      </c>
    </row>
    <row r="3766" spans="2:11" ht="16.350000000000001" customHeight="1" thickBot="1" x14ac:dyDescent="0.45">
      <c r="B3766" s="90"/>
      <c r="C3766" s="90"/>
      <c r="D3766" s="48" t="s">
        <v>3584</v>
      </c>
      <c r="E3766" s="90"/>
      <c r="F3766" s="90"/>
      <c r="G3766" s="90"/>
      <c r="H3766" s="90"/>
      <c r="I3766" s="90"/>
      <c r="J3766" s="90"/>
      <c r="K3766" s="92"/>
    </row>
    <row r="3767" spans="2:11" ht="15.6" customHeight="1" x14ac:dyDescent="0.4">
      <c r="B3767" s="89">
        <v>1881</v>
      </c>
      <c r="C3767" s="89">
        <v>4131</v>
      </c>
      <c r="D3767" s="20" t="s">
        <v>6310</v>
      </c>
      <c r="E3767" s="89" t="s">
        <v>769</v>
      </c>
      <c r="F3767" s="89" t="s">
        <v>13</v>
      </c>
      <c r="G3767" s="89" t="s">
        <v>79</v>
      </c>
      <c r="H3767" s="89"/>
      <c r="I3767" s="89"/>
      <c r="J3767" s="89">
        <v>2086</v>
      </c>
      <c r="K3767" s="91" t="s">
        <v>15</v>
      </c>
    </row>
    <row r="3768" spans="2:11" ht="16.350000000000001" customHeight="1" thickBot="1" x14ac:dyDescent="0.45">
      <c r="B3768" s="90"/>
      <c r="C3768" s="90"/>
      <c r="D3768" s="48" t="s">
        <v>6251</v>
      </c>
      <c r="E3768" s="90"/>
      <c r="F3768" s="90"/>
      <c r="G3768" s="90"/>
      <c r="H3768" s="90"/>
      <c r="I3768" s="90"/>
      <c r="J3768" s="90"/>
      <c r="K3768" s="92"/>
    </row>
    <row r="3769" spans="2:11" ht="15.6" customHeight="1" x14ac:dyDescent="0.4">
      <c r="B3769" s="89">
        <v>1882</v>
      </c>
      <c r="C3769" s="89">
        <v>2538</v>
      </c>
      <c r="D3769" s="20" t="s">
        <v>3585</v>
      </c>
      <c r="E3769" s="89" t="s">
        <v>13</v>
      </c>
      <c r="F3769" s="89" t="s">
        <v>13</v>
      </c>
      <c r="G3769" s="89" t="s">
        <v>22</v>
      </c>
      <c r="H3769" s="89"/>
      <c r="I3769" s="89"/>
      <c r="J3769" s="89">
        <v>2068</v>
      </c>
      <c r="K3769" s="91" t="s">
        <v>19</v>
      </c>
    </row>
    <row r="3770" spans="2:11" ht="16.350000000000001" customHeight="1" thickBot="1" x14ac:dyDescent="0.45">
      <c r="B3770" s="90"/>
      <c r="C3770" s="90"/>
      <c r="D3770" s="48" t="s">
        <v>3586</v>
      </c>
      <c r="E3770" s="90"/>
      <c r="F3770" s="90"/>
      <c r="G3770" s="90"/>
      <c r="H3770" s="90"/>
      <c r="I3770" s="90"/>
      <c r="J3770" s="90"/>
      <c r="K3770" s="92"/>
    </row>
    <row r="3771" spans="2:11" ht="15.6" customHeight="1" x14ac:dyDescent="0.4">
      <c r="B3771" s="89">
        <v>1883</v>
      </c>
      <c r="C3771" s="89">
        <v>2539</v>
      </c>
      <c r="D3771" s="20" t="s">
        <v>3587</v>
      </c>
      <c r="E3771" s="89" t="s">
        <v>13</v>
      </c>
      <c r="F3771" s="89" t="s">
        <v>13</v>
      </c>
      <c r="G3771" s="89" t="s">
        <v>22</v>
      </c>
      <c r="H3771" s="89"/>
      <c r="I3771" s="89"/>
      <c r="J3771" s="89">
        <v>2048</v>
      </c>
      <c r="K3771" s="91" t="s">
        <v>19</v>
      </c>
    </row>
    <row r="3772" spans="2:11" ht="16.350000000000001" customHeight="1" thickBot="1" x14ac:dyDescent="0.45">
      <c r="B3772" s="90"/>
      <c r="C3772" s="90"/>
      <c r="D3772" s="48" t="s">
        <v>3588</v>
      </c>
      <c r="E3772" s="90"/>
      <c r="F3772" s="90"/>
      <c r="G3772" s="90"/>
      <c r="H3772" s="90"/>
      <c r="I3772" s="90"/>
      <c r="J3772" s="90"/>
      <c r="K3772" s="92"/>
    </row>
    <row r="3773" spans="2:11" ht="15.6" customHeight="1" x14ac:dyDescent="0.4">
      <c r="B3773" s="89">
        <v>1884</v>
      </c>
      <c r="C3773" s="89">
        <v>2540</v>
      </c>
      <c r="D3773" s="20" t="s">
        <v>3589</v>
      </c>
      <c r="E3773" s="89">
        <v>88</v>
      </c>
      <c r="F3773" s="89" t="s">
        <v>57</v>
      </c>
      <c r="G3773" s="89" t="s">
        <v>32</v>
      </c>
      <c r="H3773" s="89"/>
      <c r="I3773" s="89"/>
      <c r="J3773" s="89">
        <v>2259</v>
      </c>
      <c r="K3773" s="91" t="s">
        <v>19</v>
      </c>
    </row>
    <row r="3774" spans="2:11" ht="16.350000000000001" customHeight="1" thickBot="1" x14ac:dyDescent="0.45">
      <c r="B3774" s="90"/>
      <c r="C3774" s="90"/>
      <c r="D3774" s="48" t="s">
        <v>3590</v>
      </c>
      <c r="E3774" s="90"/>
      <c r="F3774" s="90"/>
      <c r="G3774" s="90"/>
      <c r="H3774" s="90"/>
      <c r="I3774" s="90"/>
      <c r="J3774" s="90"/>
      <c r="K3774" s="92"/>
    </row>
    <row r="3775" spans="2:11" ht="15.6" customHeight="1" x14ac:dyDescent="0.4">
      <c r="B3775" s="89">
        <v>1885</v>
      </c>
      <c r="C3775" s="89">
        <v>2541</v>
      </c>
      <c r="D3775" s="20" t="s">
        <v>3591</v>
      </c>
      <c r="E3775" s="89" t="s">
        <v>13</v>
      </c>
      <c r="F3775" s="89" t="s">
        <v>13</v>
      </c>
      <c r="G3775" s="89" t="s">
        <v>323</v>
      </c>
      <c r="H3775" s="89"/>
      <c r="I3775" s="89"/>
      <c r="J3775" s="89">
        <v>2060</v>
      </c>
      <c r="K3775" s="91" t="s">
        <v>19</v>
      </c>
    </row>
    <row r="3776" spans="2:11" ht="16.350000000000001" customHeight="1" thickBot="1" x14ac:dyDescent="0.45">
      <c r="B3776" s="90"/>
      <c r="C3776" s="90"/>
      <c r="D3776" s="48" t="s">
        <v>3592</v>
      </c>
      <c r="E3776" s="90"/>
      <c r="F3776" s="90"/>
      <c r="G3776" s="90"/>
      <c r="H3776" s="90"/>
      <c r="I3776" s="90"/>
      <c r="J3776" s="90"/>
      <c r="K3776" s="92"/>
    </row>
    <row r="3777" spans="2:11" ht="15.6" customHeight="1" x14ac:dyDescent="0.4">
      <c r="B3777" s="89">
        <v>1886</v>
      </c>
      <c r="C3777" s="89">
        <v>2542</v>
      </c>
      <c r="D3777" s="20" t="s">
        <v>3593</v>
      </c>
      <c r="E3777" s="89">
        <v>54</v>
      </c>
      <c r="F3777" s="89" t="s">
        <v>13</v>
      </c>
      <c r="G3777" s="89" t="s">
        <v>29</v>
      </c>
      <c r="H3777" s="89"/>
      <c r="I3777" s="89"/>
      <c r="J3777" s="89">
        <v>1996</v>
      </c>
      <c r="K3777" s="91" t="s">
        <v>19</v>
      </c>
    </row>
    <row r="3778" spans="2:11" ht="16.350000000000001" customHeight="1" thickBot="1" x14ac:dyDescent="0.45">
      <c r="B3778" s="90"/>
      <c r="C3778" s="90"/>
      <c r="D3778" s="48" t="s">
        <v>3594</v>
      </c>
      <c r="E3778" s="90"/>
      <c r="F3778" s="90"/>
      <c r="G3778" s="90"/>
      <c r="H3778" s="90"/>
      <c r="I3778" s="90"/>
      <c r="J3778" s="90"/>
      <c r="K3778" s="92"/>
    </row>
    <row r="3779" spans="2:11" ht="15.6" customHeight="1" x14ac:dyDescent="0.4">
      <c r="B3779" s="89">
        <v>1887</v>
      </c>
      <c r="C3779" s="89">
        <v>2543</v>
      </c>
      <c r="D3779" s="20" t="s">
        <v>3595</v>
      </c>
      <c r="E3779" s="89">
        <v>50</v>
      </c>
      <c r="F3779" s="89" t="s">
        <v>57</v>
      </c>
      <c r="G3779" s="89" t="s">
        <v>29</v>
      </c>
      <c r="H3779" s="89"/>
      <c r="I3779" s="89"/>
      <c r="J3779" s="89">
        <v>2162</v>
      </c>
      <c r="K3779" s="91" t="s">
        <v>19</v>
      </c>
    </row>
    <row r="3780" spans="2:11" ht="16.350000000000001" customHeight="1" thickBot="1" x14ac:dyDescent="0.45">
      <c r="B3780" s="90"/>
      <c r="C3780" s="90"/>
      <c r="D3780" s="48" t="s">
        <v>3596</v>
      </c>
      <c r="E3780" s="90"/>
      <c r="F3780" s="90"/>
      <c r="G3780" s="90"/>
      <c r="H3780" s="90"/>
      <c r="I3780" s="90"/>
      <c r="J3780" s="90"/>
      <c r="K3780" s="92"/>
    </row>
    <row r="3781" spans="2:11" ht="15.6" customHeight="1" x14ac:dyDescent="0.4">
      <c r="B3781" s="89">
        <v>1888</v>
      </c>
      <c r="C3781" s="89">
        <v>3760</v>
      </c>
      <c r="D3781" s="20" t="s">
        <v>3597</v>
      </c>
      <c r="E3781" s="89" t="s">
        <v>49</v>
      </c>
      <c r="F3781" s="89" t="s">
        <v>13</v>
      </c>
      <c r="G3781" s="89" t="s">
        <v>39</v>
      </c>
      <c r="H3781" s="89"/>
      <c r="I3781" s="89"/>
      <c r="J3781" s="89">
        <v>2132</v>
      </c>
      <c r="K3781" s="91" t="s">
        <v>15</v>
      </c>
    </row>
    <row r="3782" spans="2:11" ht="16.350000000000001" customHeight="1" thickBot="1" x14ac:dyDescent="0.45">
      <c r="B3782" s="90"/>
      <c r="C3782" s="90"/>
      <c r="D3782" s="48" t="s">
        <v>3598</v>
      </c>
      <c r="E3782" s="90"/>
      <c r="F3782" s="90"/>
      <c r="G3782" s="90"/>
      <c r="H3782" s="90"/>
      <c r="I3782" s="90"/>
      <c r="J3782" s="90"/>
      <c r="K3782" s="92"/>
    </row>
    <row r="3783" spans="2:11" ht="15.6" customHeight="1" x14ac:dyDescent="0.4">
      <c r="B3783" s="89">
        <v>1889</v>
      </c>
      <c r="C3783" s="89">
        <v>4110</v>
      </c>
      <c r="D3783" s="20" t="s">
        <v>6228</v>
      </c>
      <c r="E3783" s="89" t="s">
        <v>62</v>
      </c>
      <c r="F3783" s="89" t="s">
        <v>13</v>
      </c>
      <c r="G3783" s="89" t="s">
        <v>435</v>
      </c>
      <c r="H3783" s="89"/>
      <c r="I3783" s="89"/>
      <c r="J3783" s="89">
        <v>2033</v>
      </c>
      <c r="K3783" s="91" t="s">
        <v>15</v>
      </c>
    </row>
    <row r="3784" spans="2:11" ht="16.350000000000001" customHeight="1" thickBot="1" x14ac:dyDescent="0.45">
      <c r="B3784" s="90"/>
      <c r="C3784" s="90"/>
      <c r="D3784" s="48" t="s">
        <v>6345</v>
      </c>
      <c r="E3784" s="90"/>
      <c r="F3784" s="90"/>
      <c r="G3784" s="90"/>
      <c r="H3784" s="90"/>
      <c r="I3784" s="90"/>
      <c r="J3784" s="90"/>
      <c r="K3784" s="92"/>
    </row>
    <row r="3785" spans="2:11" ht="15.6" customHeight="1" x14ac:dyDescent="0.4">
      <c r="B3785" s="89">
        <v>1890</v>
      </c>
      <c r="C3785" s="89">
        <v>2544</v>
      </c>
      <c r="D3785" s="20" t="s">
        <v>3599</v>
      </c>
      <c r="E3785" s="89" t="s">
        <v>13</v>
      </c>
      <c r="F3785" s="89" t="s">
        <v>13</v>
      </c>
      <c r="G3785" s="89" t="s">
        <v>347</v>
      </c>
      <c r="H3785" s="89"/>
      <c r="I3785" s="89"/>
      <c r="J3785" s="89">
        <v>2028</v>
      </c>
      <c r="K3785" s="91" t="s">
        <v>19</v>
      </c>
    </row>
    <row r="3786" spans="2:11" ht="16.350000000000001" customHeight="1" thickBot="1" x14ac:dyDescent="0.45">
      <c r="B3786" s="90"/>
      <c r="C3786" s="90"/>
      <c r="D3786" s="48" t="s">
        <v>3600</v>
      </c>
      <c r="E3786" s="90"/>
      <c r="F3786" s="90"/>
      <c r="G3786" s="90"/>
      <c r="H3786" s="90"/>
      <c r="I3786" s="90"/>
      <c r="J3786" s="90"/>
      <c r="K3786" s="92"/>
    </row>
    <row r="3787" spans="2:11" ht="15.6" customHeight="1" x14ac:dyDescent="0.4">
      <c r="B3787" s="89">
        <v>1891</v>
      </c>
      <c r="C3787" s="89">
        <v>3761</v>
      </c>
      <c r="D3787" s="20" t="s">
        <v>3601</v>
      </c>
      <c r="E3787" s="89" t="s">
        <v>13</v>
      </c>
      <c r="F3787" s="89" t="s">
        <v>13</v>
      </c>
      <c r="G3787" s="89" t="s">
        <v>85</v>
      </c>
      <c r="H3787" s="89"/>
      <c r="I3787" s="89"/>
      <c r="J3787" s="89">
        <v>2049</v>
      </c>
      <c r="K3787" s="91" t="s">
        <v>19</v>
      </c>
    </row>
    <row r="3788" spans="2:11" ht="16.350000000000001" customHeight="1" thickBot="1" x14ac:dyDescent="0.45">
      <c r="B3788" s="90"/>
      <c r="C3788" s="90"/>
      <c r="D3788" s="48" t="s">
        <v>3602</v>
      </c>
      <c r="E3788" s="90"/>
      <c r="F3788" s="90"/>
      <c r="G3788" s="90"/>
      <c r="H3788" s="90"/>
      <c r="I3788" s="90"/>
      <c r="J3788" s="90"/>
      <c r="K3788" s="92"/>
    </row>
    <row r="3789" spans="2:11" ht="15.6" customHeight="1" x14ac:dyDescent="0.4">
      <c r="B3789" s="89">
        <v>1892</v>
      </c>
      <c r="C3789" s="89">
        <v>2545</v>
      </c>
      <c r="D3789" s="20" t="s">
        <v>3603</v>
      </c>
      <c r="E3789" s="89">
        <v>90</v>
      </c>
      <c r="F3789" s="89" t="s">
        <v>13</v>
      </c>
      <c r="G3789" s="89" t="s">
        <v>193</v>
      </c>
      <c r="H3789" s="89"/>
      <c r="I3789" s="89"/>
      <c r="J3789" s="89">
        <v>2046</v>
      </c>
      <c r="K3789" s="91" t="s">
        <v>19</v>
      </c>
    </row>
    <row r="3790" spans="2:11" ht="16.350000000000001" customHeight="1" thickBot="1" x14ac:dyDescent="0.45">
      <c r="B3790" s="90"/>
      <c r="C3790" s="90"/>
      <c r="D3790" s="48" t="s">
        <v>3604</v>
      </c>
      <c r="E3790" s="90"/>
      <c r="F3790" s="90"/>
      <c r="G3790" s="90"/>
      <c r="H3790" s="90"/>
      <c r="I3790" s="90"/>
      <c r="J3790" s="90"/>
      <c r="K3790" s="92"/>
    </row>
    <row r="3791" spans="2:11" ht="15.6" customHeight="1" x14ac:dyDescent="0.4">
      <c r="B3791" s="89">
        <v>1893</v>
      </c>
      <c r="C3791" s="89">
        <v>4109</v>
      </c>
      <c r="D3791" s="20" t="s">
        <v>6227</v>
      </c>
      <c r="E3791" s="89" t="s">
        <v>1439</v>
      </c>
      <c r="F3791" s="89" t="s">
        <v>13</v>
      </c>
      <c r="G3791" s="89" t="s">
        <v>435</v>
      </c>
      <c r="H3791" s="89"/>
      <c r="I3791" s="89"/>
      <c r="J3791" s="89">
        <v>2086</v>
      </c>
      <c r="K3791" s="91" t="s">
        <v>15</v>
      </c>
    </row>
    <row r="3792" spans="2:11" ht="16.350000000000001" customHeight="1" thickBot="1" x14ac:dyDescent="0.45">
      <c r="B3792" s="90"/>
      <c r="C3792" s="90"/>
      <c r="D3792" s="48" t="s">
        <v>6344</v>
      </c>
      <c r="E3792" s="90"/>
      <c r="F3792" s="90"/>
      <c r="G3792" s="90"/>
      <c r="H3792" s="90"/>
      <c r="I3792" s="90"/>
      <c r="J3792" s="90"/>
      <c r="K3792" s="92"/>
    </row>
    <row r="3793" spans="2:11" ht="15.6" customHeight="1" x14ac:dyDescent="0.4">
      <c r="B3793" s="89">
        <v>1894</v>
      </c>
      <c r="C3793" s="89">
        <v>2546</v>
      </c>
      <c r="D3793" s="20" t="s">
        <v>3605</v>
      </c>
      <c r="E3793" s="89" t="s">
        <v>13</v>
      </c>
      <c r="F3793" s="89" t="s">
        <v>13</v>
      </c>
      <c r="G3793" s="89" t="s">
        <v>242</v>
      </c>
      <c r="H3793" s="89"/>
      <c r="I3793" s="89"/>
      <c r="J3793" s="89">
        <v>2144</v>
      </c>
      <c r="K3793" s="91" t="s">
        <v>19</v>
      </c>
    </row>
    <row r="3794" spans="2:11" ht="16.350000000000001" customHeight="1" thickBot="1" x14ac:dyDescent="0.45">
      <c r="B3794" s="90"/>
      <c r="C3794" s="90"/>
      <c r="D3794" s="48" t="s">
        <v>3606</v>
      </c>
      <c r="E3794" s="90"/>
      <c r="F3794" s="90"/>
      <c r="G3794" s="90"/>
      <c r="H3794" s="90"/>
      <c r="I3794" s="90"/>
      <c r="J3794" s="90"/>
      <c r="K3794" s="92"/>
    </row>
    <row r="3795" spans="2:11" ht="15.6" customHeight="1" x14ac:dyDescent="0.4">
      <c r="B3795" s="89">
        <v>1895</v>
      </c>
      <c r="C3795" s="89">
        <v>2547</v>
      </c>
      <c r="D3795" s="20" t="s">
        <v>3607</v>
      </c>
      <c r="E3795" s="89" t="s">
        <v>13</v>
      </c>
      <c r="F3795" s="89" t="s">
        <v>13</v>
      </c>
      <c r="G3795" s="89" t="s">
        <v>14</v>
      </c>
      <c r="H3795" s="89"/>
      <c r="I3795" s="89"/>
      <c r="J3795" s="89">
        <v>2060</v>
      </c>
      <c r="K3795" s="91" t="s">
        <v>19</v>
      </c>
    </row>
    <row r="3796" spans="2:11" ht="16.350000000000001" customHeight="1" thickBot="1" x14ac:dyDescent="0.45">
      <c r="B3796" s="90"/>
      <c r="C3796" s="90"/>
      <c r="D3796" s="48" t="s">
        <v>3608</v>
      </c>
      <c r="E3796" s="90"/>
      <c r="F3796" s="90"/>
      <c r="G3796" s="90"/>
      <c r="H3796" s="90"/>
      <c r="I3796" s="90"/>
      <c r="J3796" s="90"/>
      <c r="K3796" s="92"/>
    </row>
    <row r="3797" spans="2:11" ht="15.6" customHeight="1" x14ac:dyDescent="0.4">
      <c r="B3797" s="89">
        <v>1896</v>
      </c>
      <c r="C3797" s="89">
        <v>2548</v>
      </c>
      <c r="D3797" s="20" t="s">
        <v>3609</v>
      </c>
      <c r="E3797" s="89" t="s">
        <v>13</v>
      </c>
      <c r="F3797" s="89" t="s">
        <v>13</v>
      </c>
      <c r="G3797" s="89" t="s">
        <v>29</v>
      </c>
      <c r="H3797" s="89"/>
      <c r="I3797" s="89"/>
      <c r="J3797" s="89">
        <v>2038</v>
      </c>
      <c r="K3797" s="91" t="s">
        <v>19</v>
      </c>
    </row>
    <row r="3798" spans="2:11" ht="16.350000000000001" customHeight="1" thickBot="1" x14ac:dyDescent="0.45">
      <c r="B3798" s="90"/>
      <c r="C3798" s="90"/>
      <c r="D3798" s="48" t="s">
        <v>3610</v>
      </c>
      <c r="E3798" s="90"/>
      <c r="F3798" s="90"/>
      <c r="G3798" s="90"/>
      <c r="H3798" s="90"/>
      <c r="I3798" s="90"/>
      <c r="J3798" s="90"/>
      <c r="K3798" s="92"/>
    </row>
    <row r="3799" spans="2:11" ht="15.6" customHeight="1" x14ac:dyDescent="0.4">
      <c r="B3799" s="89">
        <v>1897</v>
      </c>
      <c r="C3799" s="89">
        <v>2549</v>
      </c>
      <c r="D3799" s="20" t="s">
        <v>3611</v>
      </c>
      <c r="E3799" s="89">
        <v>50</v>
      </c>
      <c r="F3799" s="89" t="s">
        <v>13</v>
      </c>
      <c r="G3799" s="89" t="s">
        <v>32</v>
      </c>
      <c r="H3799" s="89"/>
      <c r="I3799" s="89"/>
      <c r="J3799" s="89">
        <v>2133</v>
      </c>
      <c r="K3799" s="91" t="s">
        <v>19</v>
      </c>
    </row>
    <row r="3800" spans="2:11" ht="16.350000000000001" customHeight="1" thickBot="1" x14ac:dyDescent="0.45">
      <c r="B3800" s="90"/>
      <c r="C3800" s="90"/>
      <c r="D3800" s="48" t="s">
        <v>3612</v>
      </c>
      <c r="E3800" s="90"/>
      <c r="F3800" s="90"/>
      <c r="G3800" s="90"/>
      <c r="H3800" s="90"/>
      <c r="I3800" s="90"/>
      <c r="J3800" s="90"/>
      <c r="K3800" s="92"/>
    </row>
    <row r="3801" spans="2:11" ht="15.6" customHeight="1" x14ac:dyDescent="0.4">
      <c r="B3801" s="89">
        <v>1898</v>
      </c>
      <c r="C3801" s="89">
        <v>2550</v>
      </c>
      <c r="D3801" s="20" t="s">
        <v>3613</v>
      </c>
      <c r="E3801" s="89">
        <v>58</v>
      </c>
      <c r="F3801" s="89" t="s">
        <v>13</v>
      </c>
      <c r="G3801" s="89" t="s">
        <v>79</v>
      </c>
      <c r="H3801" s="89"/>
      <c r="I3801" s="89"/>
      <c r="J3801" s="89">
        <v>2120</v>
      </c>
      <c r="K3801" s="91" t="s">
        <v>19</v>
      </c>
    </row>
    <row r="3802" spans="2:11" ht="16.350000000000001" customHeight="1" thickBot="1" x14ac:dyDescent="0.45">
      <c r="B3802" s="90"/>
      <c r="C3802" s="90"/>
      <c r="D3802" s="48" t="s">
        <v>3614</v>
      </c>
      <c r="E3802" s="90"/>
      <c r="F3802" s="90"/>
      <c r="G3802" s="90"/>
      <c r="H3802" s="90"/>
      <c r="I3802" s="90"/>
      <c r="J3802" s="90"/>
      <c r="K3802" s="92"/>
    </row>
    <row r="3803" spans="2:11" ht="15.6" customHeight="1" x14ac:dyDescent="0.4">
      <c r="B3803" s="89">
        <v>1899</v>
      </c>
      <c r="C3803" s="89">
        <v>2551</v>
      </c>
      <c r="D3803" s="20" t="s">
        <v>3615</v>
      </c>
      <c r="E3803" s="89">
        <v>70</v>
      </c>
      <c r="F3803" s="89" t="s">
        <v>13</v>
      </c>
      <c r="G3803" s="89" t="s">
        <v>169</v>
      </c>
      <c r="H3803" s="89"/>
      <c r="I3803" s="89"/>
      <c r="J3803" s="89">
        <v>2085</v>
      </c>
      <c r="K3803" s="91" t="s">
        <v>19</v>
      </c>
    </row>
    <row r="3804" spans="2:11" ht="16.350000000000001" customHeight="1" thickBot="1" x14ac:dyDescent="0.45">
      <c r="B3804" s="90"/>
      <c r="C3804" s="90"/>
      <c r="D3804" s="48" t="s">
        <v>3616</v>
      </c>
      <c r="E3804" s="90"/>
      <c r="F3804" s="90"/>
      <c r="G3804" s="90"/>
      <c r="H3804" s="90"/>
      <c r="I3804" s="90"/>
      <c r="J3804" s="90"/>
      <c r="K3804" s="92"/>
    </row>
    <row r="3805" spans="2:11" ht="15.6" customHeight="1" x14ac:dyDescent="0.4">
      <c r="B3805" s="89">
        <v>1900</v>
      </c>
      <c r="C3805" s="89">
        <v>2552</v>
      </c>
      <c r="D3805" s="20" t="s">
        <v>3617</v>
      </c>
      <c r="E3805" s="89">
        <v>97</v>
      </c>
      <c r="F3805" s="89" t="s">
        <v>13</v>
      </c>
      <c r="G3805" s="89" t="s">
        <v>85</v>
      </c>
      <c r="H3805" s="89"/>
      <c r="I3805" s="89"/>
      <c r="J3805" s="89">
        <v>2017</v>
      </c>
      <c r="K3805" s="91" t="s">
        <v>19</v>
      </c>
    </row>
    <row r="3806" spans="2:11" ht="16.350000000000001" customHeight="1" thickBot="1" x14ac:dyDescent="0.45">
      <c r="B3806" s="90"/>
      <c r="C3806" s="90"/>
      <c r="D3806" s="48" t="s">
        <v>3618</v>
      </c>
      <c r="E3806" s="90"/>
      <c r="F3806" s="90"/>
      <c r="G3806" s="90"/>
      <c r="H3806" s="90"/>
      <c r="I3806" s="90"/>
      <c r="J3806" s="90"/>
      <c r="K3806" s="92"/>
    </row>
    <row r="3807" spans="2:11" ht="15.6" customHeight="1" x14ac:dyDescent="0.4">
      <c r="B3807" s="89">
        <v>1901</v>
      </c>
      <c r="C3807" s="89">
        <v>2553</v>
      </c>
      <c r="D3807" s="20" t="s">
        <v>3619</v>
      </c>
      <c r="E3807" s="89">
        <v>44</v>
      </c>
      <c r="F3807" s="89" t="s">
        <v>13</v>
      </c>
      <c r="G3807" s="89" t="s">
        <v>85</v>
      </c>
      <c r="H3807" s="89"/>
      <c r="I3807" s="89"/>
      <c r="J3807" s="89">
        <v>2064</v>
      </c>
      <c r="K3807" s="91" t="s">
        <v>19</v>
      </c>
    </row>
    <row r="3808" spans="2:11" ht="16.350000000000001" customHeight="1" thickBot="1" x14ac:dyDescent="0.45">
      <c r="B3808" s="90"/>
      <c r="C3808" s="90"/>
      <c r="D3808" s="48" t="s">
        <v>3620</v>
      </c>
      <c r="E3808" s="90"/>
      <c r="F3808" s="90"/>
      <c r="G3808" s="90"/>
      <c r="H3808" s="90"/>
      <c r="I3808" s="90"/>
      <c r="J3808" s="90"/>
      <c r="K3808" s="92"/>
    </row>
    <row r="3809" spans="2:11" ht="15.6" customHeight="1" x14ac:dyDescent="0.4">
      <c r="B3809" s="89">
        <v>1902</v>
      </c>
      <c r="C3809" s="89">
        <v>2554</v>
      </c>
      <c r="D3809" s="20" t="s">
        <v>3621</v>
      </c>
      <c r="E3809" s="89">
        <v>87</v>
      </c>
      <c r="F3809" s="89" t="s">
        <v>13</v>
      </c>
      <c r="G3809" s="89" t="s">
        <v>85</v>
      </c>
      <c r="H3809" s="89"/>
      <c r="I3809" s="89"/>
      <c r="J3809" s="89">
        <v>1985</v>
      </c>
      <c r="K3809" s="91" t="s">
        <v>19</v>
      </c>
    </row>
    <row r="3810" spans="2:11" ht="16.350000000000001" customHeight="1" thickBot="1" x14ac:dyDescent="0.45">
      <c r="B3810" s="90"/>
      <c r="C3810" s="90"/>
      <c r="D3810" s="48" t="s">
        <v>3622</v>
      </c>
      <c r="E3810" s="90"/>
      <c r="F3810" s="90"/>
      <c r="G3810" s="90"/>
      <c r="H3810" s="90"/>
      <c r="I3810" s="90"/>
      <c r="J3810" s="90"/>
      <c r="K3810" s="92"/>
    </row>
    <row r="3811" spans="2:11" ht="15.6" customHeight="1" x14ac:dyDescent="0.4">
      <c r="B3811" s="89">
        <v>1903</v>
      </c>
      <c r="C3811" s="89">
        <v>2555</v>
      </c>
      <c r="D3811" s="20" t="s">
        <v>3623</v>
      </c>
      <c r="E3811" s="89" t="s">
        <v>13</v>
      </c>
      <c r="F3811" s="89" t="s">
        <v>13</v>
      </c>
      <c r="G3811" s="89" t="s">
        <v>54</v>
      </c>
      <c r="H3811" s="89"/>
      <c r="I3811" s="89"/>
      <c r="J3811" s="89">
        <v>1999</v>
      </c>
      <c r="K3811" s="91" t="s">
        <v>19</v>
      </c>
    </row>
    <row r="3812" spans="2:11" ht="16.350000000000001" customHeight="1" thickBot="1" x14ac:dyDescent="0.45">
      <c r="B3812" s="90"/>
      <c r="C3812" s="90"/>
      <c r="D3812" s="48" t="s">
        <v>3624</v>
      </c>
      <c r="E3812" s="90"/>
      <c r="F3812" s="90"/>
      <c r="G3812" s="90"/>
      <c r="H3812" s="90"/>
      <c r="I3812" s="90"/>
      <c r="J3812" s="90"/>
      <c r="K3812" s="92"/>
    </row>
    <row r="3813" spans="2:11" ht="15.6" customHeight="1" x14ac:dyDescent="0.4">
      <c r="B3813" s="89">
        <v>1904</v>
      </c>
      <c r="C3813" s="89">
        <v>2556</v>
      </c>
      <c r="D3813" s="20" t="s">
        <v>3625</v>
      </c>
      <c r="E3813" s="89">
        <v>99</v>
      </c>
      <c r="F3813" s="89" t="s">
        <v>13</v>
      </c>
      <c r="G3813" s="89" t="s">
        <v>292</v>
      </c>
      <c r="H3813" s="89">
        <v>9</v>
      </c>
      <c r="I3813" s="89">
        <v>-2</v>
      </c>
      <c r="J3813" s="89">
        <v>2139</v>
      </c>
      <c r="K3813" s="91" t="s">
        <v>15</v>
      </c>
    </row>
    <row r="3814" spans="2:11" ht="16.350000000000001" customHeight="1" thickBot="1" x14ac:dyDescent="0.45">
      <c r="B3814" s="90"/>
      <c r="C3814" s="90"/>
      <c r="D3814" s="48" t="s">
        <v>3626</v>
      </c>
      <c r="E3814" s="90"/>
      <c r="F3814" s="90"/>
      <c r="G3814" s="90"/>
      <c r="H3814" s="90"/>
      <c r="I3814" s="90"/>
      <c r="J3814" s="90"/>
      <c r="K3814" s="92"/>
    </row>
    <row r="3815" spans="2:11" ht="15.6" customHeight="1" x14ac:dyDescent="0.4">
      <c r="B3815" s="89">
        <v>1905</v>
      </c>
      <c r="C3815" s="89">
        <v>2557</v>
      </c>
      <c r="D3815" s="20" t="s">
        <v>3627</v>
      </c>
      <c r="E3815" s="89">
        <v>64</v>
      </c>
      <c r="F3815" s="89" t="s">
        <v>13</v>
      </c>
      <c r="G3815" s="89" t="s">
        <v>29</v>
      </c>
      <c r="H3815" s="89"/>
      <c r="I3815" s="89"/>
      <c r="J3815" s="89">
        <v>2020</v>
      </c>
      <c r="K3815" s="91" t="s">
        <v>19</v>
      </c>
    </row>
    <row r="3816" spans="2:11" ht="16.350000000000001" customHeight="1" thickBot="1" x14ac:dyDescent="0.45">
      <c r="B3816" s="90"/>
      <c r="C3816" s="90"/>
      <c r="D3816" s="48" t="s">
        <v>3628</v>
      </c>
      <c r="E3816" s="90"/>
      <c r="F3816" s="90"/>
      <c r="G3816" s="90"/>
      <c r="H3816" s="90"/>
      <c r="I3816" s="90"/>
      <c r="J3816" s="90"/>
      <c r="K3816" s="92"/>
    </row>
    <row r="3817" spans="2:11" ht="15.6" customHeight="1" x14ac:dyDescent="0.4">
      <c r="B3817" s="89">
        <v>1906</v>
      </c>
      <c r="C3817" s="89">
        <v>2558</v>
      </c>
      <c r="D3817" s="20" t="s">
        <v>3629</v>
      </c>
      <c r="E3817" s="89" t="s">
        <v>13</v>
      </c>
      <c r="F3817" s="89" t="s">
        <v>13</v>
      </c>
      <c r="G3817" s="89" t="s">
        <v>39</v>
      </c>
      <c r="H3817" s="89"/>
      <c r="I3817" s="89"/>
      <c r="J3817" s="89">
        <v>2060</v>
      </c>
      <c r="K3817" s="91" t="s">
        <v>19</v>
      </c>
    </row>
    <row r="3818" spans="2:11" ht="16.350000000000001" customHeight="1" thickBot="1" x14ac:dyDescent="0.45">
      <c r="B3818" s="90"/>
      <c r="C3818" s="90"/>
      <c r="D3818" s="48" t="s">
        <v>3630</v>
      </c>
      <c r="E3818" s="90"/>
      <c r="F3818" s="90"/>
      <c r="G3818" s="90"/>
      <c r="H3818" s="90"/>
      <c r="I3818" s="90"/>
      <c r="J3818" s="90"/>
      <c r="K3818" s="92"/>
    </row>
    <row r="3819" spans="2:11" ht="15.6" customHeight="1" x14ac:dyDescent="0.4">
      <c r="B3819" s="89">
        <v>1907</v>
      </c>
      <c r="C3819" s="89">
        <v>2559</v>
      </c>
      <c r="D3819" s="20" t="s">
        <v>3631</v>
      </c>
      <c r="E3819" s="89" t="s">
        <v>13</v>
      </c>
      <c r="F3819" s="89" t="s">
        <v>13</v>
      </c>
      <c r="G3819" s="89" t="s">
        <v>39</v>
      </c>
      <c r="H3819" s="89"/>
      <c r="I3819" s="89"/>
      <c r="J3819" s="89">
        <v>2053</v>
      </c>
      <c r="K3819" s="91" t="s">
        <v>19</v>
      </c>
    </row>
    <row r="3820" spans="2:11" ht="16.350000000000001" customHeight="1" thickBot="1" x14ac:dyDescent="0.45">
      <c r="B3820" s="90"/>
      <c r="C3820" s="90"/>
      <c r="D3820" s="48" t="s">
        <v>3632</v>
      </c>
      <c r="E3820" s="90"/>
      <c r="F3820" s="90"/>
      <c r="G3820" s="90"/>
      <c r="H3820" s="90"/>
      <c r="I3820" s="90"/>
      <c r="J3820" s="90"/>
      <c r="K3820" s="92"/>
    </row>
    <row r="3821" spans="2:11" ht="15.6" customHeight="1" x14ac:dyDescent="0.4">
      <c r="B3821" s="89">
        <v>1908</v>
      </c>
      <c r="C3821" s="89">
        <v>3762</v>
      </c>
      <c r="D3821" s="20" t="s">
        <v>3633</v>
      </c>
      <c r="E3821" s="89" t="s">
        <v>13</v>
      </c>
      <c r="F3821" s="89" t="s">
        <v>13</v>
      </c>
      <c r="G3821" s="89" t="s">
        <v>14</v>
      </c>
      <c r="H3821" s="89"/>
      <c r="I3821" s="89"/>
      <c r="J3821" s="89">
        <v>2050</v>
      </c>
      <c r="K3821" s="91" t="s">
        <v>19</v>
      </c>
    </row>
    <row r="3822" spans="2:11" ht="16.350000000000001" customHeight="1" thickBot="1" x14ac:dyDescent="0.45">
      <c r="B3822" s="90"/>
      <c r="C3822" s="90"/>
      <c r="D3822" s="48" t="s">
        <v>3634</v>
      </c>
      <c r="E3822" s="90"/>
      <c r="F3822" s="90"/>
      <c r="G3822" s="90"/>
      <c r="H3822" s="90"/>
      <c r="I3822" s="90"/>
      <c r="J3822" s="90"/>
      <c r="K3822" s="92"/>
    </row>
    <row r="3823" spans="2:11" ht="15.6" customHeight="1" x14ac:dyDescent="0.4">
      <c r="B3823" s="89">
        <v>1909</v>
      </c>
      <c r="C3823" s="89">
        <v>3763</v>
      </c>
      <c r="D3823" s="20" t="s">
        <v>3635</v>
      </c>
      <c r="E3823" s="89" t="s">
        <v>13</v>
      </c>
      <c r="F3823" s="89" t="s">
        <v>13</v>
      </c>
      <c r="G3823" s="89" t="s">
        <v>14</v>
      </c>
      <c r="H3823" s="89"/>
      <c r="I3823" s="89"/>
      <c r="J3823" s="89">
        <v>2040</v>
      </c>
      <c r="K3823" s="91" t="s">
        <v>19</v>
      </c>
    </row>
    <row r="3824" spans="2:11" ht="16.350000000000001" customHeight="1" thickBot="1" x14ac:dyDescent="0.45">
      <c r="B3824" s="90"/>
      <c r="C3824" s="90"/>
      <c r="D3824" s="48" t="s">
        <v>3636</v>
      </c>
      <c r="E3824" s="90"/>
      <c r="F3824" s="90"/>
      <c r="G3824" s="90"/>
      <c r="H3824" s="90"/>
      <c r="I3824" s="90"/>
      <c r="J3824" s="90"/>
      <c r="K3824" s="92"/>
    </row>
    <row r="3825" spans="2:11" ht="15.6" customHeight="1" x14ac:dyDescent="0.4">
      <c r="B3825" s="89">
        <v>1910</v>
      </c>
      <c r="C3825" s="89">
        <v>2560</v>
      </c>
      <c r="D3825" s="20" t="s">
        <v>3637</v>
      </c>
      <c r="E3825" s="89" t="s">
        <v>13</v>
      </c>
      <c r="F3825" s="89" t="s">
        <v>13</v>
      </c>
      <c r="G3825" s="89" t="s">
        <v>22</v>
      </c>
      <c r="H3825" s="89"/>
      <c r="I3825" s="89"/>
      <c r="J3825" s="89">
        <v>1935</v>
      </c>
      <c r="K3825" s="91" t="s">
        <v>19</v>
      </c>
    </row>
    <row r="3826" spans="2:11" ht="16.350000000000001" customHeight="1" thickBot="1" x14ac:dyDescent="0.45">
      <c r="B3826" s="90"/>
      <c r="C3826" s="90"/>
      <c r="D3826" s="48" t="s">
        <v>3638</v>
      </c>
      <c r="E3826" s="90"/>
      <c r="F3826" s="90"/>
      <c r="G3826" s="90"/>
      <c r="H3826" s="90"/>
      <c r="I3826" s="90"/>
      <c r="J3826" s="90"/>
      <c r="K3826" s="92"/>
    </row>
    <row r="3827" spans="2:11" ht="15.6" customHeight="1" x14ac:dyDescent="0.4">
      <c r="B3827" s="89">
        <v>1911</v>
      </c>
      <c r="C3827" s="89">
        <v>4180</v>
      </c>
      <c r="D3827" s="20" t="s">
        <v>6443</v>
      </c>
      <c r="E3827" s="89" t="s">
        <v>13</v>
      </c>
      <c r="F3827" s="89" t="s">
        <v>13</v>
      </c>
      <c r="G3827" s="89" t="s">
        <v>494</v>
      </c>
      <c r="H3827" s="89">
        <v>9</v>
      </c>
      <c r="I3827" s="89">
        <v>15</v>
      </c>
      <c r="J3827" s="89">
        <v>2115</v>
      </c>
      <c r="K3827" s="91" t="s">
        <v>15</v>
      </c>
    </row>
    <row r="3828" spans="2:11" ht="16.350000000000001" customHeight="1" thickBot="1" x14ac:dyDescent="0.45">
      <c r="B3828" s="90"/>
      <c r="C3828" s="90"/>
      <c r="D3828" s="48" t="s">
        <v>6444</v>
      </c>
      <c r="E3828" s="90"/>
      <c r="F3828" s="90"/>
      <c r="G3828" s="90"/>
      <c r="H3828" s="90"/>
      <c r="I3828" s="90"/>
      <c r="J3828" s="90"/>
      <c r="K3828" s="92"/>
    </row>
    <row r="3829" spans="2:11" ht="15.6" customHeight="1" x14ac:dyDescent="0.4">
      <c r="B3829" s="89">
        <v>1912</v>
      </c>
      <c r="C3829" s="89">
        <v>2561</v>
      </c>
      <c r="D3829" s="20" t="s">
        <v>3639</v>
      </c>
      <c r="E3829" s="89" t="s">
        <v>46</v>
      </c>
      <c r="F3829" s="89" t="s">
        <v>57</v>
      </c>
      <c r="G3829" s="89" t="s">
        <v>29</v>
      </c>
      <c r="H3829" s="89"/>
      <c r="I3829" s="89"/>
      <c r="J3829" s="89">
        <v>2286</v>
      </c>
      <c r="K3829" s="91" t="s">
        <v>15</v>
      </c>
    </row>
    <row r="3830" spans="2:11" ht="16.350000000000001" customHeight="1" thickBot="1" x14ac:dyDescent="0.45">
      <c r="B3830" s="90"/>
      <c r="C3830" s="90"/>
      <c r="D3830" s="48" t="s">
        <v>3640</v>
      </c>
      <c r="E3830" s="90"/>
      <c r="F3830" s="90"/>
      <c r="G3830" s="90"/>
      <c r="H3830" s="90"/>
      <c r="I3830" s="90"/>
      <c r="J3830" s="90"/>
      <c r="K3830" s="92"/>
    </row>
    <row r="3831" spans="2:11" ht="15.6" customHeight="1" x14ac:dyDescent="0.4">
      <c r="B3831" s="89">
        <v>1913</v>
      </c>
      <c r="C3831" s="89">
        <v>2562</v>
      </c>
      <c r="D3831" s="20" t="s">
        <v>3641</v>
      </c>
      <c r="E3831" s="89">
        <v>39</v>
      </c>
      <c r="F3831" s="89" t="s">
        <v>13</v>
      </c>
      <c r="G3831" s="89" t="s">
        <v>29</v>
      </c>
      <c r="H3831" s="89"/>
      <c r="I3831" s="89"/>
      <c r="J3831" s="89">
        <v>2058</v>
      </c>
      <c r="K3831" s="91" t="s">
        <v>19</v>
      </c>
    </row>
    <row r="3832" spans="2:11" ht="16.350000000000001" customHeight="1" thickBot="1" x14ac:dyDescent="0.45">
      <c r="B3832" s="90"/>
      <c r="C3832" s="90"/>
      <c r="D3832" s="48" t="s">
        <v>3642</v>
      </c>
      <c r="E3832" s="90"/>
      <c r="F3832" s="90"/>
      <c r="G3832" s="90"/>
      <c r="H3832" s="90"/>
      <c r="I3832" s="90"/>
      <c r="J3832" s="90"/>
      <c r="K3832" s="92"/>
    </row>
    <row r="3833" spans="2:11" ht="15.6" customHeight="1" x14ac:dyDescent="0.4">
      <c r="B3833" s="89">
        <v>1914</v>
      </c>
      <c r="C3833" s="89">
        <v>3956</v>
      </c>
      <c r="D3833" s="20" t="s">
        <v>3643</v>
      </c>
      <c r="E3833" s="89" t="s">
        <v>13</v>
      </c>
      <c r="F3833" s="89" t="s">
        <v>13</v>
      </c>
      <c r="G3833" s="89" t="s">
        <v>22</v>
      </c>
      <c r="H3833" s="89"/>
      <c r="I3833" s="89"/>
      <c r="J3833" s="89">
        <v>2098</v>
      </c>
      <c r="K3833" s="91" t="s">
        <v>15</v>
      </c>
    </row>
    <row r="3834" spans="2:11" ht="16.350000000000001" customHeight="1" thickBot="1" x14ac:dyDescent="0.45">
      <c r="B3834" s="90"/>
      <c r="C3834" s="90"/>
      <c r="D3834" s="48" t="s">
        <v>3644</v>
      </c>
      <c r="E3834" s="90"/>
      <c r="F3834" s="90"/>
      <c r="G3834" s="90"/>
      <c r="H3834" s="90"/>
      <c r="I3834" s="90"/>
      <c r="J3834" s="90"/>
      <c r="K3834" s="92"/>
    </row>
    <row r="3835" spans="2:11" ht="15.6" customHeight="1" x14ac:dyDescent="0.4">
      <c r="B3835" s="89">
        <v>1915</v>
      </c>
      <c r="C3835" s="89">
        <v>3764</v>
      </c>
      <c r="D3835" s="20" t="s">
        <v>3645</v>
      </c>
      <c r="E3835" s="89" t="s">
        <v>13</v>
      </c>
      <c r="F3835" s="89" t="s">
        <v>13</v>
      </c>
      <c r="G3835" s="89" t="s">
        <v>85</v>
      </c>
      <c r="H3835" s="89"/>
      <c r="I3835" s="89"/>
      <c r="J3835" s="89">
        <v>2063</v>
      </c>
      <c r="K3835" s="91" t="s">
        <v>19</v>
      </c>
    </row>
    <row r="3836" spans="2:11" ht="16.350000000000001" customHeight="1" thickBot="1" x14ac:dyDescent="0.45">
      <c r="B3836" s="90"/>
      <c r="C3836" s="90"/>
      <c r="D3836" s="48" t="s">
        <v>3646</v>
      </c>
      <c r="E3836" s="90"/>
      <c r="F3836" s="90"/>
      <c r="G3836" s="90"/>
      <c r="H3836" s="90"/>
      <c r="I3836" s="90"/>
      <c r="J3836" s="90"/>
      <c r="K3836" s="92"/>
    </row>
    <row r="3837" spans="2:11" ht="15.6" customHeight="1" x14ac:dyDescent="0.4">
      <c r="B3837" s="89">
        <v>1916</v>
      </c>
      <c r="C3837" s="89">
        <v>3896</v>
      </c>
      <c r="D3837" s="20" t="s">
        <v>3647</v>
      </c>
      <c r="E3837" s="89" t="s">
        <v>3648</v>
      </c>
      <c r="F3837" s="89" t="s">
        <v>13</v>
      </c>
      <c r="G3837" s="89" t="s">
        <v>29</v>
      </c>
      <c r="H3837" s="89"/>
      <c r="I3837" s="89"/>
      <c r="J3837" s="89">
        <v>2124</v>
      </c>
      <c r="K3837" s="91" t="s">
        <v>15</v>
      </c>
    </row>
    <row r="3838" spans="2:11" ht="16.350000000000001" customHeight="1" thickBot="1" x14ac:dyDescent="0.45">
      <c r="B3838" s="90"/>
      <c r="C3838" s="90"/>
      <c r="D3838" s="48" t="s">
        <v>3649</v>
      </c>
      <c r="E3838" s="90"/>
      <c r="F3838" s="90"/>
      <c r="G3838" s="90"/>
      <c r="H3838" s="90"/>
      <c r="I3838" s="90"/>
      <c r="J3838" s="90"/>
      <c r="K3838" s="92"/>
    </row>
    <row r="3839" spans="2:11" ht="15.6" customHeight="1" x14ac:dyDescent="0.4">
      <c r="B3839" s="89">
        <v>1917</v>
      </c>
      <c r="C3839" s="89">
        <v>3765</v>
      </c>
      <c r="D3839" s="20" t="s">
        <v>3650</v>
      </c>
      <c r="E3839" s="89" t="s">
        <v>158</v>
      </c>
      <c r="F3839" s="89" t="s">
        <v>13</v>
      </c>
      <c r="G3839" s="89" t="s">
        <v>85</v>
      </c>
      <c r="H3839" s="89"/>
      <c r="I3839" s="89"/>
      <c r="J3839" s="89">
        <v>2074</v>
      </c>
      <c r="K3839" s="91" t="s">
        <v>19</v>
      </c>
    </row>
    <row r="3840" spans="2:11" ht="16.350000000000001" customHeight="1" thickBot="1" x14ac:dyDescent="0.45">
      <c r="B3840" s="90"/>
      <c r="C3840" s="90"/>
      <c r="D3840" s="48" t="s">
        <v>3651</v>
      </c>
      <c r="E3840" s="90"/>
      <c r="F3840" s="90"/>
      <c r="G3840" s="90"/>
      <c r="H3840" s="90"/>
      <c r="I3840" s="90"/>
      <c r="J3840" s="90"/>
      <c r="K3840" s="92"/>
    </row>
    <row r="3841" spans="2:11" ht="15.6" customHeight="1" x14ac:dyDescent="0.4">
      <c r="B3841" s="89">
        <v>1918</v>
      </c>
      <c r="C3841" s="89">
        <v>4187</v>
      </c>
      <c r="D3841" s="20" t="s">
        <v>6456</v>
      </c>
      <c r="E3841" s="89" t="s">
        <v>6107</v>
      </c>
      <c r="F3841" s="89" t="s">
        <v>13</v>
      </c>
      <c r="G3841" s="89" t="s">
        <v>43</v>
      </c>
      <c r="H3841" s="89">
        <v>11</v>
      </c>
      <c r="I3841" s="89">
        <v>15</v>
      </c>
      <c r="J3841" s="89">
        <v>2115</v>
      </c>
      <c r="K3841" s="91" t="s">
        <v>15</v>
      </c>
    </row>
    <row r="3842" spans="2:11" ht="16.350000000000001" customHeight="1" thickBot="1" x14ac:dyDescent="0.45">
      <c r="B3842" s="90"/>
      <c r="C3842" s="90"/>
      <c r="D3842" s="48" t="s">
        <v>6478</v>
      </c>
      <c r="E3842" s="90"/>
      <c r="F3842" s="90"/>
      <c r="G3842" s="90"/>
      <c r="H3842" s="90"/>
      <c r="I3842" s="90"/>
      <c r="J3842" s="90"/>
      <c r="K3842" s="92"/>
    </row>
    <row r="3843" spans="2:11" ht="15.6" customHeight="1" x14ac:dyDescent="0.4">
      <c r="B3843" s="89">
        <v>1919</v>
      </c>
      <c r="C3843" s="89">
        <v>4183</v>
      </c>
      <c r="D3843" s="20" t="s">
        <v>6452</v>
      </c>
      <c r="E3843" s="89" t="s">
        <v>203</v>
      </c>
      <c r="F3843" s="89" t="s">
        <v>13</v>
      </c>
      <c r="G3843" s="89" t="s">
        <v>43</v>
      </c>
      <c r="H3843" s="89">
        <v>11</v>
      </c>
      <c r="I3843" s="89">
        <v>57</v>
      </c>
      <c r="J3843" s="89">
        <v>2157</v>
      </c>
      <c r="K3843" s="91" t="s">
        <v>15</v>
      </c>
    </row>
    <row r="3844" spans="2:11" ht="16.350000000000001" customHeight="1" thickBot="1" x14ac:dyDescent="0.45">
      <c r="B3844" s="90"/>
      <c r="C3844" s="90"/>
      <c r="D3844" s="48" t="s">
        <v>6474</v>
      </c>
      <c r="E3844" s="90"/>
      <c r="F3844" s="90"/>
      <c r="G3844" s="90"/>
      <c r="H3844" s="90"/>
      <c r="I3844" s="90"/>
      <c r="J3844" s="90"/>
      <c r="K3844" s="92"/>
    </row>
    <row r="3845" spans="2:11" ht="15.6" customHeight="1" x14ac:dyDescent="0.4">
      <c r="B3845" s="89">
        <v>1920</v>
      </c>
      <c r="C3845" s="89">
        <v>2563</v>
      </c>
      <c r="D3845" s="20" t="s">
        <v>3652</v>
      </c>
      <c r="E3845" s="89">
        <v>99</v>
      </c>
      <c r="F3845" s="89" t="s">
        <v>184</v>
      </c>
      <c r="G3845" s="89" t="s">
        <v>79</v>
      </c>
      <c r="H3845" s="89">
        <v>7</v>
      </c>
      <c r="I3845" s="89">
        <v>-8</v>
      </c>
      <c r="J3845" s="89">
        <v>2239</v>
      </c>
      <c r="K3845" s="91" t="s">
        <v>15</v>
      </c>
    </row>
    <row r="3846" spans="2:11" ht="16.350000000000001" customHeight="1" thickBot="1" x14ac:dyDescent="0.45">
      <c r="B3846" s="90"/>
      <c r="C3846" s="90"/>
      <c r="D3846" s="48" t="s">
        <v>3653</v>
      </c>
      <c r="E3846" s="90"/>
      <c r="F3846" s="90"/>
      <c r="G3846" s="90"/>
      <c r="H3846" s="90"/>
      <c r="I3846" s="90"/>
      <c r="J3846" s="90"/>
      <c r="K3846" s="92"/>
    </row>
    <row r="3847" spans="2:11" ht="15.6" customHeight="1" x14ac:dyDescent="0.4">
      <c r="B3847" s="89">
        <v>1921</v>
      </c>
      <c r="C3847" s="89">
        <v>2564</v>
      </c>
      <c r="D3847" s="20" t="s">
        <v>3654</v>
      </c>
      <c r="E3847" s="89">
        <v>34</v>
      </c>
      <c r="F3847" s="89" t="s">
        <v>13</v>
      </c>
      <c r="G3847" s="89" t="s">
        <v>32</v>
      </c>
      <c r="H3847" s="89"/>
      <c r="I3847" s="89"/>
      <c r="J3847" s="89">
        <v>2016</v>
      </c>
      <c r="K3847" s="91" t="s">
        <v>19</v>
      </c>
    </row>
    <row r="3848" spans="2:11" ht="16.350000000000001" customHeight="1" thickBot="1" x14ac:dyDescent="0.45">
      <c r="B3848" s="90"/>
      <c r="C3848" s="90"/>
      <c r="D3848" s="48" t="s">
        <v>3655</v>
      </c>
      <c r="E3848" s="90"/>
      <c r="F3848" s="90"/>
      <c r="G3848" s="90"/>
      <c r="H3848" s="90"/>
      <c r="I3848" s="90"/>
      <c r="J3848" s="90"/>
      <c r="K3848" s="92"/>
    </row>
    <row r="3849" spans="2:11" ht="15.6" customHeight="1" x14ac:dyDescent="0.4">
      <c r="B3849" s="89">
        <v>1922</v>
      </c>
      <c r="C3849" s="89">
        <v>2565</v>
      </c>
      <c r="D3849" s="20" t="s">
        <v>3656</v>
      </c>
      <c r="E3849" s="89">
        <v>92</v>
      </c>
      <c r="F3849" s="89" t="s">
        <v>13</v>
      </c>
      <c r="G3849" s="89" t="s">
        <v>79</v>
      </c>
      <c r="H3849" s="89"/>
      <c r="I3849" s="89"/>
      <c r="J3849" s="89">
        <v>2050</v>
      </c>
      <c r="K3849" s="91" t="s">
        <v>19</v>
      </c>
    </row>
    <row r="3850" spans="2:11" ht="16.350000000000001" customHeight="1" thickBot="1" x14ac:dyDescent="0.45">
      <c r="B3850" s="90"/>
      <c r="C3850" s="90"/>
      <c r="D3850" s="48" t="s">
        <v>3657</v>
      </c>
      <c r="E3850" s="90"/>
      <c r="F3850" s="90"/>
      <c r="G3850" s="90"/>
      <c r="H3850" s="90"/>
      <c r="I3850" s="90"/>
      <c r="J3850" s="90"/>
      <c r="K3850" s="92"/>
    </row>
    <row r="3851" spans="2:11" ht="15.6" customHeight="1" x14ac:dyDescent="0.4">
      <c r="B3851" s="89">
        <v>1923</v>
      </c>
      <c r="C3851" s="89">
        <v>2566</v>
      </c>
      <c r="D3851" s="20" t="s">
        <v>3658</v>
      </c>
      <c r="E3851" s="89">
        <v>34</v>
      </c>
      <c r="F3851" s="89" t="s">
        <v>13</v>
      </c>
      <c r="G3851" s="89" t="s">
        <v>29</v>
      </c>
      <c r="H3851" s="89"/>
      <c r="I3851" s="89"/>
      <c r="J3851" s="89">
        <v>2050</v>
      </c>
      <c r="K3851" s="91" t="s">
        <v>19</v>
      </c>
    </row>
    <row r="3852" spans="2:11" ht="16.350000000000001" customHeight="1" thickBot="1" x14ac:dyDescent="0.45">
      <c r="B3852" s="90"/>
      <c r="C3852" s="90"/>
      <c r="D3852" s="48" t="s">
        <v>3659</v>
      </c>
      <c r="E3852" s="90"/>
      <c r="F3852" s="90"/>
      <c r="G3852" s="90"/>
      <c r="H3852" s="90"/>
      <c r="I3852" s="90"/>
      <c r="J3852" s="90"/>
      <c r="K3852" s="92"/>
    </row>
    <row r="3853" spans="2:11" ht="15.6" customHeight="1" x14ac:dyDescent="0.4">
      <c r="B3853" s="89">
        <v>1924</v>
      </c>
      <c r="C3853" s="89">
        <v>2567</v>
      </c>
      <c r="D3853" s="20" t="s">
        <v>3660</v>
      </c>
      <c r="E3853" s="89">
        <v>91</v>
      </c>
      <c r="F3853" s="89" t="s">
        <v>13</v>
      </c>
      <c r="G3853" s="89" t="s">
        <v>103</v>
      </c>
      <c r="H3853" s="89"/>
      <c r="I3853" s="89"/>
      <c r="J3853" s="89">
        <v>1996</v>
      </c>
      <c r="K3853" s="91" t="s">
        <v>19</v>
      </c>
    </row>
    <row r="3854" spans="2:11" ht="16.350000000000001" customHeight="1" thickBot="1" x14ac:dyDescent="0.45">
      <c r="B3854" s="90"/>
      <c r="C3854" s="90"/>
      <c r="D3854" s="48" t="s">
        <v>3661</v>
      </c>
      <c r="E3854" s="90"/>
      <c r="F3854" s="90"/>
      <c r="G3854" s="90"/>
      <c r="H3854" s="90"/>
      <c r="I3854" s="90"/>
      <c r="J3854" s="90"/>
      <c r="K3854" s="92"/>
    </row>
    <row r="3855" spans="2:11" ht="15.6" customHeight="1" x14ac:dyDescent="0.4">
      <c r="B3855" s="89">
        <v>1925</v>
      </c>
      <c r="C3855" s="89">
        <v>2568</v>
      </c>
      <c r="D3855" s="20" t="s">
        <v>3662</v>
      </c>
      <c r="E3855" s="89">
        <v>46</v>
      </c>
      <c r="F3855" s="89" t="s">
        <v>13</v>
      </c>
      <c r="G3855" s="89" t="s">
        <v>32</v>
      </c>
      <c r="H3855" s="89"/>
      <c r="I3855" s="89"/>
      <c r="J3855" s="89">
        <v>2059</v>
      </c>
      <c r="K3855" s="91" t="s">
        <v>19</v>
      </c>
    </row>
    <row r="3856" spans="2:11" ht="16.350000000000001" customHeight="1" thickBot="1" x14ac:dyDescent="0.45">
      <c r="B3856" s="90"/>
      <c r="C3856" s="90"/>
      <c r="D3856" s="48" t="s">
        <v>3663</v>
      </c>
      <c r="E3856" s="90"/>
      <c r="F3856" s="90"/>
      <c r="G3856" s="90"/>
      <c r="H3856" s="90"/>
      <c r="I3856" s="90"/>
      <c r="J3856" s="90"/>
      <c r="K3856" s="92"/>
    </row>
    <row r="3857" spans="2:11" ht="15.6" customHeight="1" x14ac:dyDescent="0.4">
      <c r="B3857" s="89">
        <v>1926</v>
      </c>
      <c r="C3857" s="89">
        <v>2569</v>
      </c>
      <c r="D3857" s="20" t="s">
        <v>3664</v>
      </c>
      <c r="E3857" s="89">
        <v>91</v>
      </c>
      <c r="F3857" s="89" t="s">
        <v>13</v>
      </c>
      <c r="G3857" s="89" t="s">
        <v>85</v>
      </c>
      <c r="H3857" s="89"/>
      <c r="I3857" s="89"/>
      <c r="J3857" s="89">
        <v>1910</v>
      </c>
      <c r="K3857" s="91" t="s">
        <v>19</v>
      </c>
    </row>
    <row r="3858" spans="2:11" ht="16.350000000000001" customHeight="1" thickBot="1" x14ac:dyDescent="0.45">
      <c r="B3858" s="90"/>
      <c r="C3858" s="90"/>
      <c r="D3858" s="48" t="s">
        <v>3665</v>
      </c>
      <c r="E3858" s="90"/>
      <c r="F3858" s="90"/>
      <c r="G3858" s="90"/>
      <c r="H3858" s="90"/>
      <c r="I3858" s="90"/>
      <c r="J3858" s="90"/>
      <c r="K3858" s="92"/>
    </row>
    <row r="3859" spans="2:11" ht="15.6" customHeight="1" x14ac:dyDescent="0.4">
      <c r="B3859" s="89">
        <v>1927</v>
      </c>
      <c r="C3859" s="89">
        <v>2570</v>
      </c>
      <c r="D3859" s="20" t="s">
        <v>3666</v>
      </c>
      <c r="E3859" s="89">
        <v>92</v>
      </c>
      <c r="F3859" s="89" t="s">
        <v>13</v>
      </c>
      <c r="G3859" s="89" t="s">
        <v>29</v>
      </c>
      <c r="H3859" s="89"/>
      <c r="I3859" s="89"/>
      <c r="J3859" s="89">
        <v>2050</v>
      </c>
      <c r="K3859" s="91" t="s">
        <v>19</v>
      </c>
    </row>
    <row r="3860" spans="2:11" ht="16.350000000000001" customHeight="1" thickBot="1" x14ac:dyDescent="0.45">
      <c r="B3860" s="90"/>
      <c r="C3860" s="90"/>
      <c r="D3860" s="48" t="s">
        <v>3667</v>
      </c>
      <c r="E3860" s="90"/>
      <c r="F3860" s="90"/>
      <c r="G3860" s="90"/>
      <c r="H3860" s="90"/>
      <c r="I3860" s="90"/>
      <c r="J3860" s="90"/>
      <c r="K3860" s="92"/>
    </row>
    <row r="3861" spans="2:11" ht="15.6" customHeight="1" x14ac:dyDescent="0.4">
      <c r="B3861" s="89">
        <v>1928</v>
      </c>
      <c r="C3861" s="89">
        <v>2571</v>
      </c>
      <c r="D3861" s="20" t="s">
        <v>3668</v>
      </c>
      <c r="E3861" s="89">
        <v>46</v>
      </c>
      <c r="F3861" s="89" t="s">
        <v>13</v>
      </c>
      <c r="G3861" s="89" t="s">
        <v>29</v>
      </c>
      <c r="H3861" s="89"/>
      <c r="I3861" s="89"/>
      <c r="J3861" s="89">
        <v>2035</v>
      </c>
      <c r="K3861" s="91" t="s">
        <v>19</v>
      </c>
    </row>
    <row r="3862" spans="2:11" ht="16.350000000000001" customHeight="1" thickBot="1" x14ac:dyDescent="0.45">
      <c r="B3862" s="90"/>
      <c r="C3862" s="90"/>
      <c r="D3862" s="48" t="s">
        <v>3669</v>
      </c>
      <c r="E3862" s="90"/>
      <c r="F3862" s="90"/>
      <c r="G3862" s="90"/>
      <c r="H3862" s="90"/>
      <c r="I3862" s="90"/>
      <c r="J3862" s="90"/>
      <c r="K3862" s="92"/>
    </row>
    <row r="3863" spans="2:11" ht="15.6" customHeight="1" x14ac:dyDescent="0.4">
      <c r="B3863" s="89">
        <v>1929</v>
      </c>
      <c r="C3863" s="89">
        <v>2572</v>
      </c>
      <c r="D3863" s="20" t="s">
        <v>3670</v>
      </c>
      <c r="E3863" s="89" t="s">
        <v>13</v>
      </c>
      <c r="F3863" s="89" t="s">
        <v>13</v>
      </c>
      <c r="G3863" s="89" t="s">
        <v>39</v>
      </c>
      <c r="H3863" s="89"/>
      <c r="I3863" s="89"/>
      <c r="J3863" s="89">
        <v>2056</v>
      </c>
      <c r="K3863" s="91" t="s">
        <v>19</v>
      </c>
    </row>
    <row r="3864" spans="2:11" ht="16.350000000000001" customHeight="1" thickBot="1" x14ac:dyDescent="0.45">
      <c r="B3864" s="90"/>
      <c r="C3864" s="90"/>
      <c r="D3864" s="48" t="s">
        <v>3671</v>
      </c>
      <c r="E3864" s="90"/>
      <c r="F3864" s="90"/>
      <c r="G3864" s="90"/>
      <c r="H3864" s="90"/>
      <c r="I3864" s="90"/>
      <c r="J3864" s="90"/>
      <c r="K3864" s="92"/>
    </row>
    <row r="3865" spans="2:11" ht="15.6" customHeight="1" x14ac:dyDescent="0.4">
      <c r="B3865" s="89">
        <v>1930</v>
      </c>
      <c r="C3865" s="89">
        <v>2573</v>
      </c>
      <c r="D3865" s="20" t="s">
        <v>3672</v>
      </c>
      <c r="E3865" s="89" t="s">
        <v>13</v>
      </c>
      <c r="F3865" s="89" t="s">
        <v>13</v>
      </c>
      <c r="G3865" s="89" t="s">
        <v>469</v>
      </c>
      <c r="H3865" s="89"/>
      <c r="I3865" s="89"/>
      <c r="J3865" s="89">
        <v>1980</v>
      </c>
      <c r="K3865" s="91" t="s">
        <v>19</v>
      </c>
    </row>
    <row r="3866" spans="2:11" ht="16.350000000000001" customHeight="1" thickBot="1" x14ac:dyDescent="0.45">
      <c r="B3866" s="90"/>
      <c r="C3866" s="90"/>
      <c r="D3866" s="48" t="s">
        <v>3673</v>
      </c>
      <c r="E3866" s="90"/>
      <c r="F3866" s="90"/>
      <c r="G3866" s="90"/>
      <c r="H3866" s="90"/>
      <c r="I3866" s="90"/>
      <c r="J3866" s="90"/>
      <c r="K3866" s="92"/>
    </row>
    <row r="3867" spans="2:11" ht="15.6" customHeight="1" x14ac:dyDescent="0.4">
      <c r="B3867" s="89">
        <v>1931</v>
      </c>
      <c r="C3867" s="89">
        <v>4086</v>
      </c>
      <c r="D3867" s="20" t="s">
        <v>6162</v>
      </c>
      <c r="E3867" s="89" t="s">
        <v>2331</v>
      </c>
      <c r="F3867" s="89" t="s">
        <v>13</v>
      </c>
      <c r="G3867" s="89" t="s">
        <v>79</v>
      </c>
      <c r="H3867" s="89">
        <v>9</v>
      </c>
      <c r="I3867" s="89">
        <v>-16</v>
      </c>
      <c r="J3867" s="89">
        <v>2111</v>
      </c>
      <c r="K3867" s="91" t="s">
        <v>15</v>
      </c>
    </row>
    <row r="3868" spans="2:11" ht="16.350000000000001" customHeight="1" thickBot="1" x14ac:dyDescent="0.45">
      <c r="B3868" s="90"/>
      <c r="C3868" s="90"/>
      <c r="D3868" s="48" t="s">
        <v>6210</v>
      </c>
      <c r="E3868" s="90"/>
      <c r="F3868" s="90"/>
      <c r="G3868" s="90"/>
      <c r="H3868" s="90"/>
      <c r="I3868" s="90"/>
      <c r="J3868" s="90"/>
      <c r="K3868" s="92"/>
    </row>
    <row r="3869" spans="2:11" ht="15.6" customHeight="1" x14ac:dyDescent="0.4">
      <c r="B3869" s="89">
        <v>1932</v>
      </c>
      <c r="C3869" s="89">
        <v>2574</v>
      </c>
      <c r="D3869" s="20" t="s">
        <v>3674</v>
      </c>
      <c r="E3869" s="89">
        <v>75</v>
      </c>
      <c r="F3869" s="89" t="s">
        <v>13</v>
      </c>
      <c r="G3869" s="89" t="s">
        <v>79</v>
      </c>
      <c r="H3869" s="89">
        <v>13</v>
      </c>
      <c r="I3869" s="89">
        <v>-15</v>
      </c>
      <c r="J3869" s="89">
        <v>2086</v>
      </c>
      <c r="K3869" s="91" t="s">
        <v>15</v>
      </c>
    </row>
    <row r="3870" spans="2:11" ht="16.350000000000001" customHeight="1" thickBot="1" x14ac:dyDescent="0.45">
      <c r="B3870" s="90"/>
      <c r="C3870" s="90"/>
      <c r="D3870" s="48" t="s">
        <v>3675</v>
      </c>
      <c r="E3870" s="90"/>
      <c r="F3870" s="90"/>
      <c r="G3870" s="90"/>
      <c r="H3870" s="90"/>
      <c r="I3870" s="90"/>
      <c r="J3870" s="90"/>
      <c r="K3870" s="92"/>
    </row>
    <row r="3871" spans="2:11" ht="15.6" customHeight="1" x14ac:dyDescent="0.4">
      <c r="B3871" s="89">
        <v>1933</v>
      </c>
      <c r="C3871" s="89">
        <v>2575</v>
      </c>
      <c r="D3871" s="20" t="s">
        <v>3676</v>
      </c>
      <c r="E3871" s="89">
        <v>54</v>
      </c>
      <c r="F3871" s="89" t="s">
        <v>13</v>
      </c>
      <c r="G3871" s="89" t="s">
        <v>29</v>
      </c>
      <c r="H3871" s="89"/>
      <c r="I3871" s="89"/>
      <c r="J3871" s="89">
        <v>2042</v>
      </c>
      <c r="K3871" s="91" t="s">
        <v>19</v>
      </c>
    </row>
    <row r="3872" spans="2:11" ht="16.350000000000001" customHeight="1" thickBot="1" x14ac:dyDescent="0.45">
      <c r="B3872" s="90"/>
      <c r="C3872" s="90"/>
      <c r="D3872" s="48" t="s">
        <v>3677</v>
      </c>
      <c r="E3872" s="90"/>
      <c r="F3872" s="90"/>
      <c r="G3872" s="90"/>
      <c r="H3872" s="90"/>
      <c r="I3872" s="90"/>
      <c r="J3872" s="90"/>
      <c r="K3872" s="92"/>
    </row>
    <row r="3873" spans="2:11" ht="15.6" customHeight="1" x14ac:dyDescent="0.4">
      <c r="B3873" s="89">
        <v>1934</v>
      </c>
      <c r="C3873" s="89">
        <v>2576</v>
      </c>
      <c r="D3873" s="20" t="s">
        <v>3678</v>
      </c>
      <c r="E3873" s="89" t="s">
        <v>13</v>
      </c>
      <c r="F3873" s="89" t="s">
        <v>13</v>
      </c>
      <c r="G3873" s="89" t="s">
        <v>29</v>
      </c>
      <c r="H3873" s="89"/>
      <c r="I3873" s="89"/>
      <c r="J3873" s="89">
        <v>2058</v>
      </c>
      <c r="K3873" s="91" t="s">
        <v>19</v>
      </c>
    </row>
    <row r="3874" spans="2:11" ht="16.350000000000001" customHeight="1" thickBot="1" x14ac:dyDescent="0.45">
      <c r="B3874" s="90"/>
      <c r="C3874" s="90"/>
      <c r="D3874" s="48" t="s">
        <v>3679</v>
      </c>
      <c r="E3874" s="90"/>
      <c r="F3874" s="90"/>
      <c r="G3874" s="90"/>
      <c r="H3874" s="90"/>
      <c r="I3874" s="90"/>
      <c r="J3874" s="90"/>
      <c r="K3874" s="92"/>
    </row>
    <row r="3875" spans="2:11" ht="15.6" customHeight="1" x14ac:dyDescent="0.4">
      <c r="B3875" s="89">
        <v>1935</v>
      </c>
      <c r="C3875" s="89">
        <v>2577</v>
      </c>
      <c r="D3875" s="20" t="s">
        <v>3680</v>
      </c>
      <c r="E3875" s="89" t="s">
        <v>13</v>
      </c>
      <c r="F3875" s="89" t="s">
        <v>13</v>
      </c>
      <c r="G3875" s="89" t="s">
        <v>32</v>
      </c>
      <c r="H3875" s="89"/>
      <c r="I3875" s="89"/>
      <c r="J3875" s="89">
        <v>2004</v>
      </c>
      <c r="K3875" s="91" t="s">
        <v>19</v>
      </c>
    </row>
    <row r="3876" spans="2:11" ht="16.350000000000001" customHeight="1" thickBot="1" x14ac:dyDescent="0.45">
      <c r="B3876" s="90"/>
      <c r="C3876" s="90"/>
      <c r="D3876" s="48" t="s">
        <v>3681</v>
      </c>
      <c r="E3876" s="90"/>
      <c r="F3876" s="90"/>
      <c r="G3876" s="90"/>
      <c r="H3876" s="90"/>
      <c r="I3876" s="90"/>
      <c r="J3876" s="90"/>
      <c r="K3876" s="92"/>
    </row>
    <row r="3877" spans="2:11" ht="15.6" customHeight="1" x14ac:dyDescent="0.4">
      <c r="B3877" s="89">
        <v>1936</v>
      </c>
      <c r="C3877" s="89">
        <v>3766</v>
      </c>
      <c r="D3877" s="20" t="s">
        <v>3682</v>
      </c>
      <c r="E3877" s="89" t="s">
        <v>13</v>
      </c>
      <c r="F3877" s="89" t="s">
        <v>13</v>
      </c>
      <c r="G3877" s="89" t="s">
        <v>14</v>
      </c>
      <c r="H3877" s="89"/>
      <c r="I3877" s="89"/>
      <c r="J3877" s="89">
        <v>2060</v>
      </c>
      <c r="K3877" s="91" t="s">
        <v>19</v>
      </c>
    </row>
    <row r="3878" spans="2:11" ht="16.350000000000001" customHeight="1" thickBot="1" x14ac:dyDescent="0.45">
      <c r="B3878" s="90"/>
      <c r="C3878" s="90"/>
      <c r="D3878" s="48" t="s">
        <v>3683</v>
      </c>
      <c r="E3878" s="90"/>
      <c r="F3878" s="90"/>
      <c r="G3878" s="90"/>
      <c r="H3878" s="90"/>
      <c r="I3878" s="90"/>
      <c r="J3878" s="90"/>
      <c r="K3878" s="92"/>
    </row>
    <row r="3879" spans="2:11" ht="15.6" customHeight="1" x14ac:dyDescent="0.4">
      <c r="B3879" s="89">
        <v>1937</v>
      </c>
      <c r="C3879" s="89">
        <v>2578</v>
      </c>
      <c r="D3879" s="20" t="s">
        <v>3684</v>
      </c>
      <c r="E3879" s="89" t="s">
        <v>13</v>
      </c>
      <c r="F3879" s="89" t="s">
        <v>13</v>
      </c>
      <c r="G3879" s="89" t="s">
        <v>14</v>
      </c>
      <c r="H3879" s="89"/>
      <c r="I3879" s="89"/>
      <c r="J3879" s="89">
        <v>2035</v>
      </c>
      <c r="K3879" s="91" t="s">
        <v>19</v>
      </c>
    </row>
    <row r="3880" spans="2:11" ht="16.350000000000001" customHeight="1" thickBot="1" x14ac:dyDescent="0.45">
      <c r="B3880" s="90"/>
      <c r="C3880" s="90"/>
      <c r="D3880" s="48" t="s">
        <v>3685</v>
      </c>
      <c r="E3880" s="90"/>
      <c r="F3880" s="90"/>
      <c r="G3880" s="90"/>
      <c r="H3880" s="90"/>
      <c r="I3880" s="90"/>
      <c r="J3880" s="90"/>
      <c r="K3880" s="92"/>
    </row>
    <row r="3881" spans="2:11" ht="15.6" customHeight="1" x14ac:dyDescent="0.4">
      <c r="B3881" s="89">
        <v>1938</v>
      </c>
      <c r="C3881" s="89">
        <v>2579</v>
      </c>
      <c r="D3881" s="20" t="s">
        <v>3686</v>
      </c>
      <c r="E3881" s="89" t="s">
        <v>13</v>
      </c>
      <c r="F3881" s="89" t="s">
        <v>13</v>
      </c>
      <c r="G3881" s="89" t="s">
        <v>14</v>
      </c>
      <c r="H3881" s="89"/>
      <c r="I3881" s="89"/>
      <c r="J3881" s="89">
        <v>2063</v>
      </c>
      <c r="K3881" s="91" t="s">
        <v>19</v>
      </c>
    </row>
    <row r="3882" spans="2:11" ht="16.350000000000001" customHeight="1" thickBot="1" x14ac:dyDescent="0.45">
      <c r="B3882" s="90"/>
      <c r="C3882" s="90"/>
      <c r="D3882" s="48" t="s">
        <v>3687</v>
      </c>
      <c r="E3882" s="90"/>
      <c r="F3882" s="90"/>
      <c r="G3882" s="90"/>
      <c r="H3882" s="90"/>
      <c r="I3882" s="90"/>
      <c r="J3882" s="90"/>
      <c r="K3882" s="92"/>
    </row>
    <row r="3883" spans="2:11" ht="15.6" customHeight="1" x14ac:dyDescent="0.4">
      <c r="B3883" s="89">
        <v>1939</v>
      </c>
      <c r="C3883" s="89">
        <v>4179</v>
      </c>
      <c r="D3883" s="20" t="s">
        <v>6438</v>
      </c>
      <c r="E3883" s="89" t="s">
        <v>13</v>
      </c>
      <c r="F3883" s="89" t="s">
        <v>13</v>
      </c>
      <c r="G3883" s="89" t="s">
        <v>494</v>
      </c>
      <c r="H3883" s="89">
        <v>9</v>
      </c>
      <c r="I3883" s="89">
        <v>-82</v>
      </c>
      <c r="J3883" s="89">
        <v>2018</v>
      </c>
      <c r="K3883" s="91" t="s">
        <v>15</v>
      </c>
    </row>
    <row r="3884" spans="2:11" ht="16.350000000000001" customHeight="1" thickBot="1" x14ac:dyDescent="0.45">
      <c r="B3884" s="90"/>
      <c r="C3884" s="90"/>
      <c r="D3884" s="48" t="s">
        <v>6442</v>
      </c>
      <c r="E3884" s="90"/>
      <c r="F3884" s="90"/>
      <c r="G3884" s="90"/>
      <c r="H3884" s="90"/>
      <c r="I3884" s="90"/>
      <c r="J3884" s="90"/>
      <c r="K3884" s="92"/>
    </row>
    <row r="3885" spans="2:11" ht="15.6" customHeight="1" x14ac:dyDescent="0.4">
      <c r="B3885" s="89">
        <v>1940</v>
      </c>
      <c r="C3885" s="89">
        <v>2580</v>
      </c>
      <c r="D3885" s="20" t="s">
        <v>3688</v>
      </c>
      <c r="E3885" s="89" t="s">
        <v>13</v>
      </c>
      <c r="F3885" s="89" t="s">
        <v>13</v>
      </c>
      <c r="G3885" s="89" t="s">
        <v>14</v>
      </c>
      <c r="H3885" s="89"/>
      <c r="I3885" s="89"/>
      <c r="J3885" s="89">
        <v>2042</v>
      </c>
      <c r="K3885" s="91" t="s">
        <v>19</v>
      </c>
    </row>
    <row r="3886" spans="2:11" ht="16.350000000000001" customHeight="1" thickBot="1" x14ac:dyDescent="0.45">
      <c r="B3886" s="90"/>
      <c r="C3886" s="90"/>
      <c r="D3886" s="48" t="s">
        <v>3689</v>
      </c>
      <c r="E3886" s="90"/>
      <c r="F3886" s="90"/>
      <c r="G3886" s="90"/>
      <c r="H3886" s="90"/>
      <c r="I3886" s="90"/>
      <c r="J3886" s="90"/>
      <c r="K3886" s="92"/>
    </row>
    <row r="3887" spans="2:11" ht="15.6" customHeight="1" x14ac:dyDescent="0.4">
      <c r="B3887" s="89">
        <v>1941</v>
      </c>
      <c r="C3887" s="89">
        <v>3801</v>
      </c>
      <c r="D3887" s="20" t="s">
        <v>3690</v>
      </c>
      <c r="E3887" s="89" t="s">
        <v>13</v>
      </c>
      <c r="F3887" s="89" t="s">
        <v>13</v>
      </c>
      <c r="G3887" s="89" t="s">
        <v>14</v>
      </c>
      <c r="H3887" s="89"/>
      <c r="I3887" s="89"/>
      <c r="J3887" s="89">
        <v>2068</v>
      </c>
      <c r="K3887" s="91" t="s">
        <v>19</v>
      </c>
    </row>
    <row r="3888" spans="2:11" ht="16.350000000000001" customHeight="1" thickBot="1" x14ac:dyDescent="0.45">
      <c r="B3888" s="90"/>
      <c r="C3888" s="90"/>
      <c r="D3888" s="48" t="s">
        <v>3691</v>
      </c>
      <c r="E3888" s="90"/>
      <c r="F3888" s="90"/>
      <c r="G3888" s="90"/>
      <c r="H3888" s="90"/>
      <c r="I3888" s="90"/>
      <c r="J3888" s="90"/>
      <c r="K3888" s="92"/>
    </row>
    <row r="3889" spans="2:11" ht="15.6" customHeight="1" x14ac:dyDescent="0.4">
      <c r="B3889" s="89">
        <v>1942</v>
      </c>
      <c r="C3889" s="89">
        <v>2581</v>
      </c>
      <c r="D3889" s="20" t="s">
        <v>3692</v>
      </c>
      <c r="E3889" s="89">
        <v>89</v>
      </c>
      <c r="F3889" s="89" t="s">
        <v>13</v>
      </c>
      <c r="G3889" s="89" t="s">
        <v>29</v>
      </c>
      <c r="H3889" s="89"/>
      <c r="I3889" s="89"/>
      <c r="J3889" s="89">
        <v>2121</v>
      </c>
      <c r="K3889" s="91" t="s">
        <v>19</v>
      </c>
    </row>
    <row r="3890" spans="2:11" ht="16.350000000000001" customHeight="1" thickBot="1" x14ac:dyDescent="0.45">
      <c r="B3890" s="90"/>
      <c r="C3890" s="90"/>
      <c r="D3890" s="48" t="s">
        <v>3693</v>
      </c>
      <c r="E3890" s="90"/>
      <c r="F3890" s="90"/>
      <c r="G3890" s="90"/>
      <c r="H3890" s="90"/>
      <c r="I3890" s="90"/>
      <c r="J3890" s="90"/>
      <c r="K3890" s="92"/>
    </row>
    <row r="3891" spans="2:11" ht="15.6" customHeight="1" x14ac:dyDescent="0.4">
      <c r="B3891" s="89">
        <v>1943</v>
      </c>
      <c r="C3891" s="89">
        <v>2582</v>
      </c>
      <c r="D3891" s="20" t="s">
        <v>3694</v>
      </c>
      <c r="E3891" s="89">
        <v>56</v>
      </c>
      <c r="F3891" s="89" t="s">
        <v>13</v>
      </c>
      <c r="G3891" s="89" t="s">
        <v>193</v>
      </c>
      <c r="H3891" s="89"/>
      <c r="I3891" s="89"/>
      <c r="J3891" s="89">
        <v>2098</v>
      </c>
      <c r="K3891" s="91" t="s">
        <v>15</v>
      </c>
    </row>
    <row r="3892" spans="2:11" ht="16.350000000000001" customHeight="1" thickBot="1" x14ac:dyDescent="0.45">
      <c r="B3892" s="90"/>
      <c r="C3892" s="90"/>
      <c r="D3892" s="48" t="s">
        <v>3695</v>
      </c>
      <c r="E3892" s="90"/>
      <c r="F3892" s="90"/>
      <c r="G3892" s="90"/>
      <c r="H3892" s="90"/>
      <c r="I3892" s="90"/>
      <c r="J3892" s="90"/>
      <c r="K3892" s="92"/>
    </row>
    <row r="3893" spans="2:11" ht="15.6" customHeight="1" x14ac:dyDescent="0.4">
      <c r="B3893" s="89">
        <v>1944</v>
      </c>
      <c r="C3893" s="89">
        <v>2583</v>
      </c>
      <c r="D3893" s="20" t="s">
        <v>3696</v>
      </c>
      <c r="E3893" s="89">
        <v>58</v>
      </c>
      <c r="F3893" s="89" t="s">
        <v>13</v>
      </c>
      <c r="G3893" s="89" t="s">
        <v>193</v>
      </c>
      <c r="H3893" s="89"/>
      <c r="I3893" s="89"/>
      <c r="J3893" s="89">
        <v>2058</v>
      </c>
      <c r="K3893" s="91" t="s">
        <v>19</v>
      </c>
    </row>
    <row r="3894" spans="2:11" ht="16.350000000000001" customHeight="1" thickBot="1" x14ac:dyDescent="0.45">
      <c r="B3894" s="90"/>
      <c r="C3894" s="90"/>
      <c r="D3894" s="48" t="s">
        <v>3697</v>
      </c>
      <c r="E3894" s="90"/>
      <c r="F3894" s="90"/>
      <c r="G3894" s="90"/>
      <c r="H3894" s="90"/>
      <c r="I3894" s="90"/>
      <c r="J3894" s="90"/>
      <c r="K3894" s="92"/>
    </row>
    <row r="3895" spans="2:11" ht="15.6" customHeight="1" x14ac:dyDescent="0.4">
      <c r="B3895" s="89">
        <v>1945</v>
      </c>
      <c r="C3895" s="89">
        <v>2584</v>
      </c>
      <c r="D3895" s="20" t="s">
        <v>3698</v>
      </c>
      <c r="E3895" s="89">
        <v>91</v>
      </c>
      <c r="F3895" s="89" t="s">
        <v>13</v>
      </c>
      <c r="G3895" s="89" t="s">
        <v>323</v>
      </c>
      <c r="H3895" s="89"/>
      <c r="I3895" s="89"/>
      <c r="J3895" s="89">
        <v>2067</v>
      </c>
      <c r="K3895" s="91" t="s">
        <v>19</v>
      </c>
    </row>
    <row r="3896" spans="2:11" ht="16.350000000000001" customHeight="1" thickBot="1" x14ac:dyDescent="0.45">
      <c r="B3896" s="90"/>
      <c r="C3896" s="90"/>
      <c r="D3896" s="48" t="s">
        <v>3699</v>
      </c>
      <c r="E3896" s="90"/>
      <c r="F3896" s="90"/>
      <c r="G3896" s="90"/>
      <c r="H3896" s="90"/>
      <c r="I3896" s="90"/>
      <c r="J3896" s="90"/>
      <c r="K3896" s="92"/>
    </row>
    <row r="3897" spans="2:11" ht="15.6" customHeight="1" x14ac:dyDescent="0.4">
      <c r="B3897" s="89">
        <v>1946</v>
      </c>
      <c r="C3897" s="89">
        <v>2585</v>
      </c>
      <c r="D3897" s="20" t="s">
        <v>3700</v>
      </c>
      <c r="E3897" s="89">
        <v>84</v>
      </c>
      <c r="F3897" s="89" t="s">
        <v>13</v>
      </c>
      <c r="G3897" s="89" t="s">
        <v>29</v>
      </c>
      <c r="H3897" s="89"/>
      <c r="I3897" s="89"/>
      <c r="J3897" s="89">
        <v>2108</v>
      </c>
      <c r="K3897" s="91" t="s">
        <v>19</v>
      </c>
    </row>
    <row r="3898" spans="2:11" ht="16.350000000000001" customHeight="1" thickBot="1" x14ac:dyDescent="0.45">
      <c r="B3898" s="90"/>
      <c r="C3898" s="90"/>
      <c r="D3898" s="48" t="s">
        <v>3701</v>
      </c>
      <c r="E3898" s="90"/>
      <c r="F3898" s="90"/>
      <c r="G3898" s="90"/>
      <c r="H3898" s="90"/>
      <c r="I3898" s="90"/>
      <c r="J3898" s="90"/>
      <c r="K3898" s="92"/>
    </row>
    <row r="3899" spans="2:11" ht="15.6" customHeight="1" x14ac:dyDescent="0.4">
      <c r="B3899" s="89">
        <v>1947</v>
      </c>
      <c r="C3899" s="89">
        <v>2586</v>
      </c>
      <c r="D3899" s="20" t="s">
        <v>3702</v>
      </c>
      <c r="E3899" s="89">
        <v>92</v>
      </c>
      <c r="F3899" s="89" t="s">
        <v>13</v>
      </c>
      <c r="G3899" s="89" t="s">
        <v>29</v>
      </c>
      <c r="H3899" s="89"/>
      <c r="I3899" s="89"/>
      <c r="J3899" s="89">
        <v>2199</v>
      </c>
      <c r="K3899" s="91" t="s">
        <v>19</v>
      </c>
    </row>
    <row r="3900" spans="2:11" ht="16.350000000000001" customHeight="1" thickBot="1" x14ac:dyDescent="0.45">
      <c r="B3900" s="90"/>
      <c r="C3900" s="90"/>
      <c r="D3900" s="48" t="s">
        <v>3703</v>
      </c>
      <c r="E3900" s="90"/>
      <c r="F3900" s="90"/>
      <c r="G3900" s="90"/>
      <c r="H3900" s="90"/>
      <c r="I3900" s="90"/>
      <c r="J3900" s="90"/>
      <c r="K3900" s="92"/>
    </row>
    <row r="3901" spans="2:11" ht="15.6" customHeight="1" x14ac:dyDescent="0.4">
      <c r="B3901" s="89">
        <v>1948</v>
      </c>
      <c r="C3901" s="89">
        <v>2587</v>
      </c>
      <c r="D3901" s="20" t="s">
        <v>3704</v>
      </c>
      <c r="E3901" s="89">
        <v>79</v>
      </c>
      <c r="F3901" s="89" t="s">
        <v>184</v>
      </c>
      <c r="G3901" s="89" t="s">
        <v>29</v>
      </c>
      <c r="H3901" s="89"/>
      <c r="I3901" s="89"/>
      <c r="J3901" s="89">
        <v>2220</v>
      </c>
      <c r="K3901" s="91" t="s">
        <v>19</v>
      </c>
    </row>
    <row r="3902" spans="2:11" ht="16.350000000000001" customHeight="1" thickBot="1" x14ac:dyDescent="0.45">
      <c r="B3902" s="90"/>
      <c r="C3902" s="90"/>
      <c r="D3902" s="48" t="s">
        <v>3705</v>
      </c>
      <c r="E3902" s="90"/>
      <c r="F3902" s="90"/>
      <c r="G3902" s="90"/>
      <c r="H3902" s="90"/>
      <c r="I3902" s="90"/>
      <c r="J3902" s="90"/>
      <c r="K3902" s="92"/>
    </row>
    <row r="3903" spans="2:11" ht="15.6" customHeight="1" x14ac:dyDescent="0.4">
      <c r="B3903" s="89">
        <v>1949</v>
      </c>
      <c r="C3903" s="89">
        <v>2588</v>
      </c>
      <c r="D3903" s="20" t="s">
        <v>6142</v>
      </c>
      <c r="E3903" s="89">
        <v>84</v>
      </c>
      <c r="F3903" s="89" t="s">
        <v>184</v>
      </c>
      <c r="G3903" s="89" t="s">
        <v>29</v>
      </c>
      <c r="H3903" s="89">
        <v>8</v>
      </c>
      <c r="I3903" s="89">
        <v>2</v>
      </c>
      <c r="J3903" s="89">
        <v>2239</v>
      </c>
      <c r="K3903" s="91" t="s">
        <v>15</v>
      </c>
    </row>
    <row r="3904" spans="2:11" ht="16.350000000000001" customHeight="1" thickBot="1" x14ac:dyDescent="0.45">
      <c r="B3904" s="90"/>
      <c r="C3904" s="90"/>
      <c r="D3904" s="48" t="s">
        <v>3706</v>
      </c>
      <c r="E3904" s="90"/>
      <c r="F3904" s="90"/>
      <c r="G3904" s="90"/>
      <c r="H3904" s="90"/>
      <c r="I3904" s="90"/>
      <c r="J3904" s="90"/>
      <c r="K3904" s="92"/>
    </row>
    <row r="3905" spans="2:11" ht="15.6" customHeight="1" x14ac:dyDescent="0.4">
      <c r="B3905" s="89">
        <v>1950</v>
      </c>
      <c r="C3905" s="89">
        <v>2589</v>
      </c>
      <c r="D3905" s="20" t="s">
        <v>3707</v>
      </c>
      <c r="E3905" s="89">
        <v>89</v>
      </c>
      <c r="F3905" s="89" t="s">
        <v>13</v>
      </c>
      <c r="G3905" s="89" t="s">
        <v>29</v>
      </c>
      <c r="H3905" s="89"/>
      <c r="I3905" s="89"/>
      <c r="J3905" s="89">
        <v>2061</v>
      </c>
      <c r="K3905" s="91" t="s">
        <v>19</v>
      </c>
    </row>
    <row r="3906" spans="2:11" ht="16.350000000000001" customHeight="1" thickBot="1" x14ac:dyDescent="0.45">
      <c r="B3906" s="90"/>
      <c r="C3906" s="90"/>
      <c r="D3906" s="48" t="s">
        <v>3708</v>
      </c>
      <c r="E3906" s="90"/>
      <c r="F3906" s="90"/>
      <c r="G3906" s="90"/>
      <c r="H3906" s="90"/>
      <c r="I3906" s="90"/>
      <c r="J3906" s="90"/>
      <c r="K3906" s="92"/>
    </row>
    <row r="3907" spans="2:11" ht="15.6" customHeight="1" x14ac:dyDescent="0.4">
      <c r="B3907" s="89">
        <v>1951</v>
      </c>
      <c r="C3907" s="89">
        <v>2590</v>
      </c>
      <c r="D3907" s="20" t="s">
        <v>3709</v>
      </c>
      <c r="E3907" s="89" t="s">
        <v>62</v>
      </c>
      <c r="F3907" s="89" t="s">
        <v>13</v>
      </c>
      <c r="G3907" s="89" t="s">
        <v>29</v>
      </c>
      <c r="H3907" s="89"/>
      <c r="I3907" s="89"/>
      <c r="J3907" s="89">
        <v>2147</v>
      </c>
      <c r="K3907" s="91" t="s">
        <v>15</v>
      </c>
    </row>
    <row r="3908" spans="2:11" ht="16.350000000000001" customHeight="1" thickBot="1" x14ac:dyDescent="0.45">
      <c r="B3908" s="90"/>
      <c r="C3908" s="90"/>
      <c r="D3908" s="48" t="s">
        <v>3710</v>
      </c>
      <c r="E3908" s="90"/>
      <c r="F3908" s="90"/>
      <c r="G3908" s="90"/>
      <c r="H3908" s="90"/>
      <c r="I3908" s="90"/>
      <c r="J3908" s="90"/>
      <c r="K3908" s="92"/>
    </row>
    <row r="3909" spans="2:11" ht="15.6" customHeight="1" x14ac:dyDescent="0.4">
      <c r="B3909" s="89">
        <v>1952</v>
      </c>
      <c r="C3909" s="89">
        <v>2591</v>
      </c>
      <c r="D3909" s="20" t="s">
        <v>3711</v>
      </c>
      <c r="E3909" s="89" t="s">
        <v>13</v>
      </c>
      <c r="F3909" s="89" t="s">
        <v>13</v>
      </c>
      <c r="G3909" s="89" t="s">
        <v>193</v>
      </c>
      <c r="H3909" s="89"/>
      <c r="I3909" s="89"/>
      <c r="J3909" s="89">
        <v>1979</v>
      </c>
      <c r="K3909" s="91" t="s">
        <v>19</v>
      </c>
    </row>
    <row r="3910" spans="2:11" ht="16.350000000000001" customHeight="1" thickBot="1" x14ac:dyDescent="0.45">
      <c r="B3910" s="90"/>
      <c r="C3910" s="90"/>
      <c r="D3910" s="48" t="s">
        <v>3712</v>
      </c>
      <c r="E3910" s="90"/>
      <c r="F3910" s="90"/>
      <c r="G3910" s="90"/>
      <c r="H3910" s="90"/>
      <c r="I3910" s="90"/>
      <c r="J3910" s="90"/>
      <c r="K3910" s="92"/>
    </row>
    <row r="3911" spans="2:11" ht="15.6" customHeight="1" x14ac:dyDescent="0.4">
      <c r="B3911" s="89">
        <v>1953</v>
      </c>
      <c r="C3911" s="89">
        <v>2592</v>
      </c>
      <c r="D3911" s="20" t="s">
        <v>3713</v>
      </c>
      <c r="E3911" s="89">
        <v>51</v>
      </c>
      <c r="F3911" s="89" t="s">
        <v>13</v>
      </c>
      <c r="G3911" s="89" t="s">
        <v>32</v>
      </c>
      <c r="H3911" s="89"/>
      <c r="I3911" s="89"/>
      <c r="J3911" s="89">
        <v>2178</v>
      </c>
      <c r="K3911" s="91" t="s">
        <v>19</v>
      </c>
    </row>
    <row r="3912" spans="2:11" ht="16.350000000000001" customHeight="1" thickBot="1" x14ac:dyDescent="0.45">
      <c r="B3912" s="90"/>
      <c r="C3912" s="90"/>
      <c r="D3912" s="48" t="s">
        <v>3714</v>
      </c>
      <c r="E3912" s="90"/>
      <c r="F3912" s="90"/>
      <c r="G3912" s="90"/>
      <c r="H3912" s="90"/>
      <c r="I3912" s="90"/>
      <c r="J3912" s="90"/>
      <c r="K3912" s="92"/>
    </row>
    <row r="3913" spans="2:11" ht="15.6" customHeight="1" x14ac:dyDescent="0.4">
      <c r="B3913" s="89">
        <v>1954</v>
      </c>
      <c r="C3913" s="89">
        <v>2593</v>
      </c>
      <c r="D3913" s="20" t="s">
        <v>3715</v>
      </c>
      <c r="E3913" s="89">
        <v>83</v>
      </c>
      <c r="F3913" s="89" t="s">
        <v>13</v>
      </c>
      <c r="G3913" s="89" t="s">
        <v>32</v>
      </c>
      <c r="H3913" s="89"/>
      <c r="I3913" s="89"/>
      <c r="J3913" s="89">
        <v>2146</v>
      </c>
      <c r="K3913" s="91" t="s">
        <v>19</v>
      </c>
    </row>
    <row r="3914" spans="2:11" ht="16.350000000000001" customHeight="1" thickBot="1" x14ac:dyDescent="0.45">
      <c r="B3914" s="90"/>
      <c r="C3914" s="90"/>
      <c r="D3914" s="48" t="s">
        <v>3716</v>
      </c>
      <c r="E3914" s="90"/>
      <c r="F3914" s="90"/>
      <c r="G3914" s="90"/>
      <c r="H3914" s="90"/>
      <c r="I3914" s="90"/>
      <c r="J3914" s="90"/>
      <c r="K3914" s="92"/>
    </row>
    <row r="3915" spans="2:11" ht="15.6" customHeight="1" x14ac:dyDescent="0.4">
      <c r="B3915" s="89">
        <v>1955</v>
      </c>
      <c r="C3915" s="89">
        <v>3924</v>
      </c>
      <c r="D3915" s="20" t="s">
        <v>3717</v>
      </c>
      <c r="E3915" s="89" t="s">
        <v>510</v>
      </c>
      <c r="F3915" s="89" t="s">
        <v>13</v>
      </c>
      <c r="G3915" s="89" t="s">
        <v>79</v>
      </c>
      <c r="H3915" s="89">
        <f>13+7+7</f>
        <v>27</v>
      </c>
      <c r="I3915" s="89">
        <f>15+11+7</f>
        <v>33</v>
      </c>
      <c r="J3915" s="89">
        <v>2134</v>
      </c>
      <c r="K3915" s="91" t="s">
        <v>15</v>
      </c>
    </row>
    <row r="3916" spans="2:11" ht="16.350000000000001" customHeight="1" thickBot="1" x14ac:dyDescent="0.45">
      <c r="B3916" s="90"/>
      <c r="C3916" s="90"/>
      <c r="D3916" s="48" t="s">
        <v>6411</v>
      </c>
      <c r="E3916" s="90"/>
      <c r="F3916" s="90"/>
      <c r="G3916" s="90"/>
      <c r="H3916" s="90"/>
      <c r="I3916" s="90"/>
      <c r="J3916" s="90"/>
      <c r="K3916" s="92"/>
    </row>
    <row r="3917" spans="2:11" ht="15.6" customHeight="1" x14ac:dyDescent="0.4">
      <c r="B3917" s="89">
        <v>1956</v>
      </c>
      <c r="C3917" s="89">
        <v>4219</v>
      </c>
      <c r="D3917" s="20" t="s">
        <v>6556</v>
      </c>
      <c r="E3917" s="89">
        <v>11</v>
      </c>
      <c r="F3917" s="89"/>
      <c r="G3917" s="89" t="s">
        <v>29</v>
      </c>
      <c r="H3917" s="89">
        <v>11</v>
      </c>
      <c r="I3917" s="89">
        <v>-1</v>
      </c>
      <c r="J3917" s="89">
        <v>2099</v>
      </c>
      <c r="K3917" s="91" t="s">
        <v>15</v>
      </c>
    </row>
    <row r="3918" spans="2:11" ht="16.350000000000001" customHeight="1" thickBot="1" x14ac:dyDescent="0.45">
      <c r="B3918" s="90"/>
      <c r="C3918" s="90"/>
      <c r="D3918" s="48" t="s">
        <v>6508</v>
      </c>
      <c r="E3918" s="90"/>
      <c r="F3918" s="90"/>
      <c r="G3918" s="90"/>
      <c r="H3918" s="90"/>
      <c r="I3918" s="90"/>
      <c r="J3918" s="90"/>
      <c r="K3918" s="92"/>
    </row>
    <row r="3919" spans="2:11" ht="15.6" customHeight="1" x14ac:dyDescent="0.4">
      <c r="B3919" s="89">
        <v>1957</v>
      </c>
      <c r="C3919" s="89">
        <v>2594</v>
      </c>
      <c r="D3919" s="20" t="s">
        <v>3718</v>
      </c>
      <c r="E3919" s="89">
        <v>69</v>
      </c>
      <c r="F3919" s="89" t="s">
        <v>13</v>
      </c>
      <c r="G3919" s="89" t="s">
        <v>32</v>
      </c>
      <c r="H3919" s="89"/>
      <c r="I3919" s="89"/>
      <c r="J3919" s="89">
        <v>2002</v>
      </c>
      <c r="K3919" s="91" t="s">
        <v>19</v>
      </c>
    </row>
    <row r="3920" spans="2:11" ht="16.350000000000001" customHeight="1" thickBot="1" x14ac:dyDescent="0.45">
      <c r="B3920" s="90"/>
      <c r="C3920" s="90"/>
      <c r="D3920" s="48" t="s">
        <v>3719</v>
      </c>
      <c r="E3920" s="90"/>
      <c r="F3920" s="90"/>
      <c r="G3920" s="90"/>
      <c r="H3920" s="90"/>
      <c r="I3920" s="90"/>
      <c r="J3920" s="90"/>
      <c r="K3920" s="92"/>
    </row>
    <row r="3921" spans="2:11" ht="15.6" customHeight="1" x14ac:dyDescent="0.4">
      <c r="B3921" s="89">
        <v>1958</v>
      </c>
      <c r="C3921" s="89">
        <v>2595</v>
      </c>
      <c r="D3921" s="20" t="s">
        <v>3720</v>
      </c>
      <c r="E3921" s="89" t="s">
        <v>13</v>
      </c>
      <c r="F3921" s="89" t="s">
        <v>13</v>
      </c>
      <c r="G3921" s="89" t="s">
        <v>29</v>
      </c>
      <c r="H3921" s="89"/>
      <c r="I3921" s="89"/>
      <c r="J3921" s="89">
        <v>2047</v>
      </c>
      <c r="K3921" s="91" t="s">
        <v>19</v>
      </c>
    </row>
    <row r="3922" spans="2:11" ht="16.350000000000001" customHeight="1" thickBot="1" x14ac:dyDescent="0.45">
      <c r="B3922" s="90"/>
      <c r="C3922" s="90"/>
      <c r="D3922" s="48" t="s">
        <v>3721</v>
      </c>
      <c r="E3922" s="90"/>
      <c r="F3922" s="90"/>
      <c r="G3922" s="90"/>
      <c r="H3922" s="90"/>
      <c r="I3922" s="90"/>
      <c r="J3922" s="90"/>
      <c r="K3922" s="92"/>
    </row>
    <row r="3923" spans="2:11" ht="15.6" customHeight="1" x14ac:dyDescent="0.4">
      <c r="B3923" s="89">
        <v>1959</v>
      </c>
      <c r="C3923" s="89">
        <v>2596</v>
      </c>
      <c r="D3923" s="20" t="s">
        <v>3722</v>
      </c>
      <c r="E3923" s="89">
        <v>57</v>
      </c>
      <c r="F3923" s="89" t="s">
        <v>13</v>
      </c>
      <c r="G3923" s="89" t="s">
        <v>29</v>
      </c>
      <c r="H3923" s="89"/>
      <c r="I3923" s="89"/>
      <c r="J3923" s="89">
        <v>2133</v>
      </c>
      <c r="K3923" s="91" t="s">
        <v>19</v>
      </c>
    </row>
    <row r="3924" spans="2:11" ht="16.350000000000001" customHeight="1" thickBot="1" x14ac:dyDescent="0.45">
      <c r="B3924" s="90"/>
      <c r="C3924" s="90"/>
      <c r="D3924" s="48" t="s">
        <v>3723</v>
      </c>
      <c r="E3924" s="90"/>
      <c r="F3924" s="90"/>
      <c r="G3924" s="90"/>
      <c r="H3924" s="90"/>
      <c r="I3924" s="90"/>
      <c r="J3924" s="90"/>
      <c r="K3924" s="92"/>
    </row>
    <row r="3925" spans="2:11" ht="15.6" customHeight="1" x14ac:dyDescent="0.4">
      <c r="B3925" s="89">
        <v>1960</v>
      </c>
      <c r="C3925" s="89">
        <v>2597</v>
      </c>
      <c r="D3925" s="20" t="s">
        <v>3722</v>
      </c>
      <c r="E3925" s="89">
        <v>89</v>
      </c>
      <c r="F3925" s="89" t="s">
        <v>13</v>
      </c>
      <c r="G3925" s="89" t="s">
        <v>29</v>
      </c>
      <c r="H3925" s="89"/>
      <c r="I3925" s="89"/>
      <c r="J3925" s="89">
        <v>2027</v>
      </c>
      <c r="K3925" s="91" t="s">
        <v>19</v>
      </c>
    </row>
    <row r="3926" spans="2:11" ht="16.350000000000001" customHeight="1" thickBot="1" x14ac:dyDescent="0.45">
      <c r="B3926" s="90"/>
      <c r="C3926" s="90"/>
      <c r="D3926" s="48" t="s">
        <v>3723</v>
      </c>
      <c r="E3926" s="90"/>
      <c r="F3926" s="90"/>
      <c r="G3926" s="90"/>
      <c r="H3926" s="90"/>
      <c r="I3926" s="90"/>
      <c r="J3926" s="90"/>
      <c r="K3926" s="92"/>
    </row>
    <row r="3927" spans="2:11" ht="15.6" customHeight="1" x14ac:dyDescent="0.4">
      <c r="B3927" s="89">
        <v>1961</v>
      </c>
      <c r="C3927" s="89">
        <v>3767</v>
      </c>
      <c r="D3927" s="20" t="s">
        <v>3724</v>
      </c>
      <c r="E3927" s="89">
        <v>53</v>
      </c>
      <c r="F3927" s="89" t="s">
        <v>13</v>
      </c>
      <c r="G3927" s="89" t="s">
        <v>149</v>
      </c>
      <c r="H3927" s="89"/>
      <c r="I3927" s="89"/>
      <c r="J3927" s="89">
        <v>2019</v>
      </c>
      <c r="K3927" s="91" t="s">
        <v>19</v>
      </c>
    </row>
    <row r="3928" spans="2:11" ht="16.350000000000001" customHeight="1" thickBot="1" x14ac:dyDescent="0.45">
      <c r="B3928" s="90"/>
      <c r="C3928" s="90"/>
      <c r="D3928" s="48" t="s">
        <v>3725</v>
      </c>
      <c r="E3928" s="90"/>
      <c r="F3928" s="90"/>
      <c r="G3928" s="90"/>
      <c r="H3928" s="90"/>
      <c r="I3928" s="90"/>
      <c r="J3928" s="90"/>
      <c r="K3928" s="92"/>
    </row>
    <row r="3929" spans="2:11" ht="15.6" customHeight="1" x14ac:dyDescent="0.4">
      <c r="B3929" s="89">
        <v>1962</v>
      </c>
      <c r="C3929" s="89">
        <v>2598</v>
      </c>
      <c r="D3929" s="20" t="s">
        <v>3726</v>
      </c>
      <c r="E3929" s="89" t="s">
        <v>13</v>
      </c>
      <c r="F3929" s="89" t="s">
        <v>13</v>
      </c>
      <c r="G3929" s="89" t="s">
        <v>79</v>
      </c>
      <c r="H3929" s="89"/>
      <c r="I3929" s="89"/>
      <c r="J3929" s="89">
        <v>2024</v>
      </c>
      <c r="K3929" s="91" t="s">
        <v>19</v>
      </c>
    </row>
    <row r="3930" spans="2:11" ht="16.350000000000001" customHeight="1" thickBot="1" x14ac:dyDescent="0.45">
      <c r="B3930" s="90"/>
      <c r="C3930" s="90"/>
      <c r="D3930" s="48" t="s">
        <v>3727</v>
      </c>
      <c r="E3930" s="90"/>
      <c r="F3930" s="90"/>
      <c r="G3930" s="90"/>
      <c r="H3930" s="90"/>
      <c r="I3930" s="90"/>
      <c r="J3930" s="90"/>
      <c r="K3930" s="92"/>
    </row>
    <row r="3931" spans="2:11" ht="15.6" customHeight="1" x14ac:dyDescent="0.4">
      <c r="B3931" s="89">
        <v>1963</v>
      </c>
      <c r="C3931" s="89">
        <v>2599</v>
      </c>
      <c r="D3931" s="20" t="s">
        <v>3728</v>
      </c>
      <c r="E3931" s="89">
        <v>84</v>
      </c>
      <c r="F3931" s="89" t="s">
        <v>13</v>
      </c>
      <c r="G3931" s="89" t="s">
        <v>32</v>
      </c>
      <c r="H3931" s="89"/>
      <c r="I3931" s="89"/>
      <c r="J3931" s="89">
        <v>2054</v>
      </c>
      <c r="K3931" s="91" t="s">
        <v>19</v>
      </c>
    </row>
    <row r="3932" spans="2:11" ht="16.350000000000001" customHeight="1" thickBot="1" x14ac:dyDescent="0.45">
      <c r="B3932" s="90"/>
      <c r="C3932" s="90"/>
      <c r="D3932" s="48" t="s">
        <v>3729</v>
      </c>
      <c r="E3932" s="90"/>
      <c r="F3932" s="90"/>
      <c r="G3932" s="90"/>
      <c r="H3932" s="90"/>
      <c r="I3932" s="90"/>
      <c r="J3932" s="90"/>
      <c r="K3932" s="92"/>
    </row>
    <row r="3933" spans="2:11" ht="15.6" customHeight="1" x14ac:dyDescent="0.4">
      <c r="B3933" s="89">
        <v>1964</v>
      </c>
      <c r="C3933" s="89">
        <v>4125</v>
      </c>
      <c r="D3933" s="20" t="s">
        <v>6360</v>
      </c>
      <c r="E3933" s="89" t="s">
        <v>6263</v>
      </c>
      <c r="F3933" s="89" t="s">
        <v>13</v>
      </c>
      <c r="G3933" s="89" t="s">
        <v>29</v>
      </c>
      <c r="H3933" s="89"/>
      <c r="I3933" s="89"/>
      <c r="J3933" s="89">
        <v>2097</v>
      </c>
      <c r="K3933" s="91" t="s">
        <v>15</v>
      </c>
    </row>
    <row r="3934" spans="2:11" ht="16.350000000000001" customHeight="1" thickBot="1" x14ac:dyDescent="0.45">
      <c r="B3934" s="90"/>
      <c r="C3934" s="90"/>
      <c r="D3934" s="48" t="s">
        <v>6243</v>
      </c>
      <c r="E3934" s="90"/>
      <c r="F3934" s="90"/>
      <c r="G3934" s="90"/>
      <c r="H3934" s="90"/>
      <c r="I3934" s="90"/>
      <c r="J3934" s="90"/>
      <c r="K3934" s="92"/>
    </row>
    <row r="3935" spans="2:11" ht="15.6" customHeight="1" x14ac:dyDescent="0.4">
      <c r="B3935" s="89">
        <v>1965</v>
      </c>
      <c r="C3935" s="89">
        <v>2600</v>
      </c>
      <c r="D3935" s="20" t="s">
        <v>3730</v>
      </c>
      <c r="E3935" s="89" t="s">
        <v>13</v>
      </c>
      <c r="F3935" s="89" t="s">
        <v>13</v>
      </c>
      <c r="G3935" s="89" t="s">
        <v>29</v>
      </c>
      <c r="H3935" s="89"/>
      <c r="I3935" s="89"/>
      <c r="J3935" s="89">
        <v>1997</v>
      </c>
      <c r="K3935" s="91" t="s">
        <v>19</v>
      </c>
    </row>
    <row r="3936" spans="2:11" ht="16.350000000000001" customHeight="1" thickBot="1" x14ac:dyDescent="0.45">
      <c r="B3936" s="90"/>
      <c r="C3936" s="90"/>
      <c r="D3936" s="48" t="s">
        <v>3731</v>
      </c>
      <c r="E3936" s="90"/>
      <c r="F3936" s="90"/>
      <c r="G3936" s="90"/>
      <c r="H3936" s="90"/>
      <c r="I3936" s="90"/>
      <c r="J3936" s="90"/>
      <c r="K3936" s="92"/>
    </row>
    <row r="3937" spans="2:11" ht="15.6" customHeight="1" x14ac:dyDescent="0.4">
      <c r="B3937" s="89">
        <v>1966</v>
      </c>
      <c r="C3937" s="89">
        <v>2601</v>
      </c>
      <c r="D3937" s="20" t="s">
        <v>3732</v>
      </c>
      <c r="E3937" s="89">
        <v>81</v>
      </c>
      <c r="F3937" s="89" t="s">
        <v>13</v>
      </c>
      <c r="G3937" s="89" t="s">
        <v>32</v>
      </c>
      <c r="H3937" s="89"/>
      <c r="I3937" s="89"/>
      <c r="J3937" s="89">
        <v>2059</v>
      </c>
      <c r="K3937" s="91" t="s">
        <v>19</v>
      </c>
    </row>
    <row r="3938" spans="2:11" ht="16.350000000000001" customHeight="1" thickBot="1" x14ac:dyDescent="0.45">
      <c r="B3938" s="90"/>
      <c r="C3938" s="90"/>
      <c r="D3938" s="48" t="s">
        <v>3733</v>
      </c>
      <c r="E3938" s="90"/>
      <c r="F3938" s="90"/>
      <c r="G3938" s="90"/>
      <c r="H3938" s="90"/>
      <c r="I3938" s="90"/>
      <c r="J3938" s="90"/>
      <c r="K3938" s="92"/>
    </row>
    <row r="3939" spans="2:11" ht="15.6" customHeight="1" x14ac:dyDescent="0.4">
      <c r="B3939" s="89">
        <v>1967</v>
      </c>
      <c r="C3939" s="89">
        <v>2602</v>
      </c>
      <c r="D3939" s="20" t="s">
        <v>3734</v>
      </c>
      <c r="E3939" s="89">
        <v>88</v>
      </c>
      <c r="F3939" s="89" t="s">
        <v>13</v>
      </c>
      <c r="G3939" s="89" t="s">
        <v>39</v>
      </c>
      <c r="H3939" s="89"/>
      <c r="I3939" s="89"/>
      <c r="J3939" s="89">
        <v>2068</v>
      </c>
      <c r="K3939" s="91" t="s">
        <v>19</v>
      </c>
    </row>
    <row r="3940" spans="2:11" ht="16.350000000000001" customHeight="1" thickBot="1" x14ac:dyDescent="0.45">
      <c r="B3940" s="90"/>
      <c r="C3940" s="90"/>
      <c r="D3940" s="48" t="s">
        <v>3735</v>
      </c>
      <c r="E3940" s="90"/>
      <c r="F3940" s="90"/>
      <c r="G3940" s="90"/>
      <c r="H3940" s="90"/>
      <c r="I3940" s="90"/>
      <c r="J3940" s="90"/>
      <c r="K3940" s="92"/>
    </row>
    <row r="3941" spans="2:11" ht="15.6" customHeight="1" x14ac:dyDescent="0.4">
      <c r="B3941" s="89">
        <v>1968</v>
      </c>
      <c r="C3941" s="89">
        <v>3768</v>
      </c>
      <c r="D3941" s="20" t="s">
        <v>3736</v>
      </c>
      <c r="E3941" s="89" t="s">
        <v>13</v>
      </c>
      <c r="F3941" s="89" t="s">
        <v>13</v>
      </c>
      <c r="G3941" s="89" t="s">
        <v>14</v>
      </c>
      <c r="H3941" s="89"/>
      <c r="I3941" s="89"/>
      <c r="J3941" s="89">
        <v>2092</v>
      </c>
      <c r="K3941" s="91" t="s">
        <v>19</v>
      </c>
    </row>
    <row r="3942" spans="2:11" ht="16.350000000000001" customHeight="1" thickBot="1" x14ac:dyDescent="0.45">
      <c r="B3942" s="90"/>
      <c r="C3942" s="90"/>
      <c r="D3942" s="48" t="s">
        <v>3737</v>
      </c>
      <c r="E3942" s="90"/>
      <c r="F3942" s="90"/>
      <c r="G3942" s="90"/>
      <c r="H3942" s="90"/>
      <c r="I3942" s="90"/>
      <c r="J3942" s="90"/>
      <c r="K3942" s="92"/>
    </row>
    <row r="3943" spans="2:11" ht="15.6" customHeight="1" x14ac:dyDescent="0.4">
      <c r="B3943" s="89">
        <v>1969</v>
      </c>
      <c r="C3943" s="89">
        <v>2603</v>
      </c>
      <c r="D3943" s="20" t="s">
        <v>3738</v>
      </c>
      <c r="E3943" s="89" t="s">
        <v>13</v>
      </c>
      <c r="F3943" s="89" t="s">
        <v>13</v>
      </c>
      <c r="G3943" s="89" t="s">
        <v>14</v>
      </c>
      <c r="H3943" s="89"/>
      <c r="I3943" s="89"/>
      <c r="J3943" s="89">
        <v>2107</v>
      </c>
      <c r="K3943" s="91" t="s">
        <v>19</v>
      </c>
    </row>
    <row r="3944" spans="2:11" ht="16.350000000000001" customHeight="1" thickBot="1" x14ac:dyDescent="0.45">
      <c r="B3944" s="90"/>
      <c r="C3944" s="90"/>
      <c r="D3944" s="48" t="s">
        <v>3739</v>
      </c>
      <c r="E3944" s="90"/>
      <c r="F3944" s="90"/>
      <c r="G3944" s="90"/>
      <c r="H3944" s="90"/>
      <c r="I3944" s="90"/>
      <c r="J3944" s="90"/>
      <c r="K3944" s="92"/>
    </row>
    <row r="3945" spans="2:11" ht="15.6" customHeight="1" x14ac:dyDescent="0.4">
      <c r="B3945" s="89">
        <v>1970</v>
      </c>
      <c r="C3945" s="89">
        <v>3769</v>
      </c>
      <c r="D3945" s="20" t="s">
        <v>3740</v>
      </c>
      <c r="E3945" s="89" t="s">
        <v>13</v>
      </c>
      <c r="F3945" s="89" t="s">
        <v>13</v>
      </c>
      <c r="G3945" s="89" t="s">
        <v>494</v>
      </c>
      <c r="H3945" s="89"/>
      <c r="I3945" s="89"/>
      <c r="J3945" s="89">
        <v>2090</v>
      </c>
      <c r="K3945" s="91" t="s">
        <v>19</v>
      </c>
    </row>
    <row r="3946" spans="2:11" ht="16.350000000000001" customHeight="1" thickBot="1" x14ac:dyDescent="0.45">
      <c r="B3946" s="90"/>
      <c r="C3946" s="90"/>
      <c r="D3946" s="48" t="s">
        <v>3741</v>
      </c>
      <c r="E3946" s="90"/>
      <c r="F3946" s="90"/>
      <c r="G3946" s="90"/>
      <c r="H3946" s="90"/>
      <c r="I3946" s="90"/>
      <c r="J3946" s="90"/>
      <c r="K3946" s="92"/>
    </row>
    <row r="3947" spans="2:11" ht="15.6" customHeight="1" x14ac:dyDescent="0.4">
      <c r="B3947" s="89">
        <v>1971</v>
      </c>
      <c r="C3947" s="89">
        <v>4177</v>
      </c>
      <c r="D3947" s="20" t="s">
        <v>6436</v>
      </c>
      <c r="E3947" s="89" t="s">
        <v>13</v>
      </c>
      <c r="F3947" s="89" t="s">
        <v>13</v>
      </c>
      <c r="G3947" s="89" t="s">
        <v>494</v>
      </c>
      <c r="H3947" s="89">
        <v>9</v>
      </c>
      <c r="I3947" s="89">
        <v>2</v>
      </c>
      <c r="J3947" s="89">
        <v>2102</v>
      </c>
      <c r="K3947" s="91" t="s">
        <v>15</v>
      </c>
    </row>
    <row r="3948" spans="2:11" ht="16.350000000000001" customHeight="1" thickBot="1" x14ac:dyDescent="0.45">
      <c r="B3948" s="90"/>
      <c r="C3948" s="90"/>
      <c r="D3948" s="48" t="s">
        <v>6440</v>
      </c>
      <c r="E3948" s="90"/>
      <c r="F3948" s="90"/>
      <c r="G3948" s="90"/>
      <c r="H3948" s="90"/>
      <c r="I3948" s="90"/>
      <c r="J3948" s="90"/>
      <c r="K3948" s="92"/>
    </row>
    <row r="3949" spans="2:11" ht="15.6" customHeight="1" x14ac:dyDescent="0.4">
      <c r="B3949" s="89">
        <v>1972</v>
      </c>
      <c r="C3949" s="89">
        <v>2604</v>
      </c>
      <c r="D3949" s="20" t="s">
        <v>3742</v>
      </c>
      <c r="E3949" s="89">
        <v>78</v>
      </c>
      <c r="F3949" s="89" t="s">
        <v>13</v>
      </c>
      <c r="G3949" s="89" t="s">
        <v>14</v>
      </c>
      <c r="H3949" s="89"/>
      <c r="I3949" s="89"/>
      <c r="J3949" s="89">
        <v>2048</v>
      </c>
      <c r="K3949" s="91" t="s">
        <v>19</v>
      </c>
    </row>
    <row r="3950" spans="2:11" ht="16.350000000000001" customHeight="1" thickBot="1" x14ac:dyDescent="0.45">
      <c r="B3950" s="90"/>
      <c r="C3950" s="90"/>
      <c r="D3950" s="48" t="s">
        <v>3743</v>
      </c>
      <c r="E3950" s="90"/>
      <c r="F3950" s="90"/>
      <c r="G3950" s="90"/>
      <c r="H3950" s="90"/>
      <c r="I3950" s="90"/>
      <c r="J3950" s="90"/>
      <c r="K3950" s="92"/>
    </row>
    <row r="3951" spans="2:11" ht="15.6" customHeight="1" x14ac:dyDescent="0.4">
      <c r="B3951" s="89">
        <v>1973</v>
      </c>
      <c r="C3951" s="89">
        <v>2605</v>
      </c>
      <c r="D3951" s="20" t="s">
        <v>3744</v>
      </c>
      <c r="E3951" s="89" t="s">
        <v>13</v>
      </c>
      <c r="F3951" s="89" t="s">
        <v>13</v>
      </c>
      <c r="G3951" s="89" t="s">
        <v>22</v>
      </c>
      <c r="H3951" s="89"/>
      <c r="I3951" s="89"/>
      <c r="J3951" s="89">
        <v>2085</v>
      </c>
      <c r="K3951" s="91" t="s">
        <v>19</v>
      </c>
    </row>
    <row r="3952" spans="2:11" ht="16.350000000000001" customHeight="1" thickBot="1" x14ac:dyDescent="0.45">
      <c r="B3952" s="90"/>
      <c r="C3952" s="90"/>
      <c r="D3952" s="48" t="s">
        <v>3745</v>
      </c>
      <c r="E3952" s="90"/>
      <c r="F3952" s="90"/>
      <c r="G3952" s="90"/>
      <c r="H3952" s="90"/>
      <c r="I3952" s="90"/>
      <c r="J3952" s="90"/>
      <c r="K3952" s="92"/>
    </row>
    <row r="3953" spans="2:11" ht="15.6" customHeight="1" x14ac:dyDescent="0.4">
      <c r="B3953" s="89">
        <v>1974</v>
      </c>
      <c r="C3953" s="89">
        <v>4044</v>
      </c>
      <c r="D3953" s="20" t="s">
        <v>3746</v>
      </c>
      <c r="E3953" s="89">
        <v>70</v>
      </c>
      <c r="F3953" s="89" t="s">
        <v>13</v>
      </c>
      <c r="G3953" s="89" t="s">
        <v>469</v>
      </c>
      <c r="H3953" s="89"/>
      <c r="I3953" s="89"/>
      <c r="J3953" s="89">
        <v>2099</v>
      </c>
      <c r="K3953" s="91" t="s">
        <v>15</v>
      </c>
    </row>
    <row r="3954" spans="2:11" ht="16.350000000000001" customHeight="1" thickBot="1" x14ac:dyDescent="0.45">
      <c r="B3954" s="90"/>
      <c r="C3954" s="90"/>
      <c r="D3954" s="48" t="s">
        <v>3747</v>
      </c>
      <c r="E3954" s="90"/>
      <c r="F3954" s="90"/>
      <c r="G3954" s="90"/>
      <c r="H3954" s="90"/>
      <c r="I3954" s="90"/>
      <c r="J3954" s="90"/>
      <c r="K3954" s="92"/>
    </row>
    <row r="3955" spans="2:11" ht="15.6" customHeight="1" x14ac:dyDescent="0.4">
      <c r="B3955" s="89">
        <v>1975</v>
      </c>
      <c r="C3955" s="89">
        <v>2606</v>
      </c>
      <c r="D3955" s="20" t="s">
        <v>3748</v>
      </c>
      <c r="E3955" s="89" t="s">
        <v>13</v>
      </c>
      <c r="F3955" s="89" t="s">
        <v>13</v>
      </c>
      <c r="G3955" s="89" t="s">
        <v>29</v>
      </c>
      <c r="H3955" s="89"/>
      <c r="I3955" s="89"/>
      <c r="J3955" s="89">
        <v>1980</v>
      </c>
      <c r="K3955" s="91" t="s">
        <v>19</v>
      </c>
    </row>
    <row r="3956" spans="2:11" ht="16.350000000000001" customHeight="1" thickBot="1" x14ac:dyDescent="0.45">
      <c r="B3956" s="90"/>
      <c r="C3956" s="90"/>
      <c r="D3956" s="48" t="s">
        <v>3749</v>
      </c>
      <c r="E3956" s="90"/>
      <c r="F3956" s="90"/>
      <c r="G3956" s="90"/>
      <c r="H3956" s="90"/>
      <c r="I3956" s="90"/>
      <c r="J3956" s="90"/>
      <c r="K3956" s="92"/>
    </row>
    <row r="3957" spans="2:11" ht="15.6" customHeight="1" x14ac:dyDescent="0.4">
      <c r="B3957" s="89">
        <v>1976</v>
      </c>
      <c r="C3957" s="89">
        <v>2607</v>
      </c>
      <c r="D3957" s="20" t="s">
        <v>3750</v>
      </c>
      <c r="E3957" s="89" t="s">
        <v>13</v>
      </c>
      <c r="F3957" s="89" t="s">
        <v>13</v>
      </c>
      <c r="G3957" s="89" t="s">
        <v>1181</v>
      </c>
      <c r="H3957" s="89"/>
      <c r="I3957" s="89"/>
      <c r="J3957" s="89">
        <v>2064</v>
      </c>
      <c r="K3957" s="91" t="s">
        <v>19</v>
      </c>
    </row>
    <row r="3958" spans="2:11" ht="16.350000000000001" customHeight="1" thickBot="1" x14ac:dyDescent="0.45">
      <c r="B3958" s="90"/>
      <c r="C3958" s="90"/>
      <c r="D3958" s="48" t="s">
        <v>3751</v>
      </c>
      <c r="E3958" s="90"/>
      <c r="F3958" s="90"/>
      <c r="G3958" s="90"/>
      <c r="H3958" s="90"/>
      <c r="I3958" s="90"/>
      <c r="J3958" s="90"/>
      <c r="K3958" s="92"/>
    </row>
    <row r="3959" spans="2:11" ht="15.6" customHeight="1" x14ac:dyDescent="0.4">
      <c r="B3959" s="89">
        <v>1977</v>
      </c>
      <c r="C3959" s="89">
        <v>2608</v>
      </c>
      <c r="D3959" s="20" t="s">
        <v>3752</v>
      </c>
      <c r="E3959" s="89">
        <v>98</v>
      </c>
      <c r="F3959" s="89" t="s">
        <v>13</v>
      </c>
      <c r="G3959" s="89" t="s">
        <v>79</v>
      </c>
      <c r="H3959" s="89"/>
      <c r="I3959" s="89"/>
      <c r="J3959" s="89">
        <v>2104</v>
      </c>
      <c r="K3959" s="91" t="s">
        <v>19</v>
      </c>
    </row>
    <row r="3960" spans="2:11" ht="16.350000000000001" customHeight="1" thickBot="1" x14ac:dyDescent="0.45">
      <c r="B3960" s="90"/>
      <c r="C3960" s="90"/>
      <c r="D3960" s="48" t="s">
        <v>3753</v>
      </c>
      <c r="E3960" s="90"/>
      <c r="F3960" s="90"/>
      <c r="G3960" s="90"/>
      <c r="H3960" s="90"/>
      <c r="I3960" s="90"/>
      <c r="J3960" s="90"/>
      <c r="K3960" s="92"/>
    </row>
    <row r="3961" spans="2:11" ht="15.6" customHeight="1" x14ac:dyDescent="0.4">
      <c r="B3961" s="89">
        <v>1978</v>
      </c>
      <c r="C3961" s="89">
        <v>2609</v>
      </c>
      <c r="D3961" s="20" t="s">
        <v>3754</v>
      </c>
      <c r="E3961" s="89">
        <v>48</v>
      </c>
      <c r="F3961" s="89" t="s">
        <v>134</v>
      </c>
      <c r="G3961" s="89" t="s">
        <v>193</v>
      </c>
      <c r="H3961" s="89"/>
      <c r="I3961" s="89"/>
      <c r="J3961" s="89">
        <v>2271</v>
      </c>
      <c r="K3961" s="91" t="s">
        <v>19</v>
      </c>
    </row>
    <row r="3962" spans="2:11" ht="16.350000000000001" customHeight="1" thickBot="1" x14ac:dyDescent="0.45">
      <c r="B3962" s="90"/>
      <c r="C3962" s="90"/>
      <c r="D3962" s="48" t="s">
        <v>3755</v>
      </c>
      <c r="E3962" s="90"/>
      <c r="F3962" s="90"/>
      <c r="G3962" s="90"/>
      <c r="H3962" s="90"/>
      <c r="I3962" s="90"/>
      <c r="J3962" s="90"/>
      <c r="K3962" s="92"/>
    </row>
    <row r="3963" spans="2:11" ht="15.6" customHeight="1" x14ac:dyDescent="0.4">
      <c r="B3963" s="89">
        <v>1979</v>
      </c>
      <c r="C3963" s="89">
        <v>2610</v>
      </c>
      <c r="D3963" s="20" t="s">
        <v>3756</v>
      </c>
      <c r="E3963" s="89" t="s">
        <v>158</v>
      </c>
      <c r="F3963" s="89" t="s">
        <v>13</v>
      </c>
      <c r="G3963" s="89" t="s">
        <v>277</v>
      </c>
      <c r="H3963" s="89"/>
      <c r="I3963" s="89"/>
      <c r="J3963" s="89">
        <v>2065</v>
      </c>
      <c r="K3963" s="91" t="s">
        <v>15</v>
      </c>
    </row>
    <row r="3964" spans="2:11" ht="16.350000000000001" customHeight="1" thickBot="1" x14ac:dyDescent="0.45">
      <c r="B3964" s="90"/>
      <c r="C3964" s="90"/>
      <c r="D3964" s="48" t="s">
        <v>3757</v>
      </c>
      <c r="E3964" s="90"/>
      <c r="F3964" s="90"/>
      <c r="G3964" s="90"/>
      <c r="H3964" s="90"/>
      <c r="I3964" s="90"/>
      <c r="J3964" s="90"/>
      <c r="K3964" s="92"/>
    </row>
    <row r="3965" spans="2:11" ht="15.6" customHeight="1" x14ac:dyDescent="0.4">
      <c r="B3965" s="89">
        <v>1980</v>
      </c>
      <c r="C3965" s="89">
        <v>2611</v>
      </c>
      <c r="D3965" s="20" t="s">
        <v>3758</v>
      </c>
      <c r="E3965" s="89">
        <v>97</v>
      </c>
      <c r="F3965" s="89" t="s">
        <v>134</v>
      </c>
      <c r="G3965" s="89" t="s">
        <v>85</v>
      </c>
      <c r="H3965" s="89"/>
      <c r="I3965" s="89"/>
      <c r="J3965" s="89">
        <v>2392</v>
      </c>
      <c r="K3965" s="91" t="s">
        <v>19</v>
      </c>
    </row>
    <row r="3966" spans="2:11" ht="16.350000000000001" customHeight="1" thickBot="1" x14ac:dyDescent="0.45">
      <c r="B3966" s="90"/>
      <c r="C3966" s="90"/>
      <c r="D3966" s="48" t="s">
        <v>3759</v>
      </c>
      <c r="E3966" s="90"/>
      <c r="F3966" s="90"/>
      <c r="G3966" s="90"/>
      <c r="H3966" s="90"/>
      <c r="I3966" s="90"/>
      <c r="J3966" s="90"/>
      <c r="K3966" s="92"/>
    </row>
    <row r="3967" spans="2:11" ht="15.6" customHeight="1" x14ac:dyDescent="0.4">
      <c r="B3967" s="89">
        <v>1981</v>
      </c>
      <c r="C3967" s="89">
        <v>2612</v>
      </c>
      <c r="D3967" s="20" t="s">
        <v>3760</v>
      </c>
      <c r="E3967" s="89">
        <v>87</v>
      </c>
      <c r="F3967" s="89" t="s">
        <v>13</v>
      </c>
      <c r="G3967" s="89" t="s">
        <v>32</v>
      </c>
      <c r="H3967" s="89"/>
      <c r="I3967" s="89"/>
      <c r="J3967" s="89">
        <v>2053</v>
      </c>
      <c r="K3967" s="91" t="s">
        <v>19</v>
      </c>
    </row>
    <row r="3968" spans="2:11" ht="16.350000000000001" customHeight="1" thickBot="1" x14ac:dyDescent="0.45">
      <c r="B3968" s="90"/>
      <c r="C3968" s="90"/>
      <c r="D3968" s="48" t="s">
        <v>3761</v>
      </c>
      <c r="E3968" s="90"/>
      <c r="F3968" s="90"/>
      <c r="G3968" s="90"/>
      <c r="H3968" s="90"/>
      <c r="I3968" s="90"/>
      <c r="J3968" s="90"/>
      <c r="K3968" s="92"/>
    </row>
    <row r="3969" spans="2:11" ht="15.6" customHeight="1" x14ac:dyDescent="0.4">
      <c r="B3969" s="89">
        <v>1982</v>
      </c>
      <c r="C3969" s="89">
        <v>2614</v>
      </c>
      <c r="D3969" s="20" t="s">
        <v>3762</v>
      </c>
      <c r="E3969" s="89" t="s">
        <v>82</v>
      </c>
      <c r="F3969" s="89" t="s">
        <v>13</v>
      </c>
      <c r="G3969" s="89" t="s">
        <v>32</v>
      </c>
      <c r="H3969" s="89"/>
      <c r="I3969" s="89"/>
      <c r="J3969" s="89">
        <v>2060</v>
      </c>
      <c r="K3969" s="91" t="s">
        <v>19</v>
      </c>
    </row>
    <row r="3970" spans="2:11" ht="16.350000000000001" customHeight="1" thickBot="1" x14ac:dyDescent="0.45">
      <c r="B3970" s="90"/>
      <c r="C3970" s="90"/>
      <c r="D3970" s="48" t="s">
        <v>3763</v>
      </c>
      <c r="E3970" s="90"/>
      <c r="F3970" s="90"/>
      <c r="G3970" s="90"/>
      <c r="H3970" s="90"/>
      <c r="I3970" s="90"/>
      <c r="J3970" s="90"/>
      <c r="K3970" s="92"/>
    </row>
    <row r="3971" spans="2:11" ht="15.6" customHeight="1" x14ac:dyDescent="0.4">
      <c r="B3971" s="89">
        <v>1983</v>
      </c>
      <c r="C3971" s="89">
        <v>2615</v>
      </c>
      <c r="D3971" s="20" t="s">
        <v>3764</v>
      </c>
      <c r="E3971" s="89">
        <v>98</v>
      </c>
      <c r="F3971" s="89" t="s">
        <v>13</v>
      </c>
      <c r="G3971" s="89" t="s">
        <v>32</v>
      </c>
      <c r="H3971" s="89"/>
      <c r="I3971" s="89"/>
      <c r="J3971" s="89">
        <v>2039</v>
      </c>
      <c r="K3971" s="91" t="s">
        <v>19</v>
      </c>
    </row>
    <row r="3972" spans="2:11" ht="16.350000000000001" customHeight="1" thickBot="1" x14ac:dyDescent="0.45">
      <c r="B3972" s="90"/>
      <c r="C3972" s="90"/>
      <c r="D3972" s="48" t="s">
        <v>3765</v>
      </c>
      <c r="E3972" s="90"/>
      <c r="F3972" s="90"/>
      <c r="G3972" s="90"/>
      <c r="H3972" s="90"/>
      <c r="I3972" s="90"/>
      <c r="J3972" s="90"/>
      <c r="K3972" s="92"/>
    </row>
    <row r="3973" spans="2:11" ht="15.6" customHeight="1" x14ac:dyDescent="0.4">
      <c r="B3973" s="89">
        <v>1984</v>
      </c>
      <c r="C3973" s="89">
        <v>2616</v>
      </c>
      <c r="D3973" s="20" t="s">
        <v>3766</v>
      </c>
      <c r="E3973" s="89">
        <v>73</v>
      </c>
      <c r="F3973" s="89" t="s">
        <v>13</v>
      </c>
      <c r="G3973" s="89" t="s">
        <v>79</v>
      </c>
      <c r="H3973" s="89"/>
      <c r="I3973" s="89"/>
      <c r="J3973" s="89">
        <v>2179</v>
      </c>
      <c r="K3973" s="91" t="s">
        <v>19</v>
      </c>
    </row>
    <row r="3974" spans="2:11" ht="16.350000000000001" customHeight="1" thickBot="1" x14ac:dyDescent="0.45">
      <c r="B3974" s="90"/>
      <c r="C3974" s="90"/>
      <c r="D3974" s="48" t="s">
        <v>3767</v>
      </c>
      <c r="E3974" s="90"/>
      <c r="F3974" s="90"/>
      <c r="G3974" s="90"/>
      <c r="H3974" s="90"/>
      <c r="I3974" s="90"/>
      <c r="J3974" s="90"/>
      <c r="K3974" s="92"/>
    </row>
    <row r="3975" spans="2:11" ht="15.6" customHeight="1" x14ac:dyDescent="0.4">
      <c r="B3975" s="89">
        <v>1985</v>
      </c>
      <c r="C3975" s="89">
        <v>3824</v>
      </c>
      <c r="D3975" s="20" t="s">
        <v>3768</v>
      </c>
      <c r="E3975" s="89" t="s">
        <v>203</v>
      </c>
      <c r="F3975" s="89" t="s">
        <v>13</v>
      </c>
      <c r="G3975" s="89" t="s">
        <v>43</v>
      </c>
      <c r="H3975" s="89"/>
      <c r="I3975" s="89"/>
      <c r="J3975" s="89">
        <v>2057</v>
      </c>
      <c r="K3975" s="91" t="s">
        <v>19</v>
      </c>
    </row>
    <row r="3976" spans="2:11" ht="16.350000000000001" customHeight="1" thickBot="1" x14ac:dyDescent="0.45">
      <c r="B3976" s="90"/>
      <c r="C3976" s="90"/>
      <c r="D3976" s="48" t="s">
        <v>3769</v>
      </c>
      <c r="E3976" s="90"/>
      <c r="F3976" s="90"/>
      <c r="G3976" s="90"/>
      <c r="H3976" s="90"/>
      <c r="I3976" s="90"/>
      <c r="J3976" s="90"/>
      <c r="K3976" s="92"/>
    </row>
    <row r="3977" spans="2:11" ht="15.6" customHeight="1" x14ac:dyDescent="0.4">
      <c r="B3977" s="89">
        <v>1986</v>
      </c>
      <c r="C3977" s="89">
        <v>2617</v>
      </c>
      <c r="D3977" s="20" t="s">
        <v>3770</v>
      </c>
      <c r="E3977" s="89" t="s">
        <v>13</v>
      </c>
      <c r="F3977" s="89" t="s">
        <v>13</v>
      </c>
      <c r="G3977" s="89" t="s">
        <v>29</v>
      </c>
      <c r="H3977" s="89"/>
      <c r="I3977" s="89"/>
      <c r="J3977" s="89">
        <v>2005</v>
      </c>
      <c r="K3977" s="91" t="s">
        <v>19</v>
      </c>
    </row>
    <row r="3978" spans="2:11" ht="16.350000000000001" customHeight="1" thickBot="1" x14ac:dyDescent="0.45">
      <c r="B3978" s="90"/>
      <c r="C3978" s="90"/>
      <c r="D3978" s="48" t="s">
        <v>3771</v>
      </c>
      <c r="E3978" s="90"/>
      <c r="F3978" s="90"/>
      <c r="G3978" s="90"/>
      <c r="H3978" s="90"/>
      <c r="I3978" s="90"/>
      <c r="J3978" s="90"/>
      <c r="K3978" s="92"/>
    </row>
    <row r="3979" spans="2:11" ht="15.6" customHeight="1" x14ac:dyDescent="0.4">
      <c r="B3979" s="89">
        <v>1987</v>
      </c>
      <c r="C3979" s="89">
        <v>2618</v>
      </c>
      <c r="D3979" s="20" t="s">
        <v>3772</v>
      </c>
      <c r="E3979" s="89">
        <v>91</v>
      </c>
      <c r="F3979" s="89" t="s">
        <v>13</v>
      </c>
      <c r="G3979" s="89" t="s">
        <v>29</v>
      </c>
      <c r="H3979" s="89"/>
      <c r="I3979" s="89"/>
      <c r="J3979" s="89">
        <v>2051</v>
      </c>
      <c r="K3979" s="91" t="s">
        <v>19</v>
      </c>
    </row>
    <row r="3980" spans="2:11" ht="16.350000000000001" customHeight="1" thickBot="1" x14ac:dyDescent="0.45">
      <c r="B3980" s="90"/>
      <c r="C3980" s="90"/>
      <c r="D3980" s="48" t="s">
        <v>3773</v>
      </c>
      <c r="E3980" s="90"/>
      <c r="F3980" s="90"/>
      <c r="G3980" s="90"/>
      <c r="H3980" s="90"/>
      <c r="I3980" s="90"/>
      <c r="J3980" s="90"/>
      <c r="K3980" s="92"/>
    </row>
    <row r="3981" spans="2:11" ht="15.6" customHeight="1" x14ac:dyDescent="0.4">
      <c r="B3981" s="89">
        <v>1988</v>
      </c>
      <c r="C3981" s="89">
        <v>2619</v>
      </c>
      <c r="D3981" s="20" t="s">
        <v>3774</v>
      </c>
      <c r="E3981" s="89">
        <v>60</v>
      </c>
      <c r="F3981" s="89" t="s">
        <v>13</v>
      </c>
      <c r="G3981" s="89" t="s">
        <v>32</v>
      </c>
      <c r="H3981" s="89"/>
      <c r="I3981" s="89"/>
      <c r="J3981" s="89">
        <v>2024</v>
      </c>
      <c r="K3981" s="91" t="s">
        <v>19</v>
      </c>
    </row>
    <row r="3982" spans="2:11" ht="16.350000000000001" customHeight="1" thickBot="1" x14ac:dyDescent="0.45">
      <c r="B3982" s="90"/>
      <c r="C3982" s="90"/>
      <c r="D3982" s="48" t="s">
        <v>3775</v>
      </c>
      <c r="E3982" s="90"/>
      <c r="F3982" s="90"/>
      <c r="G3982" s="90"/>
      <c r="H3982" s="90"/>
      <c r="I3982" s="90"/>
      <c r="J3982" s="90"/>
      <c r="K3982" s="92"/>
    </row>
    <row r="3983" spans="2:11" ht="15.6" customHeight="1" x14ac:dyDescent="0.4">
      <c r="B3983" s="89">
        <v>1989</v>
      </c>
      <c r="C3983" s="89">
        <v>2620</v>
      </c>
      <c r="D3983" s="20" t="s">
        <v>3776</v>
      </c>
      <c r="E3983" s="89">
        <v>85</v>
      </c>
      <c r="F3983" s="89" t="s">
        <v>184</v>
      </c>
      <c r="G3983" s="89" t="s">
        <v>3777</v>
      </c>
      <c r="H3983" s="89"/>
      <c r="I3983" s="89"/>
      <c r="J3983" s="89">
        <v>2186</v>
      </c>
      <c r="K3983" s="91" t="s">
        <v>19</v>
      </c>
    </row>
    <row r="3984" spans="2:11" ht="16.350000000000001" customHeight="1" thickBot="1" x14ac:dyDescent="0.45">
      <c r="B3984" s="90"/>
      <c r="C3984" s="90"/>
      <c r="D3984" s="48" t="s">
        <v>3778</v>
      </c>
      <c r="E3984" s="90"/>
      <c r="F3984" s="90"/>
      <c r="G3984" s="90"/>
      <c r="H3984" s="90"/>
      <c r="I3984" s="90"/>
      <c r="J3984" s="90"/>
      <c r="K3984" s="92"/>
    </row>
    <row r="3985" spans="2:11" ht="15.6" customHeight="1" x14ac:dyDescent="0.4">
      <c r="B3985" s="89">
        <v>1990</v>
      </c>
      <c r="C3985" s="89">
        <v>2621</v>
      </c>
      <c r="D3985" s="20" t="s">
        <v>3779</v>
      </c>
      <c r="E3985" s="89">
        <v>91</v>
      </c>
      <c r="F3985" s="89" t="s">
        <v>13</v>
      </c>
      <c r="G3985" s="89" t="s">
        <v>79</v>
      </c>
      <c r="H3985" s="89"/>
      <c r="I3985" s="89"/>
      <c r="J3985" s="89">
        <v>2041</v>
      </c>
      <c r="K3985" s="91" t="s">
        <v>19</v>
      </c>
    </row>
    <row r="3986" spans="2:11" ht="16.350000000000001" customHeight="1" thickBot="1" x14ac:dyDescent="0.45">
      <c r="B3986" s="90"/>
      <c r="C3986" s="90"/>
      <c r="D3986" s="48" t="s">
        <v>3780</v>
      </c>
      <c r="E3986" s="90"/>
      <c r="F3986" s="90"/>
      <c r="G3986" s="90"/>
      <c r="H3986" s="90"/>
      <c r="I3986" s="90"/>
      <c r="J3986" s="90"/>
      <c r="K3986" s="92"/>
    </row>
    <row r="3987" spans="2:11" ht="15.6" customHeight="1" x14ac:dyDescent="0.4">
      <c r="B3987" s="89">
        <v>1991</v>
      </c>
      <c r="C3987" s="89">
        <v>2622</v>
      </c>
      <c r="D3987" s="20" t="s">
        <v>3781</v>
      </c>
      <c r="E3987" s="89">
        <v>99</v>
      </c>
      <c r="F3987" s="89" t="s">
        <v>184</v>
      </c>
      <c r="G3987" s="89" t="s">
        <v>79</v>
      </c>
      <c r="H3987" s="89">
        <v>7</v>
      </c>
      <c r="I3987" s="89">
        <v>5</v>
      </c>
      <c r="J3987" s="89">
        <v>2304</v>
      </c>
      <c r="K3987" s="91" t="s">
        <v>15</v>
      </c>
    </row>
    <row r="3988" spans="2:11" ht="16.350000000000001" customHeight="1" thickBot="1" x14ac:dyDescent="0.45">
      <c r="B3988" s="90"/>
      <c r="C3988" s="90"/>
      <c r="D3988" s="48" t="s">
        <v>3782</v>
      </c>
      <c r="E3988" s="90"/>
      <c r="F3988" s="90"/>
      <c r="G3988" s="90"/>
      <c r="H3988" s="90"/>
      <c r="I3988" s="90"/>
      <c r="J3988" s="90"/>
      <c r="K3988" s="92"/>
    </row>
    <row r="3989" spans="2:11" ht="15.6" customHeight="1" x14ac:dyDescent="0.4">
      <c r="B3989" s="89">
        <v>1992</v>
      </c>
      <c r="C3989" s="89">
        <v>2624</v>
      </c>
      <c r="D3989" s="20" t="s">
        <v>3783</v>
      </c>
      <c r="E3989" s="89">
        <v>99</v>
      </c>
      <c r="F3989" s="89" t="s">
        <v>13</v>
      </c>
      <c r="G3989" s="89" t="s">
        <v>29</v>
      </c>
      <c r="H3989" s="89"/>
      <c r="I3989" s="89"/>
      <c r="J3989" s="89">
        <v>2078</v>
      </c>
      <c r="K3989" s="91" t="s">
        <v>19</v>
      </c>
    </row>
    <row r="3990" spans="2:11" ht="16.350000000000001" customHeight="1" thickBot="1" x14ac:dyDescent="0.45">
      <c r="B3990" s="90"/>
      <c r="C3990" s="90"/>
      <c r="D3990" s="48" t="s">
        <v>3784</v>
      </c>
      <c r="E3990" s="90"/>
      <c r="F3990" s="90"/>
      <c r="G3990" s="90"/>
      <c r="H3990" s="90"/>
      <c r="I3990" s="90"/>
      <c r="J3990" s="90"/>
      <c r="K3990" s="92"/>
    </row>
    <row r="3991" spans="2:11" ht="15.6" customHeight="1" x14ac:dyDescent="0.4">
      <c r="B3991" s="89">
        <v>1993</v>
      </c>
      <c r="C3991" s="89">
        <v>2625</v>
      </c>
      <c r="D3991" s="20" t="s">
        <v>3785</v>
      </c>
      <c r="E3991" s="89">
        <v>92</v>
      </c>
      <c r="F3991" s="89" t="s">
        <v>13</v>
      </c>
      <c r="G3991" s="89" t="s">
        <v>29</v>
      </c>
      <c r="H3991" s="89"/>
      <c r="I3991" s="89"/>
      <c r="J3991" s="89">
        <v>2066</v>
      </c>
      <c r="K3991" s="91" t="s">
        <v>19</v>
      </c>
    </row>
    <row r="3992" spans="2:11" ht="16.350000000000001" customHeight="1" thickBot="1" x14ac:dyDescent="0.45">
      <c r="B3992" s="90"/>
      <c r="C3992" s="90"/>
      <c r="D3992" s="48" t="s">
        <v>3786</v>
      </c>
      <c r="E3992" s="90"/>
      <c r="F3992" s="90"/>
      <c r="G3992" s="90"/>
      <c r="H3992" s="90"/>
      <c r="I3992" s="90"/>
      <c r="J3992" s="90"/>
      <c r="K3992" s="92"/>
    </row>
    <row r="3993" spans="2:11" ht="15.6" customHeight="1" x14ac:dyDescent="0.4">
      <c r="B3993" s="89">
        <v>1994</v>
      </c>
      <c r="C3993" s="89">
        <v>3923</v>
      </c>
      <c r="D3993" s="20" t="s">
        <v>3787</v>
      </c>
      <c r="E3993" s="89" t="s">
        <v>13</v>
      </c>
      <c r="F3993" s="89" t="s">
        <v>13</v>
      </c>
      <c r="G3993" s="89" t="s">
        <v>116</v>
      </c>
      <c r="H3993" s="89"/>
      <c r="I3993" s="89"/>
      <c r="J3993" s="89">
        <v>2039</v>
      </c>
      <c r="K3993" s="91" t="s">
        <v>15</v>
      </c>
    </row>
    <row r="3994" spans="2:11" ht="16.350000000000001" customHeight="1" thickBot="1" x14ac:dyDescent="0.45">
      <c r="B3994" s="90"/>
      <c r="C3994" s="90"/>
      <c r="D3994" s="48" t="s">
        <v>3788</v>
      </c>
      <c r="E3994" s="90"/>
      <c r="F3994" s="90"/>
      <c r="G3994" s="90"/>
      <c r="H3994" s="90"/>
      <c r="I3994" s="90"/>
      <c r="J3994" s="90"/>
      <c r="K3994" s="92"/>
    </row>
    <row r="3995" spans="2:11" ht="15.6" customHeight="1" x14ac:dyDescent="0.4">
      <c r="B3995" s="89">
        <v>1995</v>
      </c>
      <c r="C3995" s="89">
        <v>2626</v>
      </c>
      <c r="D3995" s="20" t="s">
        <v>3789</v>
      </c>
      <c r="E3995" s="89" t="s">
        <v>13</v>
      </c>
      <c r="F3995" s="89" t="s">
        <v>13</v>
      </c>
      <c r="G3995" s="89" t="s">
        <v>54</v>
      </c>
      <c r="H3995" s="89"/>
      <c r="I3995" s="89"/>
      <c r="J3995" s="89">
        <v>2023</v>
      </c>
      <c r="K3995" s="91" t="s">
        <v>19</v>
      </c>
    </row>
    <row r="3996" spans="2:11" ht="16.350000000000001" customHeight="1" thickBot="1" x14ac:dyDescent="0.45">
      <c r="B3996" s="90"/>
      <c r="C3996" s="90"/>
      <c r="D3996" s="48" t="s">
        <v>3790</v>
      </c>
      <c r="E3996" s="90"/>
      <c r="F3996" s="90"/>
      <c r="G3996" s="90"/>
      <c r="H3996" s="90"/>
      <c r="I3996" s="90"/>
      <c r="J3996" s="90"/>
      <c r="K3996" s="92"/>
    </row>
    <row r="3997" spans="2:11" ht="15.6" customHeight="1" x14ac:dyDescent="0.4">
      <c r="B3997" s="89">
        <v>1996</v>
      </c>
      <c r="C3997" s="89">
        <v>2627</v>
      </c>
      <c r="D3997" s="20" t="s">
        <v>3791</v>
      </c>
      <c r="E3997" s="89" t="s">
        <v>13</v>
      </c>
      <c r="F3997" s="89" t="s">
        <v>13</v>
      </c>
      <c r="G3997" s="89" t="s">
        <v>54</v>
      </c>
      <c r="H3997" s="89"/>
      <c r="I3997" s="89"/>
      <c r="J3997" s="89">
        <v>2059</v>
      </c>
      <c r="K3997" s="91" t="s">
        <v>19</v>
      </c>
    </row>
    <row r="3998" spans="2:11" ht="16.350000000000001" customHeight="1" thickBot="1" x14ac:dyDescent="0.45">
      <c r="B3998" s="90"/>
      <c r="C3998" s="90"/>
      <c r="D3998" s="48" t="s">
        <v>3792</v>
      </c>
      <c r="E3998" s="90"/>
      <c r="F3998" s="90"/>
      <c r="G3998" s="90"/>
      <c r="H3998" s="90"/>
      <c r="I3998" s="90"/>
      <c r="J3998" s="90"/>
      <c r="K3998" s="92"/>
    </row>
    <row r="3999" spans="2:11" ht="15.6" customHeight="1" x14ac:dyDescent="0.4">
      <c r="B3999" s="89">
        <v>1997</v>
      </c>
      <c r="C3999" s="89">
        <v>2628</v>
      </c>
      <c r="D3999" s="20" t="s">
        <v>3793</v>
      </c>
      <c r="E3999" s="89">
        <v>95</v>
      </c>
      <c r="F3999" s="89" t="s">
        <v>184</v>
      </c>
      <c r="G3999" s="89" t="s">
        <v>29</v>
      </c>
      <c r="H3999" s="89"/>
      <c r="I3999" s="89"/>
      <c r="J3999" s="89">
        <v>2245</v>
      </c>
      <c r="K3999" s="91" t="s">
        <v>19</v>
      </c>
    </row>
    <row r="4000" spans="2:11" ht="16.350000000000001" customHeight="1" thickBot="1" x14ac:dyDescent="0.45">
      <c r="B4000" s="90"/>
      <c r="C4000" s="90"/>
      <c r="D4000" s="48" t="s">
        <v>3794</v>
      </c>
      <c r="E4000" s="90"/>
      <c r="F4000" s="90"/>
      <c r="G4000" s="90"/>
      <c r="H4000" s="90"/>
      <c r="I4000" s="90"/>
      <c r="J4000" s="90"/>
      <c r="K4000" s="92"/>
    </row>
    <row r="4001" spans="2:11" ht="15.6" customHeight="1" x14ac:dyDescent="0.4">
      <c r="B4001" s="89">
        <v>1998</v>
      </c>
      <c r="C4001" s="89">
        <v>2629</v>
      </c>
      <c r="D4001" s="20" t="s">
        <v>3795</v>
      </c>
      <c r="E4001" s="89" t="s">
        <v>13</v>
      </c>
      <c r="F4001" s="89" t="s">
        <v>13</v>
      </c>
      <c r="G4001" s="89" t="s">
        <v>323</v>
      </c>
      <c r="H4001" s="89"/>
      <c r="I4001" s="89"/>
      <c r="J4001" s="89">
        <v>2069</v>
      </c>
      <c r="K4001" s="91" t="s">
        <v>19</v>
      </c>
    </row>
    <row r="4002" spans="2:11" ht="16.350000000000001" customHeight="1" thickBot="1" x14ac:dyDescent="0.45">
      <c r="B4002" s="90"/>
      <c r="C4002" s="90"/>
      <c r="D4002" s="48" t="s">
        <v>3796</v>
      </c>
      <c r="E4002" s="90"/>
      <c r="F4002" s="90"/>
      <c r="G4002" s="90"/>
      <c r="H4002" s="90"/>
      <c r="I4002" s="90"/>
      <c r="J4002" s="90"/>
      <c r="K4002" s="92"/>
    </row>
    <row r="4003" spans="2:11" ht="15.6" customHeight="1" x14ac:dyDescent="0.4">
      <c r="B4003" s="89">
        <v>1999</v>
      </c>
      <c r="C4003" s="89">
        <v>3944</v>
      </c>
      <c r="D4003" s="20" t="s">
        <v>3797</v>
      </c>
      <c r="E4003" s="89" t="s">
        <v>13</v>
      </c>
      <c r="F4003" s="89" t="s">
        <v>13</v>
      </c>
      <c r="G4003" s="89" t="s">
        <v>22</v>
      </c>
      <c r="H4003" s="89"/>
      <c r="I4003" s="89"/>
      <c r="J4003" s="89">
        <v>2114</v>
      </c>
      <c r="K4003" s="91" t="s">
        <v>15</v>
      </c>
    </row>
    <row r="4004" spans="2:11" ht="16.350000000000001" customHeight="1" thickBot="1" x14ac:dyDescent="0.45">
      <c r="B4004" s="90"/>
      <c r="C4004" s="90"/>
      <c r="D4004" s="48" t="s">
        <v>3798</v>
      </c>
      <c r="E4004" s="90"/>
      <c r="F4004" s="90"/>
      <c r="G4004" s="90"/>
      <c r="H4004" s="90"/>
      <c r="I4004" s="90"/>
      <c r="J4004" s="90"/>
      <c r="K4004" s="92"/>
    </row>
    <row r="4005" spans="2:11" ht="15.6" customHeight="1" x14ac:dyDescent="0.4">
      <c r="B4005" s="89">
        <v>2000</v>
      </c>
      <c r="C4005" s="89">
        <v>3770</v>
      </c>
      <c r="D4005" s="20" t="s">
        <v>3799</v>
      </c>
      <c r="E4005" s="89" t="s">
        <v>13</v>
      </c>
      <c r="F4005" s="89" t="s">
        <v>13</v>
      </c>
      <c r="G4005" s="89" t="s">
        <v>39</v>
      </c>
      <c r="H4005" s="89"/>
      <c r="I4005" s="89"/>
      <c r="J4005" s="89">
        <v>2102</v>
      </c>
      <c r="K4005" s="91" t="s">
        <v>19</v>
      </c>
    </row>
    <row r="4006" spans="2:11" ht="16.350000000000001" customHeight="1" thickBot="1" x14ac:dyDescent="0.45">
      <c r="B4006" s="90"/>
      <c r="C4006" s="90"/>
      <c r="D4006" s="48" t="s">
        <v>3800</v>
      </c>
      <c r="E4006" s="90"/>
      <c r="F4006" s="90"/>
      <c r="G4006" s="90"/>
      <c r="H4006" s="90"/>
      <c r="I4006" s="90"/>
      <c r="J4006" s="90"/>
      <c r="K4006" s="92"/>
    </row>
    <row r="4007" spans="2:11" ht="15.6" customHeight="1" x14ac:dyDescent="0.4">
      <c r="B4007" s="89">
        <v>2001</v>
      </c>
      <c r="C4007" s="89">
        <v>2630</v>
      </c>
      <c r="D4007" s="20" t="s">
        <v>3801</v>
      </c>
      <c r="E4007" s="89" t="s">
        <v>13</v>
      </c>
      <c r="F4007" s="89" t="s">
        <v>13</v>
      </c>
      <c r="G4007" s="89" t="s">
        <v>1482</v>
      </c>
      <c r="H4007" s="89"/>
      <c r="I4007" s="89"/>
      <c r="J4007" s="89">
        <v>2061</v>
      </c>
      <c r="K4007" s="91" t="s">
        <v>19</v>
      </c>
    </row>
    <row r="4008" spans="2:11" ht="16.350000000000001" customHeight="1" thickBot="1" x14ac:dyDescent="0.45">
      <c r="B4008" s="90"/>
      <c r="C4008" s="90"/>
      <c r="D4008" s="48" t="s">
        <v>3802</v>
      </c>
      <c r="E4008" s="90"/>
      <c r="F4008" s="90"/>
      <c r="G4008" s="90"/>
      <c r="H4008" s="90"/>
      <c r="I4008" s="90"/>
      <c r="J4008" s="90"/>
      <c r="K4008" s="92"/>
    </row>
    <row r="4009" spans="2:11" ht="15.6" customHeight="1" x14ac:dyDescent="0.4">
      <c r="B4009" s="89">
        <v>2002</v>
      </c>
      <c r="C4009" s="89">
        <v>3820</v>
      </c>
      <c r="D4009" s="20" t="s">
        <v>3803</v>
      </c>
      <c r="E4009" s="89">
        <v>11</v>
      </c>
      <c r="F4009" s="89" t="s">
        <v>13</v>
      </c>
      <c r="G4009" s="89" t="s">
        <v>43</v>
      </c>
      <c r="H4009" s="89"/>
      <c r="I4009" s="89"/>
      <c r="J4009" s="89">
        <v>2058</v>
      </c>
      <c r="K4009" s="91" t="s">
        <v>15</v>
      </c>
    </row>
    <row r="4010" spans="2:11" ht="16.350000000000001" customHeight="1" thickBot="1" x14ac:dyDescent="0.45">
      <c r="B4010" s="90"/>
      <c r="C4010" s="90"/>
      <c r="D4010" s="48" t="s">
        <v>3804</v>
      </c>
      <c r="E4010" s="90"/>
      <c r="F4010" s="90"/>
      <c r="G4010" s="90"/>
      <c r="H4010" s="90"/>
      <c r="I4010" s="90"/>
      <c r="J4010" s="90"/>
      <c r="K4010" s="92"/>
    </row>
    <row r="4011" spans="2:11" ht="15.6" customHeight="1" x14ac:dyDescent="0.4">
      <c r="B4011" s="89">
        <v>2003</v>
      </c>
      <c r="C4011" s="89">
        <v>2631</v>
      </c>
      <c r="D4011" s="20" t="s">
        <v>3805</v>
      </c>
      <c r="E4011" s="89" t="s">
        <v>13</v>
      </c>
      <c r="F4011" s="89" t="s">
        <v>13</v>
      </c>
      <c r="G4011" s="89" t="s">
        <v>22</v>
      </c>
      <c r="H4011" s="89"/>
      <c r="I4011" s="89"/>
      <c r="J4011" s="89">
        <v>2068</v>
      </c>
      <c r="K4011" s="91" t="s">
        <v>19</v>
      </c>
    </row>
    <row r="4012" spans="2:11" ht="16.350000000000001" customHeight="1" thickBot="1" x14ac:dyDescent="0.45">
      <c r="B4012" s="90"/>
      <c r="C4012" s="90"/>
      <c r="D4012" s="48" t="s">
        <v>3806</v>
      </c>
      <c r="E4012" s="90"/>
      <c r="F4012" s="90"/>
      <c r="G4012" s="90"/>
      <c r="H4012" s="90"/>
      <c r="I4012" s="90"/>
      <c r="J4012" s="90"/>
      <c r="K4012" s="92"/>
    </row>
    <row r="4013" spans="2:11" ht="15.6" customHeight="1" x14ac:dyDescent="0.4">
      <c r="B4013" s="89">
        <v>2004</v>
      </c>
      <c r="C4013" s="89">
        <v>2632</v>
      </c>
      <c r="D4013" s="20" t="s">
        <v>3807</v>
      </c>
      <c r="E4013" s="89" t="s">
        <v>13</v>
      </c>
      <c r="F4013" s="89" t="s">
        <v>13</v>
      </c>
      <c r="G4013" s="89" t="s">
        <v>22</v>
      </c>
      <c r="H4013" s="89"/>
      <c r="I4013" s="89"/>
      <c r="J4013" s="89">
        <v>2082</v>
      </c>
      <c r="K4013" s="91" t="s">
        <v>19</v>
      </c>
    </row>
    <row r="4014" spans="2:11" ht="16.350000000000001" customHeight="1" thickBot="1" x14ac:dyDescent="0.45">
      <c r="B4014" s="90"/>
      <c r="C4014" s="90"/>
      <c r="D4014" s="48" t="s">
        <v>3808</v>
      </c>
      <c r="E4014" s="90"/>
      <c r="F4014" s="90"/>
      <c r="G4014" s="90"/>
      <c r="H4014" s="90"/>
      <c r="I4014" s="90"/>
      <c r="J4014" s="90"/>
      <c r="K4014" s="92"/>
    </row>
    <row r="4015" spans="2:11" ht="15.6" customHeight="1" x14ac:dyDescent="0.4">
      <c r="B4015" s="89">
        <v>2005</v>
      </c>
      <c r="C4015" s="89">
        <v>3865</v>
      </c>
      <c r="D4015" s="20" t="s">
        <v>3809</v>
      </c>
      <c r="E4015" s="89" t="s">
        <v>13</v>
      </c>
      <c r="F4015" s="89" t="s">
        <v>13</v>
      </c>
      <c r="G4015" s="89" t="s">
        <v>494</v>
      </c>
      <c r="H4015" s="89"/>
      <c r="I4015" s="89"/>
      <c r="J4015" s="89">
        <v>2058</v>
      </c>
      <c r="K4015" s="91" t="s">
        <v>19</v>
      </c>
    </row>
    <row r="4016" spans="2:11" ht="16.350000000000001" customHeight="1" thickBot="1" x14ac:dyDescent="0.45">
      <c r="B4016" s="90"/>
      <c r="C4016" s="90"/>
      <c r="D4016" s="48" t="s">
        <v>3810</v>
      </c>
      <c r="E4016" s="90"/>
      <c r="F4016" s="90"/>
      <c r="G4016" s="90"/>
      <c r="H4016" s="90"/>
      <c r="I4016" s="90"/>
      <c r="J4016" s="90"/>
      <c r="K4016" s="92"/>
    </row>
    <row r="4017" spans="2:11" ht="15.6" customHeight="1" x14ac:dyDescent="0.4">
      <c r="B4017" s="89">
        <v>2006</v>
      </c>
      <c r="C4017" s="89">
        <v>2633</v>
      </c>
      <c r="D4017" s="20" t="s">
        <v>3811</v>
      </c>
      <c r="E4017" s="89">
        <v>92</v>
      </c>
      <c r="F4017" s="89" t="s">
        <v>13</v>
      </c>
      <c r="G4017" s="89" t="s">
        <v>29</v>
      </c>
      <c r="H4017" s="89"/>
      <c r="I4017" s="89"/>
      <c r="J4017" s="89">
        <v>2050</v>
      </c>
      <c r="K4017" s="91" t="s">
        <v>19</v>
      </c>
    </row>
    <row r="4018" spans="2:11" ht="16.350000000000001" customHeight="1" thickBot="1" x14ac:dyDescent="0.45">
      <c r="B4018" s="90"/>
      <c r="C4018" s="90"/>
      <c r="D4018" s="48" t="s">
        <v>3812</v>
      </c>
      <c r="E4018" s="90"/>
      <c r="F4018" s="90"/>
      <c r="G4018" s="90"/>
      <c r="H4018" s="90"/>
      <c r="I4018" s="90"/>
      <c r="J4018" s="90"/>
      <c r="K4018" s="92"/>
    </row>
    <row r="4019" spans="2:11" ht="15.6" customHeight="1" x14ac:dyDescent="0.4">
      <c r="B4019" s="89">
        <v>2007</v>
      </c>
      <c r="C4019" s="89">
        <v>2634</v>
      </c>
      <c r="D4019" s="20" t="s">
        <v>3813</v>
      </c>
      <c r="E4019" s="89">
        <v>86</v>
      </c>
      <c r="F4019" s="89" t="s">
        <v>184</v>
      </c>
      <c r="G4019" s="89" t="s">
        <v>32</v>
      </c>
      <c r="H4019" s="89"/>
      <c r="I4019" s="89"/>
      <c r="J4019" s="89">
        <v>2210</v>
      </c>
      <c r="K4019" s="91" t="s">
        <v>19</v>
      </c>
    </row>
    <row r="4020" spans="2:11" ht="16.350000000000001" customHeight="1" thickBot="1" x14ac:dyDescent="0.45">
      <c r="B4020" s="90"/>
      <c r="C4020" s="90"/>
      <c r="D4020" s="48" t="s">
        <v>3814</v>
      </c>
      <c r="E4020" s="90"/>
      <c r="F4020" s="90"/>
      <c r="G4020" s="90"/>
      <c r="H4020" s="90"/>
      <c r="I4020" s="90"/>
      <c r="J4020" s="90"/>
      <c r="K4020" s="92"/>
    </row>
    <row r="4021" spans="2:11" ht="15.6" customHeight="1" x14ac:dyDescent="0.4">
      <c r="B4021" s="89">
        <v>2008</v>
      </c>
      <c r="C4021" s="89">
        <v>2635</v>
      </c>
      <c r="D4021" s="20" t="s">
        <v>3815</v>
      </c>
      <c r="E4021" s="89" t="s">
        <v>13</v>
      </c>
      <c r="F4021" s="89" t="s">
        <v>13</v>
      </c>
      <c r="G4021" s="89" t="s">
        <v>435</v>
      </c>
      <c r="H4021" s="89"/>
      <c r="I4021" s="89"/>
      <c r="J4021" s="89">
        <v>2029</v>
      </c>
      <c r="K4021" s="91" t="s">
        <v>19</v>
      </c>
    </row>
    <row r="4022" spans="2:11" ht="16.350000000000001" customHeight="1" thickBot="1" x14ac:dyDescent="0.45">
      <c r="B4022" s="90"/>
      <c r="C4022" s="90"/>
      <c r="D4022" s="48" t="s">
        <v>3816</v>
      </c>
      <c r="E4022" s="90"/>
      <c r="F4022" s="90"/>
      <c r="G4022" s="90"/>
      <c r="H4022" s="90"/>
      <c r="I4022" s="90"/>
      <c r="J4022" s="90"/>
      <c r="K4022" s="92"/>
    </row>
    <row r="4023" spans="2:11" ht="15.6" customHeight="1" x14ac:dyDescent="0.4">
      <c r="B4023" s="89">
        <v>2009</v>
      </c>
      <c r="C4023" s="89">
        <v>2636</v>
      </c>
      <c r="D4023" s="20" t="s">
        <v>3817</v>
      </c>
      <c r="E4023" s="89" t="s">
        <v>13</v>
      </c>
      <c r="F4023" s="89" t="s">
        <v>13</v>
      </c>
      <c r="G4023" s="89" t="s">
        <v>22</v>
      </c>
      <c r="H4023" s="89"/>
      <c r="I4023" s="89"/>
      <c r="J4023" s="89">
        <v>2068</v>
      </c>
      <c r="K4023" s="91" t="s">
        <v>19</v>
      </c>
    </row>
    <row r="4024" spans="2:11" ht="16.350000000000001" customHeight="1" thickBot="1" x14ac:dyDescent="0.45">
      <c r="B4024" s="90"/>
      <c r="C4024" s="90"/>
      <c r="D4024" s="48" t="s">
        <v>3818</v>
      </c>
      <c r="E4024" s="90"/>
      <c r="F4024" s="90"/>
      <c r="G4024" s="90"/>
      <c r="H4024" s="90"/>
      <c r="I4024" s="90"/>
      <c r="J4024" s="90"/>
      <c r="K4024" s="92"/>
    </row>
    <row r="4025" spans="2:11" ht="15.6" customHeight="1" x14ac:dyDescent="0.4">
      <c r="B4025" s="89">
        <v>2010</v>
      </c>
      <c r="C4025" s="89">
        <v>2637</v>
      </c>
      <c r="D4025" s="20" t="s">
        <v>3819</v>
      </c>
      <c r="E4025" s="89" t="s">
        <v>13</v>
      </c>
      <c r="F4025" s="89" t="s">
        <v>13</v>
      </c>
      <c r="G4025" s="89" t="s">
        <v>22</v>
      </c>
      <c r="H4025" s="89"/>
      <c r="I4025" s="89"/>
      <c r="J4025" s="89">
        <v>2072</v>
      </c>
      <c r="K4025" s="91" t="s">
        <v>19</v>
      </c>
    </row>
    <row r="4026" spans="2:11" ht="16.350000000000001" customHeight="1" thickBot="1" x14ac:dyDescent="0.45">
      <c r="B4026" s="90"/>
      <c r="C4026" s="90"/>
      <c r="D4026" s="48" t="s">
        <v>3820</v>
      </c>
      <c r="E4026" s="90"/>
      <c r="F4026" s="90"/>
      <c r="G4026" s="90"/>
      <c r="H4026" s="90"/>
      <c r="I4026" s="90"/>
      <c r="J4026" s="90"/>
      <c r="K4026" s="92"/>
    </row>
    <row r="4027" spans="2:11" ht="15.6" customHeight="1" x14ac:dyDescent="0.4">
      <c r="B4027" s="89">
        <v>2011</v>
      </c>
      <c r="C4027" s="89">
        <v>4234</v>
      </c>
      <c r="D4027" s="20" t="s">
        <v>6523</v>
      </c>
      <c r="E4027" s="89" t="s">
        <v>13</v>
      </c>
      <c r="F4027" s="89"/>
      <c r="G4027" s="89" t="s">
        <v>22</v>
      </c>
      <c r="H4027" s="89">
        <v>7</v>
      </c>
      <c r="I4027" s="89">
        <v>-19</v>
      </c>
      <c r="J4027" s="89">
        <v>2081</v>
      </c>
      <c r="K4027" s="91" t="s">
        <v>15</v>
      </c>
    </row>
    <row r="4028" spans="2:11" ht="16.350000000000001" customHeight="1" thickBot="1" x14ac:dyDescent="0.45">
      <c r="B4028" s="90"/>
      <c r="C4028" s="90"/>
      <c r="D4028" s="48" t="s">
        <v>6546</v>
      </c>
      <c r="E4028" s="90"/>
      <c r="F4028" s="90"/>
      <c r="G4028" s="90"/>
      <c r="H4028" s="90"/>
      <c r="I4028" s="90"/>
      <c r="J4028" s="90"/>
      <c r="K4028" s="92"/>
    </row>
    <row r="4029" spans="2:11" ht="15.6" customHeight="1" x14ac:dyDescent="0.4">
      <c r="B4029" s="89">
        <v>2012</v>
      </c>
      <c r="C4029" s="89">
        <v>2638</v>
      </c>
      <c r="D4029" s="20" t="s">
        <v>3821</v>
      </c>
      <c r="E4029" s="89" t="s">
        <v>13</v>
      </c>
      <c r="F4029" s="89" t="s">
        <v>13</v>
      </c>
      <c r="G4029" s="89" t="s">
        <v>22</v>
      </c>
      <c r="H4029" s="89"/>
      <c r="I4029" s="89"/>
      <c r="J4029" s="89">
        <v>2165</v>
      </c>
      <c r="K4029" s="91" t="s">
        <v>15</v>
      </c>
    </row>
    <row r="4030" spans="2:11" ht="15.4" thickBot="1" x14ac:dyDescent="0.45">
      <c r="B4030" s="90"/>
      <c r="C4030" s="90"/>
      <c r="D4030" s="48" t="s">
        <v>3822</v>
      </c>
      <c r="E4030" s="90"/>
      <c r="F4030" s="90"/>
      <c r="G4030" s="90"/>
      <c r="H4030" s="90"/>
      <c r="I4030" s="90"/>
      <c r="J4030" s="90"/>
      <c r="K4030" s="92"/>
    </row>
    <row r="4031" spans="2:11" ht="15.6" customHeight="1" x14ac:dyDescent="0.4">
      <c r="B4031" s="89">
        <v>2013</v>
      </c>
      <c r="C4031" s="89">
        <v>3986</v>
      </c>
      <c r="D4031" s="20" t="s">
        <v>3823</v>
      </c>
      <c r="E4031" s="89" t="s">
        <v>13</v>
      </c>
      <c r="F4031" s="89" t="s">
        <v>57</v>
      </c>
      <c r="G4031" s="89" t="s">
        <v>1105</v>
      </c>
      <c r="H4031" s="89"/>
      <c r="I4031" s="89"/>
      <c r="J4031" s="89">
        <v>2150</v>
      </c>
      <c r="K4031" s="91" t="s">
        <v>15</v>
      </c>
    </row>
    <row r="4032" spans="2:11" ht="16.350000000000001" customHeight="1" thickBot="1" x14ac:dyDescent="0.45">
      <c r="B4032" s="90"/>
      <c r="C4032" s="90"/>
      <c r="D4032" s="48" t="s">
        <v>3824</v>
      </c>
      <c r="E4032" s="90"/>
      <c r="F4032" s="90"/>
      <c r="G4032" s="90"/>
      <c r="H4032" s="90"/>
      <c r="I4032" s="90"/>
      <c r="J4032" s="90"/>
      <c r="K4032" s="92"/>
    </row>
    <row r="4033" spans="2:11" ht="15.6" customHeight="1" x14ac:dyDescent="0.4">
      <c r="B4033" s="89">
        <v>2014</v>
      </c>
      <c r="C4033" s="89">
        <v>2639</v>
      </c>
      <c r="D4033" s="20" t="s">
        <v>3825</v>
      </c>
      <c r="E4033" s="89">
        <v>62</v>
      </c>
      <c r="F4033" s="89" t="s">
        <v>13</v>
      </c>
      <c r="G4033" s="89" t="s">
        <v>29</v>
      </c>
      <c r="H4033" s="89"/>
      <c r="I4033" s="89"/>
      <c r="J4033" s="89">
        <v>1978</v>
      </c>
      <c r="K4033" s="91" t="s">
        <v>19</v>
      </c>
    </row>
    <row r="4034" spans="2:11" ht="16.350000000000001" customHeight="1" thickBot="1" x14ac:dyDescent="0.45">
      <c r="B4034" s="90"/>
      <c r="C4034" s="90"/>
      <c r="D4034" s="48" t="s">
        <v>3826</v>
      </c>
      <c r="E4034" s="90"/>
      <c r="F4034" s="90"/>
      <c r="G4034" s="90"/>
      <c r="H4034" s="90"/>
      <c r="I4034" s="90"/>
      <c r="J4034" s="90"/>
      <c r="K4034" s="92"/>
    </row>
    <row r="4035" spans="2:11" ht="15.6" customHeight="1" x14ac:dyDescent="0.4">
      <c r="B4035" s="89">
        <v>2015</v>
      </c>
      <c r="C4035" s="89">
        <v>2640</v>
      </c>
      <c r="D4035" s="20" t="s">
        <v>3827</v>
      </c>
      <c r="E4035" s="89" t="s">
        <v>13</v>
      </c>
      <c r="F4035" s="89" t="s">
        <v>13</v>
      </c>
      <c r="G4035" s="89" t="s">
        <v>22</v>
      </c>
      <c r="H4035" s="89"/>
      <c r="I4035" s="89"/>
      <c r="J4035" s="89">
        <v>2035</v>
      </c>
      <c r="K4035" s="91" t="s">
        <v>19</v>
      </c>
    </row>
    <row r="4036" spans="2:11" ht="16.350000000000001" customHeight="1" thickBot="1" x14ac:dyDescent="0.45">
      <c r="B4036" s="90"/>
      <c r="C4036" s="90"/>
      <c r="D4036" s="48" t="s">
        <v>3828</v>
      </c>
      <c r="E4036" s="90"/>
      <c r="F4036" s="90"/>
      <c r="G4036" s="90"/>
      <c r="H4036" s="90"/>
      <c r="I4036" s="90"/>
      <c r="J4036" s="90"/>
      <c r="K4036" s="92"/>
    </row>
    <row r="4037" spans="2:11" ht="15.6" customHeight="1" x14ac:dyDescent="0.4">
      <c r="B4037" s="89">
        <v>2016</v>
      </c>
      <c r="C4037" s="89">
        <v>3979</v>
      </c>
      <c r="D4037" s="20" t="s">
        <v>3829</v>
      </c>
      <c r="E4037" s="89" t="s">
        <v>13</v>
      </c>
      <c r="F4037" s="89" t="s">
        <v>13</v>
      </c>
      <c r="G4037" s="89" t="s">
        <v>22</v>
      </c>
      <c r="H4037" s="89"/>
      <c r="I4037" s="89"/>
      <c r="J4037" s="89">
        <v>2038</v>
      </c>
      <c r="K4037" s="91" t="s">
        <v>15</v>
      </c>
    </row>
    <row r="4038" spans="2:11" ht="16.350000000000001" customHeight="1" thickBot="1" x14ac:dyDescent="0.45">
      <c r="B4038" s="90"/>
      <c r="C4038" s="90"/>
      <c r="D4038" s="48" t="s">
        <v>3830</v>
      </c>
      <c r="E4038" s="90"/>
      <c r="F4038" s="90"/>
      <c r="G4038" s="90"/>
      <c r="H4038" s="90"/>
      <c r="I4038" s="90"/>
      <c r="J4038" s="90"/>
      <c r="K4038" s="92"/>
    </row>
    <row r="4039" spans="2:11" ht="15.6" customHeight="1" x14ac:dyDescent="0.4">
      <c r="B4039" s="89">
        <v>2017</v>
      </c>
      <c r="C4039" s="89">
        <v>2641</v>
      </c>
      <c r="D4039" s="20" t="s">
        <v>3831</v>
      </c>
      <c r="E4039" s="89" t="s">
        <v>13</v>
      </c>
      <c r="F4039" s="89" t="s">
        <v>13</v>
      </c>
      <c r="G4039" s="89" t="s">
        <v>22</v>
      </c>
      <c r="H4039" s="89"/>
      <c r="I4039" s="89"/>
      <c r="J4039" s="89">
        <v>2070</v>
      </c>
      <c r="K4039" s="91" t="s">
        <v>19</v>
      </c>
    </row>
    <row r="4040" spans="2:11" ht="16.350000000000001" customHeight="1" thickBot="1" x14ac:dyDescent="0.45">
      <c r="B4040" s="90"/>
      <c r="C4040" s="90"/>
      <c r="D4040" s="48" t="s">
        <v>3832</v>
      </c>
      <c r="E4040" s="90"/>
      <c r="F4040" s="90"/>
      <c r="G4040" s="90"/>
      <c r="H4040" s="90"/>
      <c r="I4040" s="90"/>
      <c r="J4040" s="90"/>
      <c r="K4040" s="92"/>
    </row>
    <row r="4041" spans="2:11" ht="15.6" customHeight="1" x14ac:dyDescent="0.4">
      <c r="B4041" s="89">
        <v>2018</v>
      </c>
      <c r="C4041" s="89">
        <v>3932</v>
      </c>
      <c r="D4041" s="20" t="s">
        <v>3833</v>
      </c>
      <c r="E4041" s="89" t="s">
        <v>13</v>
      </c>
      <c r="F4041" s="89" t="s">
        <v>13</v>
      </c>
      <c r="G4041" s="89" t="s">
        <v>22</v>
      </c>
      <c r="H4041" s="89"/>
      <c r="I4041" s="89"/>
      <c r="J4041" s="89">
        <v>2107</v>
      </c>
      <c r="K4041" s="91" t="s">
        <v>15</v>
      </c>
    </row>
    <row r="4042" spans="2:11" ht="16.350000000000001" customHeight="1" thickBot="1" x14ac:dyDescent="0.45">
      <c r="B4042" s="90"/>
      <c r="C4042" s="90"/>
      <c r="D4042" s="48" t="s">
        <v>3834</v>
      </c>
      <c r="E4042" s="90"/>
      <c r="F4042" s="90"/>
      <c r="G4042" s="90"/>
      <c r="H4042" s="90"/>
      <c r="I4042" s="90"/>
      <c r="J4042" s="90"/>
      <c r="K4042" s="92"/>
    </row>
    <row r="4043" spans="2:11" ht="15.6" customHeight="1" x14ac:dyDescent="0.4">
      <c r="B4043" s="89">
        <v>2019</v>
      </c>
      <c r="C4043" s="89">
        <v>2642</v>
      </c>
      <c r="D4043" s="20" t="s">
        <v>3835</v>
      </c>
      <c r="E4043" s="89" t="s">
        <v>13</v>
      </c>
      <c r="F4043" s="89" t="s">
        <v>13</v>
      </c>
      <c r="G4043" s="89" t="s">
        <v>29</v>
      </c>
      <c r="H4043" s="89"/>
      <c r="I4043" s="89"/>
      <c r="J4043" s="89">
        <v>2031</v>
      </c>
      <c r="K4043" s="91" t="s">
        <v>19</v>
      </c>
    </row>
    <row r="4044" spans="2:11" ht="16.350000000000001" customHeight="1" thickBot="1" x14ac:dyDescent="0.45">
      <c r="B4044" s="90"/>
      <c r="C4044" s="90"/>
      <c r="D4044" s="48" t="s">
        <v>3836</v>
      </c>
      <c r="E4044" s="90"/>
      <c r="F4044" s="90"/>
      <c r="G4044" s="90"/>
      <c r="H4044" s="90"/>
      <c r="I4044" s="90"/>
      <c r="J4044" s="90"/>
      <c r="K4044" s="92"/>
    </row>
    <row r="4045" spans="2:11" ht="15.6" customHeight="1" x14ac:dyDescent="0.4">
      <c r="B4045" s="89">
        <v>2020</v>
      </c>
      <c r="C4045" s="89">
        <v>2643</v>
      </c>
      <c r="D4045" s="20" t="s">
        <v>3837</v>
      </c>
      <c r="E4045" s="89">
        <v>97</v>
      </c>
      <c r="F4045" s="89" t="s">
        <v>13</v>
      </c>
      <c r="G4045" s="89" t="s">
        <v>32</v>
      </c>
      <c r="H4045" s="89"/>
      <c r="I4045" s="89"/>
      <c r="J4045" s="89">
        <v>2039</v>
      </c>
      <c r="K4045" s="91" t="s">
        <v>19</v>
      </c>
    </row>
    <row r="4046" spans="2:11" ht="16.350000000000001" customHeight="1" thickBot="1" x14ac:dyDescent="0.45">
      <c r="B4046" s="90"/>
      <c r="C4046" s="90"/>
      <c r="D4046" s="48" t="s">
        <v>3838</v>
      </c>
      <c r="E4046" s="90"/>
      <c r="F4046" s="90"/>
      <c r="G4046" s="90"/>
      <c r="H4046" s="90"/>
      <c r="I4046" s="90"/>
      <c r="J4046" s="90"/>
      <c r="K4046" s="92"/>
    </row>
    <row r="4047" spans="2:11" ht="15.6" customHeight="1" x14ac:dyDescent="0.4">
      <c r="B4047" s="89">
        <v>2021</v>
      </c>
      <c r="C4047" s="89">
        <v>2644</v>
      </c>
      <c r="D4047" s="20" t="s">
        <v>3839</v>
      </c>
      <c r="E4047" s="89" t="s">
        <v>13</v>
      </c>
      <c r="F4047" s="89" t="s">
        <v>13</v>
      </c>
      <c r="G4047" s="89" t="s">
        <v>85</v>
      </c>
      <c r="H4047" s="89"/>
      <c r="I4047" s="89"/>
      <c r="J4047" s="89">
        <v>2071</v>
      </c>
      <c r="K4047" s="91" t="s">
        <v>19</v>
      </c>
    </row>
    <row r="4048" spans="2:11" ht="16.350000000000001" customHeight="1" thickBot="1" x14ac:dyDescent="0.45">
      <c r="B4048" s="90"/>
      <c r="C4048" s="90"/>
      <c r="D4048" s="48" t="s">
        <v>3840</v>
      </c>
      <c r="E4048" s="90"/>
      <c r="F4048" s="90"/>
      <c r="G4048" s="90"/>
      <c r="H4048" s="90"/>
      <c r="I4048" s="90"/>
      <c r="J4048" s="90"/>
      <c r="K4048" s="92"/>
    </row>
    <row r="4049" spans="2:11" ht="15.6" customHeight="1" x14ac:dyDescent="0.4">
      <c r="B4049" s="89">
        <v>2022</v>
      </c>
      <c r="C4049" s="89">
        <v>2645</v>
      </c>
      <c r="D4049" s="20" t="s">
        <v>3841</v>
      </c>
      <c r="E4049" s="89">
        <v>73</v>
      </c>
      <c r="F4049" s="89" t="s">
        <v>13</v>
      </c>
      <c r="G4049" s="89" t="s">
        <v>29</v>
      </c>
      <c r="H4049" s="89">
        <v>11</v>
      </c>
      <c r="I4049" s="89">
        <v>-6</v>
      </c>
      <c r="J4049" s="89">
        <v>2051</v>
      </c>
      <c r="K4049" s="91" t="s">
        <v>15</v>
      </c>
    </row>
    <row r="4050" spans="2:11" ht="16.350000000000001" customHeight="1" thickBot="1" x14ac:dyDescent="0.45">
      <c r="B4050" s="90"/>
      <c r="C4050" s="90"/>
      <c r="D4050" s="48" t="s">
        <v>3842</v>
      </c>
      <c r="E4050" s="90"/>
      <c r="F4050" s="90"/>
      <c r="G4050" s="90"/>
      <c r="H4050" s="90"/>
      <c r="I4050" s="90"/>
      <c r="J4050" s="90"/>
      <c r="K4050" s="92"/>
    </row>
    <row r="4051" spans="2:11" ht="15.6" customHeight="1" x14ac:dyDescent="0.4">
      <c r="B4051" s="89">
        <v>2023</v>
      </c>
      <c r="C4051" s="89">
        <v>2646</v>
      </c>
      <c r="D4051" s="20" t="s">
        <v>3843</v>
      </c>
      <c r="E4051" s="89" t="s">
        <v>13</v>
      </c>
      <c r="F4051" s="89" t="s">
        <v>13</v>
      </c>
      <c r="G4051" s="89" t="s">
        <v>22</v>
      </c>
      <c r="H4051" s="89"/>
      <c r="I4051" s="89"/>
      <c r="J4051" s="89">
        <v>2080</v>
      </c>
      <c r="K4051" s="91" t="s">
        <v>19</v>
      </c>
    </row>
    <row r="4052" spans="2:11" ht="16.350000000000001" customHeight="1" thickBot="1" x14ac:dyDescent="0.45">
      <c r="B4052" s="90"/>
      <c r="C4052" s="90"/>
      <c r="D4052" s="48" t="s">
        <v>3844</v>
      </c>
      <c r="E4052" s="90"/>
      <c r="F4052" s="90"/>
      <c r="G4052" s="90"/>
      <c r="H4052" s="90"/>
      <c r="I4052" s="90"/>
      <c r="J4052" s="90"/>
      <c r="K4052" s="92"/>
    </row>
    <row r="4053" spans="2:11" ht="15.6" customHeight="1" x14ac:dyDescent="0.4">
      <c r="B4053" s="89">
        <v>2024</v>
      </c>
      <c r="C4053" s="89">
        <v>3968</v>
      </c>
      <c r="D4053" s="20" t="s">
        <v>3845</v>
      </c>
      <c r="E4053" s="89" t="s">
        <v>13</v>
      </c>
      <c r="F4053" s="89" t="s">
        <v>13</v>
      </c>
      <c r="G4053" s="89" t="s">
        <v>22</v>
      </c>
      <c r="H4053" s="89"/>
      <c r="I4053" s="89"/>
      <c r="J4053" s="89">
        <v>2100</v>
      </c>
      <c r="K4053" s="91" t="s">
        <v>15</v>
      </c>
    </row>
    <row r="4054" spans="2:11" ht="16.350000000000001" customHeight="1" thickBot="1" x14ac:dyDescent="0.45">
      <c r="B4054" s="90"/>
      <c r="C4054" s="90"/>
      <c r="D4054" s="48" t="s">
        <v>3846</v>
      </c>
      <c r="E4054" s="90"/>
      <c r="F4054" s="90"/>
      <c r="G4054" s="90"/>
      <c r="H4054" s="90"/>
      <c r="I4054" s="90"/>
      <c r="J4054" s="90"/>
      <c r="K4054" s="92"/>
    </row>
    <row r="4055" spans="2:11" ht="15.6" customHeight="1" x14ac:dyDescent="0.4">
      <c r="B4055" s="89">
        <v>2025</v>
      </c>
      <c r="C4055" s="89">
        <v>2647</v>
      </c>
      <c r="D4055" s="20" t="s">
        <v>3847</v>
      </c>
      <c r="E4055" s="89" t="s">
        <v>13</v>
      </c>
      <c r="F4055" s="89" t="s">
        <v>13</v>
      </c>
      <c r="G4055" s="89" t="s">
        <v>32</v>
      </c>
      <c r="H4055" s="89"/>
      <c r="I4055" s="89"/>
      <c r="J4055" s="89">
        <v>2102</v>
      </c>
      <c r="K4055" s="91" t="s">
        <v>19</v>
      </c>
    </row>
    <row r="4056" spans="2:11" ht="16.350000000000001" customHeight="1" thickBot="1" x14ac:dyDescent="0.45">
      <c r="B4056" s="90"/>
      <c r="C4056" s="90"/>
      <c r="D4056" s="48" t="s">
        <v>3848</v>
      </c>
      <c r="E4056" s="90"/>
      <c r="F4056" s="90"/>
      <c r="G4056" s="90"/>
      <c r="H4056" s="90"/>
      <c r="I4056" s="90"/>
      <c r="J4056" s="90"/>
      <c r="K4056" s="92"/>
    </row>
    <row r="4057" spans="2:11" ht="15.6" customHeight="1" x14ac:dyDescent="0.4">
      <c r="B4057" s="89">
        <v>2026</v>
      </c>
      <c r="C4057" s="89">
        <v>2648</v>
      </c>
      <c r="D4057" s="20" t="s">
        <v>3849</v>
      </c>
      <c r="E4057" s="89" t="s">
        <v>13</v>
      </c>
      <c r="F4057" s="89" t="s">
        <v>13</v>
      </c>
      <c r="G4057" s="89" t="s">
        <v>22</v>
      </c>
      <c r="H4057" s="89"/>
      <c r="I4057" s="89"/>
      <c r="J4057" s="89">
        <v>2050</v>
      </c>
      <c r="K4057" s="91" t="s">
        <v>19</v>
      </c>
    </row>
    <row r="4058" spans="2:11" ht="16.350000000000001" customHeight="1" thickBot="1" x14ac:dyDescent="0.45">
      <c r="B4058" s="90"/>
      <c r="C4058" s="90"/>
      <c r="D4058" s="48" t="s">
        <v>3850</v>
      </c>
      <c r="E4058" s="90"/>
      <c r="F4058" s="90"/>
      <c r="G4058" s="90"/>
      <c r="H4058" s="90"/>
      <c r="I4058" s="90"/>
      <c r="J4058" s="90"/>
      <c r="K4058" s="92"/>
    </row>
    <row r="4059" spans="2:11" ht="15.6" customHeight="1" x14ac:dyDescent="0.4">
      <c r="B4059" s="89">
        <v>2027</v>
      </c>
      <c r="C4059" s="89">
        <v>2649</v>
      </c>
      <c r="D4059" s="20" t="s">
        <v>3851</v>
      </c>
      <c r="E4059" s="89" t="s">
        <v>13</v>
      </c>
      <c r="F4059" s="89" t="s">
        <v>13</v>
      </c>
      <c r="G4059" s="89" t="s">
        <v>22</v>
      </c>
      <c r="H4059" s="89"/>
      <c r="I4059" s="89"/>
      <c r="J4059" s="89">
        <v>2034</v>
      </c>
      <c r="K4059" s="91" t="s">
        <v>19</v>
      </c>
    </row>
    <row r="4060" spans="2:11" ht="16.350000000000001" customHeight="1" thickBot="1" x14ac:dyDescent="0.45">
      <c r="B4060" s="90"/>
      <c r="C4060" s="90"/>
      <c r="D4060" s="48" t="s">
        <v>3852</v>
      </c>
      <c r="E4060" s="90"/>
      <c r="F4060" s="90"/>
      <c r="G4060" s="90"/>
      <c r="H4060" s="90"/>
      <c r="I4060" s="90"/>
      <c r="J4060" s="90"/>
      <c r="K4060" s="92"/>
    </row>
    <row r="4061" spans="2:11" ht="15.6" customHeight="1" x14ac:dyDescent="0.4">
      <c r="B4061" s="89">
        <v>2028</v>
      </c>
      <c r="C4061" s="89">
        <v>2650</v>
      </c>
      <c r="D4061" s="20" t="s">
        <v>3853</v>
      </c>
      <c r="E4061" s="89" t="s">
        <v>13</v>
      </c>
      <c r="F4061" s="89" t="s">
        <v>13</v>
      </c>
      <c r="G4061" s="89" t="s">
        <v>18</v>
      </c>
      <c r="H4061" s="89"/>
      <c r="I4061" s="89"/>
      <c r="J4061" s="89">
        <v>2073</v>
      </c>
      <c r="K4061" s="91" t="s">
        <v>19</v>
      </c>
    </row>
    <row r="4062" spans="2:11" ht="16.350000000000001" customHeight="1" thickBot="1" x14ac:dyDescent="0.45">
      <c r="B4062" s="90"/>
      <c r="C4062" s="90"/>
      <c r="D4062" s="48" t="s">
        <v>3854</v>
      </c>
      <c r="E4062" s="90"/>
      <c r="F4062" s="90"/>
      <c r="G4062" s="90"/>
      <c r="H4062" s="90"/>
      <c r="I4062" s="90"/>
      <c r="J4062" s="90"/>
      <c r="K4062" s="92"/>
    </row>
    <row r="4063" spans="2:11" ht="15.6" customHeight="1" x14ac:dyDescent="0.4">
      <c r="B4063" s="89">
        <v>2029</v>
      </c>
      <c r="C4063" s="89">
        <v>2651</v>
      </c>
      <c r="D4063" s="20" t="s">
        <v>3855</v>
      </c>
      <c r="E4063" s="89" t="s">
        <v>13</v>
      </c>
      <c r="F4063" s="89" t="s">
        <v>57</v>
      </c>
      <c r="G4063" s="89" t="s">
        <v>22</v>
      </c>
      <c r="H4063" s="89"/>
      <c r="I4063" s="89"/>
      <c r="J4063" s="89">
        <v>2170</v>
      </c>
      <c r="K4063" s="91" t="s">
        <v>19</v>
      </c>
    </row>
    <row r="4064" spans="2:11" ht="16.350000000000001" customHeight="1" thickBot="1" x14ac:dyDescent="0.45">
      <c r="B4064" s="90"/>
      <c r="C4064" s="90"/>
      <c r="D4064" s="48" t="s">
        <v>3856</v>
      </c>
      <c r="E4064" s="90"/>
      <c r="F4064" s="90"/>
      <c r="G4064" s="90"/>
      <c r="H4064" s="90"/>
      <c r="I4064" s="90"/>
      <c r="J4064" s="90"/>
      <c r="K4064" s="92"/>
    </row>
    <row r="4065" spans="2:11" ht="15.6" customHeight="1" x14ac:dyDescent="0.4">
      <c r="B4065" s="89">
        <v>2030</v>
      </c>
      <c r="C4065" s="89">
        <v>2652</v>
      </c>
      <c r="D4065" s="20" t="s">
        <v>3857</v>
      </c>
      <c r="E4065" s="89">
        <v>91</v>
      </c>
      <c r="F4065" s="89" t="s">
        <v>13</v>
      </c>
      <c r="G4065" s="89" t="s">
        <v>32</v>
      </c>
      <c r="H4065" s="89"/>
      <c r="I4065" s="89"/>
      <c r="J4065" s="89">
        <v>2008</v>
      </c>
      <c r="K4065" s="91" t="s">
        <v>19</v>
      </c>
    </row>
    <row r="4066" spans="2:11" ht="16.350000000000001" customHeight="1" thickBot="1" x14ac:dyDescent="0.45">
      <c r="B4066" s="90"/>
      <c r="C4066" s="90"/>
      <c r="D4066" s="48" t="s">
        <v>3858</v>
      </c>
      <c r="E4066" s="90"/>
      <c r="F4066" s="90"/>
      <c r="G4066" s="90"/>
      <c r="H4066" s="90"/>
      <c r="I4066" s="90"/>
      <c r="J4066" s="90"/>
      <c r="K4066" s="92"/>
    </row>
    <row r="4067" spans="2:11" ht="15.6" customHeight="1" x14ac:dyDescent="0.4">
      <c r="B4067" s="89">
        <v>2031</v>
      </c>
      <c r="C4067" s="89">
        <v>2653</v>
      </c>
      <c r="D4067" s="20" t="s">
        <v>3859</v>
      </c>
      <c r="E4067" s="89" t="s">
        <v>13</v>
      </c>
      <c r="F4067" s="89" t="s">
        <v>13</v>
      </c>
      <c r="G4067" s="89" t="s">
        <v>32</v>
      </c>
      <c r="H4067" s="89"/>
      <c r="I4067" s="89"/>
      <c r="J4067" s="89">
        <v>2073</v>
      </c>
      <c r="K4067" s="91" t="s">
        <v>19</v>
      </c>
    </row>
    <row r="4068" spans="2:11" ht="16.350000000000001" customHeight="1" thickBot="1" x14ac:dyDescent="0.45">
      <c r="B4068" s="90"/>
      <c r="C4068" s="90"/>
      <c r="D4068" s="48" t="s">
        <v>3860</v>
      </c>
      <c r="E4068" s="90"/>
      <c r="F4068" s="90"/>
      <c r="G4068" s="90"/>
      <c r="H4068" s="90"/>
      <c r="I4068" s="90"/>
      <c r="J4068" s="90"/>
      <c r="K4068" s="92"/>
    </row>
    <row r="4069" spans="2:11" ht="15.6" customHeight="1" x14ac:dyDescent="0.4">
      <c r="B4069" s="89">
        <v>2032</v>
      </c>
      <c r="C4069" s="89">
        <v>2654</v>
      </c>
      <c r="D4069" s="20" t="s">
        <v>3861</v>
      </c>
      <c r="E4069" s="89" t="s">
        <v>62</v>
      </c>
      <c r="F4069" s="89" t="s">
        <v>13</v>
      </c>
      <c r="G4069" s="89" t="s">
        <v>32</v>
      </c>
      <c r="H4069" s="89"/>
      <c r="I4069" s="89"/>
      <c r="J4069" s="89">
        <v>2040</v>
      </c>
      <c r="K4069" s="91" t="s">
        <v>19</v>
      </c>
    </row>
    <row r="4070" spans="2:11" ht="16.350000000000001" customHeight="1" thickBot="1" x14ac:dyDescent="0.45">
      <c r="B4070" s="90"/>
      <c r="C4070" s="90"/>
      <c r="D4070" s="48" t="s">
        <v>3862</v>
      </c>
      <c r="E4070" s="90"/>
      <c r="F4070" s="90"/>
      <c r="G4070" s="90"/>
      <c r="H4070" s="90"/>
      <c r="I4070" s="90"/>
      <c r="J4070" s="90"/>
      <c r="K4070" s="92"/>
    </row>
    <row r="4071" spans="2:11" ht="15.6" customHeight="1" x14ac:dyDescent="0.4">
      <c r="B4071" s="89">
        <v>2033</v>
      </c>
      <c r="C4071" s="89">
        <v>3875</v>
      </c>
      <c r="D4071" s="20" t="s">
        <v>3863</v>
      </c>
      <c r="E4071" s="89" t="s">
        <v>510</v>
      </c>
      <c r="F4071" s="89" t="s">
        <v>57</v>
      </c>
      <c r="G4071" s="89" t="s">
        <v>43</v>
      </c>
      <c r="H4071" s="89">
        <f>8+11</f>
        <v>19</v>
      </c>
      <c r="I4071" s="89">
        <f>-7+0</f>
        <v>-7</v>
      </c>
      <c r="J4071" s="89">
        <v>2193</v>
      </c>
      <c r="K4071" s="91" t="s">
        <v>15</v>
      </c>
    </row>
    <row r="4072" spans="2:11" ht="16.350000000000001" customHeight="1" thickBot="1" x14ac:dyDescent="0.45">
      <c r="B4072" s="90"/>
      <c r="C4072" s="90"/>
      <c r="D4072" s="48" t="s">
        <v>3864</v>
      </c>
      <c r="E4072" s="90"/>
      <c r="F4072" s="90"/>
      <c r="G4072" s="90"/>
      <c r="H4072" s="90"/>
      <c r="I4072" s="90"/>
      <c r="J4072" s="90"/>
      <c r="K4072" s="92"/>
    </row>
    <row r="4073" spans="2:11" ht="15.6" customHeight="1" x14ac:dyDescent="0.4">
      <c r="B4073" s="89">
        <v>2034</v>
      </c>
      <c r="C4073" s="89">
        <v>4185</v>
      </c>
      <c r="D4073" s="20" t="s">
        <v>6454</v>
      </c>
      <c r="E4073" s="89" t="s">
        <v>3648</v>
      </c>
      <c r="F4073" s="89" t="s">
        <v>13</v>
      </c>
      <c r="G4073" s="89" t="s">
        <v>43</v>
      </c>
      <c r="H4073" s="89">
        <v>11</v>
      </c>
      <c r="I4073" s="89">
        <v>17</v>
      </c>
      <c r="J4073" s="89">
        <v>2117</v>
      </c>
      <c r="K4073" s="91" t="s">
        <v>15</v>
      </c>
    </row>
    <row r="4074" spans="2:11" ht="16.350000000000001" customHeight="1" thickBot="1" x14ac:dyDescent="0.45">
      <c r="B4074" s="90"/>
      <c r="C4074" s="90"/>
      <c r="D4074" s="48" t="s">
        <v>6476</v>
      </c>
      <c r="E4074" s="90"/>
      <c r="F4074" s="90"/>
      <c r="G4074" s="90"/>
      <c r="H4074" s="90"/>
      <c r="I4074" s="90"/>
      <c r="J4074" s="90"/>
      <c r="K4074" s="92"/>
    </row>
    <row r="4075" spans="2:11" ht="15.6" customHeight="1" x14ac:dyDescent="0.4">
      <c r="B4075" s="89">
        <v>2035</v>
      </c>
      <c r="C4075" s="89">
        <v>2655</v>
      </c>
      <c r="D4075" s="20" t="s">
        <v>3865</v>
      </c>
      <c r="E4075" s="89">
        <v>34</v>
      </c>
      <c r="F4075" s="89" t="s">
        <v>13</v>
      </c>
      <c r="G4075" s="89" t="s">
        <v>239</v>
      </c>
      <c r="H4075" s="89"/>
      <c r="I4075" s="89"/>
      <c r="J4075" s="89">
        <v>2020</v>
      </c>
      <c r="K4075" s="91" t="s">
        <v>19</v>
      </c>
    </row>
    <row r="4076" spans="2:11" ht="16.350000000000001" customHeight="1" thickBot="1" x14ac:dyDescent="0.45">
      <c r="B4076" s="90"/>
      <c r="C4076" s="90"/>
      <c r="D4076" s="48" t="s">
        <v>3866</v>
      </c>
      <c r="E4076" s="90"/>
      <c r="F4076" s="90"/>
      <c r="G4076" s="90"/>
      <c r="H4076" s="90"/>
      <c r="I4076" s="90"/>
      <c r="J4076" s="90"/>
      <c r="K4076" s="92"/>
    </row>
    <row r="4077" spans="2:11" ht="15.6" customHeight="1" x14ac:dyDescent="0.4">
      <c r="B4077" s="89">
        <v>2036</v>
      </c>
      <c r="C4077" s="89">
        <v>3829</v>
      </c>
      <c r="D4077" s="20" t="s">
        <v>3867</v>
      </c>
      <c r="E4077" s="89" t="s">
        <v>49</v>
      </c>
      <c r="F4077" s="89" t="s">
        <v>13</v>
      </c>
      <c r="G4077" s="89" t="s">
        <v>43</v>
      </c>
      <c r="H4077" s="89"/>
      <c r="I4077" s="89"/>
      <c r="J4077" s="89">
        <v>2111</v>
      </c>
      <c r="K4077" s="91" t="s">
        <v>19</v>
      </c>
    </row>
    <row r="4078" spans="2:11" ht="16.350000000000001" customHeight="1" thickBot="1" x14ac:dyDescent="0.45">
      <c r="B4078" s="90"/>
      <c r="C4078" s="90"/>
      <c r="D4078" s="48" t="s">
        <v>3868</v>
      </c>
      <c r="E4078" s="90"/>
      <c r="F4078" s="90"/>
      <c r="G4078" s="90"/>
      <c r="H4078" s="90"/>
      <c r="I4078" s="90"/>
      <c r="J4078" s="90"/>
      <c r="K4078" s="92"/>
    </row>
    <row r="4079" spans="2:11" ht="15.6" customHeight="1" x14ac:dyDescent="0.4">
      <c r="B4079" s="89">
        <v>2037</v>
      </c>
      <c r="C4079" s="89">
        <v>2656</v>
      </c>
      <c r="D4079" s="20" t="s">
        <v>3869</v>
      </c>
      <c r="E4079" s="89" t="s">
        <v>13</v>
      </c>
      <c r="F4079" s="89" t="s">
        <v>13</v>
      </c>
      <c r="G4079" s="89" t="s">
        <v>22</v>
      </c>
      <c r="H4079" s="89"/>
      <c r="I4079" s="89"/>
      <c r="J4079" s="89">
        <v>2108</v>
      </c>
      <c r="K4079" s="91" t="s">
        <v>19</v>
      </c>
    </row>
    <row r="4080" spans="2:11" ht="16.350000000000001" customHeight="1" thickBot="1" x14ac:dyDescent="0.45">
      <c r="B4080" s="90"/>
      <c r="C4080" s="90"/>
      <c r="D4080" s="48" t="s">
        <v>3870</v>
      </c>
      <c r="E4080" s="90"/>
      <c r="F4080" s="90"/>
      <c r="G4080" s="90"/>
      <c r="H4080" s="90"/>
      <c r="I4080" s="90"/>
      <c r="J4080" s="90"/>
      <c r="K4080" s="92"/>
    </row>
    <row r="4081" spans="2:11" ht="15.6" customHeight="1" x14ac:dyDescent="0.4">
      <c r="B4081" s="89">
        <v>2038</v>
      </c>
      <c r="C4081" s="89">
        <v>2657</v>
      </c>
      <c r="D4081" s="20" t="s">
        <v>3871</v>
      </c>
      <c r="E4081" s="89" t="s">
        <v>13</v>
      </c>
      <c r="F4081" s="89" t="s">
        <v>13</v>
      </c>
      <c r="G4081" s="89" t="s">
        <v>22</v>
      </c>
      <c r="H4081" s="89"/>
      <c r="I4081" s="89"/>
      <c r="J4081" s="89">
        <v>2101</v>
      </c>
      <c r="K4081" s="91" t="s">
        <v>15</v>
      </c>
    </row>
    <row r="4082" spans="2:11" ht="16.350000000000001" customHeight="1" thickBot="1" x14ac:dyDescent="0.45">
      <c r="B4082" s="90"/>
      <c r="C4082" s="90"/>
      <c r="D4082" s="48" t="s">
        <v>3872</v>
      </c>
      <c r="E4082" s="90"/>
      <c r="F4082" s="90"/>
      <c r="G4082" s="90"/>
      <c r="H4082" s="90"/>
      <c r="I4082" s="90"/>
      <c r="J4082" s="90"/>
      <c r="K4082" s="92"/>
    </row>
    <row r="4083" spans="2:11" ht="15.6" customHeight="1" x14ac:dyDescent="0.4">
      <c r="B4083" s="89">
        <v>2039</v>
      </c>
      <c r="C4083" s="89">
        <v>2658</v>
      </c>
      <c r="D4083" s="20" t="s">
        <v>3873</v>
      </c>
      <c r="E4083" s="89" t="s">
        <v>13</v>
      </c>
      <c r="F4083" s="89" t="s">
        <v>13</v>
      </c>
      <c r="G4083" s="89" t="s">
        <v>22</v>
      </c>
      <c r="H4083" s="89"/>
      <c r="I4083" s="89"/>
      <c r="J4083" s="89">
        <v>2060</v>
      </c>
      <c r="K4083" s="91" t="s">
        <v>19</v>
      </c>
    </row>
    <row r="4084" spans="2:11" ht="16.350000000000001" customHeight="1" thickBot="1" x14ac:dyDescent="0.45">
      <c r="B4084" s="90"/>
      <c r="C4084" s="90"/>
      <c r="D4084" s="48" t="s">
        <v>3874</v>
      </c>
      <c r="E4084" s="90"/>
      <c r="F4084" s="90"/>
      <c r="G4084" s="90"/>
      <c r="H4084" s="90"/>
      <c r="I4084" s="90"/>
      <c r="J4084" s="90"/>
      <c r="K4084" s="92"/>
    </row>
    <row r="4085" spans="2:11" ht="15.6" customHeight="1" x14ac:dyDescent="0.4">
      <c r="B4085" s="89">
        <v>2040</v>
      </c>
      <c r="C4085" s="89">
        <v>3957</v>
      </c>
      <c r="D4085" s="20" t="s">
        <v>3875</v>
      </c>
      <c r="E4085" s="89" t="s">
        <v>13</v>
      </c>
      <c r="F4085" s="89" t="s">
        <v>13</v>
      </c>
      <c r="G4085" s="89" t="s">
        <v>22</v>
      </c>
      <c r="H4085" s="89"/>
      <c r="I4085" s="89"/>
      <c r="J4085" s="89">
        <v>2090</v>
      </c>
      <c r="K4085" s="91" t="s">
        <v>15</v>
      </c>
    </row>
    <row r="4086" spans="2:11" ht="16.350000000000001" customHeight="1" thickBot="1" x14ac:dyDescent="0.45">
      <c r="B4086" s="90"/>
      <c r="C4086" s="90"/>
      <c r="D4086" s="48" t="s">
        <v>3876</v>
      </c>
      <c r="E4086" s="90"/>
      <c r="F4086" s="90"/>
      <c r="G4086" s="90"/>
      <c r="H4086" s="90"/>
      <c r="I4086" s="90"/>
      <c r="J4086" s="90"/>
      <c r="K4086" s="92"/>
    </row>
    <row r="4087" spans="2:11" ht="15.6" customHeight="1" x14ac:dyDescent="0.4">
      <c r="B4087" s="89">
        <v>2041</v>
      </c>
      <c r="C4087" s="89">
        <v>2659</v>
      </c>
      <c r="D4087" s="20" t="s">
        <v>3877</v>
      </c>
      <c r="E4087" s="89" t="s">
        <v>137</v>
      </c>
      <c r="F4087" s="89" t="s">
        <v>57</v>
      </c>
      <c r="G4087" s="89" t="s">
        <v>39</v>
      </c>
      <c r="H4087" s="89"/>
      <c r="I4087" s="89"/>
      <c r="J4087" s="89">
        <v>2097</v>
      </c>
      <c r="K4087" s="91" t="s">
        <v>19</v>
      </c>
    </row>
    <row r="4088" spans="2:11" ht="16.350000000000001" customHeight="1" thickBot="1" x14ac:dyDescent="0.45">
      <c r="B4088" s="90"/>
      <c r="C4088" s="90"/>
      <c r="D4088" s="48" t="s">
        <v>3878</v>
      </c>
      <c r="E4088" s="90"/>
      <c r="F4088" s="90"/>
      <c r="G4088" s="90"/>
      <c r="H4088" s="90"/>
      <c r="I4088" s="90"/>
      <c r="J4088" s="90"/>
      <c r="K4088" s="92"/>
    </row>
    <row r="4089" spans="2:11" ht="15.6" customHeight="1" x14ac:dyDescent="0.4">
      <c r="B4089" s="89">
        <v>2042</v>
      </c>
      <c r="C4089" s="89">
        <v>2660</v>
      </c>
      <c r="D4089" s="20" t="s">
        <v>3879</v>
      </c>
      <c r="E4089" s="89" t="s">
        <v>13</v>
      </c>
      <c r="F4089" s="89" t="s">
        <v>13</v>
      </c>
      <c r="G4089" s="89" t="s">
        <v>22</v>
      </c>
      <c r="H4089" s="89"/>
      <c r="I4089" s="89"/>
      <c r="J4089" s="89">
        <v>2110</v>
      </c>
      <c r="K4089" s="91" t="s">
        <v>19</v>
      </c>
    </row>
    <row r="4090" spans="2:11" ht="16.350000000000001" customHeight="1" thickBot="1" x14ac:dyDescent="0.45">
      <c r="B4090" s="90"/>
      <c r="C4090" s="90"/>
      <c r="D4090" s="48" t="s">
        <v>3880</v>
      </c>
      <c r="E4090" s="90"/>
      <c r="F4090" s="90"/>
      <c r="G4090" s="90"/>
      <c r="H4090" s="90"/>
      <c r="I4090" s="90"/>
      <c r="J4090" s="90"/>
      <c r="K4090" s="92"/>
    </row>
    <row r="4091" spans="2:11" ht="15.6" customHeight="1" x14ac:dyDescent="0.4">
      <c r="B4091" s="89">
        <v>2043</v>
      </c>
      <c r="C4091" s="89">
        <v>2661</v>
      </c>
      <c r="D4091" s="20" t="s">
        <v>3881</v>
      </c>
      <c r="E4091" s="89">
        <v>89</v>
      </c>
      <c r="F4091" s="89" t="s">
        <v>13</v>
      </c>
      <c r="G4091" s="89" t="s">
        <v>32</v>
      </c>
      <c r="H4091" s="89"/>
      <c r="I4091" s="89"/>
      <c r="J4091" s="89">
        <v>2057</v>
      </c>
      <c r="K4091" s="91" t="s">
        <v>19</v>
      </c>
    </row>
    <row r="4092" spans="2:11" ht="16.350000000000001" customHeight="1" thickBot="1" x14ac:dyDescent="0.45">
      <c r="B4092" s="90"/>
      <c r="C4092" s="90"/>
      <c r="D4092" s="48" t="s">
        <v>3882</v>
      </c>
      <c r="E4092" s="90"/>
      <c r="F4092" s="90"/>
      <c r="G4092" s="90"/>
      <c r="H4092" s="90"/>
      <c r="I4092" s="90"/>
      <c r="J4092" s="90"/>
      <c r="K4092" s="92"/>
    </row>
    <row r="4093" spans="2:11" ht="15.6" customHeight="1" x14ac:dyDescent="0.4">
      <c r="B4093" s="89">
        <v>2044</v>
      </c>
      <c r="C4093" s="89">
        <v>3939</v>
      </c>
      <c r="D4093" s="20" t="s">
        <v>3883</v>
      </c>
      <c r="E4093" s="89" t="s">
        <v>13</v>
      </c>
      <c r="F4093" s="89" t="s">
        <v>13</v>
      </c>
      <c r="G4093" s="89" t="s">
        <v>22</v>
      </c>
      <c r="H4093" s="89"/>
      <c r="I4093" s="89"/>
      <c r="J4093" s="89">
        <v>2137</v>
      </c>
      <c r="K4093" s="91" t="s">
        <v>15</v>
      </c>
    </row>
    <row r="4094" spans="2:11" ht="16.350000000000001" customHeight="1" thickBot="1" x14ac:dyDescent="0.45">
      <c r="B4094" s="90"/>
      <c r="C4094" s="90"/>
      <c r="D4094" s="48" t="s">
        <v>3884</v>
      </c>
      <c r="E4094" s="90"/>
      <c r="F4094" s="90"/>
      <c r="G4094" s="90"/>
      <c r="H4094" s="90"/>
      <c r="I4094" s="90"/>
      <c r="J4094" s="90"/>
      <c r="K4094" s="92"/>
    </row>
    <row r="4095" spans="2:11" ht="15.6" customHeight="1" x14ac:dyDescent="0.4">
      <c r="B4095" s="89">
        <v>2045</v>
      </c>
      <c r="C4095" s="89">
        <v>2662</v>
      </c>
      <c r="D4095" s="20" t="s">
        <v>3885</v>
      </c>
      <c r="E4095" s="89">
        <v>80</v>
      </c>
      <c r="F4095" s="89" t="s">
        <v>13</v>
      </c>
      <c r="G4095" s="89" t="s">
        <v>32</v>
      </c>
      <c r="H4095" s="89"/>
      <c r="I4095" s="89"/>
      <c r="J4095" s="89">
        <v>2061</v>
      </c>
      <c r="K4095" s="91" t="s">
        <v>19</v>
      </c>
    </row>
    <row r="4096" spans="2:11" ht="16.350000000000001" customHeight="1" thickBot="1" x14ac:dyDescent="0.45">
      <c r="B4096" s="90"/>
      <c r="C4096" s="90"/>
      <c r="D4096" s="48" t="s">
        <v>3886</v>
      </c>
      <c r="E4096" s="90"/>
      <c r="F4096" s="90"/>
      <c r="G4096" s="90"/>
      <c r="H4096" s="90"/>
      <c r="I4096" s="90"/>
      <c r="J4096" s="90"/>
      <c r="K4096" s="92"/>
    </row>
    <row r="4097" spans="2:11" ht="15.6" customHeight="1" x14ac:dyDescent="0.4">
      <c r="B4097" s="89">
        <v>2046</v>
      </c>
      <c r="C4097" s="89">
        <v>2663</v>
      </c>
      <c r="D4097" s="20" t="s">
        <v>3887</v>
      </c>
      <c r="E4097" s="89">
        <v>95</v>
      </c>
      <c r="F4097" s="89" t="s">
        <v>13</v>
      </c>
      <c r="G4097" s="89" t="s">
        <v>32</v>
      </c>
      <c r="H4097" s="89"/>
      <c r="I4097" s="89"/>
      <c r="J4097" s="89">
        <v>2006</v>
      </c>
      <c r="K4097" s="91" t="s">
        <v>19</v>
      </c>
    </row>
    <row r="4098" spans="2:11" ht="16.350000000000001" customHeight="1" thickBot="1" x14ac:dyDescent="0.45">
      <c r="B4098" s="90"/>
      <c r="C4098" s="90"/>
      <c r="D4098" s="48" t="s">
        <v>3888</v>
      </c>
      <c r="E4098" s="90"/>
      <c r="F4098" s="90"/>
      <c r="G4098" s="90"/>
      <c r="H4098" s="90"/>
      <c r="I4098" s="90"/>
      <c r="J4098" s="90"/>
      <c r="K4098" s="92"/>
    </row>
    <row r="4099" spans="2:11" ht="15.6" customHeight="1" x14ac:dyDescent="0.4">
      <c r="B4099" s="89">
        <v>2047</v>
      </c>
      <c r="C4099" s="89">
        <v>2664</v>
      </c>
      <c r="D4099" s="20" t="s">
        <v>3889</v>
      </c>
      <c r="E4099" s="89" t="s">
        <v>13</v>
      </c>
      <c r="F4099" s="89" t="s">
        <v>13</v>
      </c>
      <c r="G4099" s="89" t="s">
        <v>79</v>
      </c>
      <c r="H4099" s="89"/>
      <c r="I4099" s="89"/>
      <c r="J4099" s="89">
        <v>1977</v>
      </c>
      <c r="K4099" s="91" t="s">
        <v>19</v>
      </c>
    </row>
    <row r="4100" spans="2:11" ht="16.350000000000001" customHeight="1" thickBot="1" x14ac:dyDescent="0.45">
      <c r="B4100" s="90"/>
      <c r="C4100" s="90"/>
      <c r="D4100" s="48" t="s">
        <v>3890</v>
      </c>
      <c r="E4100" s="90"/>
      <c r="F4100" s="90"/>
      <c r="G4100" s="90"/>
      <c r="H4100" s="90"/>
      <c r="I4100" s="90"/>
      <c r="J4100" s="90"/>
      <c r="K4100" s="92"/>
    </row>
    <row r="4101" spans="2:11" ht="15.6" customHeight="1" x14ac:dyDescent="0.4">
      <c r="B4101" s="89">
        <v>2048</v>
      </c>
      <c r="C4101" s="89">
        <v>2665</v>
      </c>
      <c r="D4101" s="20" t="s">
        <v>3891</v>
      </c>
      <c r="E4101" s="89" t="s">
        <v>13</v>
      </c>
      <c r="F4101" s="89" t="s">
        <v>13</v>
      </c>
      <c r="G4101" s="89" t="s">
        <v>79</v>
      </c>
      <c r="H4101" s="89"/>
      <c r="I4101" s="89"/>
      <c r="J4101" s="89">
        <v>2056</v>
      </c>
      <c r="K4101" s="91" t="s">
        <v>19</v>
      </c>
    </row>
    <row r="4102" spans="2:11" ht="16.350000000000001" customHeight="1" thickBot="1" x14ac:dyDescent="0.45">
      <c r="B4102" s="90"/>
      <c r="C4102" s="90"/>
      <c r="D4102" s="48" t="s">
        <v>3892</v>
      </c>
      <c r="E4102" s="90"/>
      <c r="F4102" s="90"/>
      <c r="G4102" s="90"/>
      <c r="H4102" s="90"/>
      <c r="I4102" s="90"/>
      <c r="J4102" s="90"/>
      <c r="K4102" s="92"/>
    </row>
    <row r="4103" spans="2:11" ht="15.6" customHeight="1" x14ac:dyDescent="0.4">
      <c r="B4103" s="89">
        <v>2049</v>
      </c>
      <c r="C4103" s="89">
        <v>2666</v>
      </c>
      <c r="D4103" s="20" t="s">
        <v>3893</v>
      </c>
      <c r="E4103" s="89">
        <v>85</v>
      </c>
      <c r="F4103" s="89" t="s">
        <v>13</v>
      </c>
      <c r="G4103" s="89" t="s">
        <v>29</v>
      </c>
      <c r="H4103" s="89"/>
      <c r="I4103" s="89"/>
      <c r="J4103" s="89">
        <v>2061</v>
      </c>
      <c r="K4103" s="91" t="s">
        <v>19</v>
      </c>
    </row>
    <row r="4104" spans="2:11" ht="16.350000000000001" customHeight="1" thickBot="1" x14ac:dyDescent="0.45">
      <c r="B4104" s="90"/>
      <c r="C4104" s="90"/>
      <c r="D4104" s="48" t="s">
        <v>3894</v>
      </c>
      <c r="E4104" s="90"/>
      <c r="F4104" s="90"/>
      <c r="G4104" s="90"/>
      <c r="H4104" s="90"/>
      <c r="I4104" s="90"/>
      <c r="J4104" s="90"/>
      <c r="K4104" s="92"/>
    </row>
    <row r="4105" spans="2:11" ht="15.6" customHeight="1" x14ac:dyDescent="0.4">
      <c r="B4105" s="89">
        <v>2050</v>
      </c>
      <c r="C4105" s="89">
        <v>2667</v>
      </c>
      <c r="D4105" s="20" t="s">
        <v>3895</v>
      </c>
      <c r="E4105" s="89" t="s">
        <v>13</v>
      </c>
      <c r="F4105" s="89" t="s">
        <v>13</v>
      </c>
      <c r="G4105" s="89" t="s">
        <v>193</v>
      </c>
      <c r="H4105" s="89"/>
      <c r="I4105" s="89"/>
      <c r="J4105" s="89">
        <v>2056</v>
      </c>
      <c r="K4105" s="91" t="s">
        <v>19</v>
      </c>
    </row>
    <row r="4106" spans="2:11" ht="16.350000000000001" customHeight="1" thickBot="1" x14ac:dyDescent="0.45">
      <c r="B4106" s="90"/>
      <c r="C4106" s="90"/>
      <c r="D4106" s="48" t="s">
        <v>3896</v>
      </c>
      <c r="E4106" s="90"/>
      <c r="F4106" s="90"/>
      <c r="G4106" s="90"/>
      <c r="H4106" s="90"/>
      <c r="I4106" s="90"/>
      <c r="J4106" s="90"/>
      <c r="K4106" s="92"/>
    </row>
    <row r="4107" spans="2:11" ht="15.6" customHeight="1" x14ac:dyDescent="0.4">
      <c r="B4107" s="89">
        <v>2051</v>
      </c>
      <c r="C4107" s="89">
        <v>3971</v>
      </c>
      <c r="D4107" s="20" t="s">
        <v>3897</v>
      </c>
      <c r="E4107" s="89" t="s">
        <v>13</v>
      </c>
      <c r="F4107" s="89" t="s">
        <v>13</v>
      </c>
      <c r="G4107" s="89" t="s">
        <v>22</v>
      </c>
      <c r="H4107" s="89"/>
      <c r="I4107" s="89"/>
      <c r="J4107" s="89">
        <v>2102</v>
      </c>
      <c r="K4107" s="91" t="s">
        <v>15</v>
      </c>
    </row>
    <row r="4108" spans="2:11" ht="16.350000000000001" customHeight="1" thickBot="1" x14ac:dyDescent="0.45">
      <c r="B4108" s="90"/>
      <c r="C4108" s="90"/>
      <c r="D4108" s="48" t="s">
        <v>3898</v>
      </c>
      <c r="E4108" s="90"/>
      <c r="F4108" s="90"/>
      <c r="G4108" s="90"/>
      <c r="H4108" s="90"/>
      <c r="I4108" s="90"/>
      <c r="J4108" s="90"/>
      <c r="K4108" s="92"/>
    </row>
    <row r="4109" spans="2:11" ht="15.6" customHeight="1" x14ac:dyDescent="0.4">
      <c r="B4109" s="89">
        <v>2052</v>
      </c>
      <c r="C4109" s="89">
        <v>2668</v>
      </c>
      <c r="D4109" s="20" t="s">
        <v>3899</v>
      </c>
      <c r="E4109" s="89">
        <v>59</v>
      </c>
      <c r="F4109" s="89" t="s">
        <v>13</v>
      </c>
      <c r="G4109" s="89" t="s">
        <v>116</v>
      </c>
      <c r="H4109" s="89"/>
      <c r="I4109" s="89"/>
      <c r="J4109" s="89">
        <v>1910</v>
      </c>
      <c r="K4109" s="91" t="s">
        <v>19</v>
      </c>
    </row>
    <row r="4110" spans="2:11" ht="16.350000000000001" customHeight="1" thickBot="1" x14ac:dyDescent="0.45">
      <c r="B4110" s="90"/>
      <c r="C4110" s="90"/>
      <c r="D4110" s="48" t="s">
        <v>3900</v>
      </c>
      <c r="E4110" s="90"/>
      <c r="F4110" s="90"/>
      <c r="G4110" s="90"/>
      <c r="H4110" s="90"/>
      <c r="I4110" s="90"/>
      <c r="J4110" s="90"/>
      <c r="K4110" s="92"/>
    </row>
    <row r="4111" spans="2:11" ht="15.6" customHeight="1" x14ac:dyDescent="0.4">
      <c r="B4111" s="89">
        <v>2053</v>
      </c>
      <c r="C4111" s="89">
        <v>2669</v>
      </c>
      <c r="D4111" s="20" t="s">
        <v>3901</v>
      </c>
      <c r="E4111" s="89" t="s">
        <v>13</v>
      </c>
      <c r="F4111" s="89" t="s">
        <v>13</v>
      </c>
      <c r="G4111" s="89" t="s">
        <v>32</v>
      </c>
      <c r="H4111" s="89"/>
      <c r="I4111" s="89"/>
      <c r="J4111" s="89">
        <v>2031</v>
      </c>
      <c r="K4111" s="91" t="s">
        <v>19</v>
      </c>
    </row>
    <row r="4112" spans="2:11" ht="16.350000000000001" customHeight="1" thickBot="1" x14ac:dyDescent="0.45">
      <c r="B4112" s="90"/>
      <c r="C4112" s="90"/>
      <c r="D4112" s="48" t="s">
        <v>3902</v>
      </c>
      <c r="E4112" s="90"/>
      <c r="F4112" s="90"/>
      <c r="G4112" s="90"/>
      <c r="H4112" s="90"/>
      <c r="I4112" s="90"/>
      <c r="J4112" s="90"/>
      <c r="K4112" s="92"/>
    </row>
    <row r="4113" spans="2:11" ht="15.6" customHeight="1" x14ac:dyDescent="0.4">
      <c r="B4113" s="89">
        <v>2054</v>
      </c>
      <c r="C4113" s="89">
        <v>4064</v>
      </c>
      <c r="D4113" s="20" t="s">
        <v>6123</v>
      </c>
      <c r="E4113" s="89" t="s">
        <v>13</v>
      </c>
      <c r="F4113" s="89" t="s">
        <v>13</v>
      </c>
      <c r="G4113" s="89" t="s">
        <v>22</v>
      </c>
      <c r="H4113" s="89"/>
      <c r="I4113" s="89"/>
      <c r="J4113" s="89">
        <v>2101</v>
      </c>
      <c r="K4113" s="91" t="s">
        <v>15</v>
      </c>
    </row>
    <row r="4114" spans="2:11" ht="16.350000000000001" customHeight="1" thickBot="1" x14ac:dyDescent="0.45">
      <c r="B4114" s="90"/>
      <c r="C4114" s="90"/>
      <c r="D4114" s="48" t="s">
        <v>6326</v>
      </c>
      <c r="E4114" s="90"/>
      <c r="F4114" s="90"/>
      <c r="G4114" s="90"/>
      <c r="H4114" s="90"/>
      <c r="I4114" s="90"/>
      <c r="J4114" s="90"/>
      <c r="K4114" s="92"/>
    </row>
    <row r="4115" spans="2:11" ht="15.6" customHeight="1" x14ac:dyDescent="0.4">
      <c r="B4115" s="89">
        <v>2055</v>
      </c>
      <c r="C4115" s="89">
        <v>2670</v>
      </c>
      <c r="D4115" s="20" t="s">
        <v>3903</v>
      </c>
      <c r="E4115" s="89" t="s">
        <v>13</v>
      </c>
      <c r="F4115" s="89" t="s">
        <v>13</v>
      </c>
      <c r="G4115" s="89" t="s">
        <v>22</v>
      </c>
      <c r="H4115" s="89"/>
      <c r="I4115" s="89"/>
      <c r="J4115" s="89">
        <v>2072</v>
      </c>
      <c r="K4115" s="91" t="s">
        <v>19</v>
      </c>
    </row>
    <row r="4116" spans="2:11" ht="16.350000000000001" customHeight="1" thickBot="1" x14ac:dyDescent="0.45">
      <c r="B4116" s="90"/>
      <c r="C4116" s="90"/>
      <c r="D4116" s="48" t="s">
        <v>3904</v>
      </c>
      <c r="E4116" s="90"/>
      <c r="F4116" s="90"/>
      <c r="G4116" s="90"/>
      <c r="H4116" s="90"/>
      <c r="I4116" s="90"/>
      <c r="J4116" s="90"/>
      <c r="K4116" s="92"/>
    </row>
    <row r="4117" spans="2:11" ht="15.6" customHeight="1" x14ac:dyDescent="0.4">
      <c r="B4117" s="89">
        <v>2056</v>
      </c>
      <c r="C4117" s="89">
        <v>2671</v>
      </c>
      <c r="D4117" s="20" t="s">
        <v>3905</v>
      </c>
      <c r="E4117" s="89">
        <v>83</v>
      </c>
      <c r="F4117" s="89" t="s">
        <v>13</v>
      </c>
      <c r="G4117" s="89" t="s">
        <v>32</v>
      </c>
      <c r="H4117" s="89"/>
      <c r="I4117" s="89"/>
      <c r="J4117" s="89">
        <v>2079</v>
      </c>
      <c r="K4117" s="91" t="s">
        <v>19</v>
      </c>
    </row>
    <row r="4118" spans="2:11" ht="16.350000000000001" customHeight="1" thickBot="1" x14ac:dyDescent="0.45">
      <c r="B4118" s="90"/>
      <c r="C4118" s="90"/>
      <c r="D4118" s="48" t="s">
        <v>3906</v>
      </c>
      <c r="E4118" s="90"/>
      <c r="F4118" s="90"/>
      <c r="G4118" s="90"/>
      <c r="H4118" s="90"/>
      <c r="I4118" s="90"/>
      <c r="J4118" s="90"/>
      <c r="K4118" s="92"/>
    </row>
    <row r="4119" spans="2:11" ht="15.6" customHeight="1" x14ac:dyDescent="0.4">
      <c r="B4119" s="89">
        <v>2057</v>
      </c>
      <c r="C4119" s="89">
        <v>2672</v>
      </c>
      <c r="D4119" s="20" t="s">
        <v>3907</v>
      </c>
      <c r="E4119" s="89" t="s">
        <v>13</v>
      </c>
      <c r="F4119" s="89" t="s">
        <v>13</v>
      </c>
      <c r="G4119" s="89" t="s">
        <v>85</v>
      </c>
      <c r="H4119" s="89"/>
      <c r="I4119" s="89"/>
      <c r="J4119" s="89">
        <v>2185</v>
      </c>
      <c r="K4119" s="91" t="s">
        <v>19</v>
      </c>
    </row>
    <row r="4120" spans="2:11" ht="16.350000000000001" customHeight="1" thickBot="1" x14ac:dyDescent="0.45">
      <c r="B4120" s="90"/>
      <c r="C4120" s="90"/>
      <c r="D4120" s="48" t="s">
        <v>3908</v>
      </c>
      <c r="E4120" s="90"/>
      <c r="F4120" s="90"/>
      <c r="G4120" s="90"/>
      <c r="H4120" s="90"/>
      <c r="I4120" s="90"/>
      <c r="J4120" s="90"/>
      <c r="K4120" s="92"/>
    </row>
    <row r="4121" spans="2:11" ht="15.6" customHeight="1" x14ac:dyDescent="0.4">
      <c r="B4121" s="89">
        <v>2058</v>
      </c>
      <c r="C4121" s="89">
        <v>2673</v>
      </c>
      <c r="D4121" s="20" t="s">
        <v>3909</v>
      </c>
      <c r="E4121" s="89" t="s">
        <v>13</v>
      </c>
      <c r="F4121" s="89" t="s">
        <v>13</v>
      </c>
      <c r="G4121" s="89" t="s">
        <v>116</v>
      </c>
      <c r="H4121" s="89"/>
      <c r="I4121" s="89"/>
      <c r="J4121" s="89">
        <v>1906</v>
      </c>
      <c r="K4121" s="91" t="s">
        <v>19</v>
      </c>
    </row>
    <row r="4122" spans="2:11" ht="16.350000000000001" customHeight="1" thickBot="1" x14ac:dyDescent="0.45">
      <c r="B4122" s="90"/>
      <c r="C4122" s="90"/>
      <c r="D4122" s="48" t="s">
        <v>3910</v>
      </c>
      <c r="E4122" s="90"/>
      <c r="F4122" s="90"/>
      <c r="G4122" s="90"/>
      <c r="H4122" s="90"/>
      <c r="I4122" s="90"/>
      <c r="J4122" s="90"/>
      <c r="K4122" s="92"/>
    </row>
    <row r="4123" spans="2:11" ht="15.6" customHeight="1" x14ac:dyDescent="0.4">
      <c r="B4123" s="89">
        <v>2059</v>
      </c>
      <c r="C4123" s="89">
        <v>2674</v>
      </c>
      <c r="D4123" s="20" t="s">
        <v>3911</v>
      </c>
      <c r="E4123" s="89" t="s">
        <v>510</v>
      </c>
      <c r="F4123" s="89" t="s">
        <v>57</v>
      </c>
      <c r="G4123" s="89" t="s">
        <v>103</v>
      </c>
      <c r="H4123" s="89"/>
      <c r="I4123" s="89"/>
      <c r="J4123" s="89">
        <v>2067</v>
      </c>
      <c r="K4123" s="91" t="s">
        <v>19</v>
      </c>
    </row>
    <row r="4124" spans="2:11" ht="16.350000000000001" customHeight="1" thickBot="1" x14ac:dyDescent="0.45">
      <c r="B4124" s="90"/>
      <c r="C4124" s="90"/>
      <c r="D4124" s="48" t="s">
        <v>3912</v>
      </c>
      <c r="E4124" s="90"/>
      <c r="F4124" s="90"/>
      <c r="G4124" s="90"/>
      <c r="H4124" s="90"/>
      <c r="I4124" s="90"/>
      <c r="J4124" s="90"/>
      <c r="K4124" s="92"/>
    </row>
    <row r="4125" spans="2:11" ht="15.6" customHeight="1" x14ac:dyDescent="0.4">
      <c r="B4125" s="89">
        <v>2060</v>
      </c>
      <c r="C4125" s="89">
        <v>2675</v>
      </c>
      <c r="D4125" s="20" t="s">
        <v>3913</v>
      </c>
      <c r="E4125" s="89">
        <v>78</v>
      </c>
      <c r="F4125" s="89" t="s">
        <v>13</v>
      </c>
      <c r="G4125" s="89" t="s">
        <v>32</v>
      </c>
      <c r="H4125" s="89"/>
      <c r="I4125" s="89"/>
      <c r="J4125" s="89">
        <v>2106</v>
      </c>
      <c r="K4125" s="91" t="s">
        <v>19</v>
      </c>
    </row>
    <row r="4126" spans="2:11" ht="16.350000000000001" customHeight="1" thickBot="1" x14ac:dyDescent="0.45">
      <c r="B4126" s="90"/>
      <c r="C4126" s="90"/>
      <c r="D4126" s="48" t="s">
        <v>3914</v>
      </c>
      <c r="E4126" s="90"/>
      <c r="F4126" s="90"/>
      <c r="G4126" s="90"/>
      <c r="H4126" s="90"/>
      <c r="I4126" s="90"/>
      <c r="J4126" s="90"/>
      <c r="K4126" s="92"/>
    </row>
    <row r="4127" spans="2:11" ht="15.6" customHeight="1" x14ac:dyDescent="0.4">
      <c r="B4127" s="89">
        <v>2061</v>
      </c>
      <c r="C4127" s="89">
        <v>2676</v>
      </c>
      <c r="D4127" s="20" t="s">
        <v>3915</v>
      </c>
      <c r="E4127" s="89" t="s">
        <v>137</v>
      </c>
      <c r="F4127" s="89" t="s">
        <v>13</v>
      </c>
      <c r="G4127" s="89" t="s">
        <v>29</v>
      </c>
      <c r="H4127" s="89"/>
      <c r="I4127" s="89"/>
      <c r="J4127" s="89">
        <v>2088</v>
      </c>
      <c r="K4127" s="91" t="s">
        <v>19</v>
      </c>
    </row>
    <row r="4128" spans="2:11" ht="16.350000000000001" customHeight="1" thickBot="1" x14ac:dyDescent="0.45">
      <c r="B4128" s="90"/>
      <c r="C4128" s="90"/>
      <c r="D4128" s="48" t="s">
        <v>3916</v>
      </c>
      <c r="E4128" s="90"/>
      <c r="F4128" s="90"/>
      <c r="G4128" s="90"/>
      <c r="H4128" s="90"/>
      <c r="I4128" s="90"/>
      <c r="J4128" s="90"/>
      <c r="K4128" s="92"/>
    </row>
    <row r="4129" spans="2:11" ht="15.6" customHeight="1" x14ac:dyDescent="0.4">
      <c r="B4129" s="89">
        <v>2062</v>
      </c>
      <c r="C4129" s="89">
        <v>2677</v>
      </c>
      <c r="D4129" s="20" t="s">
        <v>3917</v>
      </c>
      <c r="E4129" s="89">
        <v>85</v>
      </c>
      <c r="F4129" s="89" t="s">
        <v>13</v>
      </c>
      <c r="G4129" s="89" t="s">
        <v>32</v>
      </c>
      <c r="H4129" s="89"/>
      <c r="I4129" s="89"/>
      <c r="J4129" s="89">
        <v>2091</v>
      </c>
      <c r="K4129" s="91" t="s">
        <v>19</v>
      </c>
    </row>
    <row r="4130" spans="2:11" ht="16.350000000000001" customHeight="1" thickBot="1" x14ac:dyDescent="0.45">
      <c r="B4130" s="90"/>
      <c r="C4130" s="90"/>
      <c r="D4130" s="48" t="s">
        <v>3918</v>
      </c>
      <c r="E4130" s="90"/>
      <c r="F4130" s="90"/>
      <c r="G4130" s="90"/>
      <c r="H4130" s="90"/>
      <c r="I4130" s="90"/>
      <c r="J4130" s="90"/>
      <c r="K4130" s="92"/>
    </row>
    <row r="4131" spans="2:11" ht="15.6" customHeight="1" x14ac:dyDescent="0.4">
      <c r="B4131" s="89">
        <v>2063</v>
      </c>
      <c r="C4131" s="89">
        <v>2678</v>
      </c>
      <c r="D4131" s="20" t="s">
        <v>3919</v>
      </c>
      <c r="E4131" s="89">
        <v>84</v>
      </c>
      <c r="F4131" s="89" t="s">
        <v>13</v>
      </c>
      <c r="G4131" s="89" t="s">
        <v>29</v>
      </c>
      <c r="H4131" s="89"/>
      <c r="I4131" s="89"/>
      <c r="J4131" s="89">
        <v>2084</v>
      </c>
      <c r="K4131" s="91" t="s">
        <v>19</v>
      </c>
    </row>
    <row r="4132" spans="2:11" ht="16.350000000000001" customHeight="1" thickBot="1" x14ac:dyDescent="0.45">
      <c r="B4132" s="90"/>
      <c r="C4132" s="90"/>
      <c r="D4132" s="48" t="s">
        <v>3920</v>
      </c>
      <c r="E4132" s="90"/>
      <c r="F4132" s="90"/>
      <c r="G4132" s="90"/>
      <c r="H4132" s="90"/>
      <c r="I4132" s="90"/>
      <c r="J4132" s="90"/>
      <c r="K4132" s="92"/>
    </row>
    <row r="4133" spans="2:11" ht="15.6" customHeight="1" x14ac:dyDescent="0.4">
      <c r="B4133" s="89">
        <v>2064</v>
      </c>
      <c r="C4133" s="89">
        <v>2679</v>
      </c>
      <c r="D4133" s="20" t="s">
        <v>3921</v>
      </c>
      <c r="E4133" s="89" t="s">
        <v>82</v>
      </c>
      <c r="F4133" s="89" t="s">
        <v>13</v>
      </c>
      <c r="G4133" s="89" t="s">
        <v>43</v>
      </c>
      <c r="H4133" s="89"/>
      <c r="I4133" s="89"/>
      <c r="J4133" s="89">
        <v>2022</v>
      </c>
      <c r="K4133" s="91" t="s">
        <v>19</v>
      </c>
    </row>
    <row r="4134" spans="2:11" ht="16.350000000000001" customHeight="1" thickBot="1" x14ac:dyDescent="0.45">
      <c r="B4134" s="90"/>
      <c r="C4134" s="90"/>
      <c r="D4134" s="48" t="s">
        <v>3922</v>
      </c>
      <c r="E4134" s="90"/>
      <c r="F4134" s="90"/>
      <c r="G4134" s="90"/>
      <c r="H4134" s="90"/>
      <c r="I4134" s="90"/>
      <c r="J4134" s="90"/>
      <c r="K4134" s="92"/>
    </row>
    <row r="4135" spans="2:11" ht="15.6" customHeight="1" x14ac:dyDescent="0.4">
      <c r="B4135" s="89">
        <v>2065</v>
      </c>
      <c r="C4135" s="89">
        <v>2680</v>
      </c>
      <c r="D4135" s="20" t="s">
        <v>3923</v>
      </c>
      <c r="E4135" s="89" t="s">
        <v>13</v>
      </c>
      <c r="F4135" s="89" t="s">
        <v>13</v>
      </c>
      <c r="G4135" s="89" t="s">
        <v>54</v>
      </c>
      <c r="H4135" s="89"/>
      <c r="I4135" s="89"/>
      <c r="J4135" s="89">
        <v>2013</v>
      </c>
      <c r="K4135" s="91" t="s">
        <v>19</v>
      </c>
    </row>
    <row r="4136" spans="2:11" ht="16.350000000000001" customHeight="1" thickBot="1" x14ac:dyDescent="0.45">
      <c r="B4136" s="90"/>
      <c r="C4136" s="90"/>
      <c r="D4136" s="48" t="s">
        <v>3924</v>
      </c>
      <c r="E4136" s="90"/>
      <c r="F4136" s="90"/>
      <c r="G4136" s="90"/>
      <c r="H4136" s="90"/>
      <c r="I4136" s="90"/>
      <c r="J4136" s="90"/>
      <c r="K4136" s="92"/>
    </row>
    <row r="4137" spans="2:11" ht="15.6" customHeight="1" x14ac:dyDescent="0.4">
      <c r="B4137" s="89">
        <v>2066</v>
      </c>
      <c r="C4137" s="89">
        <v>2681</v>
      </c>
      <c r="D4137" s="20" t="s">
        <v>3925</v>
      </c>
      <c r="E4137" s="89" t="s">
        <v>13</v>
      </c>
      <c r="F4137" s="89" t="s">
        <v>13</v>
      </c>
      <c r="G4137" s="89" t="s">
        <v>54</v>
      </c>
      <c r="H4137" s="89"/>
      <c r="I4137" s="89"/>
      <c r="J4137" s="89">
        <v>1956</v>
      </c>
      <c r="K4137" s="91" t="s">
        <v>19</v>
      </c>
    </row>
    <row r="4138" spans="2:11" ht="16.350000000000001" customHeight="1" thickBot="1" x14ac:dyDescent="0.45">
      <c r="B4138" s="90"/>
      <c r="C4138" s="90"/>
      <c r="D4138" s="48" t="s">
        <v>3926</v>
      </c>
      <c r="E4138" s="90"/>
      <c r="F4138" s="90"/>
      <c r="G4138" s="90"/>
      <c r="H4138" s="90"/>
      <c r="I4138" s="90"/>
      <c r="J4138" s="90"/>
      <c r="K4138" s="92"/>
    </row>
    <row r="4139" spans="2:11" ht="15.6" customHeight="1" x14ac:dyDescent="0.4">
      <c r="B4139" s="89">
        <v>2067</v>
      </c>
      <c r="C4139" s="89">
        <v>3970</v>
      </c>
      <c r="D4139" s="20" t="s">
        <v>3927</v>
      </c>
      <c r="E4139" s="89" t="s">
        <v>13</v>
      </c>
      <c r="F4139" s="89" t="s">
        <v>13</v>
      </c>
      <c r="G4139" s="89" t="s">
        <v>22</v>
      </c>
      <c r="H4139" s="89"/>
      <c r="I4139" s="89"/>
      <c r="J4139" s="89">
        <v>2125</v>
      </c>
      <c r="K4139" s="91" t="s">
        <v>15</v>
      </c>
    </row>
    <row r="4140" spans="2:11" ht="16.350000000000001" customHeight="1" thickBot="1" x14ac:dyDescent="0.45">
      <c r="B4140" s="90"/>
      <c r="C4140" s="90"/>
      <c r="D4140" s="48" t="s">
        <v>3928</v>
      </c>
      <c r="E4140" s="90"/>
      <c r="F4140" s="90"/>
      <c r="G4140" s="90"/>
      <c r="H4140" s="90"/>
      <c r="I4140" s="90"/>
      <c r="J4140" s="90"/>
      <c r="K4140" s="92"/>
    </row>
    <row r="4141" spans="2:11" ht="15.6" customHeight="1" x14ac:dyDescent="0.4">
      <c r="B4141" s="89">
        <v>2068</v>
      </c>
      <c r="C4141" s="89">
        <v>2682</v>
      </c>
      <c r="D4141" s="20" t="s">
        <v>3929</v>
      </c>
      <c r="E4141" s="89">
        <v>98</v>
      </c>
      <c r="F4141" s="89" t="s">
        <v>13</v>
      </c>
      <c r="G4141" s="89" t="s">
        <v>39</v>
      </c>
      <c r="H4141" s="89"/>
      <c r="I4141" s="89"/>
      <c r="J4141" s="89">
        <v>2067</v>
      </c>
      <c r="K4141" s="91" t="s">
        <v>19</v>
      </c>
    </row>
    <row r="4142" spans="2:11" ht="16.350000000000001" customHeight="1" thickBot="1" x14ac:dyDescent="0.45">
      <c r="B4142" s="90"/>
      <c r="C4142" s="90"/>
      <c r="D4142" s="48" t="s">
        <v>3930</v>
      </c>
      <c r="E4142" s="90"/>
      <c r="F4142" s="90"/>
      <c r="G4142" s="90"/>
      <c r="H4142" s="90"/>
      <c r="I4142" s="90"/>
      <c r="J4142" s="90"/>
      <c r="K4142" s="92"/>
    </row>
    <row r="4143" spans="2:11" ht="15.6" customHeight="1" x14ac:dyDescent="0.4">
      <c r="B4143" s="89">
        <v>2069</v>
      </c>
      <c r="C4143" s="89">
        <v>2683</v>
      </c>
      <c r="D4143" s="20" t="s">
        <v>3931</v>
      </c>
      <c r="E4143" s="89">
        <v>80</v>
      </c>
      <c r="F4143" s="89" t="s">
        <v>13</v>
      </c>
      <c r="G4143" s="89" t="s">
        <v>32</v>
      </c>
      <c r="H4143" s="89"/>
      <c r="I4143" s="89"/>
      <c r="J4143" s="89">
        <v>2057</v>
      </c>
      <c r="K4143" s="91" t="s">
        <v>19</v>
      </c>
    </row>
    <row r="4144" spans="2:11" ht="16.350000000000001" customHeight="1" thickBot="1" x14ac:dyDescent="0.45">
      <c r="B4144" s="90"/>
      <c r="C4144" s="90"/>
      <c r="D4144" s="48" t="s">
        <v>3932</v>
      </c>
      <c r="E4144" s="90"/>
      <c r="F4144" s="90"/>
      <c r="G4144" s="90"/>
      <c r="H4144" s="90"/>
      <c r="I4144" s="90"/>
      <c r="J4144" s="90"/>
      <c r="K4144" s="92"/>
    </row>
    <row r="4145" spans="2:11" ht="15.6" customHeight="1" x14ac:dyDescent="0.4">
      <c r="B4145" s="89">
        <v>2070</v>
      </c>
      <c r="C4145" s="89">
        <v>2684</v>
      </c>
      <c r="D4145" s="20" t="s">
        <v>3933</v>
      </c>
      <c r="E4145" s="89">
        <v>66</v>
      </c>
      <c r="F4145" s="89" t="s">
        <v>13</v>
      </c>
      <c r="G4145" s="89" t="s">
        <v>29</v>
      </c>
      <c r="H4145" s="89"/>
      <c r="I4145" s="89"/>
      <c r="J4145" s="89">
        <v>2060</v>
      </c>
      <c r="K4145" s="91" t="s">
        <v>19</v>
      </c>
    </row>
    <row r="4146" spans="2:11" ht="16.350000000000001" customHeight="1" thickBot="1" x14ac:dyDescent="0.45">
      <c r="B4146" s="90"/>
      <c r="C4146" s="90"/>
      <c r="D4146" s="48" t="s">
        <v>3934</v>
      </c>
      <c r="E4146" s="90"/>
      <c r="F4146" s="90"/>
      <c r="G4146" s="90"/>
      <c r="H4146" s="90"/>
      <c r="I4146" s="90"/>
      <c r="J4146" s="90"/>
      <c r="K4146" s="92"/>
    </row>
    <row r="4147" spans="2:11" ht="15.6" customHeight="1" x14ac:dyDescent="0.4">
      <c r="B4147" s="89">
        <v>2071</v>
      </c>
      <c r="C4147" s="89">
        <v>2685</v>
      </c>
      <c r="D4147" s="20" t="s">
        <v>3935</v>
      </c>
      <c r="E4147" s="89" t="s">
        <v>13</v>
      </c>
      <c r="F4147" s="89" t="s">
        <v>13</v>
      </c>
      <c r="G4147" s="89" t="s">
        <v>29</v>
      </c>
      <c r="H4147" s="89"/>
      <c r="I4147" s="89"/>
      <c r="J4147" s="89">
        <v>2025</v>
      </c>
      <c r="K4147" s="91" t="s">
        <v>19</v>
      </c>
    </row>
    <row r="4148" spans="2:11" ht="16.350000000000001" customHeight="1" thickBot="1" x14ac:dyDescent="0.45">
      <c r="B4148" s="90"/>
      <c r="C4148" s="90"/>
      <c r="D4148" s="48" t="s">
        <v>3936</v>
      </c>
      <c r="E4148" s="90"/>
      <c r="F4148" s="90"/>
      <c r="G4148" s="90"/>
      <c r="H4148" s="90"/>
      <c r="I4148" s="90"/>
      <c r="J4148" s="90"/>
      <c r="K4148" s="92"/>
    </row>
    <row r="4149" spans="2:11" ht="15.6" customHeight="1" x14ac:dyDescent="0.4">
      <c r="B4149" s="89">
        <v>2072</v>
      </c>
      <c r="C4149" s="89">
        <v>2686</v>
      </c>
      <c r="D4149" s="20" t="s">
        <v>3937</v>
      </c>
      <c r="E4149" s="89">
        <v>90</v>
      </c>
      <c r="F4149" s="89" t="s">
        <v>13</v>
      </c>
      <c r="G4149" s="89" t="s">
        <v>29</v>
      </c>
      <c r="H4149" s="89"/>
      <c r="I4149" s="89"/>
      <c r="J4149" s="89">
        <v>2094</v>
      </c>
      <c r="K4149" s="91" t="s">
        <v>19</v>
      </c>
    </row>
    <row r="4150" spans="2:11" ht="16.350000000000001" customHeight="1" thickBot="1" x14ac:dyDescent="0.45">
      <c r="B4150" s="90"/>
      <c r="C4150" s="90"/>
      <c r="D4150" s="48" t="s">
        <v>3938</v>
      </c>
      <c r="E4150" s="90"/>
      <c r="F4150" s="90"/>
      <c r="G4150" s="90"/>
      <c r="H4150" s="90"/>
      <c r="I4150" s="90"/>
      <c r="J4150" s="90"/>
      <c r="K4150" s="92"/>
    </row>
    <row r="4151" spans="2:11" ht="15.6" customHeight="1" x14ac:dyDescent="0.4">
      <c r="B4151" s="89">
        <v>2073</v>
      </c>
      <c r="C4151" s="89">
        <v>2687</v>
      </c>
      <c r="D4151" s="20" t="s">
        <v>3939</v>
      </c>
      <c r="E4151" s="89">
        <v>90</v>
      </c>
      <c r="F4151" s="89" t="s">
        <v>13</v>
      </c>
      <c r="G4151" s="89" t="s">
        <v>29</v>
      </c>
      <c r="H4151" s="89"/>
      <c r="I4151" s="89"/>
      <c r="J4151" s="89">
        <v>2078</v>
      </c>
      <c r="K4151" s="91" t="s">
        <v>19</v>
      </c>
    </row>
    <row r="4152" spans="2:11" ht="16.350000000000001" customHeight="1" thickBot="1" x14ac:dyDescent="0.45">
      <c r="B4152" s="90"/>
      <c r="C4152" s="90"/>
      <c r="D4152" s="48" t="s">
        <v>3940</v>
      </c>
      <c r="E4152" s="90"/>
      <c r="F4152" s="90"/>
      <c r="G4152" s="90"/>
      <c r="H4152" s="90"/>
      <c r="I4152" s="90"/>
      <c r="J4152" s="90"/>
      <c r="K4152" s="92"/>
    </row>
    <row r="4153" spans="2:11" ht="15.6" customHeight="1" x14ac:dyDescent="0.4">
      <c r="B4153" s="89">
        <v>2074</v>
      </c>
      <c r="C4153" s="89">
        <v>2688</v>
      </c>
      <c r="D4153" s="20" t="s">
        <v>3941</v>
      </c>
      <c r="E4153" s="89" t="s">
        <v>49</v>
      </c>
      <c r="F4153" s="89" t="s">
        <v>13</v>
      </c>
      <c r="G4153" s="89" t="s">
        <v>292</v>
      </c>
      <c r="H4153" s="89"/>
      <c r="I4153" s="89"/>
      <c r="J4153" s="89">
        <v>2142</v>
      </c>
      <c r="K4153" s="91" t="s">
        <v>19</v>
      </c>
    </row>
    <row r="4154" spans="2:11" ht="16.350000000000001" customHeight="1" thickBot="1" x14ac:dyDescent="0.45">
      <c r="B4154" s="90"/>
      <c r="C4154" s="90"/>
      <c r="D4154" s="48" t="s">
        <v>3942</v>
      </c>
      <c r="E4154" s="90"/>
      <c r="F4154" s="90"/>
      <c r="G4154" s="90"/>
      <c r="H4154" s="90"/>
      <c r="I4154" s="90"/>
      <c r="J4154" s="90"/>
      <c r="K4154" s="92"/>
    </row>
    <row r="4155" spans="2:11" ht="15.6" customHeight="1" x14ac:dyDescent="0.4">
      <c r="B4155" s="89">
        <v>2075</v>
      </c>
      <c r="C4155" s="89">
        <v>2689</v>
      </c>
      <c r="D4155" s="20" t="s">
        <v>3943</v>
      </c>
      <c r="E4155" s="89">
        <v>80</v>
      </c>
      <c r="F4155" s="89" t="s">
        <v>57</v>
      </c>
      <c r="G4155" s="89" t="s">
        <v>29</v>
      </c>
      <c r="H4155" s="89"/>
      <c r="I4155" s="89"/>
      <c r="J4155" s="89">
        <v>2129</v>
      </c>
      <c r="K4155" s="91" t="s">
        <v>19</v>
      </c>
    </row>
    <row r="4156" spans="2:11" ht="16.350000000000001" customHeight="1" thickBot="1" x14ac:dyDescent="0.45">
      <c r="B4156" s="90"/>
      <c r="C4156" s="90"/>
      <c r="D4156" s="48" t="s">
        <v>3944</v>
      </c>
      <c r="E4156" s="90"/>
      <c r="F4156" s="90"/>
      <c r="G4156" s="90"/>
      <c r="H4156" s="90"/>
      <c r="I4156" s="90"/>
      <c r="J4156" s="90"/>
      <c r="K4156" s="92"/>
    </row>
    <row r="4157" spans="2:11" ht="15.6" customHeight="1" x14ac:dyDescent="0.4">
      <c r="B4157" s="89">
        <v>2076</v>
      </c>
      <c r="C4157" s="89">
        <v>2690</v>
      </c>
      <c r="D4157" s="20" t="s">
        <v>3945</v>
      </c>
      <c r="E4157" s="89" t="s">
        <v>13</v>
      </c>
      <c r="F4157" s="89" t="s">
        <v>13</v>
      </c>
      <c r="G4157" s="89" t="s">
        <v>79</v>
      </c>
      <c r="H4157" s="89"/>
      <c r="I4157" s="89"/>
      <c r="J4157" s="89">
        <v>2018</v>
      </c>
      <c r="K4157" s="91" t="s">
        <v>19</v>
      </c>
    </row>
    <row r="4158" spans="2:11" ht="16.350000000000001" customHeight="1" thickBot="1" x14ac:dyDescent="0.45">
      <c r="B4158" s="90"/>
      <c r="C4158" s="90"/>
      <c r="D4158" s="48" t="s">
        <v>3946</v>
      </c>
      <c r="E4158" s="90"/>
      <c r="F4158" s="90"/>
      <c r="G4158" s="90"/>
      <c r="H4158" s="90"/>
      <c r="I4158" s="90"/>
      <c r="J4158" s="90"/>
      <c r="K4158" s="92"/>
    </row>
    <row r="4159" spans="2:11" ht="15.6" customHeight="1" x14ac:dyDescent="0.4">
      <c r="B4159" s="89">
        <v>2077</v>
      </c>
      <c r="C4159" s="89">
        <v>2691</v>
      </c>
      <c r="D4159" s="20" t="s">
        <v>3947</v>
      </c>
      <c r="E4159" s="89">
        <v>49</v>
      </c>
      <c r="F4159" s="89" t="s">
        <v>13</v>
      </c>
      <c r="G4159" s="89" t="s">
        <v>116</v>
      </c>
      <c r="H4159" s="89"/>
      <c r="I4159" s="89"/>
      <c r="J4159" s="89">
        <v>1895</v>
      </c>
      <c r="K4159" s="91" t="s">
        <v>15</v>
      </c>
    </row>
    <row r="4160" spans="2:11" ht="16.350000000000001" customHeight="1" thickBot="1" x14ac:dyDescent="0.45">
      <c r="B4160" s="90"/>
      <c r="C4160" s="90"/>
      <c r="D4160" s="48" t="s">
        <v>3948</v>
      </c>
      <c r="E4160" s="90"/>
      <c r="F4160" s="90"/>
      <c r="G4160" s="90"/>
      <c r="H4160" s="90"/>
      <c r="I4160" s="90"/>
      <c r="J4160" s="90"/>
      <c r="K4160" s="92"/>
    </row>
    <row r="4161" spans="2:11" ht="15.6" customHeight="1" x14ac:dyDescent="0.4">
      <c r="B4161" s="89">
        <v>2078</v>
      </c>
      <c r="C4161" s="89">
        <v>2692</v>
      </c>
      <c r="D4161" s="20" t="s">
        <v>3949</v>
      </c>
      <c r="E4161" s="89" t="s">
        <v>189</v>
      </c>
      <c r="F4161" s="89" t="s">
        <v>13</v>
      </c>
      <c r="G4161" s="89" t="s">
        <v>277</v>
      </c>
      <c r="H4161" s="89"/>
      <c r="I4161" s="89"/>
      <c r="J4161" s="89">
        <v>2106</v>
      </c>
      <c r="K4161" s="91" t="s">
        <v>19</v>
      </c>
    </row>
    <row r="4162" spans="2:11" ht="16.350000000000001" customHeight="1" thickBot="1" x14ac:dyDescent="0.45">
      <c r="B4162" s="90"/>
      <c r="C4162" s="90"/>
      <c r="D4162" s="48" t="s">
        <v>3950</v>
      </c>
      <c r="E4162" s="90"/>
      <c r="F4162" s="90"/>
      <c r="G4162" s="90"/>
      <c r="H4162" s="90"/>
      <c r="I4162" s="90"/>
      <c r="J4162" s="90"/>
      <c r="K4162" s="92"/>
    </row>
    <row r="4163" spans="2:11" ht="15.6" customHeight="1" x14ac:dyDescent="0.4">
      <c r="B4163" s="89">
        <v>2079</v>
      </c>
      <c r="C4163" s="89">
        <v>2693</v>
      </c>
      <c r="D4163" s="20" t="s">
        <v>3951</v>
      </c>
      <c r="E4163" s="89" t="s">
        <v>13</v>
      </c>
      <c r="F4163" s="89" t="s">
        <v>13</v>
      </c>
      <c r="G4163" s="89" t="s">
        <v>43</v>
      </c>
      <c r="H4163" s="89"/>
      <c r="I4163" s="89"/>
      <c r="J4163" s="89">
        <v>2121</v>
      </c>
      <c r="K4163" s="91" t="s">
        <v>19</v>
      </c>
    </row>
    <row r="4164" spans="2:11" ht="16.350000000000001" customHeight="1" thickBot="1" x14ac:dyDescent="0.45">
      <c r="B4164" s="90"/>
      <c r="C4164" s="90"/>
      <c r="D4164" s="48" t="s">
        <v>3952</v>
      </c>
      <c r="E4164" s="90"/>
      <c r="F4164" s="90"/>
      <c r="G4164" s="90"/>
      <c r="H4164" s="90"/>
      <c r="I4164" s="90"/>
      <c r="J4164" s="90"/>
      <c r="K4164" s="92"/>
    </row>
    <row r="4165" spans="2:11" ht="15.6" customHeight="1" x14ac:dyDescent="0.4">
      <c r="B4165" s="89">
        <v>2080</v>
      </c>
      <c r="C4165" s="89">
        <v>2694</v>
      </c>
      <c r="D4165" s="20" t="s">
        <v>3953</v>
      </c>
      <c r="E4165" s="89">
        <v>55</v>
      </c>
      <c r="F4165" s="89" t="s">
        <v>13</v>
      </c>
      <c r="G4165" s="89" t="s">
        <v>29</v>
      </c>
      <c r="H4165" s="89"/>
      <c r="I4165" s="89"/>
      <c r="J4165" s="89">
        <v>2020</v>
      </c>
      <c r="K4165" s="91" t="s">
        <v>19</v>
      </c>
    </row>
    <row r="4166" spans="2:11" ht="16.350000000000001" customHeight="1" thickBot="1" x14ac:dyDescent="0.45">
      <c r="B4166" s="90"/>
      <c r="C4166" s="90"/>
      <c r="D4166" s="48" t="s">
        <v>380</v>
      </c>
      <c r="E4166" s="90"/>
      <c r="F4166" s="90"/>
      <c r="G4166" s="90"/>
      <c r="H4166" s="90"/>
      <c r="I4166" s="90"/>
      <c r="J4166" s="90"/>
      <c r="K4166" s="92"/>
    </row>
    <row r="4167" spans="2:11" ht="15.6" customHeight="1" x14ac:dyDescent="0.4">
      <c r="B4167" s="89">
        <v>2081</v>
      </c>
      <c r="C4167" s="89">
        <v>3955</v>
      </c>
      <c r="D4167" s="20" t="s">
        <v>3954</v>
      </c>
      <c r="E4167" s="89" t="s">
        <v>13</v>
      </c>
      <c r="F4167" s="89" t="s">
        <v>13</v>
      </c>
      <c r="G4167" s="89" t="s">
        <v>22</v>
      </c>
      <c r="H4167" s="89"/>
      <c r="I4167" s="89"/>
      <c r="J4167" s="89">
        <v>2082</v>
      </c>
      <c r="K4167" s="91" t="s">
        <v>15</v>
      </c>
    </row>
    <row r="4168" spans="2:11" ht="16.350000000000001" customHeight="1" thickBot="1" x14ac:dyDescent="0.45">
      <c r="B4168" s="90"/>
      <c r="C4168" s="90"/>
      <c r="D4168" s="48" t="s">
        <v>3955</v>
      </c>
      <c r="E4168" s="90"/>
      <c r="F4168" s="90"/>
      <c r="G4168" s="90"/>
      <c r="H4168" s="90"/>
      <c r="I4168" s="90"/>
      <c r="J4168" s="90"/>
      <c r="K4168" s="92"/>
    </row>
    <row r="4169" spans="2:11" ht="15.6" customHeight="1" x14ac:dyDescent="0.4">
      <c r="B4169" s="89">
        <v>2082</v>
      </c>
      <c r="C4169" s="89">
        <v>2695</v>
      </c>
      <c r="D4169" s="20" t="s">
        <v>3956</v>
      </c>
      <c r="E4169" s="89" t="s">
        <v>13</v>
      </c>
      <c r="F4169" s="89" t="s">
        <v>13</v>
      </c>
      <c r="G4169" s="89" t="s">
        <v>435</v>
      </c>
      <c r="H4169" s="89"/>
      <c r="I4169" s="89"/>
      <c r="J4169" s="89">
        <v>2065</v>
      </c>
      <c r="K4169" s="91" t="s">
        <v>19</v>
      </c>
    </row>
    <row r="4170" spans="2:11" ht="16.350000000000001" customHeight="1" thickBot="1" x14ac:dyDescent="0.45">
      <c r="B4170" s="90"/>
      <c r="C4170" s="90"/>
      <c r="D4170" s="48" t="s">
        <v>3957</v>
      </c>
      <c r="E4170" s="90"/>
      <c r="F4170" s="90"/>
      <c r="G4170" s="90"/>
      <c r="H4170" s="90"/>
      <c r="I4170" s="90"/>
      <c r="J4170" s="90"/>
      <c r="K4170" s="92"/>
    </row>
    <row r="4171" spans="2:11" ht="15.6" customHeight="1" x14ac:dyDescent="0.4">
      <c r="B4171" s="89">
        <v>2083</v>
      </c>
      <c r="C4171" s="89">
        <v>2696</v>
      </c>
      <c r="D4171" s="20" t="s">
        <v>3958</v>
      </c>
      <c r="E4171" s="89" t="s">
        <v>13</v>
      </c>
      <c r="F4171" s="89" t="s">
        <v>13</v>
      </c>
      <c r="G4171" s="89" t="s">
        <v>435</v>
      </c>
      <c r="H4171" s="89"/>
      <c r="I4171" s="89"/>
      <c r="J4171" s="89">
        <v>2064</v>
      </c>
      <c r="K4171" s="91" t="s">
        <v>19</v>
      </c>
    </row>
    <row r="4172" spans="2:11" ht="16.350000000000001" customHeight="1" thickBot="1" x14ac:dyDescent="0.45">
      <c r="B4172" s="90"/>
      <c r="C4172" s="90"/>
      <c r="D4172" s="48" t="s">
        <v>3959</v>
      </c>
      <c r="E4172" s="90"/>
      <c r="F4172" s="90"/>
      <c r="G4172" s="90"/>
      <c r="H4172" s="90"/>
      <c r="I4172" s="90"/>
      <c r="J4172" s="90"/>
      <c r="K4172" s="92"/>
    </row>
    <row r="4173" spans="2:11" ht="15.6" customHeight="1" x14ac:dyDescent="0.4">
      <c r="B4173" s="89">
        <v>2084</v>
      </c>
      <c r="C4173" s="89">
        <v>2697</v>
      </c>
      <c r="D4173" s="20" t="s">
        <v>3960</v>
      </c>
      <c r="E4173" s="89" t="s">
        <v>13</v>
      </c>
      <c r="F4173" s="89" t="s">
        <v>13</v>
      </c>
      <c r="G4173" s="89" t="s">
        <v>193</v>
      </c>
      <c r="H4173" s="89"/>
      <c r="I4173" s="89"/>
      <c r="J4173" s="89">
        <v>2071</v>
      </c>
      <c r="K4173" s="91" t="s">
        <v>19</v>
      </c>
    </row>
    <row r="4174" spans="2:11" ht="16.350000000000001" customHeight="1" thickBot="1" x14ac:dyDescent="0.45">
      <c r="B4174" s="90"/>
      <c r="C4174" s="90"/>
      <c r="D4174" s="48" t="s">
        <v>3961</v>
      </c>
      <c r="E4174" s="90"/>
      <c r="F4174" s="90"/>
      <c r="G4174" s="90"/>
      <c r="H4174" s="90"/>
      <c r="I4174" s="90"/>
      <c r="J4174" s="90"/>
      <c r="K4174" s="92"/>
    </row>
    <row r="4175" spans="2:11" ht="15.6" customHeight="1" x14ac:dyDescent="0.4">
      <c r="B4175" s="89">
        <v>2085</v>
      </c>
      <c r="C4175" s="89">
        <v>2698</v>
      </c>
      <c r="D4175" s="20" t="s">
        <v>3962</v>
      </c>
      <c r="E4175" s="89" t="s">
        <v>13</v>
      </c>
      <c r="F4175" s="89" t="s">
        <v>13</v>
      </c>
      <c r="G4175" s="89" t="s">
        <v>22</v>
      </c>
      <c r="H4175" s="89"/>
      <c r="I4175" s="89"/>
      <c r="J4175" s="89">
        <v>2028</v>
      </c>
      <c r="K4175" s="91" t="s">
        <v>19</v>
      </c>
    </row>
    <row r="4176" spans="2:11" ht="16.350000000000001" customHeight="1" thickBot="1" x14ac:dyDescent="0.45">
      <c r="B4176" s="90"/>
      <c r="C4176" s="90"/>
      <c r="D4176" s="48" t="s">
        <v>3963</v>
      </c>
      <c r="E4176" s="90"/>
      <c r="F4176" s="90"/>
      <c r="G4176" s="90"/>
      <c r="H4176" s="90"/>
      <c r="I4176" s="90"/>
      <c r="J4176" s="90"/>
      <c r="K4176" s="92"/>
    </row>
    <row r="4177" spans="2:11" ht="15.6" customHeight="1" x14ac:dyDescent="0.4">
      <c r="B4177" s="89">
        <v>2086</v>
      </c>
      <c r="C4177" s="89">
        <v>2699</v>
      </c>
      <c r="D4177" s="20" t="s">
        <v>3964</v>
      </c>
      <c r="E4177" s="89">
        <v>66</v>
      </c>
      <c r="F4177" s="89" t="s">
        <v>13</v>
      </c>
      <c r="G4177" s="89" t="s">
        <v>32</v>
      </c>
      <c r="H4177" s="89"/>
      <c r="I4177" s="89"/>
      <c r="J4177" s="89">
        <v>2047</v>
      </c>
      <c r="K4177" s="91" t="s">
        <v>19</v>
      </c>
    </row>
    <row r="4178" spans="2:11" ht="16.350000000000001" customHeight="1" thickBot="1" x14ac:dyDescent="0.45">
      <c r="B4178" s="90"/>
      <c r="C4178" s="90"/>
      <c r="D4178" s="48" t="s">
        <v>3965</v>
      </c>
      <c r="E4178" s="90"/>
      <c r="F4178" s="90"/>
      <c r="G4178" s="90"/>
      <c r="H4178" s="90"/>
      <c r="I4178" s="90"/>
      <c r="J4178" s="90"/>
      <c r="K4178" s="92"/>
    </row>
    <row r="4179" spans="2:11" ht="15.6" customHeight="1" x14ac:dyDescent="0.4">
      <c r="B4179" s="89">
        <v>2087</v>
      </c>
      <c r="C4179" s="89">
        <v>2700</v>
      </c>
      <c r="D4179" s="20" t="s">
        <v>3966</v>
      </c>
      <c r="E4179" s="89">
        <v>73</v>
      </c>
      <c r="F4179" s="89" t="s">
        <v>13</v>
      </c>
      <c r="G4179" s="89" t="s">
        <v>32</v>
      </c>
      <c r="H4179" s="89"/>
      <c r="I4179" s="89"/>
      <c r="J4179" s="89">
        <v>2069</v>
      </c>
      <c r="K4179" s="91" t="s">
        <v>19</v>
      </c>
    </row>
    <row r="4180" spans="2:11" ht="16.350000000000001" customHeight="1" thickBot="1" x14ac:dyDescent="0.45">
      <c r="B4180" s="90"/>
      <c r="C4180" s="90"/>
      <c r="D4180" s="48" t="s">
        <v>3967</v>
      </c>
      <c r="E4180" s="90"/>
      <c r="F4180" s="90"/>
      <c r="G4180" s="90"/>
      <c r="H4180" s="90"/>
      <c r="I4180" s="90"/>
      <c r="J4180" s="90"/>
      <c r="K4180" s="92"/>
    </row>
    <row r="4181" spans="2:11" ht="15.6" customHeight="1" x14ac:dyDescent="0.4">
      <c r="B4181" s="89">
        <v>2088</v>
      </c>
      <c r="C4181" s="89">
        <v>2701</v>
      </c>
      <c r="D4181" s="20" t="s">
        <v>6190</v>
      </c>
      <c r="E4181" s="89">
        <v>84</v>
      </c>
      <c r="F4181" s="89" t="s">
        <v>13</v>
      </c>
      <c r="G4181" s="89" t="s">
        <v>29</v>
      </c>
      <c r="H4181" s="89">
        <v>11</v>
      </c>
      <c r="I4181" s="89">
        <v>-9</v>
      </c>
      <c r="J4181" s="89">
        <v>2111</v>
      </c>
      <c r="K4181" s="91" t="s">
        <v>15</v>
      </c>
    </row>
    <row r="4182" spans="2:11" ht="16.350000000000001" customHeight="1" thickBot="1" x14ac:dyDescent="0.45">
      <c r="B4182" s="90"/>
      <c r="C4182" s="90"/>
      <c r="D4182" s="48" t="s">
        <v>3968</v>
      </c>
      <c r="E4182" s="90"/>
      <c r="F4182" s="90"/>
      <c r="G4182" s="90"/>
      <c r="H4182" s="90"/>
      <c r="I4182" s="90"/>
      <c r="J4182" s="90"/>
      <c r="K4182" s="92"/>
    </row>
    <row r="4183" spans="2:11" ht="15.6" customHeight="1" x14ac:dyDescent="0.4">
      <c r="B4183" s="89">
        <v>2089</v>
      </c>
      <c r="C4183" s="89">
        <v>2702</v>
      </c>
      <c r="D4183" s="20" t="s">
        <v>3969</v>
      </c>
      <c r="E4183" s="89">
        <v>64</v>
      </c>
      <c r="F4183" s="89" t="s">
        <v>13</v>
      </c>
      <c r="G4183" s="89" t="s">
        <v>29</v>
      </c>
      <c r="H4183" s="89"/>
      <c r="I4183" s="89"/>
      <c r="J4183" s="89">
        <v>2052</v>
      </c>
      <c r="K4183" s="91" t="s">
        <v>19</v>
      </c>
    </row>
    <row r="4184" spans="2:11" ht="16.350000000000001" customHeight="1" thickBot="1" x14ac:dyDescent="0.45">
      <c r="B4184" s="90"/>
      <c r="C4184" s="90"/>
      <c r="D4184" s="48" t="s">
        <v>3970</v>
      </c>
      <c r="E4184" s="90"/>
      <c r="F4184" s="90"/>
      <c r="G4184" s="90"/>
      <c r="H4184" s="90"/>
      <c r="I4184" s="90"/>
      <c r="J4184" s="90"/>
      <c r="K4184" s="92"/>
    </row>
    <row r="4185" spans="2:11" ht="15.6" customHeight="1" x14ac:dyDescent="0.4">
      <c r="B4185" s="89">
        <v>2090</v>
      </c>
      <c r="C4185" s="89">
        <v>2703</v>
      </c>
      <c r="D4185" s="20" t="s">
        <v>3971</v>
      </c>
      <c r="E4185" s="89" t="s">
        <v>13</v>
      </c>
      <c r="F4185" s="89" t="s">
        <v>13</v>
      </c>
      <c r="G4185" s="89" t="s">
        <v>29</v>
      </c>
      <c r="H4185" s="89"/>
      <c r="I4185" s="89"/>
      <c r="J4185" s="89">
        <v>2047</v>
      </c>
      <c r="K4185" s="91" t="s">
        <v>19</v>
      </c>
    </row>
    <row r="4186" spans="2:11" ht="16.350000000000001" customHeight="1" thickBot="1" x14ac:dyDescent="0.45">
      <c r="B4186" s="90"/>
      <c r="C4186" s="90"/>
      <c r="D4186" s="48" t="s">
        <v>3972</v>
      </c>
      <c r="E4186" s="90"/>
      <c r="F4186" s="90"/>
      <c r="G4186" s="90"/>
      <c r="H4186" s="90"/>
      <c r="I4186" s="90"/>
      <c r="J4186" s="90"/>
      <c r="K4186" s="92"/>
    </row>
    <row r="4187" spans="2:11" ht="15.6" customHeight="1" x14ac:dyDescent="0.4">
      <c r="B4187" s="89">
        <v>2091</v>
      </c>
      <c r="C4187" s="89">
        <v>2704</v>
      </c>
      <c r="D4187" s="20" t="s">
        <v>3973</v>
      </c>
      <c r="E4187" s="89">
        <v>98</v>
      </c>
      <c r="F4187" s="89" t="s">
        <v>13</v>
      </c>
      <c r="G4187" s="89" t="s">
        <v>79</v>
      </c>
      <c r="H4187" s="89"/>
      <c r="I4187" s="89"/>
      <c r="J4187" s="89">
        <v>2051</v>
      </c>
      <c r="K4187" s="91" t="s">
        <v>19</v>
      </c>
    </row>
    <row r="4188" spans="2:11" ht="16.350000000000001" customHeight="1" thickBot="1" x14ac:dyDescent="0.45">
      <c r="B4188" s="90"/>
      <c r="C4188" s="90"/>
      <c r="D4188" s="48" t="s">
        <v>3974</v>
      </c>
      <c r="E4188" s="90"/>
      <c r="F4188" s="90"/>
      <c r="G4188" s="90"/>
      <c r="H4188" s="90"/>
      <c r="I4188" s="90"/>
      <c r="J4188" s="90"/>
      <c r="K4188" s="92"/>
    </row>
    <row r="4189" spans="2:11" ht="15.6" customHeight="1" x14ac:dyDescent="0.4">
      <c r="B4189" s="89">
        <v>2092</v>
      </c>
      <c r="C4189" s="89">
        <v>2705</v>
      </c>
      <c r="D4189" s="20" t="s">
        <v>3975</v>
      </c>
      <c r="E4189" s="89">
        <v>71</v>
      </c>
      <c r="F4189" s="89" t="s">
        <v>13</v>
      </c>
      <c r="G4189" s="89" t="s">
        <v>32</v>
      </c>
      <c r="H4189" s="89"/>
      <c r="I4189" s="89"/>
      <c r="J4189" s="89">
        <v>2096</v>
      </c>
      <c r="K4189" s="91" t="s">
        <v>19</v>
      </c>
    </row>
    <row r="4190" spans="2:11" ht="16.350000000000001" customHeight="1" thickBot="1" x14ac:dyDescent="0.45">
      <c r="B4190" s="90"/>
      <c r="C4190" s="90"/>
      <c r="D4190" s="48" t="s">
        <v>3976</v>
      </c>
      <c r="E4190" s="90"/>
      <c r="F4190" s="90"/>
      <c r="G4190" s="90"/>
      <c r="H4190" s="90"/>
      <c r="I4190" s="90"/>
      <c r="J4190" s="90"/>
      <c r="K4190" s="92"/>
    </row>
    <row r="4191" spans="2:11" ht="15.6" customHeight="1" x14ac:dyDescent="0.4">
      <c r="B4191" s="89">
        <v>2093</v>
      </c>
      <c r="C4191" s="89">
        <v>3772</v>
      </c>
      <c r="D4191" s="20" t="s">
        <v>3977</v>
      </c>
      <c r="E4191" s="89" t="s">
        <v>13</v>
      </c>
      <c r="F4191" s="89" t="s">
        <v>13</v>
      </c>
      <c r="G4191" s="89" t="s">
        <v>277</v>
      </c>
      <c r="H4191" s="89"/>
      <c r="I4191" s="89"/>
      <c r="J4191" s="89">
        <v>2035</v>
      </c>
      <c r="K4191" s="91" t="s">
        <v>19</v>
      </c>
    </row>
    <row r="4192" spans="2:11" ht="16.350000000000001" customHeight="1" thickBot="1" x14ac:dyDescent="0.45">
      <c r="B4192" s="90"/>
      <c r="C4192" s="90"/>
      <c r="D4192" s="48" t="s">
        <v>3978</v>
      </c>
      <c r="E4192" s="90"/>
      <c r="F4192" s="90"/>
      <c r="G4192" s="90"/>
      <c r="H4192" s="90"/>
      <c r="I4192" s="90"/>
      <c r="J4192" s="90"/>
      <c r="K4192" s="92"/>
    </row>
    <row r="4193" spans="2:11" ht="15.6" customHeight="1" x14ac:dyDescent="0.4">
      <c r="B4193" s="89">
        <v>2094</v>
      </c>
      <c r="C4193" s="89">
        <v>2706</v>
      </c>
      <c r="D4193" s="20" t="s">
        <v>3979</v>
      </c>
      <c r="E4193" s="89">
        <v>47</v>
      </c>
      <c r="F4193" s="89" t="s">
        <v>13</v>
      </c>
      <c r="G4193" s="89" t="s">
        <v>277</v>
      </c>
      <c r="H4193" s="89"/>
      <c r="I4193" s="89"/>
      <c r="J4193" s="89">
        <v>2073</v>
      </c>
      <c r="K4193" s="91" t="s">
        <v>19</v>
      </c>
    </row>
    <row r="4194" spans="2:11" ht="16.350000000000001" customHeight="1" thickBot="1" x14ac:dyDescent="0.45">
      <c r="B4194" s="90"/>
      <c r="C4194" s="90"/>
      <c r="D4194" s="48" t="s">
        <v>3980</v>
      </c>
      <c r="E4194" s="90"/>
      <c r="F4194" s="90"/>
      <c r="G4194" s="90"/>
      <c r="H4194" s="90"/>
      <c r="I4194" s="90"/>
      <c r="J4194" s="90"/>
      <c r="K4194" s="92"/>
    </row>
    <row r="4195" spans="2:11" ht="15.6" customHeight="1" x14ac:dyDescent="0.4">
      <c r="B4195" s="89">
        <v>2095</v>
      </c>
      <c r="C4195" s="89">
        <v>2707</v>
      </c>
      <c r="D4195" s="20" t="s">
        <v>3981</v>
      </c>
      <c r="E4195" s="89">
        <v>89</v>
      </c>
      <c r="F4195" s="89" t="s">
        <v>13</v>
      </c>
      <c r="G4195" s="89" t="s">
        <v>277</v>
      </c>
      <c r="H4195" s="89"/>
      <c r="I4195" s="89"/>
      <c r="J4195" s="89">
        <v>2028</v>
      </c>
      <c r="K4195" s="91" t="s">
        <v>19</v>
      </c>
    </row>
    <row r="4196" spans="2:11" ht="16.350000000000001" customHeight="1" thickBot="1" x14ac:dyDescent="0.45">
      <c r="B4196" s="90"/>
      <c r="C4196" s="90"/>
      <c r="D4196" s="48" t="s">
        <v>3982</v>
      </c>
      <c r="E4196" s="90"/>
      <c r="F4196" s="90"/>
      <c r="G4196" s="90"/>
      <c r="H4196" s="90"/>
      <c r="I4196" s="90"/>
      <c r="J4196" s="90"/>
      <c r="K4196" s="92"/>
    </row>
    <row r="4197" spans="2:11" ht="15.6" customHeight="1" x14ac:dyDescent="0.4">
      <c r="B4197" s="89">
        <v>2096</v>
      </c>
      <c r="C4197" s="89">
        <v>2708</v>
      </c>
      <c r="D4197" s="20" t="s">
        <v>3983</v>
      </c>
      <c r="E4197" s="89">
        <v>98</v>
      </c>
      <c r="F4197" s="89" t="s">
        <v>13</v>
      </c>
      <c r="G4197" s="89" t="s">
        <v>116</v>
      </c>
      <c r="H4197" s="89"/>
      <c r="I4197" s="89"/>
      <c r="J4197" s="89">
        <v>1985</v>
      </c>
      <c r="K4197" s="91" t="s">
        <v>19</v>
      </c>
    </row>
    <row r="4198" spans="2:11" ht="16.350000000000001" customHeight="1" thickBot="1" x14ac:dyDescent="0.45">
      <c r="B4198" s="90"/>
      <c r="C4198" s="90"/>
      <c r="D4198" s="48" t="s">
        <v>3984</v>
      </c>
      <c r="E4198" s="90"/>
      <c r="F4198" s="90"/>
      <c r="G4198" s="90"/>
      <c r="H4198" s="90"/>
      <c r="I4198" s="90"/>
      <c r="J4198" s="90"/>
      <c r="K4198" s="92"/>
    </row>
    <row r="4199" spans="2:11" ht="15.6" customHeight="1" x14ac:dyDescent="0.4">
      <c r="B4199" s="89">
        <v>2097</v>
      </c>
      <c r="C4199" s="89">
        <v>2709</v>
      </c>
      <c r="D4199" s="20" t="s">
        <v>3985</v>
      </c>
      <c r="E4199" s="89" t="s">
        <v>13</v>
      </c>
      <c r="F4199" s="89" t="s">
        <v>13</v>
      </c>
      <c r="G4199" s="89" t="s">
        <v>277</v>
      </c>
      <c r="H4199" s="89"/>
      <c r="I4199" s="89"/>
      <c r="J4199" s="89">
        <v>2154</v>
      </c>
      <c r="K4199" s="91" t="s">
        <v>19</v>
      </c>
    </row>
    <row r="4200" spans="2:11" ht="16.350000000000001" customHeight="1" thickBot="1" x14ac:dyDescent="0.45">
      <c r="B4200" s="90"/>
      <c r="C4200" s="90"/>
      <c r="D4200" s="48" t="s">
        <v>3986</v>
      </c>
      <c r="E4200" s="90"/>
      <c r="F4200" s="90"/>
      <c r="G4200" s="90"/>
      <c r="H4200" s="90"/>
      <c r="I4200" s="90"/>
      <c r="J4200" s="90"/>
      <c r="K4200" s="92"/>
    </row>
    <row r="4201" spans="2:11" ht="15.6" customHeight="1" x14ac:dyDescent="0.4">
      <c r="B4201" s="89">
        <v>2098</v>
      </c>
      <c r="C4201" s="89">
        <v>2710</v>
      </c>
      <c r="D4201" s="20" t="s">
        <v>3987</v>
      </c>
      <c r="E4201" s="89" t="s">
        <v>13</v>
      </c>
      <c r="F4201" s="89" t="s">
        <v>13</v>
      </c>
      <c r="G4201" s="89" t="s">
        <v>239</v>
      </c>
      <c r="H4201" s="89"/>
      <c r="I4201" s="89"/>
      <c r="J4201" s="89">
        <v>2021</v>
      </c>
      <c r="K4201" s="91" t="s">
        <v>19</v>
      </c>
    </row>
    <row r="4202" spans="2:11" ht="16.350000000000001" customHeight="1" thickBot="1" x14ac:dyDescent="0.45">
      <c r="B4202" s="90"/>
      <c r="C4202" s="90"/>
      <c r="D4202" s="48" t="s">
        <v>3988</v>
      </c>
      <c r="E4202" s="90"/>
      <c r="F4202" s="90"/>
      <c r="G4202" s="90"/>
      <c r="H4202" s="90"/>
      <c r="I4202" s="90"/>
      <c r="J4202" s="90"/>
      <c r="K4202" s="92"/>
    </row>
    <row r="4203" spans="2:11" ht="15.6" customHeight="1" x14ac:dyDescent="0.4">
      <c r="B4203" s="89">
        <v>2099</v>
      </c>
      <c r="C4203" s="89">
        <v>2711</v>
      </c>
      <c r="D4203" s="20" t="s">
        <v>3989</v>
      </c>
      <c r="E4203" s="89" t="s">
        <v>13</v>
      </c>
      <c r="F4203" s="89" t="s">
        <v>13</v>
      </c>
      <c r="G4203" s="89" t="s">
        <v>3990</v>
      </c>
      <c r="H4203" s="89"/>
      <c r="I4203" s="89"/>
      <c r="J4203" s="89">
        <v>2049</v>
      </c>
      <c r="K4203" s="91" t="s">
        <v>19</v>
      </c>
    </row>
    <row r="4204" spans="2:11" ht="16.350000000000001" customHeight="1" thickBot="1" x14ac:dyDescent="0.45">
      <c r="B4204" s="90"/>
      <c r="C4204" s="90"/>
      <c r="D4204" s="48" t="s">
        <v>3991</v>
      </c>
      <c r="E4204" s="90"/>
      <c r="F4204" s="90"/>
      <c r="G4204" s="90"/>
      <c r="H4204" s="90"/>
      <c r="I4204" s="90"/>
      <c r="J4204" s="90"/>
      <c r="K4204" s="92"/>
    </row>
    <row r="4205" spans="2:11" ht="15.6" customHeight="1" x14ac:dyDescent="0.4">
      <c r="B4205" s="89">
        <v>2100</v>
      </c>
      <c r="C4205" s="89">
        <v>2712</v>
      </c>
      <c r="D4205" s="20" t="s">
        <v>3992</v>
      </c>
      <c r="E4205" s="89" t="s">
        <v>13</v>
      </c>
      <c r="F4205" s="89" t="s">
        <v>13</v>
      </c>
      <c r="G4205" s="89" t="s">
        <v>1458</v>
      </c>
      <c r="H4205" s="89"/>
      <c r="I4205" s="89"/>
      <c r="J4205" s="89">
        <v>2014</v>
      </c>
      <c r="K4205" s="91" t="s">
        <v>19</v>
      </c>
    </row>
    <row r="4206" spans="2:11" ht="16.350000000000001" customHeight="1" thickBot="1" x14ac:dyDescent="0.45">
      <c r="B4206" s="90"/>
      <c r="C4206" s="90"/>
      <c r="D4206" s="48" t="s">
        <v>3993</v>
      </c>
      <c r="E4206" s="90"/>
      <c r="F4206" s="90"/>
      <c r="G4206" s="90"/>
      <c r="H4206" s="90"/>
      <c r="I4206" s="90"/>
      <c r="J4206" s="90"/>
      <c r="K4206" s="92"/>
    </row>
    <row r="4207" spans="2:11" ht="15.6" customHeight="1" x14ac:dyDescent="0.4">
      <c r="B4207" s="89">
        <v>2101</v>
      </c>
      <c r="C4207" s="89">
        <v>2713</v>
      </c>
      <c r="D4207" s="20" t="s">
        <v>3994</v>
      </c>
      <c r="E4207" s="89">
        <v>24</v>
      </c>
      <c r="F4207" s="89" t="s">
        <v>13</v>
      </c>
      <c r="G4207" s="89" t="s">
        <v>169</v>
      </c>
      <c r="H4207" s="89"/>
      <c r="I4207" s="89"/>
      <c r="J4207" s="89">
        <v>2019</v>
      </c>
      <c r="K4207" s="91" t="s">
        <v>19</v>
      </c>
    </row>
    <row r="4208" spans="2:11" ht="16.350000000000001" customHeight="1" thickBot="1" x14ac:dyDescent="0.45">
      <c r="B4208" s="90"/>
      <c r="C4208" s="90"/>
      <c r="D4208" s="48" t="s">
        <v>3995</v>
      </c>
      <c r="E4208" s="90"/>
      <c r="F4208" s="90"/>
      <c r="G4208" s="90"/>
      <c r="H4208" s="90"/>
      <c r="I4208" s="90"/>
      <c r="J4208" s="90"/>
      <c r="K4208" s="92"/>
    </row>
    <row r="4209" spans="2:11" ht="15.6" customHeight="1" x14ac:dyDescent="0.4">
      <c r="B4209" s="89">
        <v>2102</v>
      </c>
      <c r="C4209" s="89">
        <v>2714</v>
      </c>
      <c r="D4209" s="20" t="s">
        <v>3996</v>
      </c>
      <c r="E4209" s="89">
        <v>94</v>
      </c>
      <c r="F4209" s="89" t="s">
        <v>13</v>
      </c>
      <c r="G4209" s="89" t="s">
        <v>32</v>
      </c>
      <c r="H4209" s="89"/>
      <c r="I4209" s="89"/>
      <c r="J4209" s="89">
        <v>2030</v>
      </c>
      <c r="K4209" s="91" t="s">
        <v>19</v>
      </c>
    </row>
    <row r="4210" spans="2:11" ht="16.350000000000001" customHeight="1" thickBot="1" x14ac:dyDescent="0.45">
      <c r="B4210" s="90"/>
      <c r="C4210" s="90"/>
      <c r="D4210" s="48" t="s">
        <v>3997</v>
      </c>
      <c r="E4210" s="90"/>
      <c r="F4210" s="90"/>
      <c r="G4210" s="90"/>
      <c r="H4210" s="90"/>
      <c r="I4210" s="90"/>
      <c r="J4210" s="90"/>
      <c r="K4210" s="92"/>
    </row>
    <row r="4211" spans="2:11" ht="15.6" customHeight="1" x14ac:dyDescent="0.4">
      <c r="B4211" s="89">
        <v>2103</v>
      </c>
      <c r="C4211" s="89">
        <v>2715</v>
      </c>
      <c r="D4211" s="20" t="s">
        <v>3998</v>
      </c>
      <c r="E4211" s="89" t="s">
        <v>13</v>
      </c>
      <c r="F4211" s="89" t="s">
        <v>13</v>
      </c>
      <c r="G4211" s="89" t="s">
        <v>79</v>
      </c>
      <c r="H4211" s="89"/>
      <c r="I4211" s="89"/>
      <c r="J4211" s="89">
        <v>1936</v>
      </c>
      <c r="K4211" s="91" t="s">
        <v>19</v>
      </c>
    </row>
    <row r="4212" spans="2:11" ht="16.350000000000001" customHeight="1" thickBot="1" x14ac:dyDescent="0.45">
      <c r="B4212" s="90"/>
      <c r="C4212" s="90"/>
      <c r="D4212" s="48" t="s">
        <v>3999</v>
      </c>
      <c r="E4212" s="90"/>
      <c r="F4212" s="90"/>
      <c r="G4212" s="90"/>
      <c r="H4212" s="90"/>
      <c r="I4212" s="90"/>
      <c r="J4212" s="90"/>
      <c r="K4212" s="92"/>
    </row>
    <row r="4213" spans="2:11" ht="15.6" customHeight="1" x14ac:dyDescent="0.4">
      <c r="B4213" s="89">
        <v>2104</v>
      </c>
      <c r="C4213" s="89">
        <v>2716</v>
      </c>
      <c r="D4213" s="20" t="s">
        <v>4000</v>
      </c>
      <c r="E4213" s="89">
        <v>96</v>
      </c>
      <c r="F4213" s="89" t="s">
        <v>13</v>
      </c>
      <c r="G4213" s="89" t="s">
        <v>79</v>
      </c>
      <c r="H4213" s="89"/>
      <c r="I4213" s="89"/>
      <c r="J4213" s="89">
        <v>2068</v>
      </c>
      <c r="K4213" s="91" t="s">
        <v>19</v>
      </c>
    </row>
    <row r="4214" spans="2:11" ht="16.350000000000001" customHeight="1" thickBot="1" x14ac:dyDescent="0.45">
      <c r="B4214" s="90"/>
      <c r="C4214" s="90"/>
      <c r="D4214" s="48" t="s">
        <v>4001</v>
      </c>
      <c r="E4214" s="90"/>
      <c r="F4214" s="90"/>
      <c r="G4214" s="90"/>
      <c r="H4214" s="90"/>
      <c r="I4214" s="90"/>
      <c r="J4214" s="90"/>
      <c r="K4214" s="92"/>
    </row>
    <row r="4215" spans="2:11" ht="15.6" customHeight="1" x14ac:dyDescent="0.4">
      <c r="B4215" s="89">
        <v>2105</v>
      </c>
      <c r="C4215" s="89">
        <v>2717</v>
      </c>
      <c r="D4215" s="20" t="s">
        <v>4002</v>
      </c>
      <c r="E4215" s="89">
        <v>92</v>
      </c>
      <c r="F4215" s="89" t="s">
        <v>13</v>
      </c>
      <c r="G4215" s="89" t="s">
        <v>323</v>
      </c>
      <c r="H4215" s="89"/>
      <c r="I4215" s="89"/>
      <c r="J4215" s="89">
        <v>2051</v>
      </c>
      <c r="K4215" s="91" t="s">
        <v>19</v>
      </c>
    </row>
    <row r="4216" spans="2:11" ht="16.350000000000001" customHeight="1" thickBot="1" x14ac:dyDescent="0.45">
      <c r="B4216" s="90"/>
      <c r="C4216" s="90"/>
      <c r="D4216" s="48" t="s">
        <v>4003</v>
      </c>
      <c r="E4216" s="90"/>
      <c r="F4216" s="90"/>
      <c r="G4216" s="90"/>
      <c r="H4216" s="90"/>
      <c r="I4216" s="90"/>
      <c r="J4216" s="90"/>
      <c r="K4216" s="92"/>
    </row>
    <row r="4217" spans="2:11" ht="15.6" customHeight="1" x14ac:dyDescent="0.4">
      <c r="B4217" s="89">
        <v>2106</v>
      </c>
      <c r="C4217" s="89">
        <v>2718</v>
      </c>
      <c r="D4217" s="20" t="s">
        <v>4004</v>
      </c>
      <c r="E4217" s="89">
        <v>36</v>
      </c>
      <c r="F4217" s="89" t="s">
        <v>13</v>
      </c>
      <c r="G4217" s="89" t="s">
        <v>32</v>
      </c>
      <c r="H4217" s="89"/>
      <c r="I4217" s="89"/>
      <c r="J4217" s="89">
        <v>2053</v>
      </c>
      <c r="K4217" s="91" t="s">
        <v>19</v>
      </c>
    </row>
    <row r="4218" spans="2:11" ht="16.350000000000001" customHeight="1" thickBot="1" x14ac:dyDescent="0.45">
      <c r="B4218" s="90"/>
      <c r="C4218" s="90"/>
      <c r="D4218" s="48" t="s">
        <v>4005</v>
      </c>
      <c r="E4218" s="90"/>
      <c r="F4218" s="90"/>
      <c r="G4218" s="90"/>
      <c r="H4218" s="90"/>
      <c r="I4218" s="90"/>
      <c r="J4218" s="90"/>
      <c r="K4218" s="92"/>
    </row>
    <row r="4219" spans="2:11" ht="15.6" customHeight="1" x14ac:dyDescent="0.4">
      <c r="B4219" s="89">
        <v>2107</v>
      </c>
      <c r="C4219" s="89">
        <v>2719</v>
      </c>
      <c r="D4219" s="20" t="s">
        <v>4006</v>
      </c>
      <c r="E4219" s="89">
        <v>99</v>
      </c>
      <c r="F4219" s="89" t="s">
        <v>57</v>
      </c>
      <c r="G4219" s="89" t="s">
        <v>29</v>
      </c>
      <c r="H4219" s="89"/>
      <c r="I4219" s="89"/>
      <c r="J4219" s="89">
        <v>2155</v>
      </c>
      <c r="K4219" s="91" t="s">
        <v>19</v>
      </c>
    </row>
    <row r="4220" spans="2:11" ht="16.350000000000001" customHeight="1" thickBot="1" x14ac:dyDescent="0.45">
      <c r="B4220" s="90"/>
      <c r="C4220" s="90"/>
      <c r="D4220" s="48" t="s">
        <v>4007</v>
      </c>
      <c r="E4220" s="90"/>
      <c r="F4220" s="90"/>
      <c r="G4220" s="90"/>
      <c r="H4220" s="90"/>
      <c r="I4220" s="90"/>
      <c r="J4220" s="90"/>
      <c r="K4220" s="92"/>
    </row>
    <row r="4221" spans="2:11" ht="15.6" customHeight="1" x14ac:dyDescent="0.4">
      <c r="B4221" s="89">
        <v>2108</v>
      </c>
      <c r="C4221" s="89">
        <v>2720</v>
      </c>
      <c r="D4221" s="20" t="s">
        <v>4008</v>
      </c>
      <c r="E4221" s="89" t="s">
        <v>13</v>
      </c>
      <c r="F4221" s="89" t="s">
        <v>13</v>
      </c>
      <c r="G4221" s="89" t="s">
        <v>323</v>
      </c>
      <c r="H4221" s="89"/>
      <c r="I4221" s="89"/>
      <c r="J4221" s="89">
        <v>2020</v>
      </c>
      <c r="K4221" s="91" t="s">
        <v>19</v>
      </c>
    </row>
    <row r="4222" spans="2:11" ht="16.350000000000001" customHeight="1" thickBot="1" x14ac:dyDescent="0.45">
      <c r="B4222" s="90"/>
      <c r="C4222" s="90"/>
      <c r="D4222" s="48" t="s">
        <v>4009</v>
      </c>
      <c r="E4222" s="90"/>
      <c r="F4222" s="90"/>
      <c r="G4222" s="90"/>
      <c r="H4222" s="90"/>
      <c r="I4222" s="90"/>
      <c r="J4222" s="90"/>
      <c r="K4222" s="92"/>
    </row>
    <row r="4223" spans="2:11" ht="15.6" customHeight="1" x14ac:dyDescent="0.4">
      <c r="B4223" s="89">
        <v>2109</v>
      </c>
      <c r="C4223" s="89">
        <v>2721</v>
      </c>
      <c r="D4223" s="20" t="s">
        <v>4010</v>
      </c>
      <c r="E4223" s="89">
        <v>65</v>
      </c>
      <c r="F4223" s="89" t="s">
        <v>13</v>
      </c>
      <c r="G4223" s="89" t="s">
        <v>116</v>
      </c>
      <c r="H4223" s="89"/>
      <c r="I4223" s="89"/>
      <c r="J4223" s="89">
        <v>2047</v>
      </c>
      <c r="K4223" s="91" t="s">
        <v>19</v>
      </c>
    </row>
    <row r="4224" spans="2:11" ht="16.350000000000001" customHeight="1" thickBot="1" x14ac:dyDescent="0.45">
      <c r="B4224" s="90"/>
      <c r="C4224" s="90"/>
      <c r="D4224" s="48" t="s">
        <v>4011</v>
      </c>
      <c r="E4224" s="90"/>
      <c r="F4224" s="90"/>
      <c r="G4224" s="90"/>
      <c r="H4224" s="90"/>
      <c r="I4224" s="90"/>
      <c r="J4224" s="90"/>
      <c r="K4224" s="92"/>
    </row>
    <row r="4225" spans="2:11" ht="15.6" customHeight="1" x14ac:dyDescent="0.4">
      <c r="B4225" s="89">
        <v>2110</v>
      </c>
      <c r="C4225" s="89">
        <v>2722</v>
      </c>
      <c r="D4225" s="20" t="s">
        <v>4012</v>
      </c>
      <c r="E4225" s="89">
        <v>92</v>
      </c>
      <c r="F4225" s="89" t="s">
        <v>13</v>
      </c>
      <c r="G4225" s="89" t="s">
        <v>32</v>
      </c>
      <c r="H4225" s="89"/>
      <c r="I4225" s="89"/>
      <c r="J4225" s="89">
        <v>2014</v>
      </c>
      <c r="K4225" s="91" t="s">
        <v>19</v>
      </c>
    </row>
    <row r="4226" spans="2:11" ht="16.350000000000001" customHeight="1" thickBot="1" x14ac:dyDescent="0.45">
      <c r="B4226" s="90"/>
      <c r="C4226" s="90"/>
      <c r="D4226" s="48" t="s">
        <v>4013</v>
      </c>
      <c r="E4226" s="90"/>
      <c r="F4226" s="90"/>
      <c r="G4226" s="90"/>
      <c r="H4226" s="90"/>
      <c r="I4226" s="90"/>
      <c r="J4226" s="90"/>
      <c r="K4226" s="92"/>
    </row>
    <row r="4227" spans="2:11" ht="15.6" customHeight="1" x14ac:dyDescent="0.4">
      <c r="B4227" s="89">
        <v>2111</v>
      </c>
      <c r="C4227" s="89">
        <v>2723</v>
      </c>
      <c r="D4227" s="20" t="s">
        <v>4014</v>
      </c>
      <c r="E4227" s="89" t="s">
        <v>13</v>
      </c>
      <c r="F4227" s="89" t="s">
        <v>13</v>
      </c>
      <c r="G4227" s="89" t="s">
        <v>193</v>
      </c>
      <c r="H4227" s="89"/>
      <c r="I4227" s="89"/>
      <c r="J4227" s="89">
        <v>2019</v>
      </c>
      <c r="K4227" s="91" t="s">
        <v>19</v>
      </c>
    </row>
    <row r="4228" spans="2:11" ht="16.350000000000001" customHeight="1" thickBot="1" x14ac:dyDescent="0.45">
      <c r="B4228" s="90"/>
      <c r="C4228" s="90"/>
      <c r="D4228" s="48" t="s">
        <v>4015</v>
      </c>
      <c r="E4228" s="90"/>
      <c r="F4228" s="90"/>
      <c r="G4228" s="90"/>
      <c r="H4228" s="90"/>
      <c r="I4228" s="90"/>
      <c r="J4228" s="90"/>
      <c r="K4228" s="92"/>
    </row>
    <row r="4229" spans="2:11" ht="15.6" customHeight="1" x14ac:dyDescent="0.4">
      <c r="B4229" s="89">
        <v>2112</v>
      </c>
      <c r="C4229" s="89">
        <v>2724</v>
      </c>
      <c r="D4229" s="20" t="s">
        <v>4016</v>
      </c>
      <c r="E4229" s="89">
        <v>56</v>
      </c>
      <c r="F4229" s="89" t="s">
        <v>13</v>
      </c>
      <c r="G4229" s="89" t="s">
        <v>149</v>
      </c>
      <c r="H4229" s="89"/>
      <c r="I4229" s="89"/>
      <c r="J4229" s="89">
        <v>1906</v>
      </c>
      <c r="K4229" s="91" t="s">
        <v>19</v>
      </c>
    </row>
    <row r="4230" spans="2:11" ht="16.350000000000001" customHeight="1" thickBot="1" x14ac:dyDescent="0.45">
      <c r="B4230" s="90"/>
      <c r="C4230" s="90"/>
      <c r="D4230" s="48" t="s">
        <v>4017</v>
      </c>
      <c r="E4230" s="90"/>
      <c r="F4230" s="90"/>
      <c r="G4230" s="90"/>
      <c r="H4230" s="90"/>
      <c r="I4230" s="90"/>
      <c r="J4230" s="90"/>
      <c r="K4230" s="92"/>
    </row>
    <row r="4231" spans="2:11" ht="15.6" customHeight="1" x14ac:dyDescent="0.4">
      <c r="B4231" s="89">
        <v>2113</v>
      </c>
      <c r="C4231" s="89">
        <v>2725</v>
      </c>
      <c r="D4231" s="20" t="s">
        <v>4018</v>
      </c>
      <c r="E4231" s="89">
        <v>83</v>
      </c>
      <c r="F4231" s="89" t="s">
        <v>13</v>
      </c>
      <c r="G4231" s="89" t="s">
        <v>32</v>
      </c>
      <c r="H4231" s="89"/>
      <c r="I4231" s="89"/>
      <c r="J4231" s="89">
        <v>2174</v>
      </c>
      <c r="K4231" s="91" t="s">
        <v>19</v>
      </c>
    </row>
    <row r="4232" spans="2:11" ht="16.350000000000001" customHeight="1" thickBot="1" x14ac:dyDescent="0.45">
      <c r="B4232" s="90"/>
      <c r="C4232" s="90"/>
      <c r="D4232" s="48" t="s">
        <v>4019</v>
      </c>
      <c r="E4232" s="90"/>
      <c r="F4232" s="90"/>
      <c r="G4232" s="90"/>
      <c r="H4232" s="90"/>
      <c r="I4232" s="90"/>
      <c r="J4232" s="90"/>
      <c r="K4232" s="92"/>
    </row>
    <row r="4233" spans="2:11" ht="15.6" customHeight="1" x14ac:dyDescent="0.4">
      <c r="B4233" s="89">
        <v>2114</v>
      </c>
      <c r="C4233" s="89">
        <v>2726</v>
      </c>
      <c r="D4233" s="20" t="s">
        <v>4020</v>
      </c>
      <c r="E4233" s="89" t="s">
        <v>4021</v>
      </c>
      <c r="F4233" s="89" t="s">
        <v>13</v>
      </c>
      <c r="G4233" s="89" t="s">
        <v>29</v>
      </c>
      <c r="H4233" s="89"/>
      <c r="I4233" s="89"/>
      <c r="J4233" s="89">
        <v>2037</v>
      </c>
      <c r="K4233" s="91" t="s">
        <v>19</v>
      </c>
    </row>
    <row r="4234" spans="2:11" ht="16.350000000000001" customHeight="1" thickBot="1" x14ac:dyDescent="0.45">
      <c r="B4234" s="90"/>
      <c r="C4234" s="90"/>
      <c r="D4234" s="48" t="s">
        <v>4022</v>
      </c>
      <c r="E4234" s="90"/>
      <c r="F4234" s="90"/>
      <c r="G4234" s="90"/>
      <c r="H4234" s="90"/>
      <c r="I4234" s="90"/>
      <c r="J4234" s="90"/>
      <c r="K4234" s="92"/>
    </row>
    <row r="4235" spans="2:11" ht="15.6" customHeight="1" x14ac:dyDescent="0.4">
      <c r="B4235" s="89">
        <v>2115</v>
      </c>
      <c r="C4235" s="89">
        <v>2727</v>
      </c>
      <c r="D4235" s="20" t="s">
        <v>4023</v>
      </c>
      <c r="E4235" s="89">
        <v>95</v>
      </c>
      <c r="F4235" s="89" t="s">
        <v>184</v>
      </c>
      <c r="G4235" s="89" t="s">
        <v>32</v>
      </c>
      <c r="H4235" s="89"/>
      <c r="I4235" s="89"/>
      <c r="J4235" s="89">
        <v>2290</v>
      </c>
      <c r="K4235" s="91" t="s">
        <v>19</v>
      </c>
    </row>
    <row r="4236" spans="2:11" ht="16.350000000000001" customHeight="1" thickBot="1" x14ac:dyDescent="0.45">
      <c r="B4236" s="90"/>
      <c r="C4236" s="90"/>
      <c r="D4236" s="48" t="s">
        <v>4024</v>
      </c>
      <c r="E4236" s="90"/>
      <c r="F4236" s="90"/>
      <c r="G4236" s="90"/>
      <c r="H4236" s="90"/>
      <c r="I4236" s="90"/>
      <c r="J4236" s="90"/>
      <c r="K4236" s="92"/>
    </row>
    <row r="4237" spans="2:11" ht="15.6" customHeight="1" x14ac:dyDescent="0.4">
      <c r="B4237" s="89">
        <v>2116</v>
      </c>
      <c r="C4237" s="89">
        <v>2728</v>
      </c>
      <c r="D4237" s="20" t="s">
        <v>4025</v>
      </c>
      <c r="E4237" s="89">
        <v>92</v>
      </c>
      <c r="F4237" s="89" t="s">
        <v>13</v>
      </c>
      <c r="G4237" s="89" t="s">
        <v>193</v>
      </c>
      <c r="H4237" s="89"/>
      <c r="I4237" s="89"/>
      <c r="J4237" s="89">
        <v>2044</v>
      </c>
      <c r="K4237" s="91" t="s">
        <v>19</v>
      </c>
    </row>
    <row r="4238" spans="2:11" ht="16.350000000000001" customHeight="1" thickBot="1" x14ac:dyDescent="0.45">
      <c r="B4238" s="90"/>
      <c r="C4238" s="90"/>
      <c r="D4238" s="48" t="s">
        <v>6408</v>
      </c>
      <c r="E4238" s="90"/>
      <c r="F4238" s="90"/>
      <c r="G4238" s="90"/>
      <c r="H4238" s="90"/>
      <c r="I4238" s="90"/>
      <c r="J4238" s="90"/>
      <c r="K4238" s="92"/>
    </row>
    <row r="4239" spans="2:11" ht="15.6" customHeight="1" x14ac:dyDescent="0.4">
      <c r="B4239" s="89">
        <v>2117</v>
      </c>
      <c r="C4239" s="89">
        <v>2729</v>
      </c>
      <c r="D4239" s="20" t="s">
        <v>4026</v>
      </c>
      <c r="E4239" s="89" t="s">
        <v>13</v>
      </c>
      <c r="F4239" s="89" t="s">
        <v>13</v>
      </c>
      <c r="G4239" s="89" t="s">
        <v>193</v>
      </c>
      <c r="H4239" s="89"/>
      <c r="I4239" s="89"/>
      <c r="J4239" s="89">
        <v>2047</v>
      </c>
      <c r="K4239" s="91" t="s">
        <v>19</v>
      </c>
    </row>
    <row r="4240" spans="2:11" ht="16.350000000000001" customHeight="1" thickBot="1" x14ac:dyDescent="0.45">
      <c r="B4240" s="90"/>
      <c r="C4240" s="90"/>
      <c r="D4240" s="48" t="s">
        <v>4027</v>
      </c>
      <c r="E4240" s="90"/>
      <c r="F4240" s="90"/>
      <c r="G4240" s="90"/>
      <c r="H4240" s="90"/>
      <c r="I4240" s="90"/>
      <c r="J4240" s="90"/>
      <c r="K4240" s="92"/>
    </row>
    <row r="4241" spans="2:11" ht="15.6" customHeight="1" x14ac:dyDescent="0.4">
      <c r="B4241" s="89">
        <v>2118</v>
      </c>
      <c r="C4241" s="89">
        <v>2730</v>
      </c>
      <c r="D4241" s="20" t="s">
        <v>4028</v>
      </c>
      <c r="E4241" s="89">
        <v>69</v>
      </c>
      <c r="F4241" s="89" t="s">
        <v>13</v>
      </c>
      <c r="G4241" s="89" t="s">
        <v>32</v>
      </c>
      <c r="H4241" s="89"/>
      <c r="I4241" s="89"/>
      <c r="J4241" s="89">
        <v>2064</v>
      </c>
      <c r="K4241" s="91" t="s">
        <v>19</v>
      </c>
    </row>
    <row r="4242" spans="2:11" ht="16.350000000000001" customHeight="1" thickBot="1" x14ac:dyDescent="0.45">
      <c r="B4242" s="90"/>
      <c r="C4242" s="90"/>
      <c r="D4242" s="48" t="s">
        <v>4029</v>
      </c>
      <c r="E4242" s="90"/>
      <c r="F4242" s="90"/>
      <c r="G4242" s="90"/>
      <c r="H4242" s="90"/>
      <c r="I4242" s="90"/>
      <c r="J4242" s="90"/>
      <c r="K4242" s="92"/>
    </row>
    <row r="4243" spans="2:11" ht="15.6" customHeight="1" x14ac:dyDescent="0.4">
      <c r="B4243" s="89">
        <v>2119</v>
      </c>
      <c r="C4243" s="89">
        <v>2731</v>
      </c>
      <c r="D4243" s="20" t="s">
        <v>4030</v>
      </c>
      <c r="E4243" s="89">
        <v>80</v>
      </c>
      <c r="F4243" s="89" t="s">
        <v>57</v>
      </c>
      <c r="G4243" s="89" t="s">
        <v>85</v>
      </c>
      <c r="H4243" s="89"/>
      <c r="I4243" s="89"/>
      <c r="J4243" s="89">
        <v>2207</v>
      </c>
      <c r="K4243" s="91" t="s">
        <v>19</v>
      </c>
    </row>
    <row r="4244" spans="2:11" ht="16.350000000000001" customHeight="1" thickBot="1" x14ac:dyDescent="0.45">
      <c r="B4244" s="90"/>
      <c r="C4244" s="90"/>
      <c r="D4244" s="48" t="s">
        <v>4031</v>
      </c>
      <c r="E4244" s="90"/>
      <c r="F4244" s="90"/>
      <c r="G4244" s="90"/>
      <c r="H4244" s="90"/>
      <c r="I4244" s="90"/>
      <c r="J4244" s="90"/>
      <c r="K4244" s="92"/>
    </row>
    <row r="4245" spans="2:11" ht="15.6" customHeight="1" x14ac:dyDescent="0.4">
      <c r="B4245" s="89">
        <v>2120</v>
      </c>
      <c r="C4245" s="89">
        <v>2732</v>
      </c>
      <c r="D4245" s="20" t="s">
        <v>4032</v>
      </c>
      <c r="E4245" s="89" t="s">
        <v>13</v>
      </c>
      <c r="F4245" s="89" t="s">
        <v>13</v>
      </c>
      <c r="G4245" s="89" t="s">
        <v>79</v>
      </c>
      <c r="H4245" s="89"/>
      <c r="I4245" s="89"/>
      <c r="J4245" s="89">
        <v>2139</v>
      </c>
      <c r="K4245" s="91" t="s">
        <v>19</v>
      </c>
    </row>
    <row r="4246" spans="2:11" ht="16.350000000000001" customHeight="1" thickBot="1" x14ac:dyDescent="0.45">
      <c r="B4246" s="90"/>
      <c r="C4246" s="90"/>
      <c r="D4246" s="48" t="s">
        <v>4033</v>
      </c>
      <c r="E4246" s="90"/>
      <c r="F4246" s="90"/>
      <c r="G4246" s="90"/>
      <c r="H4246" s="90"/>
      <c r="I4246" s="90"/>
      <c r="J4246" s="90"/>
      <c r="K4246" s="92"/>
    </row>
    <row r="4247" spans="2:11" ht="15.6" customHeight="1" x14ac:dyDescent="0.4">
      <c r="B4247" s="89">
        <v>2121</v>
      </c>
      <c r="C4247" s="89">
        <v>2733</v>
      </c>
      <c r="D4247" s="20" t="s">
        <v>4034</v>
      </c>
      <c r="E4247" s="89">
        <v>85</v>
      </c>
      <c r="F4247" s="89" t="s">
        <v>13</v>
      </c>
      <c r="G4247" s="89" t="s">
        <v>79</v>
      </c>
      <c r="H4247" s="89"/>
      <c r="I4247" s="89"/>
      <c r="J4247" s="89">
        <v>2070</v>
      </c>
      <c r="K4247" s="91" t="s">
        <v>19</v>
      </c>
    </row>
    <row r="4248" spans="2:11" ht="16.350000000000001" customHeight="1" thickBot="1" x14ac:dyDescent="0.45">
      <c r="B4248" s="90"/>
      <c r="C4248" s="90"/>
      <c r="D4248" s="48" t="s">
        <v>4035</v>
      </c>
      <c r="E4248" s="90"/>
      <c r="F4248" s="90"/>
      <c r="G4248" s="90"/>
      <c r="H4248" s="90"/>
      <c r="I4248" s="90"/>
      <c r="J4248" s="90"/>
      <c r="K4248" s="92"/>
    </row>
    <row r="4249" spans="2:11" ht="15.6" customHeight="1" x14ac:dyDescent="0.4">
      <c r="B4249" s="89">
        <v>2122</v>
      </c>
      <c r="C4249" s="89">
        <v>2734</v>
      </c>
      <c r="D4249" s="20" t="s">
        <v>4036</v>
      </c>
      <c r="E4249" s="89">
        <v>85</v>
      </c>
      <c r="F4249" s="89" t="s">
        <v>13</v>
      </c>
      <c r="G4249" s="89" t="s">
        <v>29</v>
      </c>
      <c r="H4249" s="89"/>
      <c r="I4249" s="89"/>
      <c r="J4249" s="89">
        <v>2065</v>
      </c>
      <c r="K4249" s="91" t="s">
        <v>19</v>
      </c>
    </row>
    <row r="4250" spans="2:11" ht="16.350000000000001" customHeight="1" thickBot="1" x14ac:dyDescent="0.45">
      <c r="B4250" s="90"/>
      <c r="C4250" s="90"/>
      <c r="D4250" s="48" t="s">
        <v>4037</v>
      </c>
      <c r="E4250" s="90"/>
      <c r="F4250" s="90"/>
      <c r="G4250" s="90"/>
      <c r="H4250" s="90"/>
      <c r="I4250" s="90"/>
      <c r="J4250" s="90"/>
      <c r="K4250" s="92"/>
    </row>
    <row r="4251" spans="2:11" ht="15.6" customHeight="1" x14ac:dyDescent="0.4">
      <c r="B4251" s="89">
        <v>2123</v>
      </c>
      <c r="C4251" s="89">
        <v>2735</v>
      </c>
      <c r="D4251" s="20" t="s">
        <v>4038</v>
      </c>
      <c r="E4251" s="89" t="s">
        <v>13</v>
      </c>
      <c r="F4251" s="89" t="s">
        <v>13</v>
      </c>
      <c r="G4251" s="89" t="s">
        <v>2892</v>
      </c>
      <c r="H4251" s="89"/>
      <c r="I4251" s="89"/>
      <c r="J4251" s="89">
        <v>2019</v>
      </c>
      <c r="K4251" s="91" t="s">
        <v>19</v>
      </c>
    </row>
    <row r="4252" spans="2:11" ht="16.350000000000001" customHeight="1" thickBot="1" x14ac:dyDescent="0.45">
      <c r="B4252" s="90"/>
      <c r="C4252" s="90"/>
      <c r="D4252" s="48" t="s">
        <v>4039</v>
      </c>
      <c r="E4252" s="90"/>
      <c r="F4252" s="90"/>
      <c r="G4252" s="90"/>
      <c r="H4252" s="90"/>
      <c r="I4252" s="90"/>
      <c r="J4252" s="90"/>
      <c r="K4252" s="92"/>
    </row>
    <row r="4253" spans="2:11" ht="15.6" customHeight="1" x14ac:dyDescent="0.4">
      <c r="B4253" s="89">
        <v>2124</v>
      </c>
      <c r="C4253" s="89">
        <v>2736</v>
      </c>
      <c r="D4253" s="20" t="s">
        <v>4040</v>
      </c>
      <c r="E4253" s="89" t="s">
        <v>13</v>
      </c>
      <c r="F4253" s="89" t="s">
        <v>13</v>
      </c>
      <c r="G4253" s="89" t="s">
        <v>193</v>
      </c>
      <c r="H4253" s="89"/>
      <c r="I4253" s="89"/>
      <c r="J4253" s="89">
        <v>2028</v>
      </c>
      <c r="K4253" s="91" t="s">
        <v>19</v>
      </c>
    </row>
    <row r="4254" spans="2:11" ht="16.350000000000001" customHeight="1" thickBot="1" x14ac:dyDescent="0.45">
      <c r="B4254" s="90"/>
      <c r="C4254" s="90"/>
      <c r="D4254" s="48" t="s">
        <v>4041</v>
      </c>
      <c r="E4254" s="90"/>
      <c r="F4254" s="90"/>
      <c r="G4254" s="90"/>
      <c r="H4254" s="90"/>
      <c r="I4254" s="90"/>
      <c r="J4254" s="90"/>
      <c r="K4254" s="92"/>
    </row>
    <row r="4255" spans="2:11" ht="15.6" customHeight="1" x14ac:dyDescent="0.4">
      <c r="B4255" s="89">
        <v>2125</v>
      </c>
      <c r="C4255" s="89">
        <v>2737</v>
      </c>
      <c r="D4255" s="20" t="s">
        <v>4042</v>
      </c>
      <c r="E4255" s="89" t="s">
        <v>13</v>
      </c>
      <c r="F4255" s="89" t="s">
        <v>13</v>
      </c>
      <c r="G4255" s="89" t="s">
        <v>85</v>
      </c>
      <c r="H4255" s="89"/>
      <c r="I4255" s="89"/>
      <c r="J4255" s="89">
        <v>2015</v>
      </c>
      <c r="K4255" s="91" t="s">
        <v>19</v>
      </c>
    </row>
    <row r="4256" spans="2:11" ht="16.350000000000001" customHeight="1" thickBot="1" x14ac:dyDescent="0.45">
      <c r="B4256" s="90"/>
      <c r="C4256" s="90"/>
      <c r="D4256" s="48" t="s">
        <v>4043</v>
      </c>
      <c r="E4256" s="90"/>
      <c r="F4256" s="90"/>
      <c r="G4256" s="90"/>
      <c r="H4256" s="90"/>
      <c r="I4256" s="90"/>
      <c r="J4256" s="90"/>
      <c r="K4256" s="92"/>
    </row>
    <row r="4257" spans="2:11" ht="15.6" customHeight="1" x14ac:dyDescent="0.4">
      <c r="B4257" s="89">
        <v>2126</v>
      </c>
      <c r="C4257" s="89">
        <v>4159</v>
      </c>
      <c r="D4257" s="20" t="s">
        <v>6386</v>
      </c>
      <c r="E4257" s="89" t="s">
        <v>6107</v>
      </c>
      <c r="F4257" s="89" t="s">
        <v>13</v>
      </c>
      <c r="G4257" s="89" t="s">
        <v>29</v>
      </c>
      <c r="H4257" s="89">
        <v>9</v>
      </c>
      <c r="I4257" s="89">
        <v>6</v>
      </c>
      <c r="J4257" s="89">
        <v>2091</v>
      </c>
      <c r="K4257" s="91" t="s">
        <v>15</v>
      </c>
    </row>
    <row r="4258" spans="2:11" ht="16.350000000000001" customHeight="1" thickBot="1" x14ac:dyDescent="0.45">
      <c r="B4258" s="90"/>
      <c r="C4258" s="90"/>
      <c r="D4258" s="48" t="s">
        <v>6300</v>
      </c>
      <c r="E4258" s="90"/>
      <c r="F4258" s="90"/>
      <c r="G4258" s="90"/>
      <c r="H4258" s="90"/>
      <c r="I4258" s="90"/>
      <c r="J4258" s="90"/>
      <c r="K4258" s="92"/>
    </row>
    <row r="4259" spans="2:11" ht="15.6" customHeight="1" x14ac:dyDescent="0.4">
      <c r="B4259" s="89">
        <v>2127</v>
      </c>
      <c r="C4259" s="89">
        <v>2738</v>
      </c>
      <c r="D4259" s="20" t="s">
        <v>4044</v>
      </c>
      <c r="E4259" s="89">
        <v>75</v>
      </c>
      <c r="F4259" s="89" t="s">
        <v>13</v>
      </c>
      <c r="G4259" s="89" t="s">
        <v>29</v>
      </c>
      <c r="H4259" s="89"/>
      <c r="I4259" s="89"/>
      <c r="J4259" s="89">
        <v>2099</v>
      </c>
      <c r="K4259" s="91" t="s">
        <v>19</v>
      </c>
    </row>
    <row r="4260" spans="2:11" ht="16.350000000000001" customHeight="1" thickBot="1" x14ac:dyDescent="0.45">
      <c r="B4260" s="90"/>
      <c r="C4260" s="90"/>
      <c r="D4260" s="48" t="s">
        <v>4045</v>
      </c>
      <c r="E4260" s="90"/>
      <c r="F4260" s="90"/>
      <c r="G4260" s="90"/>
      <c r="H4260" s="90"/>
      <c r="I4260" s="90"/>
      <c r="J4260" s="90"/>
      <c r="K4260" s="92"/>
    </row>
    <row r="4261" spans="2:11" ht="15.6" customHeight="1" x14ac:dyDescent="0.4">
      <c r="B4261" s="89">
        <v>2128</v>
      </c>
      <c r="C4261" s="89">
        <v>2739</v>
      </c>
      <c r="D4261" s="20" t="s">
        <v>4046</v>
      </c>
      <c r="E4261" s="89">
        <v>70</v>
      </c>
      <c r="F4261" s="89" t="s">
        <v>13</v>
      </c>
      <c r="G4261" s="89" t="s">
        <v>79</v>
      </c>
      <c r="H4261" s="89"/>
      <c r="I4261" s="89"/>
      <c r="J4261" s="89">
        <v>2040</v>
      </c>
      <c r="K4261" s="91" t="s">
        <v>19</v>
      </c>
    </row>
    <row r="4262" spans="2:11" ht="16.350000000000001" customHeight="1" thickBot="1" x14ac:dyDescent="0.45">
      <c r="B4262" s="90"/>
      <c r="C4262" s="90"/>
      <c r="D4262" s="48" t="s">
        <v>4047</v>
      </c>
      <c r="E4262" s="90"/>
      <c r="F4262" s="90"/>
      <c r="G4262" s="90"/>
      <c r="H4262" s="90"/>
      <c r="I4262" s="90"/>
      <c r="J4262" s="90"/>
      <c r="K4262" s="92"/>
    </row>
    <row r="4263" spans="2:11" ht="15.6" customHeight="1" x14ac:dyDescent="0.4">
      <c r="B4263" s="89">
        <v>2129</v>
      </c>
      <c r="C4263" s="89">
        <v>2740</v>
      </c>
      <c r="D4263" s="20" t="s">
        <v>4048</v>
      </c>
      <c r="E4263" s="89">
        <v>95</v>
      </c>
      <c r="F4263" s="89" t="s">
        <v>13</v>
      </c>
      <c r="G4263" s="89" t="s">
        <v>32</v>
      </c>
      <c r="H4263" s="89"/>
      <c r="I4263" s="89"/>
      <c r="J4263" s="89">
        <v>2039</v>
      </c>
      <c r="K4263" s="91" t="s">
        <v>19</v>
      </c>
    </row>
    <row r="4264" spans="2:11" ht="16.350000000000001" customHeight="1" thickBot="1" x14ac:dyDescent="0.45">
      <c r="B4264" s="90"/>
      <c r="C4264" s="90"/>
      <c r="D4264" s="48" t="s">
        <v>4049</v>
      </c>
      <c r="E4264" s="90"/>
      <c r="F4264" s="90"/>
      <c r="G4264" s="90"/>
      <c r="H4264" s="90"/>
      <c r="I4264" s="90"/>
      <c r="J4264" s="90"/>
      <c r="K4264" s="92"/>
    </row>
    <row r="4265" spans="2:11" ht="15.6" customHeight="1" x14ac:dyDescent="0.4">
      <c r="B4265" s="89">
        <v>2130</v>
      </c>
      <c r="C4265" s="89">
        <v>2741</v>
      </c>
      <c r="D4265" s="20" t="s">
        <v>4050</v>
      </c>
      <c r="E4265" s="89">
        <v>68</v>
      </c>
      <c r="F4265" s="89" t="s">
        <v>13</v>
      </c>
      <c r="G4265" s="89" t="s">
        <v>29</v>
      </c>
      <c r="H4265" s="89">
        <v>11</v>
      </c>
      <c r="I4265" s="89">
        <v>-5</v>
      </c>
      <c r="J4265" s="89">
        <v>2135</v>
      </c>
      <c r="K4265" s="91" t="s">
        <v>15</v>
      </c>
    </row>
    <row r="4266" spans="2:11" ht="16.350000000000001" customHeight="1" thickBot="1" x14ac:dyDescent="0.45">
      <c r="B4266" s="90"/>
      <c r="C4266" s="90"/>
      <c r="D4266" s="48" t="s">
        <v>4051</v>
      </c>
      <c r="E4266" s="90"/>
      <c r="F4266" s="90"/>
      <c r="G4266" s="90"/>
      <c r="H4266" s="90"/>
      <c r="I4266" s="90"/>
      <c r="J4266" s="90"/>
      <c r="K4266" s="92"/>
    </row>
    <row r="4267" spans="2:11" ht="15.6" customHeight="1" x14ac:dyDescent="0.4">
      <c r="B4267" s="89">
        <v>2131</v>
      </c>
      <c r="C4267" s="89">
        <v>3672</v>
      </c>
      <c r="D4267" s="20" t="s">
        <v>4052</v>
      </c>
      <c r="E4267" s="89" t="s">
        <v>13</v>
      </c>
      <c r="F4267" s="89" t="s">
        <v>13</v>
      </c>
      <c r="G4267" s="89" t="s">
        <v>116</v>
      </c>
      <c r="H4267" s="89"/>
      <c r="I4267" s="89"/>
      <c r="J4267" s="89">
        <v>2035</v>
      </c>
      <c r="K4267" s="91" t="s">
        <v>19</v>
      </c>
    </row>
    <row r="4268" spans="2:11" ht="16.350000000000001" customHeight="1" thickBot="1" x14ac:dyDescent="0.45">
      <c r="B4268" s="90"/>
      <c r="C4268" s="90"/>
      <c r="D4268" s="48" t="s">
        <v>4053</v>
      </c>
      <c r="E4268" s="90"/>
      <c r="F4268" s="90"/>
      <c r="G4268" s="90"/>
      <c r="H4268" s="90"/>
      <c r="I4268" s="90"/>
      <c r="J4268" s="90"/>
      <c r="K4268" s="92"/>
    </row>
    <row r="4269" spans="2:11" ht="15.6" customHeight="1" x14ac:dyDescent="0.4">
      <c r="B4269" s="89">
        <v>2132</v>
      </c>
      <c r="C4269" s="89">
        <v>2742</v>
      </c>
      <c r="D4269" s="20" t="s">
        <v>4054</v>
      </c>
      <c r="E4269" s="89" t="s">
        <v>13</v>
      </c>
      <c r="F4269" s="89" t="s">
        <v>13</v>
      </c>
      <c r="G4269" s="89" t="s">
        <v>277</v>
      </c>
      <c r="H4269" s="89"/>
      <c r="I4269" s="89"/>
      <c r="J4269" s="89">
        <v>2031</v>
      </c>
      <c r="K4269" s="91" t="s">
        <v>19</v>
      </c>
    </row>
    <row r="4270" spans="2:11" ht="16.350000000000001" customHeight="1" thickBot="1" x14ac:dyDescent="0.45">
      <c r="B4270" s="90"/>
      <c r="C4270" s="90"/>
      <c r="D4270" s="48" t="s">
        <v>4055</v>
      </c>
      <c r="E4270" s="90"/>
      <c r="F4270" s="90"/>
      <c r="G4270" s="90"/>
      <c r="H4270" s="90"/>
      <c r="I4270" s="90"/>
      <c r="J4270" s="90"/>
      <c r="K4270" s="92"/>
    </row>
    <row r="4271" spans="2:11" ht="15.6" customHeight="1" x14ac:dyDescent="0.4">
      <c r="B4271" s="89">
        <v>2133</v>
      </c>
      <c r="C4271" s="89">
        <v>2743</v>
      </c>
      <c r="D4271" s="20" t="s">
        <v>4056</v>
      </c>
      <c r="E4271" s="89">
        <v>85</v>
      </c>
      <c r="F4271" s="89" t="s">
        <v>13</v>
      </c>
      <c r="G4271" s="89" t="s">
        <v>85</v>
      </c>
      <c r="H4271" s="89"/>
      <c r="I4271" s="89"/>
      <c r="J4271" s="89">
        <v>2081</v>
      </c>
      <c r="K4271" s="91" t="s">
        <v>19</v>
      </c>
    </row>
    <row r="4272" spans="2:11" ht="16.350000000000001" customHeight="1" thickBot="1" x14ac:dyDescent="0.45">
      <c r="B4272" s="90"/>
      <c r="C4272" s="90"/>
      <c r="D4272" s="48" t="s">
        <v>4057</v>
      </c>
      <c r="E4272" s="90"/>
      <c r="F4272" s="90"/>
      <c r="G4272" s="90"/>
      <c r="H4272" s="90"/>
      <c r="I4272" s="90"/>
      <c r="J4272" s="90"/>
      <c r="K4272" s="92"/>
    </row>
    <row r="4273" spans="2:11" ht="15.6" customHeight="1" x14ac:dyDescent="0.4">
      <c r="B4273" s="89">
        <v>2134</v>
      </c>
      <c r="C4273" s="89">
        <v>2744</v>
      </c>
      <c r="D4273" s="20" t="s">
        <v>4058</v>
      </c>
      <c r="E4273" s="89" t="s">
        <v>13</v>
      </c>
      <c r="F4273" s="89" t="s">
        <v>13</v>
      </c>
      <c r="G4273" s="89" t="s">
        <v>85</v>
      </c>
      <c r="H4273" s="89"/>
      <c r="I4273" s="89"/>
      <c r="J4273" s="89">
        <v>2044</v>
      </c>
      <c r="K4273" s="91" t="s">
        <v>19</v>
      </c>
    </row>
    <row r="4274" spans="2:11" ht="16.350000000000001" customHeight="1" thickBot="1" x14ac:dyDescent="0.45">
      <c r="B4274" s="90"/>
      <c r="C4274" s="90"/>
      <c r="D4274" s="48" t="s">
        <v>4059</v>
      </c>
      <c r="E4274" s="90"/>
      <c r="F4274" s="90"/>
      <c r="G4274" s="90"/>
      <c r="H4274" s="90"/>
      <c r="I4274" s="90"/>
      <c r="J4274" s="90"/>
      <c r="K4274" s="92"/>
    </row>
    <row r="4275" spans="2:11" ht="15.6" customHeight="1" x14ac:dyDescent="0.4">
      <c r="B4275" s="89">
        <v>2135</v>
      </c>
      <c r="C4275" s="89">
        <v>2745</v>
      </c>
      <c r="D4275" s="20" t="s">
        <v>4060</v>
      </c>
      <c r="E4275" s="89" t="s">
        <v>62</v>
      </c>
      <c r="F4275" s="89" t="s">
        <v>13</v>
      </c>
      <c r="G4275" s="89" t="s">
        <v>29</v>
      </c>
      <c r="H4275" s="89"/>
      <c r="I4275" s="89"/>
      <c r="J4275" s="89">
        <v>2006</v>
      </c>
      <c r="K4275" s="91" t="s">
        <v>19</v>
      </c>
    </row>
    <row r="4276" spans="2:11" ht="16.350000000000001" customHeight="1" thickBot="1" x14ac:dyDescent="0.45">
      <c r="B4276" s="90"/>
      <c r="C4276" s="90"/>
      <c r="D4276" s="48" t="s">
        <v>4061</v>
      </c>
      <c r="E4276" s="90"/>
      <c r="F4276" s="90"/>
      <c r="G4276" s="90"/>
      <c r="H4276" s="90"/>
      <c r="I4276" s="90"/>
      <c r="J4276" s="90"/>
      <c r="K4276" s="92"/>
    </row>
    <row r="4277" spans="2:11" ht="15.6" customHeight="1" x14ac:dyDescent="0.4">
      <c r="B4277" s="89">
        <v>2136</v>
      </c>
      <c r="C4277" s="89">
        <v>2746</v>
      </c>
      <c r="D4277" s="20" t="s">
        <v>4062</v>
      </c>
      <c r="E4277" s="89">
        <v>60</v>
      </c>
      <c r="F4277" s="89" t="s">
        <v>13</v>
      </c>
      <c r="G4277" s="89" t="s">
        <v>29</v>
      </c>
      <c r="H4277" s="89"/>
      <c r="I4277" s="89"/>
      <c r="J4277" s="89">
        <v>2037</v>
      </c>
      <c r="K4277" s="91" t="s">
        <v>19</v>
      </c>
    </row>
    <row r="4278" spans="2:11" ht="16.350000000000001" customHeight="1" thickBot="1" x14ac:dyDescent="0.45">
      <c r="B4278" s="90"/>
      <c r="C4278" s="90"/>
      <c r="D4278" s="48" t="s">
        <v>4063</v>
      </c>
      <c r="E4278" s="90"/>
      <c r="F4278" s="90"/>
      <c r="G4278" s="90"/>
      <c r="H4278" s="90"/>
      <c r="I4278" s="90"/>
      <c r="J4278" s="90"/>
      <c r="K4278" s="92"/>
    </row>
    <row r="4279" spans="2:11" ht="15.6" customHeight="1" x14ac:dyDescent="0.4">
      <c r="B4279" s="89">
        <v>2137</v>
      </c>
      <c r="C4279" s="89">
        <v>2747</v>
      </c>
      <c r="D4279" s="20" t="s">
        <v>4064</v>
      </c>
      <c r="E4279" s="89">
        <v>71</v>
      </c>
      <c r="F4279" s="89" t="s">
        <v>57</v>
      </c>
      <c r="G4279" s="89" t="s">
        <v>29</v>
      </c>
      <c r="H4279" s="89"/>
      <c r="I4279" s="89"/>
      <c r="J4279" s="89">
        <v>2245</v>
      </c>
      <c r="K4279" s="91" t="s">
        <v>15</v>
      </c>
    </row>
    <row r="4280" spans="2:11" ht="16.350000000000001" customHeight="1" thickBot="1" x14ac:dyDescent="0.45">
      <c r="B4280" s="90"/>
      <c r="C4280" s="90"/>
      <c r="D4280" s="48" t="s">
        <v>4065</v>
      </c>
      <c r="E4280" s="90"/>
      <c r="F4280" s="90"/>
      <c r="G4280" s="90"/>
      <c r="H4280" s="90"/>
      <c r="I4280" s="90"/>
      <c r="J4280" s="90"/>
      <c r="K4280" s="92"/>
    </row>
    <row r="4281" spans="2:11" ht="15.6" customHeight="1" x14ac:dyDescent="0.4">
      <c r="B4281" s="89">
        <v>2138</v>
      </c>
      <c r="C4281" s="89">
        <v>2748</v>
      </c>
      <c r="D4281" s="20" t="s">
        <v>4066</v>
      </c>
      <c r="E4281" s="89">
        <v>84</v>
      </c>
      <c r="F4281" s="89" t="s">
        <v>13</v>
      </c>
      <c r="G4281" s="89" t="s">
        <v>29</v>
      </c>
      <c r="H4281" s="89"/>
      <c r="I4281" s="89"/>
      <c r="J4281" s="89">
        <v>2142</v>
      </c>
      <c r="K4281" s="91" t="s">
        <v>19</v>
      </c>
    </row>
    <row r="4282" spans="2:11" ht="16.350000000000001" customHeight="1" thickBot="1" x14ac:dyDescent="0.45">
      <c r="B4282" s="90"/>
      <c r="C4282" s="90"/>
      <c r="D4282" s="48" t="s">
        <v>4067</v>
      </c>
      <c r="E4282" s="90"/>
      <c r="F4282" s="90"/>
      <c r="G4282" s="90"/>
      <c r="H4282" s="90"/>
      <c r="I4282" s="90"/>
      <c r="J4282" s="90"/>
      <c r="K4282" s="92"/>
    </row>
    <row r="4283" spans="2:11" ht="15.6" customHeight="1" x14ac:dyDescent="0.4">
      <c r="B4283" s="89">
        <v>2139</v>
      </c>
      <c r="C4283" s="89">
        <v>3908</v>
      </c>
      <c r="D4283" s="20" t="s">
        <v>4068</v>
      </c>
      <c r="E4283" s="89" t="s">
        <v>13</v>
      </c>
      <c r="F4283" s="89" t="s">
        <v>13</v>
      </c>
      <c r="G4283" s="89" t="s">
        <v>29</v>
      </c>
      <c r="H4283" s="89"/>
      <c r="I4283" s="89"/>
      <c r="J4283" s="89">
        <v>2116</v>
      </c>
      <c r="K4283" s="91" t="s">
        <v>19</v>
      </c>
    </row>
    <row r="4284" spans="2:11" ht="16.350000000000001" customHeight="1" thickBot="1" x14ac:dyDescent="0.45">
      <c r="B4284" s="90"/>
      <c r="C4284" s="90"/>
      <c r="D4284" s="48" t="s">
        <v>4069</v>
      </c>
      <c r="E4284" s="90"/>
      <c r="F4284" s="90"/>
      <c r="G4284" s="90"/>
      <c r="H4284" s="90"/>
      <c r="I4284" s="90"/>
      <c r="J4284" s="90"/>
      <c r="K4284" s="92"/>
    </row>
    <row r="4285" spans="2:11" ht="15.6" customHeight="1" x14ac:dyDescent="0.4">
      <c r="B4285" s="89">
        <v>2140</v>
      </c>
      <c r="C4285" s="89">
        <v>2749</v>
      </c>
      <c r="D4285" s="20" t="s">
        <v>6405</v>
      </c>
      <c r="E4285" s="89" t="s">
        <v>82</v>
      </c>
      <c r="F4285" s="89" t="s">
        <v>13</v>
      </c>
      <c r="G4285" s="89" t="s">
        <v>29</v>
      </c>
      <c r="H4285" s="89"/>
      <c r="I4285" s="89"/>
      <c r="J4285" s="89">
        <v>2047</v>
      </c>
      <c r="K4285" s="91" t="s">
        <v>19</v>
      </c>
    </row>
    <row r="4286" spans="2:11" ht="16.350000000000001" customHeight="1" thickBot="1" x14ac:dyDescent="0.45">
      <c r="B4286" s="90"/>
      <c r="C4286" s="90"/>
      <c r="D4286" s="48" t="s">
        <v>4070</v>
      </c>
      <c r="E4286" s="90"/>
      <c r="F4286" s="90"/>
      <c r="G4286" s="90"/>
      <c r="H4286" s="90"/>
      <c r="I4286" s="90"/>
      <c r="J4286" s="90"/>
      <c r="K4286" s="92"/>
    </row>
    <row r="4287" spans="2:11" ht="15.6" customHeight="1" x14ac:dyDescent="0.4">
      <c r="B4287" s="89">
        <v>2141</v>
      </c>
      <c r="C4287" s="89">
        <v>2750</v>
      </c>
      <c r="D4287" s="20" t="s">
        <v>4071</v>
      </c>
      <c r="E4287" s="89">
        <v>79</v>
      </c>
      <c r="F4287" s="89" t="s">
        <v>13</v>
      </c>
      <c r="G4287" s="89" t="s">
        <v>29</v>
      </c>
      <c r="H4287" s="89"/>
      <c r="I4287" s="89"/>
      <c r="J4287" s="89">
        <v>2133</v>
      </c>
      <c r="K4287" s="91" t="s">
        <v>19</v>
      </c>
    </row>
    <row r="4288" spans="2:11" ht="16.350000000000001" customHeight="1" thickBot="1" x14ac:dyDescent="0.45">
      <c r="B4288" s="90"/>
      <c r="C4288" s="90"/>
      <c r="D4288" s="48" t="s">
        <v>4072</v>
      </c>
      <c r="E4288" s="90"/>
      <c r="F4288" s="90"/>
      <c r="G4288" s="90"/>
      <c r="H4288" s="90"/>
      <c r="I4288" s="90"/>
      <c r="J4288" s="90"/>
      <c r="K4288" s="92"/>
    </row>
    <row r="4289" spans="2:11" ht="15.6" customHeight="1" x14ac:dyDescent="0.4">
      <c r="B4289" s="89">
        <v>2142</v>
      </c>
      <c r="C4289" s="89">
        <v>2751</v>
      </c>
      <c r="D4289" s="20" t="s">
        <v>4073</v>
      </c>
      <c r="E4289" s="89" t="s">
        <v>13</v>
      </c>
      <c r="F4289" s="89" t="s">
        <v>13</v>
      </c>
      <c r="G4289" s="89" t="s">
        <v>29</v>
      </c>
      <c r="H4289" s="89"/>
      <c r="I4289" s="89"/>
      <c r="J4289" s="89">
        <v>2027</v>
      </c>
      <c r="K4289" s="91" t="s">
        <v>19</v>
      </c>
    </row>
    <row r="4290" spans="2:11" ht="16.350000000000001" customHeight="1" thickBot="1" x14ac:dyDescent="0.45">
      <c r="B4290" s="90"/>
      <c r="C4290" s="90"/>
      <c r="D4290" s="48" t="s">
        <v>4074</v>
      </c>
      <c r="E4290" s="90"/>
      <c r="F4290" s="90"/>
      <c r="G4290" s="90"/>
      <c r="H4290" s="90"/>
      <c r="I4290" s="90"/>
      <c r="J4290" s="90"/>
      <c r="K4290" s="92"/>
    </row>
    <row r="4291" spans="2:11" ht="15.6" customHeight="1" x14ac:dyDescent="0.4">
      <c r="B4291" s="89">
        <v>2143</v>
      </c>
      <c r="C4291" s="89">
        <v>2752</v>
      </c>
      <c r="D4291" s="20" t="s">
        <v>4075</v>
      </c>
      <c r="E4291" s="89">
        <v>86</v>
      </c>
      <c r="F4291" s="89" t="s">
        <v>57</v>
      </c>
      <c r="G4291" s="89" t="s">
        <v>2892</v>
      </c>
      <c r="H4291" s="89">
        <v>5</v>
      </c>
      <c r="I4291" s="89">
        <v>11</v>
      </c>
      <c r="J4291" s="89">
        <v>2089</v>
      </c>
      <c r="K4291" s="91" t="s">
        <v>15</v>
      </c>
    </row>
    <row r="4292" spans="2:11" ht="16.350000000000001" customHeight="1" thickBot="1" x14ac:dyDescent="0.45">
      <c r="B4292" s="90"/>
      <c r="C4292" s="90"/>
      <c r="D4292" s="48" t="s">
        <v>4076</v>
      </c>
      <c r="E4292" s="90"/>
      <c r="F4292" s="90"/>
      <c r="G4292" s="90"/>
      <c r="H4292" s="90"/>
      <c r="I4292" s="90"/>
      <c r="J4292" s="90"/>
      <c r="K4292" s="92"/>
    </row>
    <row r="4293" spans="2:11" ht="15.6" customHeight="1" x14ac:dyDescent="0.4">
      <c r="B4293" s="89">
        <v>2144</v>
      </c>
      <c r="C4293" s="89">
        <v>2753</v>
      </c>
      <c r="D4293" s="20" t="s">
        <v>4077</v>
      </c>
      <c r="E4293" s="89">
        <v>59</v>
      </c>
      <c r="F4293" s="89" t="s">
        <v>13</v>
      </c>
      <c r="G4293" s="89" t="s">
        <v>32</v>
      </c>
      <c r="H4293" s="89"/>
      <c r="I4293" s="89"/>
      <c r="J4293" s="89">
        <v>2064</v>
      </c>
      <c r="K4293" s="91" t="s">
        <v>19</v>
      </c>
    </row>
    <row r="4294" spans="2:11" ht="16.350000000000001" customHeight="1" thickBot="1" x14ac:dyDescent="0.45">
      <c r="B4294" s="90"/>
      <c r="C4294" s="90"/>
      <c r="D4294" s="48" t="s">
        <v>4078</v>
      </c>
      <c r="E4294" s="90"/>
      <c r="F4294" s="90"/>
      <c r="G4294" s="90"/>
      <c r="H4294" s="90"/>
      <c r="I4294" s="90"/>
      <c r="J4294" s="90"/>
      <c r="K4294" s="92"/>
    </row>
    <row r="4295" spans="2:11" ht="15.6" customHeight="1" x14ac:dyDescent="0.4">
      <c r="B4295" s="89">
        <v>2145</v>
      </c>
      <c r="C4295" s="89">
        <v>2754</v>
      </c>
      <c r="D4295" s="20" t="s">
        <v>4079</v>
      </c>
      <c r="E4295" s="89">
        <v>95</v>
      </c>
      <c r="F4295" s="89" t="s">
        <v>13</v>
      </c>
      <c r="G4295" s="89" t="s">
        <v>32</v>
      </c>
      <c r="H4295" s="89"/>
      <c r="I4295" s="89"/>
      <c r="J4295" s="89">
        <v>2082</v>
      </c>
      <c r="K4295" s="91" t="s">
        <v>19</v>
      </c>
    </row>
    <row r="4296" spans="2:11" ht="16.350000000000001" customHeight="1" thickBot="1" x14ac:dyDescent="0.45">
      <c r="B4296" s="90"/>
      <c r="C4296" s="90"/>
      <c r="D4296" s="48" t="s">
        <v>4080</v>
      </c>
      <c r="E4296" s="90"/>
      <c r="F4296" s="90"/>
      <c r="G4296" s="90"/>
      <c r="H4296" s="90"/>
      <c r="I4296" s="90"/>
      <c r="J4296" s="90"/>
      <c r="K4296" s="92"/>
    </row>
    <row r="4297" spans="2:11" ht="15.6" customHeight="1" x14ac:dyDescent="0.4">
      <c r="B4297" s="89">
        <v>2146</v>
      </c>
      <c r="C4297" s="89">
        <v>2755</v>
      </c>
      <c r="D4297" s="20" t="s">
        <v>4081</v>
      </c>
      <c r="E4297" s="89">
        <v>48</v>
      </c>
      <c r="F4297" s="89" t="s">
        <v>13</v>
      </c>
      <c r="G4297" s="89" t="s">
        <v>79</v>
      </c>
      <c r="H4297" s="89"/>
      <c r="I4297" s="89"/>
      <c r="J4297" s="89">
        <v>2075</v>
      </c>
      <c r="K4297" s="91" t="s">
        <v>15</v>
      </c>
    </row>
    <row r="4298" spans="2:11" ht="16.350000000000001" customHeight="1" thickBot="1" x14ac:dyDescent="0.45">
      <c r="B4298" s="90"/>
      <c r="C4298" s="90"/>
      <c r="D4298" s="48" t="s">
        <v>4082</v>
      </c>
      <c r="E4298" s="90"/>
      <c r="F4298" s="90"/>
      <c r="G4298" s="90"/>
      <c r="H4298" s="90"/>
      <c r="I4298" s="90"/>
      <c r="J4298" s="90"/>
      <c r="K4298" s="92"/>
    </row>
    <row r="4299" spans="2:11" ht="15.6" customHeight="1" x14ac:dyDescent="0.4">
      <c r="B4299" s="89">
        <v>2147</v>
      </c>
      <c r="C4299" s="89">
        <v>2756</v>
      </c>
      <c r="D4299" s="20" t="s">
        <v>4083</v>
      </c>
      <c r="E4299" s="89">
        <v>62</v>
      </c>
      <c r="F4299" s="89" t="s">
        <v>13</v>
      </c>
      <c r="G4299" s="89" t="s">
        <v>29</v>
      </c>
      <c r="H4299" s="89"/>
      <c r="I4299" s="89"/>
      <c r="J4299" s="89">
        <v>2144</v>
      </c>
      <c r="K4299" s="91" t="s">
        <v>19</v>
      </c>
    </row>
    <row r="4300" spans="2:11" ht="16.350000000000001" customHeight="1" thickBot="1" x14ac:dyDescent="0.45">
      <c r="B4300" s="90"/>
      <c r="C4300" s="90"/>
      <c r="D4300" s="48" t="s">
        <v>4084</v>
      </c>
      <c r="E4300" s="90"/>
      <c r="F4300" s="90"/>
      <c r="G4300" s="90"/>
      <c r="H4300" s="90"/>
      <c r="I4300" s="90"/>
      <c r="J4300" s="90"/>
      <c r="K4300" s="92"/>
    </row>
    <row r="4301" spans="2:11" ht="15.6" customHeight="1" x14ac:dyDescent="0.4">
      <c r="B4301" s="89">
        <v>2148</v>
      </c>
      <c r="C4301" s="89">
        <v>2757</v>
      </c>
      <c r="D4301" s="20" t="s">
        <v>4085</v>
      </c>
      <c r="E4301" s="89" t="s">
        <v>189</v>
      </c>
      <c r="F4301" s="89" t="s">
        <v>13</v>
      </c>
      <c r="G4301" s="89" t="s">
        <v>29</v>
      </c>
      <c r="H4301" s="89"/>
      <c r="I4301" s="89"/>
      <c r="J4301" s="89">
        <v>2096</v>
      </c>
      <c r="K4301" s="91" t="s">
        <v>15</v>
      </c>
    </row>
    <row r="4302" spans="2:11" ht="16.350000000000001" customHeight="1" thickBot="1" x14ac:dyDescent="0.45">
      <c r="B4302" s="90"/>
      <c r="C4302" s="90"/>
      <c r="D4302" s="48" t="s">
        <v>4086</v>
      </c>
      <c r="E4302" s="90"/>
      <c r="F4302" s="90"/>
      <c r="G4302" s="90"/>
      <c r="H4302" s="90"/>
      <c r="I4302" s="90"/>
      <c r="J4302" s="90"/>
      <c r="K4302" s="92"/>
    </row>
    <row r="4303" spans="2:11" ht="15.6" customHeight="1" x14ac:dyDescent="0.4">
      <c r="B4303" s="89">
        <v>2149</v>
      </c>
      <c r="C4303" s="89">
        <v>2758</v>
      </c>
      <c r="D4303" s="20" t="s">
        <v>4087</v>
      </c>
      <c r="E4303" s="89">
        <v>41</v>
      </c>
      <c r="F4303" s="89" t="s">
        <v>13</v>
      </c>
      <c r="G4303" s="89" t="s">
        <v>32</v>
      </c>
      <c r="H4303" s="89"/>
      <c r="I4303" s="89"/>
      <c r="J4303" s="89">
        <v>2053</v>
      </c>
      <c r="K4303" s="91" t="s">
        <v>19</v>
      </c>
    </row>
    <row r="4304" spans="2:11" ht="16.350000000000001" customHeight="1" thickBot="1" x14ac:dyDescent="0.45">
      <c r="B4304" s="90"/>
      <c r="C4304" s="90"/>
      <c r="D4304" s="48" t="s">
        <v>4088</v>
      </c>
      <c r="E4304" s="90"/>
      <c r="F4304" s="90"/>
      <c r="G4304" s="90"/>
      <c r="H4304" s="90"/>
      <c r="I4304" s="90"/>
      <c r="J4304" s="90"/>
      <c r="K4304" s="92"/>
    </row>
    <row r="4305" spans="2:11" ht="15.6" customHeight="1" x14ac:dyDescent="0.4">
      <c r="B4305" s="89">
        <v>2150</v>
      </c>
      <c r="C4305" s="89">
        <v>2759</v>
      </c>
      <c r="D4305" s="20" t="s">
        <v>4089</v>
      </c>
      <c r="E4305" s="89" t="s">
        <v>13</v>
      </c>
      <c r="F4305" s="89" t="s">
        <v>13</v>
      </c>
      <c r="G4305" s="89" t="s">
        <v>32</v>
      </c>
      <c r="H4305" s="89"/>
      <c r="I4305" s="89"/>
      <c r="J4305" s="89">
        <v>2073</v>
      </c>
      <c r="K4305" s="91" t="s">
        <v>19</v>
      </c>
    </row>
    <row r="4306" spans="2:11" ht="16.350000000000001" customHeight="1" thickBot="1" x14ac:dyDescent="0.45">
      <c r="B4306" s="90"/>
      <c r="C4306" s="90"/>
      <c r="D4306" s="48" t="s">
        <v>4090</v>
      </c>
      <c r="E4306" s="90"/>
      <c r="F4306" s="90"/>
      <c r="G4306" s="90"/>
      <c r="H4306" s="90"/>
      <c r="I4306" s="90"/>
      <c r="J4306" s="90"/>
      <c r="K4306" s="92"/>
    </row>
    <row r="4307" spans="2:11" ht="15.6" customHeight="1" x14ac:dyDescent="0.4">
      <c r="B4307" s="89">
        <v>2151</v>
      </c>
      <c r="C4307" s="89">
        <v>2760</v>
      </c>
      <c r="D4307" s="20" t="s">
        <v>4091</v>
      </c>
      <c r="E4307" s="89" t="s">
        <v>13</v>
      </c>
      <c r="F4307" s="89" t="s">
        <v>13</v>
      </c>
      <c r="G4307" s="89" t="s">
        <v>32</v>
      </c>
      <c r="H4307" s="89"/>
      <c r="I4307" s="89"/>
      <c r="J4307" s="89">
        <v>2083</v>
      </c>
      <c r="K4307" s="91" t="s">
        <v>19</v>
      </c>
    </row>
    <row r="4308" spans="2:11" ht="16.350000000000001" customHeight="1" thickBot="1" x14ac:dyDescent="0.45">
      <c r="B4308" s="90"/>
      <c r="C4308" s="90"/>
      <c r="D4308" s="48" t="s">
        <v>4092</v>
      </c>
      <c r="E4308" s="90"/>
      <c r="F4308" s="90"/>
      <c r="G4308" s="90"/>
      <c r="H4308" s="90"/>
      <c r="I4308" s="90"/>
      <c r="J4308" s="90"/>
      <c r="K4308" s="92"/>
    </row>
    <row r="4309" spans="2:11" ht="15.6" customHeight="1" x14ac:dyDescent="0.4">
      <c r="B4309" s="89">
        <v>2152</v>
      </c>
      <c r="C4309" s="89">
        <v>2761</v>
      </c>
      <c r="D4309" s="20" t="s">
        <v>4093</v>
      </c>
      <c r="E4309" s="89" t="s">
        <v>13</v>
      </c>
      <c r="F4309" s="89" t="s">
        <v>13</v>
      </c>
      <c r="G4309" s="89" t="s">
        <v>79</v>
      </c>
      <c r="H4309" s="89"/>
      <c r="I4309" s="89"/>
      <c r="J4309" s="89">
        <v>2008</v>
      </c>
      <c r="K4309" s="91" t="s">
        <v>19</v>
      </c>
    </row>
    <row r="4310" spans="2:11" ht="16.350000000000001" customHeight="1" thickBot="1" x14ac:dyDescent="0.45">
      <c r="B4310" s="90"/>
      <c r="C4310" s="90"/>
      <c r="D4310" s="48" t="s">
        <v>4094</v>
      </c>
      <c r="E4310" s="90"/>
      <c r="F4310" s="90"/>
      <c r="G4310" s="90"/>
      <c r="H4310" s="90"/>
      <c r="I4310" s="90"/>
      <c r="J4310" s="90"/>
      <c r="K4310" s="92"/>
    </row>
    <row r="4311" spans="2:11" ht="15.6" customHeight="1" x14ac:dyDescent="0.4">
      <c r="B4311" s="89">
        <v>2153</v>
      </c>
      <c r="C4311" s="89">
        <v>2762</v>
      </c>
      <c r="D4311" s="20" t="s">
        <v>4095</v>
      </c>
      <c r="E4311" s="89" t="s">
        <v>13</v>
      </c>
      <c r="F4311" s="89" t="s">
        <v>13</v>
      </c>
      <c r="G4311" s="89" t="s">
        <v>29</v>
      </c>
      <c r="H4311" s="89"/>
      <c r="I4311" s="89"/>
      <c r="J4311" s="89">
        <v>2046</v>
      </c>
      <c r="K4311" s="91" t="s">
        <v>19</v>
      </c>
    </row>
    <row r="4312" spans="2:11" ht="16.350000000000001" customHeight="1" thickBot="1" x14ac:dyDescent="0.45">
      <c r="B4312" s="90"/>
      <c r="C4312" s="90"/>
      <c r="D4312" s="48" t="s">
        <v>4096</v>
      </c>
      <c r="E4312" s="90"/>
      <c r="F4312" s="90"/>
      <c r="G4312" s="90"/>
      <c r="H4312" s="90"/>
      <c r="I4312" s="90"/>
      <c r="J4312" s="90"/>
      <c r="K4312" s="92"/>
    </row>
    <row r="4313" spans="2:11" ht="15.6" customHeight="1" x14ac:dyDescent="0.4">
      <c r="B4313" s="89">
        <v>2154</v>
      </c>
      <c r="C4313" s="89">
        <v>2763</v>
      </c>
      <c r="D4313" s="20" t="s">
        <v>4097</v>
      </c>
      <c r="E4313" s="89">
        <v>63</v>
      </c>
      <c r="F4313" s="89" t="s">
        <v>57</v>
      </c>
      <c r="G4313" s="89" t="s">
        <v>1731</v>
      </c>
      <c r="H4313" s="89"/>
      <c r="I4313" s="89"/>
      <c r="J4313" s="89">
        <v>2088</v>
      </c>
      <c r="K4313" s="91" t="s">
        <v>19</v>
      </c>
    </row>
    <row r="4314" spans="2:11" ht="16.350000000000001" customHeight="1" thickBot="1" x14ac:dyDescent="0.45">
      <c r="B4314" s="90"/>
      <c r="C4314" s="90"/>
      <c r="D4314" s="48" t="s">
        <v>4098</v>
      </c>
      <c r="E4314" s="90"/>
      <c r="F4314" s="90"/>
      <c r="G4314" s="90"/>
      <c r="H4314" s="90"/>
      <c r="I4314" s="90"/>
      <c r="J4314" s="90"/>
      <c r="K4314" s="92"/>
    </row>
    <row r="4315" spans="2:11" ht="15.6" customHeight="1" x14ac:dyDescent="0.4">
      <c r="B4315" s="89">
        <v>2155</v>
      </c>
      <c r="C4315" s="89">
        <v>2764</v>
      </c>
      <c r="D4315" s="20" t="s">
        <v>4099</v>
      </c>
      <c r="E4315" s="89" t="s">
        <v>13</v>
      </c>
      <c r="F4315" s="89" t="s">
        <v>13</v>
      </c>
      <c r="G4315" s="89" t="s">
        <v>29</v>
      </c>
      <c r="H4315" s="89"/>
      <c r="I4315" s="89"/>
      <c r="J4315" s="89">
        <v>2021</v>
      </c>
      <c r="K4315" s="91" t="s">
        <v>19</v>
      </c>
    </row>
    <row r="4316" spans="2:11" ht="16.350000000000001" customHeight="1" thickBot="1" x14ac:dyDescent="0.45">
      <c r="B4316" s="90"/>
      <c r="C4316" s="90"/>
      <c r="D4316" s="48" t="s">
        <v>4100</v>
      </c>
      <c r="E4316" s="90"/>
      <c r="F4316" s="90"/>
      <c r="G4316" s="90"/>
      <c r="H4316" s="90"/>
      <c r="I4316" s="90"/>
      <c r="J4316" s="90"/>
      <c r="K4316" s="92"/>
    </row>
    <row r="4317" spans="2:11" ht="15.6" customHeight="1" x14ac:dyDescent="0.4">
      <c r="B4317" s="89">
        <v>2156</v>
      </c>
      <c r="C4317" s="89">
        <v>2765</v>
      </c>
      <c r="D4317" s="20" t="s">
        <v>4101</v>
      </c>
      <c r="E4317" s="89">
        <v>94</v>
      </c>
      <c r="F4317" s="89" t="s">
        <v>13</v>
      </c>
      <c r="G4317" s="89" t="s">
        <v>29</v>
      </c>
      <c r="H4317" s="89"/>
      <c r="I4317" s="89"/>
      <c r="J4317" s="89">
        <v>2155</v>
      </c>
      <c r="K4317" s="91" t="s">
        <v>19</v>
      </c>
    </row>
    <row r="4318" spans="2:11" ht="16.350000000000001" customHeight="1" thickBot="1" x14ac:dyDescent="0.45">
      <c r="B4318" s="90"/>
      <c r="C4318" s="90"/>
      <c r="D4318" s="48" t="s">
        <v>4102</v>
      </c>
      <c r="E4318" s="90"/>
      <c r="F4318" s="90"/>
      <c r="G4318" s="90"/>
      <c r="H4318" s="90"/>
      <c r="I4318" s="90"/>
      <c r="J4318" s="90"/>
      <c r="K4318" s="92"/>
    </row>
    <row r="4319" spans="2:11" ht="15.6" customHeight="1" x14ac:dyDescent="0.4">
      <c r="B4319" s="89">
        <v>2157</v>
      </c>
      <c r="C4319" s="89">
        <v>2766</v>
      </c>
      <c r="D4319" s="20" t="s">
        <v>4103</v>
      </c>
      <c r="E4319" s="89">
        <v>93</v>
      </c>
      <c r="F4319" s="89" t="s">
        <v>13</v>
      </c>
      <c r="G4319" s="89" t="s">
        <v>29</v>
      </c>
      <c r="H4319" s="89"/>
      <c r="I4319" s="89"/>
      <c r="J4319" s="89">
        <v>2015</v>
      </c>
      <c r="K4319" s="91" t="s">
        <v>19</v>
      </c>
    </row>
    <row r="4320" spans="2:11" ht="16.350000000000001" customHeight="1" thickBot="1" x14ac:dyDescent="0.45">
      <c r="B4320" s="90"/>
      <c r="C4320" s="90"/>
      <c r="D4320" s="48" t="s">
        <v>4104</v>
      </c>
      <c r="E4320" s="90"/>
      <c r="F4320" s="90"/>
      <c r="G4320" s="90"/>
      <c r="H4320" s="90"/>
      <c r="I4320" s="90"/>
      <c r="J4320" s="90"/>
      <c r="K4320" s="92"/>
    </row>
    <row r="4321" spans="2:11" ht="15.6" customHeight="1" x14ac:dyDescent="0.4">
      <c r="B4321" s="89">
        <v>2158</v>
      </c>
      <c r="C4321" s="89">
        <v>2767</v>
      </c>
      <c r="D4321" s="20" t="s">
        <v>4105</v>
      </c>
      <c r="E4321" s="89" t="s">
        <v>13</v>
      </c>
      <c r="F4321" s="89" t="s">
        <v>13</v>
      </c>
      <c r="G4321" s="89" t="s">
        <v>29</v>
      </c>
      <c r="H4321" s="89"/>
      <c r="I4321" s="89"/>
      <c r="J4321" s="89">
        <v>2106</v>
      </c>
      <c r="K4321" s="91" t="s">
        <v>19</v>
      </c>
    </row>
    <row r="4322" spans="2:11" ht="16.350000000000001" customHeight="1" thickBot="1" x14ac:dyDescent="0.45">
      <c r="B4322" s="90"/>
      <c r="C4322" s="90"/>
      <c r="D4322" s="48" t="s">
        <v>4106</v>
      </c>
      <c r="E4322" s="90"/>
      <c r="F4322" s="90"/>
      <c r="G4322" s="90"/>
      <c r="H4322" s="90"/>
      <c r="I4322" s="90"/>
      <c r="J4322" s="90"/>
      <c r="K4322" s="92"/>
    </row>
    <row r="4323" spans="2:11" ht="15.6" customHeight="1" x14ac:dyDescent="0.4">
      <c r="B4323" s="89">
        <v>2159</v>
      </c>
      <c r="C4323" s="89">
        <v>2768</v>
      </c>
      <c r="D4323" s="20" t="s">
        <v>4107</v>
      </c>
      <c r="E4323" s="89">
        <v>89</v>
      </c>
      <c r="F4323" s="89" t="s">
        <v>184</v>
      </c>
      <c r="G4323" s="89" t="s">
        <v>29</v>
      </c>
      <c r="H4323" s="89"/>
      <c r="I4323" s="89"/>
      <c r="J4323" s="89">
        <v>2262</v>
      </c>
      <c r="K4323" s="91" t="s">
        <v>15</v>
      </c>
    </row>
    <row r="4324" spans="2:11" ht="16.350000000000001" customHeight="1" thickBot="1" x14ac:dyDescent="0.45">
      <c r="B4324" s="90"/>
      <c r="C4324" s="90"/>
      <c r="D4324" s="48" t="s">
        <v>4108</v>
      </c>
      <c r="E4324" s="90"/>
      <c r="F4324" s="90"/>
      <c r="G4324" s="90"/>
      <c r="H4324" s="90"/>
      <c r="I4324" s="90"/>
      <c r="J4324" s="90"/>
      <c r="K4324" s="92"/>
    </row>
    <row r="4325" spans="2:11" ht="15.6" customHeight="1" x14ac:dyDescent="0.4">
      <c r="B4325" s="89">
        <v>2160</v>
      </c>
      <c r="C4325" s="89">
        <v>2769</v>
      </c>
      <c r="D4325" s="20" t="s">
        <v>4109</v>
      </c>
      <c r="E4325" s="89">
        <v>97</v>
      </c>
      <c r="F4325" s="89" t="s">
        <v>13</v>
      </c>
      <c r="G4325" s="89" t="s">
        <v>29</v>
      </c>
      <c r="H4325" s="89">
        <v>11</v>
      </c>
      <c r="I4325" s="89">
        <v>0</v>
      </c>
      <c r="J4325" s="89">
        <v>2057</v>
      </c>
      <c r="K4325" s="91" t="s">
        <v>15</v>
      </c>
    </row>
    <row r="4326" spans="2:11" ht="16.350000000000001" customHeight="1" thickBot="1" x14ac:dyDescent="0.45">
      <c r="B4326" s="90"/>
      <c r="C4326" s="90"/>
      <c r="D4326" s="48" t="s">
        <v>4110</v>
      </c>
      <c r="E4326" s="90"/>
      <c r="F4326" s="90"/>
      <c r="G4326" s="90"/>
      <c r="H4326" s="90"/>
      <c r="I4326" s="90"/>
      <c r="J4326" s="90"/>
      <c r="K4326" s="92"/>
    </row>
    <row r="4327" spans="2:11" ht="15.6" customHeight="1" x14ac:dyDescent="0.4">
      <c r="B4327" s="89">
        <v>2161</v>
      </c>
      <c r="C4327" s="89">
        <v>2770</v>
      </c>
      <c r="D4327" s="20" t="s">
        <v>4111</v>
      </c>
      <c r="E4327" s="89">
        <v>61</v>
      </c>
      <c r="F4327" s="89" t="s">
        <v>13</v>
      </c>
      <c r="G4327" s="89" t="s">
        <v>323</v>
      </c>
      <c r="H4327" s="89"/>
      <c r="I4327" s="89"/>
      <c r="J4327" s="89">
        <v>2022</v>
      </c>
      <c r="K4327" s="91" t="s">
        <v>19</v>
      </c>
    </row>
    <row r="4328" spans="2:11" ht="16.350000000000001" customHeight="1" thickBot="1" x14ac:dyDescent="0.45">
      <c r="B4328" s="90"/>
      <c r="C4328" s="90"/>
      <c r="D4328" s="48" t="s">
        <v>4112</v>
      </c>
      <c r="E4328" s="90"/>
      <c r="F4328" s="90"/>
      <c r="G4328" s="90"/>
      <c r="H4328" s="90"/>
      <c r="I4328" s="90"/>
      <c r="J4328" s="90"/>
      <c r="K4328" s="92"/>
    </row>
    <row r="4329" spans="2:11" ht="15.6" customHeight="1" x14ac:dyDescent="0.4">
      <c r="B4329" s="89">
        <v>2162</v>
      </c>
      <c r="C4329" s="89">
        <v>2771</v>
      </c>
      <c r="D4329" s="20" t="s">
        <v>4113</v>
      </c>
      <c r="E4329" s="89" t="s">
        <v>13</v>
      </c>
      <c r="F4329" s="89" t="s">
        <v>13</v>
      </c>
      <c r="G4329" s="89" t="s">
        <v>85</v>
      </c>
      <c r="H4329" s="89"/>
      <c r="I4329" s="89"/>
      <c r="J4329" s="89">
        <v>2050</v>
      </c>
      <c r="K4329" s="91" t="s">
        <v>19</v>
      </c>
    </row>
    <row r="4330" spans="2:11" ht="16.350000000000001" customHeight="1" thickBot="1" x14ac:dyDescent="0.45">
      <c r="B4330" s="90"/>
      <c r="C4330" s="90"/>
      <c r="D4330" s="48" t="s">
        <v>4114</v>
      </c>
      <c r="E4330" s="90"/>
      <c r="F4330" s="90"/>
      <c r="G4330" s="90"/>
      <c r="H4330" s="90"/>
      <c r="I4330" s="90"/>
      <c r="J4330" s="90"/>
      <c r="K4330" s="92"/>
    </row>
    <row r="4331" spans="2:11" ht="15.6" customHeight="1" x14ac:dyDescent="0.4">
      <c r="B4331" s="89">
        <v>2163</v>
      </c>
      <c r="C4331" s="89">
        <v>2772</v>
      </c>
      <c r="D4331" s="20" t="s">
        <v>4115</v>
      </c>
      <c r="E4331" s="89">
        <v>86</v>
      </c>
      <c r="F4331" s="89" t="s">
        <v>13</v>
      </c>
      <c r="G4331" s="89" t="s">
        <v>85</v>
      </c>
      <c r="H4331" s="89"/>
      <c r="I4331" s="89"/>
      <c r="J4331" s="89">
        <v>2160</v>
      </c>
      <c r="K4331" s="91" t="s">
        <v>19</v>
      </c>
    </row>
    <row r="4332" spans="2:11" ht="16.350000000000001" customHeight="1" thickBot="1" x14ac:dyDescent="0.45">
      <c r="B4332" s="90"/>
      <c r="C4332" s="90"/>
      <c r="D4332" s="48" t="s">
        <v>4116</v>
      </c>
      <c r="E4332" s="90"/>
      <c r="F4332" s="90"/>
      <c r="G4332" s="90"/>
      <c r="H4332" s="90"/>
      <c r="I4332" s="90"/>
      <c r="J4332" s="90"/>
      <c r="K4332" s="92"/>
    </row>
    <row r="4333" spans="2:11" ht="15.6" customHeight="1" x14ac:dyDescent="0.4">
      <c r="B4333" s="89">
        <v>2164</v>
      </c>
      <c r="C4333" s="89">
        <v>2773</v>
      </c>
      <c r="D4333" s="20" t="s">
        <v>4117</v>
      </c>
      <c r="E4333" s="89">
        <v>95</v>
      </c>
      <c r="F4333" s="89" t="s">
        <v>184</v>
      </c>
      <c r="G4333" s="89" t="s">
        <v>85</v>
      </c>
      <c r="H4333" s="89"/>
      <c r="I4333" s="89"/>
      <c r="J4333" s="89">
        <v>2218</v>
      </c>
      <c r="K4333" s="91" t="s">
        <v>19</v>
      </c>
    </row>
    <row r="4334" spans="2:11" ht="16.350000000000001" customHeight="1" thickBot="1" x14ac:dyDescent="0.45">
      <c r="B4334" s="90"/>
      <c r="C4334" s="90"/>
      <c r="D4334" s="48" t="s">
        <v>4118</v>
      </c>
      <c r="E4334" s="90"/>
      <c r="F4334" s="90"/>
      <c r="G4334" s="90"/>
      <c r="H4334" s="90"/>
      <c r="I4334" s="90"/>
      <c r="J4334" s="90"/>
      <c r="K4334" s="92"/>
    </row>
    <row r="4335" spans="2:11" ht="15.6" customHeight="1" x14ac:dyDescent="0.4">
      <c r="B4335" s="89">
        <v>2165</v>
      </c>
      <c r="C4335" s="89">
        <v>2774</v>
      </c>
      <c r="D4335" s="20" t="s">
        <v>4119</v>
      </c>
      <c r="E4335" s="89">
        <v>94</v>
      </c>
      <c r="F4335" s="89" t="s">
        <v>13</v>
      </c>
      <c r="G4335" s="89" t="s">
        <v>85</v>
      </c>
      <c r="H4335" s="89"/>
      <c r="I4335" s="89"/>
      <c r="J4335" s="89">
        <v>1979</v>
      </c>
      <c r="K4335" s="91" t="s">
        <v>19</v>
      </c>
    </row>
    <row r="4336" spans="2:11" ht="16.350000000000001" customHeight="1" thickBot="1" x14ac:dyDescent="0.45">
      <c r="B4336" s="90"/>
      <c r="C4336" s="90"/>
      <c r="D4336" s="48" t="s">
        <v>4120</v>
      </c>
      <c r="E4336" s="90"/>
      <c r="F4336" s="90"/>
      <c r="G4336" s="90"/>
      <c r="H4336" s="90"/>
      <c r="I4336" s="90"/>
      <c r="J4336" s="90"/>
      <c r="K4336" s="92"/>
    </row>
    <row r="4337" spans="2:11" ht="15.6" customHeight="1" x14ac:dyDescent="0.4">
      <c r="B4337" s="89">
        <v>2166</v>
      </c>
      <c r="C4337" s="89">
        <v>3773</v>
      </c>
      <c r="D4337" s="20" t="s">
        <v>4121</v>
      </c>
      <c r="E4337" s="89" t="s">
        <v>13</v>
      </c>
      <c r="F4337" s="89" t="s">
        <v>13</v>
      </c>
      <c r="G4337" s="89" t="s">
        <v>39</v>
      </c>
      <c r="H4337" s="89"/>
      <c r="I4337" s="89"/>
      <c r="J4337" s="89">
        <v>2080</v>
      </c>
      <c r="K4337" s="91" t="s">
        <v>19</v>
      </c>
    </row>
    <row r="4338" spans="2:11" ht="16.350000000000001" customHeight="1" thickBot="1" x14ac:dyDescent="0.45">
      <c r="B4338" s="90"/>
      <c r="C4338" s="90"/>
      <c r="D4338" s="48" t="s">
        <v>4122</v>
      </c>
      <c r="E4338" s="90"/>
      <c r="F4338" s="90"/>
      <c r="G4338" s="90"/>
      <c r="H4338" s="90"/>
      <c r="I4338" s="90"/>
      <c r="J4338" s="90"/>
      <c r="K4338" s="92"/>
    </row>
    <row r="4339" spans="2:11" ht="15.6" customHeight="1" x14ac:dyDescent="0.4">
      <c r="B4339" s="89">
        <v>2167</v>
      </c>
      <c r="C4339" s="89">
        <v>2775</v>
      </c>
      <c r="D4339" s="20" t="s">
        <v>4123</v>
      </c>
      <c r="E4339" s="89" t="s">
        <v>13</v>
      </c>
      <c r="F4339" s="89" t="s">
        <v>13</v>
      </c>
      <c r="G4339" s="89" t="s">
        <v>103</v>
      </c>
      <c r="H4339" s="89"/>
      <c r="I4339" s="89"/>
      <c r="J4339" s="89">
        <v>2035</v>
      </c>
      <c r="K4339" s="91" t="s">
        <v>19</v>
      </c>
    </row>
    <row r="4340" spans="2:11" ht="16.350000000000001" customHeight="1" thickBot="1" x14ac:dyDescent="0.45">
      <c r="B4340" s="90"/>
      <c r="C4340" s="90"/>
      <c r="D4340" s="48" t="s">
        <v>4124</v>
      </c>
      <c r="E4340" s="90"/>
      <c r="F4340" s="90"/>
      <c r="G4340" s="90"/>
      <c r="H4340" s="90"/>
      <c r="I4340" s="90"/>
      <c r="J4340" s="90"/>
      <c r="K4340" s="92"/>
    </row>
    <row r="4341" spans="2:11" ht="15.6" customHeight="1" x14ac:dyDescent="0.4">
      <c r="B4341" s="89">
        <v>2168</v>
      </c>
      <c r="C4341" s="89">
        <v>4126</v>
      </c>
      <c r="D4341" s="20" t="s">
        <v>6361</v>
      </c>
      <c r="E4341" s="89" t="s">
        <v>1439</v>
      </c>
      <c r="F4341" s="89" t="s">
        <v>13</v>
      </c>
      <c r="G4341" s="89" t="s">
        <v>29</v>
      </c>
      <c r="H4341" s="89">
        <v>9</v>
      </c>
      <c r="I4341" s="89">
        <v>-12</v>
      </c>
      <c r="J4341" s="89">
        <v>2006</v>
      </c>
      <c r="K4341" s="91" t="s">
        <v>15</v>
      </c>
    </row>
    <row r="4342" spans="2:11" ht="16.350000000000001" customHeight="1" thickBot="1" x14ac:dyDescent="0.45">
      <c r="B4342" s="90"/>
      <c r="C4342" s="90"/>
      <c r="D4342" s="48" t="s">
        <v>6244</v>
      </c>
      <c r="E4342" s="90"/>
      <c r="F4342" s="90"/>
      <c r="G4342" s="90"/>
      <c r="H4342" s="90"/>
      <c r="I4342" s="90"/>
      <c r="J4342" s="90"/>
      <c r="K4342" s="92"/>
    </row>
    <row r="4343" spans="2:11" ht="15.6" customHeight="1" x14ac:dyDescent="0.4">
      <c r="B4343" s="89">
        <v>2169</v>
      </c>
      <c r="C4343" s="89">
        <v>2776</v>
      </c>
      <c r="D4343" s="20" t="s">
        <v>4125</v>
      </c>
      <c r="E4343" s="89">
        <v>83</v>
      </c>
      <c r="F4343" s="89" t="s">
        <v>13</v>
      </c>
      <c r="G4343" s="89" t="s">
        <v>29</v>
      </c>
      <c r="H4343" s="89"/>
      <c r="I4343" s="89"/>
      <c r="J4343" s="89">
        <v>2022</v>
      </c>
      <c r="K4343" s="91" t="s">
        <v>19</v>
      </c>
    </row>
    <row r="4344" spans="2:11" ht="16.350000000000001" customHeight="1" thickBot="1" x14ac:dyDescent="0.45">
      <c r="B4344" s="90"/>
      <c r="C4344" s="90"/>
      <c r="D4344" s="48" t="s">
        <v>4126</v>
      </c>
      <c r="E4344" s="90"/>
      <c r="F4344" s="90"/>
      <c r="G4344" s="90"/>
      <c r="H4344" s="90"/>
      <c r="I4344" s="90"/>
      <c r="J4344" s="90"/>
      <c r="K4344" s="92"/>
    </row>
    <row r="4345" spans="2:11" ht="15.6" customHeight="1" x14ac:dyDescent="0.4">
      <c r="B4345" s="89">
        <v>2170</v>
      </c>
      <c r="C4345" s="89">
        <v>2777</v>
      </c>
      <c r="D4345" s="20" t="s">
        <v>4127</v>
      </c>
      <c r="E4345" s="89">
        <v>47</v>
      </c>
      <c r="F4345" s="89" t="s">
        <v>13</v>
      </c>
      <c r="G4345" s="89" t="s">
        <v>29</v>
      </c>
      <c r="H4345" s="89"/>
      <c r="I4345" s="89"/>
      <c r="J4345" s="89">
        <v>2081</v>
      </c>
      <c r="K4345" s="91" t="s">
        <v>19</v>
      </c>
    </row>
    <row r="4346" spans="2:11" ht="16.350000000000001" customHeight="1" thickBot="1" x14ac:dyDescent="0.45">
      <c r="B4346" s="90"/>
      <c r="C4346" s="90"/>
      <c r="D4346" s="48" t="s">
        <v>4128</v>
      </c>
      <c r="E4346" s="90"/>
      <c r="F4346" s="90"/>
      <c r="G4346" s="90"/>
      <c r="H4346" s="90"/>
      <c r="I4346" s="90"/>
      <c r="J4346" s="90"/>
      <c r="K4346" s="92"/>
    </row>
    <row r="4347" spans="2:11" ht="15.6" customHeight="1" x14ac:dyDescent="0.4">
      <c r="B4347" s="89">
        <v>2171</v>
      </c>
      <c r="C4347" s="89">
        <v>2778</v>
      </c>
      <c r="D4347" s="20" t="s">
        <v>4127</v>
      </c>
      <c r="E4347" s="89" t="s">
        <v>13</v>
      </c>
      <c r="F4347" s="89" t="s">
        <v>13</v>
      </c>
      <c r="G4347" s="89" t="s">
        <v>149</v>
      </c>
      <c r="H4347" s="89"/>
      <c r="I4347" s="89"/>
      <c r="J4347" s="89">
        <v>2079</v>
      </c>
      <c r="K4347" s="91" t="s">
        <v>19</v>
      </c>
    </row>
    <row r="4348" spans="2:11" ht="16.350000000000001" customHeight="1" thickBot="1" x14ac:dyDescent="0.45">
      <c r="B4348" s="90"/>
      <c r="C4348" s="90"/>
      <c r="D4348" s="48" t="s">
        <v>4128</v>
      </c>
      <c r="E4348" s="90"/>
      <c r="F4348" s="90"/>
      <c r="G4348" s="90"/>
      <c r="H4348" s="90"/>
      <c r="I4348" s="90"/>
      <c r="J4348" s="90"/>
      <c r="K4348" s="92"/>
    </row>
    <row r="4349" spans="2:11" ht="15.6" customHeight="1" x14ac:dyDescent="0.4">
      <c r="B4349" s="89">
        <v>2172</v>
      </c>
      <c r="C4349" s="89">
        <v>2779</v>
      </c>
      <c r="D4349" s="20" t="s">
        <v>4129</v>
      </c>
      <c r="E4349" s="89">
        <v>49</v>
      </c>
      <c r="F4349" s="89" t="s">
        <v>13</v>
      </c>
      <c r="G4349" s="89" t="s">
        <v>29</v>
      </c>
      <c r="H4349" s="89"/>
      <c r="I4349" s="89"/>
      <c r="J4349" s="89">
        <v>2058</v>
      </c>
      <c r="K4349" s="91" t="s">
        <v>19</v>
      </c>
    </row>
    <row r="4350" spans="2:11" ht="16.350000000000001" customHeight="1" thickBot="1" x14ac:dyDescent="0.45">
      <c r="B4350" s="90"/>
      <c r="C4350" s="90"/>
      <c r="D4350" s="48" t="s">
        <v>4130</v>
      </c>
      <c r="E4350" s="90"/>
      <c r="F4350" s="90"/>
      <c r="G4350" s="90"/>
      <c r="H4350" s="90"/>
      <c r="I4350" s="90"/>
      <c r="J4350" s="90"/>
      <c r="K4350" s="92"/>
    </row>
    <row r="4351" spans="2:11" ht="15.6" customHeight="1" x14ac:dyDescent="0.4">
      <c r="B4351" s="89">
        <v>2173</v>
      </c>
      <c r="C4351" s="89">
        <v>2780</v>
      </c>
      <c r="D4351" s="20" t="s">
        <v>4131</v>
      </c>
      <c r="E4351" s="89" t="s">
        <v>13</v>
      </c>
      <c r="F4351" s="89" t="s">
        <v>13</v>
      </c>
      <c r="G4351" s="89" t="s">
        <v>79</v>
      </c>
      <c r="H4351" s="89"/>
      <c r="I4351" s="89"/>
      <c r="J4351" s="89">
        <v>2040</v>
      </c>
      <c r="K4351" s="91" t="s">
        <v>19</v>
      </c>
    </row>
    <row r="4352" spans="2:11" ht="16.350000000000001" customHeight="1" thickBot="1" x14ac:dyDescent="0.45">
      <c r="B4352" s="90"/>
      <c r="C4352" s="90"/>
      <c r="D4352" s="48" t="s">
        <v>4132</v>
      </c>
      <c r="E4352" s="90"/>
      <c r="F4352" s="90"/>
      <c r="G4352" s="90"/>
      <c r="H4352" s="90"/>
      <c r="I4352" s="90"/>
      <c r="J4352" s="90"/>
      <c r="K4352" s="92"/>
    </row>
    <row r="4353" spans="2:11" ht="15.6" customHeight="1" x14ac:dyDescent="0.4">
      <c r="B4353" s="89">
        <v>2174</v>
      </c>
      <c r="C4353" s="89">
        <v>2781</v>
      </c>
      <c r="D4353" s="20" t="s">
        <v>4133</v>
      </c>
      <c r="E4353" s="89">
        <v>73</v>
      </c>
      <c r="F4353" s="89" t="s">
        <v>13</v>
      </c>
      <c r="G4353" s="89" t="s">
        <v>91</v>
      </c>
      <c r="H4353" s="89"/>
      <c r="I4353" s="89"/>
      <c r="J4353" s="89">
        <v>2037</v>
      </c>
      <c r="K4353" s="91" t="s">
        <v>19</v>
      </c>
    </row>
    <row r="4354" spans="2:11" ht="16.350000000000001" customHeight="1" thickBot="1" x14ac:dyDescent="0.45">
      <c r="B4354" s="90"/>
      <c r="C4354" s="90"/>
      <c r="D4354" s="48" t="s">
        <v>4134</v>
      </c>
      <c r="E4354" s="90"/>
      <c r="F4354" s="90"/>
      <c r="G4354" s="90"/>
      <c r="H4354" s="90"/>
      <c r="I4354" s="90"/>
      <c r="J4354" s="90"/>
      <c r="K4354" s="92"/>
    </row>
    <row r="4355" spans="2:11" ht="15.6" customHeight="1" x14ac:dyDescent="0.4">
      <c r="B4355" s="89">
        <v>2175</v>
      </c>
      <c r="C4355" s="89">
        <v>2782</v>
      </c>
      <c r="D4355" s="20" t="s">
        <v>4135</v>
      </c>
      <c r="E4355" s="89" t="s">
        <v>13</v>
      </c>
      <c r="F4355" s="89" t="s">
        <v>13</v>
      </c>
      <c r="G4355" s="89" t="s">
        <v>494</v>
      </c>
      <c r="H4355" s="89"/>
      <c r="I4355" s="89"/>
      <c r="J4355" s="89">
        <v>2002</v>
      </c>
      <c r="K4355" s="91" t="s">
        <v>19</v>
      </c>
    </row>
    <row r="4356" spans="2:11" ht="16.350000000000001" customHeight="1" thickBot="1" x14ac:dyDescent="0.45">
      <c r="B4356" s="90"/>
      <c r="C4356" s="90"/>
      <c r="D4356" s="48" t="s">
        <v>4136</v>
      </c>
      <c r="E4356" s="90"/>
      <c r="F4356" s="90"/>
      <c r="G4356" s="90"/>
      <c r="H4356" s="90"/>
      <c r="I4356" s="90"/>
      <c r="J4356" s="90"/>
      <c r="K4356" s="92"/>
    </row>
    <row r="4357" spans="2:11" ht="15.6" customHeight="1" x14ac:dyDescent="0.4">
      <c r="B4357" s="89">
        <v>2176</v>
      </c>
      <c r="C4357" s="89">
        <v>2783</v>
      </c>
      <c r="D4357" s="20" t="s">
        <v>4137</v>
      </c>
      <c r="E4357" s="89">
        <v>70</v>
      </c>
      <c r="F4357" s="89" t="s">
        <v>57</v>
      </c>
      <c r="G4357" s="89" t="s">
        <v>494</v>
      </c>
      <c r="H4357" s="89">
        <v>9</v>
      </c>
      <c r="I4357" s="89">
        <v>-5</v>
      </c>
      <c r="J4357" s="89">
        <v>2131</v>
      </c>
      <c r="K4357" s="91" t="s">
        <v>15</v>
      </c>
    </row>
    <row r="4358" spans="2:11" ht="16.350000000000001" customHeight="1" thickBot="1" x14ac:dyDescent="0.45">
      <c r="B4358" s="90"/>
      <c r="C4358" s="90"/>
      <c r="D4358" s="48" t="s">
        <v>4138</v>
      </c>
      <c r="E4358" s="90"/>
      <c r="F4358" s="90"/>
      <c r="G4358" s="90"/>
      <c r="H4358" s="90"/>
      <c r="I4358" s="90"/>
      <c r="J4358" s="90"/>
      <c r="K4358" s="92"/>
    </row>
    <row r="4359" spans="2:11" ht="15.6" customHeight="1" x14ac:dyDescent="0.4">
      <c r="B4359" s="89">
        <v>2177</v>
      </c>
      <c r="C4359" s="89">
        <v>3857</v>
      </c>
      <c r="D4359" s="20" t="s">
        <v>4139</v>
      </c>
      <c r="E4359" s="89">
        <v>77</v>
      </c>
      <c r="F4359" s="89" t="s">
        <v>13</v>
      </c>
      <c r="G4359" s="89" t="s">
        <v>494</v>
      </c>
      <c r="H4359" s="89">
        <v>9</v>
      </c>
      <c r="I4359" s="89">
        <v>-5</v>
      </c>
      <c r="J4359" s="89">
        <v>2098</v>
      </c>
      <c r="K4359" s="91" t="s">
        <v>15</v>
      </c>
    </row>
    <row r="4360" spans="2:11" ht="16.350000000000001" customHeight="1" thickBot="1" x14ac:dyDescent="0.45">
      <c r="B4360" s="90"/>
      <c r="C4360" s="90"/>
      <c r="D4360" s="48" t="s">
        <v>4140</v>
      </c>
      <c r="E4360" s="90"/>
      <c r="F4360" s="90"/>
      <c r="G4360" s="90"/>
      <c r="H4360" s="90"/>
      <c r="I4360" s="90"/>
      <c r="J4360" s="90"/>
      <c r="K4360" s="92"/>
    </row>
    <row r="4361" spans="2:11" ht="15.6" customHeight="1" x14ac:dyDescent="0.4">
      <c r="B4361" s="89">
        <v>2178</v>
      </c>
      <c r="C4361" s="89">
        <v>3774</v>
      </c>
      <c r="D4361" s="20" t="s">
        <v>4141</v>
      </c>
      <c r="E4361" s="89">
        <v>95</v>
      </c>
      <c r="F4361" s="89" t="s">
        <v>184</v>
      </c>
      <c r="G4361" s="89" t="s">
        <v>494</v>
      </c>
      <c r="H4361" s="89">
        <v>9</v>
      </c>
      <c r="I4361" s="89">
        <v>11</v>
      </c>
      <c r="J4361" s="89">
        <v>2219</v>
      </c>
      <c r="K4361" s="91" t="s">
        <v>15</v>
      </c>
    </row>
    <row r="4362" spans="2:11" ht="16.350000000000001" customHeight="1" thickBot="1" x14ac:dyDescent="0.45">
      <c r="B4362" s="90"/>
      <c r="C4362" s="90"/>
      <c r="D4362" s="48" t="s">
        <v>4142</v>
      </c>
      <c r="E4362" s="90"/>
      <c r="F4362" s="90"/>
      <c r="G4362" s="90"/>
      <c r="H4362" s="90"/>
      <c r="I4362" s="90"/>
      <c r="J4362" s="90"/>
      <c r="K4362" s="92"/>
    </row>
    <row r="4363" spans="2:11" ht="15.6" customHeight="1" x14ac:dyDescent="0.4">
      <c r="B4363" s="89">
        <v>2179</v>
      </c>
      <c r="C4363" s="89">
        <v>3775</v>
      </c>
      <c r="D4363" s="20" t="s">
        <v>4143</v>
      </c>
      <c r="E4363" s="89" t="s">
        <v>13</v>
      </c>
      <c r="F4363" s="89" t="s">
        <v>13</v>
      </c>
      <c r="G4363" s="89" t="s">
        <v>494</v>
      </c>
      <c r="H4363" s="89"/>
      <c r="I4363" s="89"/>
      <c r="J4363" s="89">
        <v>2096</v>
      </c>
      <c r="K4363" s="91" t="s">
        <v>15</v>
      </c>
    </row>
    <row r="4364" spans="2:11" ht="16.350000000000001" customHeight="1" thickBot="1" x14ac:dyDescent="0.45">
      <c r="B4364" s="90"/>
      <c r="C4364" s="90"/>
      <c r="D4364" s="48" t="s">
        <v>4144</v>
      </c>
      <c r="E4364" s="90"/>
      <c r="F4364" s="90"/>
      <c r="G4364" s="90"/>
      <c r="H4364" s="90"/>
      <c r="I4364" s="90"/>
      <c r="J4364" s="90"/>
      <c r="K4364" s="92"/>
    </row>
    <row r="4365" spans="2:11" ht="15.6" customHeight="1" x14ac:dyDescent="0.4">
      <c r="B4365" s="89">
        <v>2180</v>
      </c>
      <c r="C4365" s="89">
        <v>3854</v>
      </c>
      <c r="D4365" s="20" t="s">
        <v>4145</v>
      </c>
      <c r="E4365" s="89">
        <v>88</v>
      </c>
      <c r="F4365" s="89" t="s">
        <v>13</v>
      </c>
      <c r="G4365" s="89" t="s">
        <v>494</v>
      </c>
      <c r="H4365" s="89">
        <v>9</v>
      </c>
      <c r="I4365" s="89">
        <v>6</v>
      </c>
      <c r="J4365" s="89">
        <v>2125</v>
      </c>
      <c r="K4365" s="91" t="s">
        <v>15</v>
      </c>
    </row>
    <row r="4366" spans="2:11" ht="16.350000000000001" customHeight="1" thickBot="1" x14ac:dyDescent="0.45">
      <c r="B4366" s="90"/>
      <c r="C4366" s="90"/>
      <c r="D4366" s="48" t="s">
        <v>4146</v>
      </c>
      <c r="E4366" s="90"/>
      <c r="F4366" s="90"/>
      <c r="G4366" s="90"/>
      <c r="H4366" s="90"/>
      <c r="I4366" s="90"/>
      <c r="J4366" s="90"/>
      <c r="K4366" s="92"/>
    </row>
    <row r="4367" spans="2:11" ht="15.6" customHeight="1" x14ac:dyDescent="0.4">
      <c r="B4367" s="89">
        <v>2181</v>
      </c>
      <c r="C4367" s="89">
        <v>4099</v>
      </c>
      <c r="D4367" s="20" t="s">
        <v>6177</v>
      </c>
      <c r="E4367" s="89" t="s">
        <v>510</v>
      </c>
      <c r="F4367" s="89" t="s">
        <v>13</v>
      </c>
      <c r="G4367" s="89" t="s">
        <v>494</v>
      </c>
      <c r="H4367" s="89">
        <v>9</v>
      </c>
      <c r="I4367" s="89">
        <v>13</v>
      </c>
      <c r="J4367" s="89">
        <v>2105</v>
      </c>
      <c r="K4367" s="91" t="s">
        <v>15</v>
      </c>
    </row>
    <row r="4368" spans="2:11" ht="16.350000000000001" customHeight="1" thickBot="1" x14ac:dyDescent="0.45">
      <c r="B4368" s="90"/>
      <c r="C4368" s="90"/>
      <c r="D4368" s="48" t="s">
        <v>6333</v>
      </c>
      <c r="E4368" s="90"/>
      <c r="F4368" s="90"/>
      <c r="G4368" s="90"/>
      <c r="H4368" s="90"/>
      <c r="I4368" s="90"/>
      <c r="J4368" s="90"/>
      <c r="K4368" s="92"/>
    </row>
    <row r="4369" spans="2:11" ht="15.6" customHeight="1" x14ac:dyDescent="0.4">
      <c r="B4369" s="89">
        <v>2182</v>
      </c>
      <c r="C4369" s="89">
        <v>3776</v>
      </c>
      <c r="D4369" s="20" t="s">
        <v>4147</v>
      </c>
      <c r="E4369" s="89">
        <v>97</v>
      </c>
      <c r="F4369" s="89" t="s">
        <v>13</v>
      </c>
      <c r="G4369" s="89" t="s">
        <v>494</v>
      </c>
      <c r="H4369" s="89"/>
      <c r="I4369" s="89"/>
      <c r="J4369" s="89">
        <v>2111</v>
      </c>
      <c r="K4369" s="91" t="s">
        <v>15</v>
      </c>
    </row>
    <row r="4370" spans="2:11" ht="16.350000000000001" customHeight="1" thickBot="1" x14ac:dyDescent="0.45">
      <c r="B4370" s="90"/>
      <c r="C4370" s="90"/>
      <c r="D4370" s="48" t="s">
        <v>4148</v>
      </c>
      <c r="E4370" s="90"/>
      <c r="F4370" s="90"/>
      <c r="G4370" s="90"/>
      <c r="H4370" s="90"/>
      <c r="I4370" s="90"/>
      <c r="J4370" s="90"/>
      <c r="K4370" s="92"/>
    </row>
    <row r="4371" spans="2:11" ht="15.6" customHeight="1" x14ac:dyDescent="0.4">
      <c r="B4371" s="89">
        <v>2183</v>
      </c>
      <c r="C4371" s="89">
        <v>2784</v>
      </c>
      <c r="D4371" s="20" t="s">
        <v>4149</v>
      </c>
      <c r="E4371" s="89">
        <v>95</v>
      </c>
      <c r="F4371" s="89" t="s">
        <v>13</v>
      </c>
      <c r="G4371" s="89" t="s">
        <v>32</v>
      </c>
      <c r="H4371" s="89"/>
      <c r="I4371" s="89"/>
      <c r="J4371" s="89">
        <v>2092</v>
      </c>
      <c r="K4371" s="91" t="s">
        <v>19</v>
      </c>
    </row>
    <row r="4372" spans="2:11" ht="16.350000000000001" customHeight="1" thickBot="1" x14ac:dyDescent="0.45">
      <c r="B4372" s="90"/>
      <c r="C4372" s="90"/>
      <c r="D4372" s="48" t="s">
        <v>4150</v>
      </c>
      <c r="E4372" s="90"/>
      <c r="F4372" s="90"/>
      <c r="G4372" s="90"/>
      <c r="H4372" s="90"/>
      <c r="I4372" s="90"/>
      <c r="J4372" s="90"/>
      <c r="K4372" s="92"/>
    </row>
    <row r="4373" spans="2:11" ht="15.6" customHeight="1" x14ac:dyDescent="0.4">
      <c r="B4373" s="89">
        <v>2184</v>
      </c>
      <c r="C4373" s="89">
        <v>2785</v>
      </c>
      <c r="D4373" s="20" t="s">
        <v>4151</v>
      </c>
      <c r="E4373" s="89">
        <v>57</v>
      </c>
      <c r="F4373" s="89" t="s">
        <v>13</v>
      </c>
      <c r="G4373" s="89" t="s">
        <v>32</v>
      </c>
      <c r="H4373" s="89"/>
      <c r="I4373" s="89"/>
      <c r="J4373" s="89">
        <v>1992</v>
      </c>
      <c r="K4373" s="91" t="s">
        <v>19</v>
      </c>
    </row>
    <row r="4374" spans="2:11" ht="16.350000000000001" customHeight="1" thickBot="1" x14ac:dyDescent="0.45">
      <c r="B4374" s="90"/>
      <c r="C4374" s="90"/>
      <c r="D4374" s="48" t="s">
        <v>4152</v>
      </c>
      <c r="E4374" s="90"/>
      <c r="F4374" s="90"/>
      <c r="G4374" s="90"/>
      <c r="H4374" s="90"/>
      <c r="I4374" s="90"/>
      <c r="J4374" s="90"/>
      <c r="K4374" s="92"/>
    </row>
    <row r="4375" spans="2:11" ht="15.6" customHeight="1" x14ac:dyDescent="0.4">
      <c r="B4375" s="89">
        <v>2185</v>
      </c>
      <c r="C4375" s="89">
        <v>2786</v>
      </c>
      <c r="D4375" s="20" t="s">
        <v>4153</v>
      </c>
      <c r="E4375" s="89" t="s">
        <v>13</v>
      </c>
      <c r="F4375" s="89" t="s">
        <v>13</v>
      </c>
      <c r="G4375" s="89" t="s">
        <v>32</v>
      </c>
      <c r="H4375" s="89"/>
      <c r="I4375" s="89"/>
      <c r="J4375" s="89">
        <v>2060</v>
      </c>
      <c r="K4375" s="91" t="s">
        <v>19</v>
      </c>
    </row>
    <row r="4376" spans="2:11" ht="16.350000000000001" customHeight="1" thickBot="1" x14ac:dyDescent="0.45">
      <c r="B4376" s="90"/>
      <c r="C4376" s="90"/>
      <c r="D4376" s="48" t="s">
        <v>4154</v>
      </c>
      <c r="E4376" s="90"/>
      <c r="F4376" s="90"/>
      <c r="G4376" s="90"/>
      <c r="H4376" s="90"/>
      <c r="I4376" s="90"/>
      <c r="J4376" s="90"/>
      <c r="K4376" s="92"/>
    </row>
    <row r="4377" spans="2:11" ht="15.6" customHeight="1" x14ac:dyDescent="0.4">
      <c r="B4377" s="89">
        <v>2186</v>
      </c>
      <c r="C4377" s="89">
        <v>4165</v>
      </c>
      <c r="D4377" s="20" t="s">
        <v>6562</v>
      </c>
      <c r="E4377" s="89" t="s">
        <v>62</v>
      </c>
      <c r="F4377" s="89" t="s">
        <v>13</v>
      </c>
      <c r="G4377" s="89" t="s">
        <v>79</v>
      </c>
      <c r="H4377" s="89">
        <v>7</v>
      </c>
      <c r="I4377" s="89">
        <v>-5</v>
      </c>
      <c r="J4377" s="89">
        <v>2095</v>
      </c>
      <c r="K4377" s="91" t="s">
        <v>15</v>
      </c>
    </row>
    <row r="4378" spans="2:11" ht="16.350000000000001" customHeight="1" thickBot="1" x14ac:dyDescent="0.45">
      <c r="B4378" s="90"/>
      <c r="C4378" s="90"/>
      <c r="D4378" s="48" t="s">
        <v>6418</v>
      </c>
      <c r="E4378" s="90"/>
      <c r="F4378" s="90"/>
      <c r="G4378" s="90"/>
      <c r="H4378" s="90"/>
      <c r="I4378" s="90"/>
      <c r="J4378" s="90"/>
      <c r="K4378" s="92"/>
    </row>
    <row r="4379" spans="2:11" ht="15.6" customHeight="1" x14ac:dyDescent="0.4">
      <c r="B4379" s="89">
        <v>2187</v>
      </c>
      <c r="C4379" s="89">
        <v>2787</v>
      </c>
      <c r="D4379" s="20" t="s">
        <v>4155</v>
      </c>
      <c r="E4379" s="89" t="s">
        <v>13</v>
      </c>
      <c r="F4379" s="89" t="s">
        <v>13</v>
      </c>
      <c r="G4379" s="89" t="s">
        <v>14</v>
      </c>
      <c r="H4379" s="89"/>
      <c r="I4379" s="89"/>
      <c r="J4379" s="89">
        <v>2047</v>
      </c>
      <c r="K4379" s="91" t="s">
        <v>19</v>
      </c>
    </row>
    <row r="4380" spans="2:11" ht="16.350000000000001" customHeight="1" thickBot="1" x14ac:dyDescent="0.45">
      <c r="B4380" s="90"/>
      <c r="C4380" s="90"/>
      <c r="D4380" s="48" t="s">
        <v>4156</v>
      </c>
      <c r="E4380" s="90"/>
      <c r="F4380" s="90"/>
      <c r="G4380" s="90"/>
      <c r="H4380" s="90"/>
      <c r="I4380" s="90"/>
      <c r="J4380" s="90"/>
      <c r="K4380" s="92"/>
    </row>
    <row r="4381" spans="2:11" ht="15.6" customHeight="1" x14ac:dyDescent="0.4">
      <c r="B4381" s="89">
        <v>2188</v>
      </c>
      <c r="C4381" s="89">
        <v>4133</v>
      </c>
      <c r="D4381" s="20" t="s">
        <v>6312</v>
      </c>
      <c r="E4381" s="89" t="s">
        <v>1439</v>
      </c>
      <c r="F4381" s="89" t="s">
        <v>13</v>
      </c>
      <c r="G4381" s="89" t="s">
        <v>79</v>
      </c>
      <c r="H4381" s="89"/>
      <c r="I4381" s="89"/>
      <c r="J4381" s="89">
        <v>2070</v>
      </c>
      <c r="K4381" s="91" t="s">
        <v>15</v>
      </c>
    </row>
    <row r="4382" spans="2:11" ht="16.350000000000001" customHeight="1" thickBot="1" x14ac:dyDescent="0.45">
      <c r="B4382" s="90"/>
      <c r="C4382" s="90"/>
      <c r="D4382" s="48" t="s">
        <v>6253</v>
      </c>
      <c r="E4382" s="90"/>
      <c r="F4382" s="90"/>
      <c r="G4382" s="90"/>
      <c r="H4382" s="90"/>
      <c r="I4382" s="90"/>
      <c r="J4382" s="90"/>
      <c r="K4382" s="92"/>
    </row>
    <row r="4383" spans="2:11" ht="15.6" customHeight="1" x14ac:dyDescent="0.4">
      <c r="B4383" s="89">
        <v>2189</v>
      </c>
      <c r="C4383" s="89">
        <v>2788</v>
      </c>
      <c r="D4383" s="20" t="s">
        <v>4157</v>
      </c>
      <c r="E4383" s="89">
        <v>62</v>
      </c>
      <c r="F4383" s="89" t="s">
        <v>13</v>
      </c>
      <c r="G4383" s="89" t="s">
        <v>169</v>
      </c>
      <c r="H4383" s="89"/>
      <c r="I4383" s="89"/>
      <c r="J4383" s="89">
        <v>2179</v>
      </c>
      <c r="K4383" s="91" t="s">
        <v>19</v>
      </c>
    </row>
    <row r="4384" spans="2:11" ht="16.350000000000001" customHeight="1" thickBot="1" x14ac:dyDescent="0.45">
      <c r="B4384" s="90"/>
      <c r="C4384" s="90"/>
      <c r="D4384" s="48" t="s">
        <v>4158</v>
      </c>
      <c r="E4384" s="90"/>
      <c r="F4384" s="90"/>
      <c r="G4384" s="90"/>
      <c r="H4384" s="90"/>
      <c r="I4384" s="90"/>
      <c r="J4384" s="90"/>
      <c r="K4384" s="92"/>
    </row>
    <row r="4385" spans="2:11" ht="15.6" customHeight="1" x14ac:dyDescent="0.4">
      <c r="B4385" s="89">
        <v>2190</v>
      </c>
      <c r="C4385" s="89">
        <v>4128</v>
      </c>
      <c r="D4385" s="20" t="s">
        <v>6307</v>
      </c>
      <c r="E4385" s="89" t="s">
        <v>6248</v>
      </c>
      <c r="F4385" s="89" t="s">
        <v>13</v>
      </c>
      <c r="G4385" s="89" t="s">
        <v>79</v>
      </c>
      <c r="H4385" s="89"/>
      <c r="I4385" s="89"/>
      <c r="J4385" s="89">
        <v>2114</v>
      </c>
      <c r="K4385" s="91" t="s">
        <v>15</v>
      </c>
    </row>
    <row r="4386" spans="2:11" ht="16.350000000000001" customHeight="1" thickBot="1" x14ac:dyDescent="0.45">
      <c r="B4386" s="90"/>
      <c r="C4386" s="90"/>
      <c r="D4386" s="48" t="s">
        <v>6247</v>
      </c>
      <c r="E4386" s="90"/>
      <c r="F4386" s="90"/>
      <c r="G4386" s="90"/>
      <c r="H4386" s="90"/>
      <c r="I4386" s="90"/>
      <c r="J4386" s="90"/>
      <c r="K4386" s="92"/>
    </row>
    <row r="4387" spans="2:11" ht="15.6" customHeight="1" x14ac:dyDescent="0.4">
      <c r="B4387" s="89">
        <v>2191</v>
      </c>
      <c r="C4387" s="89">
        <v>2789</v>
      </c>
      <c r="D4387" s="20" t="s">
        <v>4159</v>
      </c>
      <c r="E4387" s="89" t="s">
        <v>13</v>
      </c>
      <c r="F4387" s="89" t="s">
        <v>13</v>
      </c>
      <c r="G4387" s="89" t="s">
        <v>85</v>
      </c>
      <c r="H4387" s="89"/>
      <c r="I4387" s="89"/>
      <c r="J4387" s="89">
        <v>2098</v>
      </c>
      <c r="K4387" s="91" t="s">
        <v>19</v>
      </c>
    </row>
    <row r="4388" spans="2:11" ht="16.350000000000001" customHeight="1" thickBot="1" x14ac:dyDescent="0.45">
      <c r="B4388" s="90"/>
      <c r="C4388" s="90"/>
      <c r="D4388" s="48" t="s">
        <v>4160</v>
      </c>
      <c r="E4388" s="90"/>
      <c r="F4388" s="90"/>
      <c r="G4388" s="90"/>
      <c r="H4388" s="90"/>
      <c r="I4388" s="90"/>
      <c r="J4388" s="90"/>
      <c r="K4388" s="92"/>
    </row>
    <row r="4389" spans="2:11" ht="15.6" customHeight="1" x14ac:dyDescent="0.4">
      <c r="B4389" s="89">
        <v>2192</v>
      </c>
      <c r="C4389" s="89">
        <v>2791</v>
      </c>
      <c r="D4389" s="20" t="s">
        <v>6104</v>
      </c>
      <c r="E4389" s="89">
        <v>40</v>
      </c>
      <c r="F4389" s="89" t="s">
        <v>134</v>
      </c>
      <c r="G4389" s="89" t="s">
        <v>79</v>
      </c>
      <c r="H4389" s="89">
        <f>13+7+9</f>
        <v>29</v>
      </c>
      <c r="I4389" s="89">
        <f>0+4-6</f>
        <v>-2</v>
      </c>
      <c r="J4389" s="89">
        <v>2285</v>
      </c>
      <c r="K4389" s="91" t="s">
        <v>15</v>
      </c>
    </row>
    <row r="4390" spans="2:11" ht="16.350000000000001" customHeight="1" thickBot="1" x14ac:dyDescent="0.45">
      <c r="B4390" s="90"/>
      <c r="C4390" s="90"/>
      <c r="D4390" s="48" t="s">
        <v>4163</v>
      </c>
      <c r="E4390" s="90"/>
      <c r="F4390" s="90"/>
      <c r="G4390" s="90"/>
      <c r="H4390" s="90"/>
      <c r="I4390" s="90"/>
      <c r="J4390" s="90"/>
      <c r="K4390" s="92"/>
    </row>
    <row r="4391" spans="2:11" ht="15.6" customHeight="1" x14ac:dyDescent="0.4">
      <c r="B4391" s="89">
        <v>2193</v>
      </c>
      <c r="C4391" s="89">
        <v>2790</v>
      </c>
      <c r="D4391" s="20" t="s">
        <v>4161</v>
      </c>
      <c r="E4391" s="89">
        <v>44</v>
      </c>
      <c r="F4391" s="89" t="s">
        <v>57</v>
      </c>
      <c r="G4391" s="89" t="s">
        <v>116</v>
      </c>
      <c r="H4391" s="89"/>
      <c r="I4391" s="89"/>
      <c r="J4391" s="89">
        <v>2127</v>
      </c>
      <c r="K4391" s="91" t="s">
        <v>15</v>
      </c>
    </row>
    <row r="4392" spans="2:11" ht="16.350000000000001" customHeight="1" thickBot="1" x14ac:dyDescent="0.45">
      <c r="B4392" s="90"/>
      <c r="C4392" s="90"/>
      <c r="D4392" s="48" t="s">
        <v>4162</v>
      </c>
      <c r="E4392" s="90"/>
      <c r="F4392" s="90"/>
      <c r="G4392" s="90"/>
      <c r="H4392" s="90"/>
      <c r="I4392" s="90"/>
      <c r="J4392" s="90"/>
      <c r="K4392" s="92"/>
    </row>
    <row r="4393" spans="2:11" ht="15.6" customHeight="1" x14ac:dyDescent="0.4">
      <c r="B4393" s="89">
        <v>2194</v>
      </c>
      <c r="C4393" s="89">
        <v>2792</v>
      </c>
      <c r="D4393" s="20" t="s">
        <v>4164</v>
      </c>
      <c r="E4393" s="89">
        <v>95</v>
      </c>
      <c r="F4393" s="89" t="s">
        <v>57</v>
      </c>
      <c r="G4393" s="89" t="s">
        <v>85</v>
      </c>
      <c r="H4393" s="89"/>
      <c r="I4393" s="89"/>
      <c r="J4393" s="89">
        <v>2199</v>
      </c>
      <c r="K4393" s="91" t="s">
        <v>19</v>
      </c>
    </row>
    <row r="4394" spans="2:11" ht="16.350000000000001" customHeight="1" thickBot="1" x14ac:dyDescent="0.45">
      <c r="B4394" s="90"/>
      <c r="C4394" s="90"/>
      <c r="D4394" s="48" t="s">
        <v>4165</v>
      </c>
      <c r="E4394" s="90"/>
      <c r="F4394" s="90"/>
      <c r="G4394" s="90"/>
      <c r="H4394" s="90"/>
      <c r="I4394" s="90"/>
      <c r="J4394" s="90"/>
      <c r="K4394" s="92"/>
    </row>
    <row r="4395" spans="2:11" ht="15.6" customHeight="1" x14ac:dyDescent="0.4">
      <c r="B4395" s="89">
        <v>2195</v>
      </c>
      <c r="C4395" s="89">
        <v>2793</v>
      </c>
      <c r="D4395" s="20" t="s">
        <v>4166</v>
      </c>
      <c r="E4395" s="89">
        <v>93</v>
      </c>
      <c r="F4395" s="89" t="s">
        <v>184</v>
      </c>
      <c r="G4395" s="89" t="s">
        <v>29</v>
      </c>
      <c r="H4395" s="89"/>
      <c r="I4395" s="89"/>
      <c r="J4395" s="89">
        <v>2328</v>
      </c>
      <c r="K4395" s="91" t="s">
        <v>15</v>
      </c>
    </row>
    <row r="4396" spans="2:11" ht="16.350000000000001" customHeight="1" thickBot="1" x14ac:dyDescent="0.45">
      <c r="B4396" s="90"/>
      <c r="C4396" s="90"/>
      <c r="D4396" s="48" t="s">
        <v>4167</v>
      </c>
      <c r="E4396" s="90"/>
      <c r="F4396" s="90"/>
      <c r="G4396" s="90"/>
      <c r="H4396" s="90"/>
      <c r="I4396" s="90"/>
      <c r="J4396" s="90"/>
      <c r="K4396" s="92"/>
    </row>
    <row r="4397" spans="2:11" ht="15.6" customHeight="1" x14ac:dyDescent="0.4">
      <c r="B4397" s="89">
        <v>2196</v>
      </c>
      <c r="C4397" s="89">
        <v>2794</v>
      </c>
      <c r="D4397" s="20" t="s">
        <v>4168</v>
      </c>
      <c r="E4397" s="89" t="s">
        <v>13</v>
      </c>
      <c r="F4397" s="89" t="s">
        <v>13</v>
      </c>
      <c r="G4397" s="89" t="s">
        <v>29</v>
      </c>
      <c r="H4397" s="89"/>
      <c r="I4397" s="89"/>
      <c r="J4397" s="89">
        <v>2044</v>
      </c>
      <c r="K4397" s="91" t="s">
        <v>19</v>
      </c>
    </row>
    <row r="4398" spans="2:11" ht="16.350000000000001" customHeight="1" thickBot="1" x14ac:dyDescent="0.45">
      <c r="B4398" s="90"/>
      <c r="C4398" s="90"/>
      <c r="D4398" s="48" t="s">
        <v>4169</v>
      </c>
      <c r="E4398" s="90"/>
      <c r="F4398" s="90"/>
      <c r="G4398" s="90"/>
      <c r="H4398" s="90"/>
      <c r="I4398" s="90"/>
      <c r="J4398" s="90"/>
      <c r="K4398" s="92"/>
    </row>
    <row r="4399" spans="2:11" ht="15.6" customHeight="1" x14ac:dyDescent="0.4">
      <c r="B4399" s="89">
        <v>2197</v>
      </c>
      <c r="C4399" s="89">
        <v>2795</v>
      </c>
      <c r="D4399" s="20" t="s">
        <v>4170</v>
      </c>
      <c r="E4399" s="89" t="s">
        <v>13</v>
      </c>
      <c r="F4399" s="89" t="s">
        <v>13</v>
      </c>
      <c r="G4399" s="89" t="s">
        <v>29</v>
      </c>
      <c r="H4399" s="89"/>
      <c r="I4399" s="89"/>
      <c r="J4399" s="89">
        <v>2015</v>
      </c>
      <c r="K4399" s="91" t="s">
        <v>19</v>
      </c>
    </row>
    <row r="4400" spans="2:11" ht="16.350000000000001" customHeight="1" thickBot="1" x14ac:dyDescent="0.45">
      <c r="B4400" s="90"/>
      <c r="C4400" s="90"/>
      <c r="D4400" s="48" t="s">
        <v>4171</v>
      </c>
      <c r="E4400" s="90"/>
      <c r="F4400" s="90"/>
      <c r="G4400" s="90"/>
      <c r="H4400" s="90"/>
      <c r="I4400" s="90"/>
      <c r="J4400" s="90"/>
      <c r="K4400" s="92"/>
    </row>
    <row r="4401" spans="2:11" ht="15.6" customHeight="1" x14ac:dyDescent="0.4">
      <c r="B4401" s="89">
        <v>2198</v>
      </c>
      <c r="C4401" s="89">
        <v>2796</v>
      </c>
      <c r="D4401" s="20" t="s">
        <v>4172</v>
      </c>
      <c r="E4401" s="89">
        <v>39</v>
      </c>
      <c r="F4401" s="89" t="s">
        <v>13</v>
      </c>
      <c r="G4401" s="89" t="s">
        <v>169</v>
      </c>
      <c r="H4401" s="89"/>
      <c r="I4401" s="89"/>
      <c r="J4401" s="89">
        <v>2108</v>
      </c>
      <c r="K4401" s="91" t="s">
        <v>19</v>
      </c>
    </row>
    <row r="4402" spans="2:11" ht="16.350000000000001" customHeight="1" thickBot="1" x14ac:dyDescent="0.45">
      <c r="B4402" s="90"/>
      <c r="C4402" s="90"/>
      <c r="D4402" s="48" t="s">
        <v>4173</v>
      </c>
      <c r="E4402" s="90"/>
      <c r="F4402" s="90"/>
      <c r="G4402" s="90"/>
      <c r="H4402" s="90"/>
      <c r="I4402" s="90"/>
      <c r="J4402" s="90"/>
      <c r="K4402" s="92"/>
    </row>
    <row r="4403" spans="2:11" ht="15.6" customHeight="1" x14ac:dyDescent="0.4">
      <c r="B4403" s="89">
        <v>2199</v>
      </c>
      <c r="C4403" s="89">
        <v>2797</v>
      </c>
      <c r="D4403" s="20" t="s">
        <v>4174</v>
      </c>
      <c r="E4403" s="89" t="s">
        <v>13</v>
      </c>
      <c r="F4403" s="89" t="s">
        <v>13</v>
      </c>
      <c r="G4403" s="89" t="s">
        <v>29</v>
      </c>
      <c r="H4403" s="89"/>
      <c r="I4403" s="89"/>
      <c r="J4403" s="89">
        <v>1985</v>
      </c>
      <c r="K4403" s="91" t="s">
        <v>19</v>
      </c>
    </row>
    <row r="4404" spans="2:11" ht="16.350000000000001" customHeight="1" thickBot="1" x14ac:dyDescent="0.45">
      <c r="B4404" s="90"/>
      <c r="C4404" s="90"/>
      <c r="D4404" s="48" t="s">
        <v>4175</v>
      </c>
      <c r="E4404" s="90"/>
      <c r="F4404" s="90"/>
      <c r="G4404" s="90"/>
      <c r="H4404" s="90"/>
      <c r="I4404" s="90"/>
      <c r="J4404" s="90"/>
      <c r="K4404" s="92"/>
    </row>
    <row r="4405" spans="2:11" ht="15.6" customHeight="1" x14ac:dyDescent="0.4">
      <c r="B4405" s="89">
        <v>2200</v>
      </c>
      <c r="C4405" s="89">
        <v>2798</v>
      </c>
      <c r="D4405" s="20" t="s">
        <v>4176</v>
      </c>
      <c r="E4405" s="89" t="s">
        <v>189</v>
      </c>
      <c r="F4405" s="89" t="s">
        <v>13</v>
      </c>
      <c r="G4405" s="89" t="s">
        <v>292</v>
      </c>
      <c r="H4405" s="89"/>
      <c r="I4405" s="89"/>
      <c r="J4405" s="89">
        <v>2046</v>
      </c>
      <c r="K4405" s="91" t="s">
        <v>19</v>
      </c>
    </row>
    <row r="4406" spans="2:11" ht="16.350000000000001" customHeight="1" thickBot="1" x14ac:dyDescent="0.45">
      <c r="B4406" s="90"/>
      <c r="C4406" s="90"/>
      <c r="D4406" s="48" t="s">
        <v>4177</v>
      </c>
      <c r="E4406" s="90"/>
      <c r="F4406" s="90"/>
      <c r="G4406" s="90"/>
      <c r="H4406" s="90"/>
      <c r="I4406" s="90"/>
      <c r="J4406" s="90"/>
      <c r="K4406" s="92"/>
    </row>
    <row r="4407" spans="2:11" ht="15.6" customHeight="1" x14ac:dyDescent="0.4">
      <c r="B4407" s="89">
        <v>2201</v>
      </c>
      <c r="C4407" s="89">
        <v>2799</v>
      </c>
      <c r="D4407" s="20" t="s">
        <v>4178</v>
      </c>
      <c r="E4407" s="89">
        <v>79</v>
      </c>
      <c r="F4407" s="89" t="s">
        <v>184</v>
      </c>
      <c r="G4407" s="89" t="s">
        <v>469</v>
      </c>
      <c r="H4407" s="89"/>
      <c r="I4407" s="89"/>
      <c r="J4407" s="89">
        <v>2237</v>
      </c>
      <c r="K4407" s="91" t="s">
        <v>19</v>
      </c>
    </row>
    <row r="4408" spans="2:11" ht="16.350000000000001" customHeight="1" thickBot="1" x14ac:dyDescent="0.45">
      <c r="B4408" s="90"/>
      <c r="C4408" s="90"/>
      <c r="D4408" s="48" t="s">
        <v>4179</v>
      </c>
      <c r="E4408" s="90"/>
      <c r="F4408" s="90"/>
      <c r="G4408" s="90"/>
      <c r="H4408" s="90"/>
      <c r="I4408" s="90"/>
      <c r="J4408" s="90"/>
      <c r="K4408" s="92"/>
    </row>
    <row r="4409" spans="2:11" ht="15.6" customHeight="1" x14ac:dyDescent="0.4">
      <c r="B4409" s="89">
        <v>2202</v>
      </c>
      <c r="C4409" s="89">
        <v>2800</v>
      </c>
      <c r="D4409" s="20" t="s">
        <v>4180</v>
      </c>
      <c r="E4409" s="89">
        <v>97</v>
      </c>
      <c r="F4409" s="89" t="s">
        <v>13</v>
      </c>
      <c r="G4409" s="89" t="s">
        <v>29</v>
      </c>
      <c r="H4409" s="89"/>
      <c r="I4409" s="89"/>
      <c r="J4409" s="89">
        <v>2057</v>
      </c>
      <c r="K4409" s="91" t="s">
        <v>19</v>
      </c>
    </row>
    <row r="4410" spans="2:11" ht="16.350000000000001" customHeight="1" thickBot="1" x14ac:dyDescent="0.45">
      <c r="B4410" s="90"/>
      <c r="C4410" s="90"/>
      <c r="D4410" s="48" t="s">
        <v>4181</v>
      </c>
      <c r="E4410" s="90"/>
      <c r="F4410" s="90"/>
      <c r="G4410" s="90"/>
      <c r="H4410" s="90"/>
      <c r="I4410" s="90"/>
      <c r="J4410" s="90"/>
      <c r="K4410" s="92"/>
    </row>
    <row r="4411" spans="2:11" ht="15.6" customHeight="1" x14ac:dyDescent="0.4">
      <c r="B4411" s="89">
        <v>2203</v>
      </c>
      <c r="C4411" s="89">
        <v>2801</v>
      </c>
      <c r="D4411" s="20" t="s">
        <v>4182</v>
      </c>
      <c r="E4411" s="89" t="s">
        <v>13</v>
      </c>
      <c r="F4411" s="89" t="s">
        <v>13</v>
      </c>
      <c r="G4411" s="89" t="s">
        <v>193</v>
      </c>
      <c r="H4411" s="89"/>
      <c r="I4411" s="89"/>
      <c r="J4411" s="89">
        <v>2082</v>
      </c>
      <c r="K4411" s="91" t="s">
        <v>19</v>
      </c>
    </row>
    <row r="4412" spans="2:11" ht="16.350000000000001" customHeight="1" thickBot="1" x14ac:dyDescent="0.45">
      <c r="B4412" s="90"/>
      <c r="C4412" s="90"/>
      <c r="D4412" s="48" t="s">
        <v>4183</v>
      </c>
      <c r="E4412" s="90"/>
      <c r="F4412" s="90"/>
      <c r="G4412" s="90"/>
      <c r="H4412" s="90"/>
      <c r="I4412" s="90"/>
      <c r="J4412" s="90"/>
      <c r="K4412" s="92"/>
    </row>
    <row r="4413" spans="2:11" ht="15.6" customHeight="1" x14ac:dyDescent="0.4">
      <c r="B4413" s="89">
        <v>2204</v>
      </c>
      <c r="C4413" s="89">
        <v>2802</v>
      </c>
      <c r="D4413" s="20" t="s">
        <v>4184</v>
      </c>
      <c r="E4413" s="89">
        <v>84</v>
      </c>
      <c r="F4413" s="89" t="s">
        <v>13</v>
      </c>
      <c r="G4413" s="89" t="s">
        <v>79</v>
      </c>
      <c r="H4413" s="89"/>
      <c r="I4413" s="89"/>
      <c r="J4413" s="89">
        <v>2065</v>
      </c>
      <c r="K4413" s="91" t="s">
        <v>19</v>
      </c>
    </row>
    <row r="4414" spans="2:11" ht="16.350000000000001" customHeight="1" thickBot="1" x14ac:dyDescent="0.45">
      <c r="B4414" s="90"/>
      <c r="C4414" s="90"/>
      <c r="D4414" s="48" t="s">
        <v>4185</v>
      </c>
      <c r="E4414" s="90"/>
      <c r="F4414" s="90"/>
      <c r="G4414" s="90"/>
      <c r="H4414" s="90"/>
      <c r="I4414" s="90"/>
      <c r="J4414" s="90"/>
      <c r="K4414" s="92"/>
    </row>
    <row r="4415" spans="2:11" ht="15.6" customHeight="1" x14ac:dyDescent="0.4">
      <c r="B4415" s="89">
        <v>2205</v>
      </c>
      <c r="C4415" s="89">
        <v>2803</v>
      </c>
      <c r="D4415" s="20" t="s">
        <v>4186</v>
      </c>
      <c r="E4415" s="89">
        <v>60</v>
      </c>
      <c r="F4415" s="89" t="s">
        <v>13</v>
      </c>
      <c r="G4415" s="89" t="s">
        <v>103</v>
      </c>
      <c r="H4415" s="89"/>
      <c r="I4415" s="89"/>
      <c r="J4415" s="89">
        <v>2035</v>
      </c>
      <c r="K4415" s="91" t="s">
        <v>19</v>
      </c>
    </row>
    <row r="4416" spans="2:11" ht="16.350000000000001" customHeight="1" thickBot="1" x14ac:dyDescent="0.45">
      <c r="B4416" s="90"/>
      <c r="C4416" s="90"/>
      <c r="D4416" s="48" t="s">
        <v>4187</v>
      </c>
      <c r="E4416" s="90"/>
      <c r="F4416" s="90"/>
      <c r="G4416" s="90"/>
      <c r="H4416" s="90"/>
      <c r="I4416" s="90"/>
      <c r="J4416" s="90"/>
      <c r="K4416" s="92"/>
    </row>
    <row r="4417" spans="2:11" ht="15.6" customHeight="1" x14ac:dyDescent="0.4">
      <c r="B4417" s="89">
        <v>2206</v>
      </c>
      <c r="C4417" s="89">
        <v>2804</v>
      </c>
      <c r="D4417" s="20" t="s">
        <v>4188</v>
      </c>
      <c r="E4417" s="89">
        <v>99</v>
      </c>
      <c r="F4417" s="89" t="s">
        <v>13</v>
      </c>
      <c r="G4417" s="89" t="s">
        <v>103</v>
      </c>
      <c r="H4417" s="89"/>
      <c r="I4417" s="89"/>
      <c r="J4417" s="89">
        <v>2077</v>
      </c>
      <c r="K4417" s="91" t="s">
        <v>19</v>
      </c>
    </row>
    <row r="4418" spans="2:11" ht="16.350000000000001" customHeight="1" thickBot="1" x14ac:dyDescent="0.45">
      <c r="B4418" s="90"/>
      <c r="C4418" s="90"/>
      <c r="D4418" s="48" t="s">
        <v>4189</v>
      </c>
      <c r="E4418" s="90"/>
      <c r="F4418" s="90"/>
      <c r="G4418" s="90"/>
      <c r="H4418" s="90"/>
      <c r="I4418" s="90"/>
      <c r="J4418" s="90"/>
      <c r="K4418" s="92"/>
    </row>
    <row r="4419" spans="2:11" ht="15.6" customHeight="1" x14ac:dyDescent="0.4">
      <c r="B4419" s="89">
        <v>2207</v>
      </c>
      <c r="C4419" s="89">
        <v>2805</v>
      </c>
      <c r="D4419" s="20" t="s">
        <v>4190</v>
      </c>
      <c r="E4419" s="89">
        <v>96</v>
      </c>
      <c r="F4419" s="89" t="s">
        <v>13</v>
      </c>
      <c r="G4419" s="89" t="s">
        <v>103</v>
      </c>
      <c r="H4419" s="89"/>
      <c r="I4419" s="89"/>
      <c r="J4419" s="89">
        <v>1972</v>
      </c>
      <c r="K4419" s="91" t="s">
        <v>19</v>
      </c>
    </row>
    <row r="4420" spans="2:11" ht="16.350000000000001" customHeight="1" thickBot="1" x14ac:dyDescent="0.45">
      <c r="B4420" s="90"/>
      <c r="C4420" s="90"/>
      <c r="D4420" s="48" t="s">
        <v>4191</v>
      </c>
      <c r="E4420" s="90"/>
      <c r="F4420" s="90"/>
      <c r="G4420" s="90"/>
      <c r="H4420" s="90"/>
      <c r="I4420" s="90"/>
      <c r="J4420" s="90"/>
      <c r="K4420" s="92"/>
    </row>
    <row r="4421" spans="2:11" ht="15.6" customHeight="1" x14ac:dyDescent="0.4">
      <c r="B4421" s="89">
        <v>2208</v>
      </c>
      <c r="C4421" s="89">
        <v>4030</v>
      </c>
      <c r="D4421" s="20" t="s">
        <v>4192</v>
      </c>
      <c r="E4421" s="89">
        <v>68</v>
      </c>
      <c r="F4421" s="89" t="s">
        <v>13</v>
      </c>
      <c r="G4421" s="89" t="s">
        <v>193</v>
      </c>
      <c r="H4421" s="89"/>
      <c r="I4421" s="89"/>
      <c r="J4421" s="89">
        <v>2069</v>
      </c>
      <c r="K4421" s="91" t="s">
        <v>15</v>
      </c>
    </row>
    <row r="4422" spans="2:11" ht="16.350000000000001" customHeight="1" thickBot="1" x14ac:dyDescent="0.45">
      <c r="B4422" s="90"/>
      <c r="C4422" s="90"/>
      <c r="D4422" s="48" t="s">
        <v>4193</v>
      </c>
      <c r="E4422" s="90"/>
      <c r="F4422" s="90"/>
      <c r="G4422" s="90"/>
      <c r="H4422" s="90"/>
      <c r="I4422" s="90"/>
      <c r="J4422" s="90"/>
      <c r="K4422" s="92"/>
    </row>
    <row r="4423" spans="2:11" ht="15.6" customHeight="1" x14ac:dyDescent="0.4">
      <c r="B4423" s="89">
        <v>2209</v>
      </c>
      <c r="C4423" s="89">
        <v>2806</v>
      </c>
      <c r="D4423" s="20" t="s">
        <v>4194</v>
      </c>
      <c r="E4423" s="89">
        <v>86</v>
      </c>
      <c r="F4423" s="89" t="s">
        <v>13</v>
      </c>
      <c r="G4423" s="89" t="s">
        <v>32</v>
      </c>
      <c r="H4423" s="89"/>
      <c r="I4423" s="89"/>
      <c r="J4423" s="89">
        <v>2119</v>
      </c>
      <c r="K4423" s="91" t="s">
        <v>19</v>
      </c>
    </row>
    <row r="4424" spans="2:11" ht="16.350000000000001" customHeight="1" thickBot="1" x14ac:dyDescent="0.45">
      <c r="B4424" s="90"/>
      <c r="C4424" s="90"/>
      <c r="D4424" s="48" t="s">
        <v>4195</v>
      </c>
      <c r="E4424" s="90"/>
      <c r="F4424" s="90"/>
      <c r="G4424" s="90"/>
      <c r="H4424" s="90"/>
      <c r="I4424" s="90"/>
      <c r="J4424" s="90"/>
      <c r="K4424" s="92"/>
    </row>
    <row r="4425" spans="2:11" ht="15.6" customHeight="1" x14ac:dyDescent="0.4">
      <c r="B4425" s="89">
        <v>2210</v>
      </c>
      <c r="C4425" s="89">
        <v>2807</v>
      </c>
      <c r="D4425" s="20" t="s">
        <v>4196</v>
      </c>
      <c r="E4425" s="89">
        <v>47</v>
      </c>
      <c r="F4425" s="89" t="s">
        <v>13</v>
      </c>
      <c r="G4425" s="89" t="s">
        <v>32</v>
      </c>
      <c r="H4425" s="89"/>
      <c r="I4425" s="89"/>
      <c r="J4425" s="89">
        <v>1982</v>
      </c>
      <c r="K4425" s="91" t="s">
        <v>19</v>
      </c>
    </row>
    <row r="4426" spans="2:11" ht="16.350000000000001" customHeight="1" thickBot="1" x14ac:dyDescent="0.45">
      <c r="B4426" s="90"/>
      <c r="C4426" s="90"/>
      <c r="D4426" s="48" t="s">
        <v>4197</v>
      </c>
      <c r="E4426" s="90"/>
      <c r="F4426" s="90"/>
      <c r="G4426" s="90"/>
      <c r="H4426" s="90"/>
      <c r="I4426" s="90"/>
      <c r="J4426" s="90"/>
      <c r="K4426" s="92"/>
    </row>
    <row r="4427" spans="2:11" ht="15.6" customHeight="1" x14ac:dyDescent="0.4">
      <c r="B4427" s="89">
        <v>2211</v>
      </c>
      <c r="C4427" s="89">
        <v>2808</v>
      </c>
      <c r="D4427" s="20" t="s">
        <v>4198</v>
      </c>
      <c r="E4427" s="89">
        <v>60</v>
      </c>
      <c r="F4427" s="89" t="s">
        <v>13</v>
      </c>
      <c r="G4427" s="89" t="s">
        <v>32</v>
      </c>
      <c r="H4427" s="89"/>
      <c r="I4427" s="89"/>
      <c r="J4427" s="89">
        <v>2076</v>
      </c>
      <c r="K4427" s="91" t="s">
        <v>19</v>
      </c>
    </row>
    <row r="4428" spans="2:11" ht="16.350000000000001" customHeight="1" thickBot="1" x14ac:dyDescent="0.45">
      <c r="B4428" s="90"/>
      <c r="C4428" s="90"/>
      <c r="D4428" s="48" t="s">
        <v>4199</v>
      </c>
      <c r="E4428" s="90"/>
      <c r="F4428" s="90"/>
      <c r="G4428" s="90"/>
      <c r="H4428" s="90"/>
      <c r="I4428" s="90"/>
      <c r="J4428" s="90"/>
      <c r="K4428" s="92"/>
    </row>
    <row r="4429" spans="2:11" ht="15.6" customHeight="1" x14ac:dyDescent="0.4">
      <c r="B4429" s="89">
        <v>2212</v>
      </c>
      <c r="C4429" s="89">
        <v>2809</v>
      </c>
      <c r="D4429" s="20" t="s">
        <v>4200</v>
      </c>
      <c r="E4429" s="89" t="s">
        <v>13</v>
      </c>
      <c r="F4429" s="89" t="s">
        <v>13</v>
      </c>
      <c r="G4429" s="89" t="s">
        <v>193</v>
      </c>
      <c r="H4429" s="89"/>
      <c r="I4429" s="89"/>
      <c r="J4429" s="89">
        <v>2086</v>
      </c>
      <c r="K4429" s="91" t="s">
        <v>19</v>
      </c>
    </row>
    <row r="4430" spans="2:11" ht="16.350000000000001" customHeight="1" thickBot="1" x14ac:dyDescent="0.45">
      <c r="B4430" s="90"/>
      <c r="C4430" s="90"/>
      <c r="D4430" s="48" t="s">
        <v>4201</v>
      </c>
      <c r="E4430" s="90"/>
      <c r="F4430" s="90"/>
      <c r="G4430" s="90"/>
      <c r="H4430" s="90"/>
      <c r="I4430" s="90"/>
      <c r="J4430" s="90"/>
      <c r="K4430" s="92"/>
    </row>
    <row r="4431" spans="2:11" ht="15.6" customHeight="1" x14ac:dyDescent="0.4">
      <c r="B4431" s="89">
        <v>2213</v>
      </c>
      <c r="C4431" s="89">
        <v>2810</v>
      </c>
      <c r="D4431" s="20" t="s">
        <v>4202</v>
      </c>
      <c r="E4431" s="89">
        <v>82</v>
      </c>
      <c r="F4431" s="89" t="s">
        <v>57</v>
      </c>
      <c r="G4431" s="89" t="s">
        <v>29</v>
      </c>
      <c r="H4431" s="89"/>
      <c r="I4431" s="89"/>
      <c r="J4431" s="89">
        <v>2204</v>
      </c>
      <c r="K4431" s="91" t="s">
        <v>19</v>
      </c>
    </row>
    <row r="4432" spans="2:11" ht="16.350000000000001" customHeight="1" thickBot="1" x14ac:dyDescent="0.45">
      <c r="B4432" s="90"/>
      <c r="C4432" s="90"/>
      <c r="D4432" s="48" t="s">
        <v>4203</v>
      </c>
      <c r="E4432" s="90"/>
      <c r="F4432" s="90"/>
      <c r="G4432" s="90"/>
      <c r="H4432" s="90"/>
      <c r="I4432" s="90"/>
      <c r="J4432" s="90"/>
      <c r="K4432" s="92"/>
    </row>
    <row r="4433" spans="2:11" ht="15.6" customHeight="1" x14ac:dyDescent="0.4">
      <c r="B4433" s="89">
        <v>2214</v>
      </c>
      <c r="C4433" s="89">
        <v>2811</v>
      </c>
      <c r="D4433" s="20" t="s">
        <v>4204</v>
      </c>
      <c r="E4433" s="89" t="s">
        <v>137</v>
      </c>
      <c r="F4433" s="89" t="s">
        <v>13</v>
      </c>
      <c r="G4433" s="89" t="s">
        <v>29</v>
      </c>
      <c r="H4433" s="89"/>
      <c r="I4433" s="89"/>
      <c r="J4433" s="89">
        <v>2028</v>
      </c>
      <c r="K4433" s="91" t="s">
        <v>19</v>
      </c>
    </row>
    <row r="4434" spans="2:11" ht="16.350000000000001" customHeight="1" thickBot="1" x14ac:dyDescent="0.45">
      <c r="B4434" s="90"/>
      <c r="C4434" s="90"/>
      <c r="D4434" s="48" t="s">
        <v>4205</v>
      </c>
      <c r="E4434" s="90"/>
      <c r="F4434" s="90"/>
      <c r="G4434" s="90"/>
      <c r="H4434" s="90"/>
      <c r="I4434" s="90"/>
      <c r="J4434" s="90"/>
      <c r="K4434" s="92"/>
    </row>
    <row r="4435" spans="2:11" ht="15.6" customHeight="1" x14ac:dyDescent="0.4">
      <c r="B4435" s="89">
        <v>2215</v>
      </c>
      <c r="C4435" s="89">
        <v>2812</v>
      </c>
      <c r="D4435" s="20" t="s">
        <v>4206</v>
      </c>
      <c r="E4435" s="89">
        <v>88</v>
      </c>
      <c r="F4435" s="89" t="s">
        <v>13</v>
      </c>
      <c r="G4435" s="89" t="s">
        <v>29</v>
      </c>
      <c r="H4435" s="89"/>
      <c r="I4435" s="89"/>
      <c r="J4435" s="89">
        <v>2068</v>
      </c>
      <c r="K4435" s="91" t="s">
        <v>19</v>
      </c>
    </row>
    <row r="4436" spans="2:11" ht="16.350000000000001" customHeight="1" thickBot="1" x14ac:dyDescent="0.45">
      <c r="B4436" s="90"/>
      <c r="C4436" s="90"/>
      <c r="D4436" s="48" t="s">
        <v>4207</v>
      </c>
      <c r="E4436" s="90"/>
      <c r="F4436" s="90"/>
      <c r="G4436" s="90"/>
      <c r="H4436" s="90"/>
      <c r="I4436" s="90"/>
      <c r="J4436" s="90"/>
      <c r="K4436" s="92"/>
    </row>
    <row r="4437" spans="2:11" ht="15.6" customHeight="1" x14ac:dyDescent="0.4">
      <c r="B4437" s="89">
        <v>2216</v>
      </c>
      <c r="C4437" s="89">
        <v>2813</v>
      </c>
      <c r="D4437" s="20" t="s">
        <v>4208</v>
      </c>
      <c r="E4437" s="89">
        <v>85</v>
      </c>
      <c r="F4437" s="89" t="s">
        <v>13</v>
      </c>
      <c r="G4437" s="89" t="s">
        <v>29</v>
      </c>
      <c r="H4437" s="89"/>
      <c r="I4437" s="89"/>
      <c r="J4437" s="89">
        <v>2039</v>
      </c>
      <c r="K4437" s="91" t="s">
        <v>19</v>
      </c>
    </row>
    <row r="4438" spans="2:11" ht="16.350000000000001" customHeight="1" thickBot="1" x14ac:dyDescent="0.45">
      <c r="B4438" s="90"/>
      <c r="C4438" s="90"/>
      <c r="D4438" s="48" t="s">
        <v>4209</v>
      </c>
      <c r="E4438" s="90"/>
      <c r="F4438" s="90"/>
      <c r="G4438" s="90"/>
      <c r="H4438" s="90"/>
      <c r="I4438" s="90"/>
      <c r="J4438" s="90"/>
      <c r="K4438" s="92"/>
    </row>
    <row r="4439" spans="2:11" ht="15.6" customHeight="1" x14ac:dyDescent="0.4">
      <c r="B4439" s="89">
        <v>2217</v>
      </c>
      <c r="C4439" s="89">
        <v>2814</v>
      </c>
      <c r="D4439" s="20" t="s">
        <v>4210</v>
      </c>
      <c r="E4439" s="89" t="s">
        <v>13</v>
      </c>
      <c r="F4439" s="89" t="s">
        <v>13</v>
      </c>
      <c r="G4439" s="89" t="s">
        <v>29</v>
      </c>
      <c r="H4439" s="89"/>
      <c r="I4439" s="89"/>
      <c r="J4439" s="89">
        <v>2063</v>
      </c>
      <c r="K4439" s="91" t="s">
        <v>19</v>
      </c>
    </row>
    <row r="4440" spans="2:11" ht="16.350000000000001" customHeight="1" thickBot="1" x14ac:dyDescent="0.45">
      <c r="B4440" s="90"/>
      <c r="C4440" s="90"/>
      <c r="D4440" s="48" t="s">
        <v>4211</v>
      </c>
      <c r="E4440" s="90"/>
      <c r="F4440" s="90"/>
      <c r="G4440" s="90"/>
      <c r="H4440" s="90"/>
      <c r="I4440" s="90"/>
      <c r="J4440" s="90"/>
      <c r="K4440" s="92"/>
    </row>
    <row r="4441" spans="2:11" ht="15.6" customHeight="1" x14ac:dyDescent="0.4">
      <c r="B4441" s="89">
        <v>2218</v>
      </c>
      <c r="C4441" s="89">
        <v>2815</v>
      </c>
      <c r="D4441" s="20" t="s">
        <v>4212</v>
      </c>
      <c r="E4441" s="89">
        <v>40</v>
      </c>
      <c r="F4441" s="89" t="s">
        <v>13</v>
      </c>
      <c r="G4441" s="89" t="s">
        <v>79</v>
      </c>
      <c r="H4441" s="89"/>
      <c r="I4441" s="89"/>
      <c r="J4441" s="89">
        <v>2135</v>
      </c>
      <c r="K4441" s="91" t="s">
        <v>19</v>
      </c>
    </row>
    <row r="4442" spans="2:11" ht="16.350000000000001" customHeight="1" thickBot="1" x14ac:dyDescent="0.45">
      <c r="B4442" s="90"/>
      <c r="C4442" s="90"/>
      <c r="D4442" s="48" t="s">
        <v>4213</v>
      </c>
      <c r="E4442" s="90"/>
      <c r="F4442" s="90"/>
      <c r="G4442" s="90"/>
      <c r="H4442" s="90"/>
      <c r="I4442" s="90"/>
      <c r="J4442" s="90"/>
      <c r="K4442" s="92"/>
    </row>
    <row r="4443" spans="2:11" ht="15.6" customHeight="1" x14ac:dyDescent="0.4">
      <c r="B4443" s="89">
        <v>2219</v>
      </c>
      <c r="C4443" s="89">
        <v>2816</v>
      </c>
      <c r="D4443" s="20" t="s">
        <v>4214</v>
      </c>
      <c r="E4443" s="89">
        <v>90</v>
      </c>
      <c r="F4443" s="89" t="s">
        <v>13</v>
      </c>
      <c r="G4443" s="89" t="s">
        <v>79</v>
      </c>
      <c r="H4443" s="89"/>
      <c r="I4443" s="89"/>
      <c r="J4443" s="89">
        <v>2007</v>
      </c>
      <c r="K4443" s="91" t="s">
        <v>19</v>
      </c>
    </row>
    <row r="4444" spans="2:11" ht="16.350000000000001" customHeight="1" thickBot="1" x14ac:dyDescent="0.45">
      <c r="B4444" s="90"/>
      <c r="C4444" s="90"/>
      <c r="D4444" s="48" t="s">
        <v>4215</v>
      </c>
      <c r="E4444" s="90"/>
      <c r="F4444" s="90"/>
      <c r="G4444" s="90"/>
      <c r="H4444" s="90"/>
      <c r="I4444" s="90"/>
      <c r="J4444" s="90"/>
      <c r="K4444" s="92"/>
    </row>
    <row r="4445" spans="2:11" ht="15.6" customHeight="1" x14ac:dyDescent="0.4">
      <c r="B4445" s="89">
        <v>2220</v>
      </c>
      <c r="C4445" s="89">
        <v>2817</v>
      </c>
      <c r="D4445" s="20" t="s">
        <v>4216</v>
      </c>
      <c r="E4445" s="89">
        <v>33</v>
      </c>
      <c r="F4445" s="89" t="s">
        <v>13</v>
      </c>
      <c r="G4445" s="89" t="s">
        <v>169</v>
      </c>
      <c r="H4445" s="89"/>
      <c r="I4445" s="89"/>
      <c r="J4445" s="89">
        <v>2066</v>
      </c>
      <c r="K4445" s="91" t="s">
        <v>19</v>
      </c>
    </row>
    <row r="4446" spans="2:11" ht="16.350000000000001" customHeight="1" thickBot="1" x14ac:dyDescent="0.45">
      <c r="B4446" s="90"/>
      <c r="C4446" s="90"/>
      <c r="D4446" s="48" t="s">
        <v>4217</v>
      </c>
      <c r="E4446" s="90"/>
      <c r="F4446" s="90"/>
      <c r="G4446" s="90"/>
      <c r="H4446" s="90"/>
      <c r="I4446" s="90"/>
      <c r="J4446" s="90"/>
      <c r="K4446" s="92"/>
    </row>
    <row r="4447" spans="2:11" ht="15.6" customHeight="1" x14ac:dyDescent="0.4">
      <c r="B4447" s="89">
        <v>2221</v>
      </c>
      <c r="C4447" s="89">
        <v>2818</v>
      </c>
      <c r="D4447" s="20" t="s">
        <v>4218</v>
      </c>
      <c r="E4447" s="89">
        <v>86</v>
      </c>
      <c r="F4447" s="89" t="s">
        <v>13</v>
      </c>
      <c r="G4447" s="89" t="s">
        <v>169</v>
      </c>
      <c r="H4447" s="89"/>
      <c r="I4447" s="89"/>
      <c r="J4447" s="89">
        <v>2091</v>
      </c>
      <c r="K4447" s="91" t="s">
        <v>19</v>
      </c>
    </row>
    <row r="4448" spans="2:11" ht="16.350000000000001" customHeight="1" thickBot="1" x14ac:dyDescent="0.45">
      <c r="B4448" s="90"/>
      <c r="C4448" s="90"/>
      <c r="D4448" s="48" t="s">
        <v>4219</v>
      </c>
      <c r="E4448" s="90"/>
      <c r="F4448" s="90"/>
      <c r="G4448" s="90"/>
      <c r="H4448" s="90"/>
      <c r="I4448" s="90"/>
      <c r="J4448" s="90"/>
      <c r="K4448" s="92"/>
    </row>
    <row r="4449" spans="2:11" ht="15.6" customHeight="1" x14ac:dyDescent="0.4">
      <c r="B4449" s="89">
        <v>2222</v>
      </c>
      <c r="C4449" s="89">
        <v>2819</v>
      </c>
      <c r="D4449" s="20" t="s">
        <v>4220</v>
      </c>
      <c r="E4449" s="89">
        <v>47</v>
      </c>
      <c r="F4449" s="89" t="s">
        <v>13</v>
      </c>
      <c r="G4449" s="89" t="s">
        <v>29</v>
      </c>
      <c r="H4449" s="89">
        <v>11</v>
      </c>
      <c r="I4449" s="89">
        <v>-10</v>
      </c>
      <c r="J4449" s="89">
        <v>2023</v>
      </c>
      <c r="K4449" s="91" t="s">
        <v>15</v>
      </c>
    </row>
    <row r="4450" spans="2:11" ht="16.350000000000001" customHeight="1" thickBot="1" x14ac:dyDescent="0.45">
      <c r="B4450" s="90"/>
      <c r="C4450" s="90"/>
      <c r="D4450" s="48" t="s">
        <v>4221</v>
      </c>
      <c r="E4450" s="90"/>
      <c r="F4450" s="90"/>
      <c r="G4450" s="90"/>
      <c r="H4450" s="90"/>
      <c r="I4450" s="90"/>
      <c r="J4450" s="90"/>
      <c r="K4450" s="92"/>
    </row>
    <row r="4451" spans="2:11" ht="15.6" customHeight="1" x14ac:dyDescent="0.4">
      <c r="B4451" s="89">
        <v>2223</v>
      </c>
      <c r="C4451" s="89">
        <v>2820</v>
      </c>
      <c r="D4451" s="20" t="s">
        <v>4222</v>
      </c>
      <c r="E4451" s="89" t="s">
        <v>13</v>
      </c>
      <c r="F4451" s="89" t="s">
        <v>13</v>
      </c>
      <c r="G4451" s="89" t="s">
        <v>32</v>
      </c>
      <c r="H4451" s="89"/>
      <c r="I4451" s="89"/>
      <c r="J4451" s="89">
        <v>2067</v>
      </c>
      <c r="K4451" s="91" t="s">
        <v>19</v>
      </c>
    </row>
    <row r="4452" spans="2:11" ht="16.350000000000001" customHeight="1" thickBot="1" x14ac:dyDescent="0.45">
      <c r="B4452" s="90"/>
      <c r="C4452" s="90"/>
      <c r="D4452" s="48" t="s">
        <v>4223</v>
      </c>
      <c r="E4452" s="90"/>
      <c r="F4452" s="90"/>
      <c r="G4452" s="90"/>
      <c r="H4452" s="90"/>
      <c r="I4452" s="90"/>
      <c r="J4452" s="90"/>
      <c r="K4452" s="92"/>
    </row>
    <row r="4453" spans="2:11" ht="15.6" customHeight="1" x14ac:dyDescent="0.4">
      <c r="B4453" s="89">
        <v>2224</v>
      </c>
      <c r="C4453" s="89">
        <v>2821</v>
      </c>
      <c r="D4453" s="20" t="s">
        <v>4224</v>
      </c>
      <c r="E4453" s="89">
        <v>86</v>
      </c>
      <c r="F4453" s="89" t="s">
        <v>13</v>
      </c>
      <c r="G4453" s="89" t="s">
        <v>32</v>
      </c>
      <c r="H4453" s="89"/>
      <c r="I4453" s="89"/>
      <c r="J4453" s="89">
        <v>2063</v>
      </c>
      <c r="K4453" s="91" t="s">
        <v>19</v>
      </c>
    </row>
    <row r="4454" spans="2:11" ht="16.350000000000001" customHeight="1" thickBot="1" x14ac:dyDescent="0.45">
      <c r="B4454" s="90"/>
      <c r="C4454" s="90"/>
      <c r="D4454" s="48" t="s">
        <v>4225</v>
      </c>
      <c r="E4454" s="90"/>
      <c r="F4454" s="90"/>
      <c r="G4454" s="90"/>
      <c r="H4454" s="90"/>
      <c r="I4454" s="90"/>
      <c r="J4454" s="90"/>
      <c r="K4454" s="92"/>
    </row>
    <row r="4455" spans="2:11" ht="15.6" customHeight="1" x14ac:dyDescent="0.4">
      <c r="B4455" s="89">
        <v>2225</v>
      </c>
      <c r="C4455" s="89">
        <v>2822</v>
      </c>
      <c r="D4455" s="20" t="s">
        <v>4226</v>
      </c>
      <c r="E4455" s="89">
        <v>64</v>
      </c>
      <c r="F4455" s="89" t="s">
        <v>13</v>
      </c>
      <c r="G4455" s="89" t="s">
        <v>29</v>
      </c>
      <c r="H4455" s="89"/>
      <c r="I4455" s="89"/>
      <c r="J4455" s="89">
        <v>2030</v>
      </c>
      <c r="K4455" s="91" t="s">
        <v>19</v>
      </c>
    </row>
    <row r="4456" spans="2:11" ht="16.350000000000001" customHeight="1" thickBot="1" x14ac:dyDescent="0.45">
      <c r="B4456" s="90"/>
      <c r="C4456" s="90"/>
      <c r="D4456" s="48" t="s">
        <v>4227</v>
      </c>
      <c r="E4456" s="90"/>
      <c r="F4456" s="90"/>
      <c r="G4456" s="90"/>
      <c r="H4456" s="90"/>
      <c r="I4456" s="90"/>
      <c r="J4456" s="90"/>
      <c r="K4456" s="92"/>
    </row>
    <row r="4457" spans="2:11" ht="15.6" customHeight="1" x14ac:dyDescent="0.4">
      <c r="B4457" s="89">
        <v>2226</v>
      </c>
      <c r="C4457" s="89">
        <v>2823</v>
      </c>
      <c r="D4457" s="20" t="s">
        <v>4228</v>
      </c>
      <c r="E4457" s="89" t="s">
        <v>137</v>
      </c>
      <c r="F4457" s="89" t="s">
        <v>13</v>
      </c>
      <c r="G4457" s="89" t="s">
        <v>29</v>
      </c>
      <c r="H4457" s="89"/>
      <c r="I4457" s="89"/>
      <c r="J4457" s="89">
        <v>2073</v>
      </c>
      <c r="K4457" s="91" t="s">
        <v>19</v>
      </c>
    </row>
    <row r="4458" spans="2:11" ht="16.350000000000001" customHeight="1" thickBot="1" x14ac:dyDescent="0.45">
      <c r="B4458" s="90"/>
      <c r="C4458" s="90"/>
      <c r="D4458" s="48" t="s">
        <v>4229</v>
      </c>
      <c r="E4458" s="90"/>
      <c r="F4458" s="90"/>
      <c r="G4458" s="90"/>
      <c r="H4458" s="90"/>
      <c r="I4458" s="90"/>
      <c r="J4458" s="90"/>
      <c r="K4458" s="92"/>
    </row>
    <row r="4459" spans="2:11" ht="15.6" customHeight="1" x14ac:dyDescent="0.4">
      <c r="B4459" s="89">
        <v>2227</v>
      </c>
      <c r="C4459" s="89">
        <v>2824</v>
      </c>
      <c r="D4459" s="20" t="s">
        <v>4230</v>
      </c>
      <c r="E4459" s="89" t="s">
        <v>13</v>
      </c>
      <c r="F4459" s="89" t="s">
        <v>13</v>
      </c>
      <c r="G4459" s="89" t="s">
        <v>29</v>
      </c>
      <c r="H4459" s="89"/>
      <c r="I4459" s="89"/>
      <c r="J4459" s="89">
        <v>2241</v>
      </c>
      <c r="K4459" s="91" t="s">
        <v>19</v>
      </c>
    </row>
    <row r="4460" spans="2:11" ht="16.350000000000001" customHeight="1" thickBot="1" x14ac:dyDescent="0.45">
      <c r="B4460" s="90"/>
      <c r="C4460" s="90"/>
      <c r="D4460" s="48" t="s">
        <v>4231</v>
      </c>
      <c r="E4460" s="90"/>
      <c r="F4460" s="90"/>
      <c r="G4460" s="90"/>
      <c r="H4460" s="90"/>
      <c r="I4460" s="90"/>
      <c r="J4460" s="90"/>
      <c r="K4460" s="92"/>
    </row>
    <row r="4461" spans="2:11" ht="15.6" customHeight="1" x14ac:dyDescent="0.4">
      <c r="B4461" s="89">
        <v>2228</v>
      </c>
      <c r="C4461" s="89">
        <v>2825</v>
      </c>
      <c r="D4461" s="20" t="s">
        <v>4232</v>
      </c>
      <c r="E4461" s="89" t="s">
        <v>13</v>
      </c>
      <c r="F4461" s="89" t="s">
        <v>13</v>
      </c>
      <c r="G4461" s="89" t="s">
        <v>193</v>
      </c>
      <c r="H4461" s="89"/>
      <c r="I4461" s="89"/>
      <c r="J4461" s="89">
        <v>2010</v>
      </c>
      <c r="K4461" s="91" t="s">
        <v>19</v>
      </c>
    </row>
    <row r="4462" spans="2:11" ht="16.350000000000001" customHeight="1" thickBot="1" x14ac:dyDescent="0.45">
      <c r="B4462" s="90"/>
      <c r="C4462" s="90"/>
      <c r="D4462" s="48" t="s">
        <v>4233</v>
      </c>
      <c r="E4462" s="90"/>
      <c r="F4462" s="90"/>
      <c r="G4462" s="90"/>
      <c r="H4462" s="90"/>
      <c r="I4462" s="90"/>
      <c r="J4462" s="90"/>
      <c r="K4462" s="92"/>
    </row>
    <row r="4463" spans="2:11" ht="15.6" customHeight="1" x14ac:dyDescent="0.4">
      <c r="B4463" s="89">
        <v>2229</v>
      </c>
      <c r="C4463" s="89">
        <v>2826</v>
      </c>
      <c r="D4463" s="20" t="s">
        <v>4234</v>
      </c>
      <c r="E4463" s="89">
        <v>99</v>
      </c>
      <c r="F4463" s="89" t="s">
        <v>13</v>
      </c>
      <c r="G4463" s="89" t="s">
        <v>32</v>
      </c>
      <c r="H4463" s="89"/>
      <c r="I4463" s="89"/>
      <c r="J4463" s="89">
        <v>2039</v>
      </c>
      <c r="K4463" s="91" t="s">
        <v>19</v>
      </c>
    </row>
    <row r="4464" spans="2:11" ht="16.350000000000001" customHeight="1" thickBot="1" x14ac:dyDescent="0.45">
      <c r="B4464" s="90"/>
      <c r="C4464" s="90"/>
      <c r="D4464" s="48" t="s">
        <v>4235</v>
      </c>
      <c r="E4464" s="90"/>
      <c r="F4464" s="90"/>
      <c r="G4464" s="90"/>
      <c r="H4464" s="90"/>
      <c r="I4464" s="90"/>
      <c r="J4464" s="90"/>
      <c r="K4464" s="92"/>
    </row>
    <row r="4465" spans="2:11" ht="15.6" customHeight="1" x14ac:dyDescent="0.4">
      <c r="B4465" s="89">
        <v>2230</v>
      </c>
      <c r="C4465" s="89">
        <v>2827</v>
      </c>
      <c r="D4465" s="20" t="s">
        <v>4236</v>
      </c>
      <c r="E4465" s="89" t="s">
        <v>13</v>
      </c>
      <c r="F4465" s="89" t="s">
        <v>13</v>
      </c>
      <c r="G4465" s="89" t="s">
        <v>29</v>
      </c>
      <c r="H4465" s="89"/>
      <c r="I4465" s="89"/>
      <c r="J4465" s="89">
        <v>2014</v>
      </c>
      <c r="K4465" s="91" t="s">
        <v>19</v>
      </c>
    </row>
    <row r="4466" spans="2:11" ht="16.350000000000001" customHeight="1" thickBot="1" x14ac:dyDescent="0.45">
      <c r="B4466" s="90"/>
      <c r="C4466" s="90"/>
      <c r="D4466" s="48" t="s">
        <v>4237</v>
      </c>
      <c r="E4466" s="90"/>
      <c r="F4466" s="90"/>
      <c r="G4466" s="90"/>
      <c r="H4466" s="90"/>
      <c r="I4466" s="90"/>
      <c r="J4466" s="90"/>
      <c r="K4466" s="92"/>
    </row>
    <row r="4467" spans="2:11" ht="15.6" customHeight="1" x14ac:dyDescent="0.4">
      <c r="B4467" s="89">
        <v>2231</v>
      </c>
      <c r="C4467" s="89">
        <v>4035</v>
      </c>
      <c r="D4467" s="20" t="s">
        <v>4238</v>
      </c>
      <c r="E4467" s="89">
        <v>90</v>
      </c>
      <c r="F4467" s="89" t="s">
        <v>13</v>
      </c>
      <c r="G4467" s="89" t="s">
        <v>29</v>
      </c>
      <c r="H4467" s="89"/>
      <c r="I4467" s="89"/>
      <c r="J4467" s="89">
        <v>2085</v>
      </c>
      <c r="K4467" s="91" t="s">
        <v>15</v>
      </c>
    </row>
    <row r="4468" spans="2:11" ht="16.350000000000001" customHeight="1" thickBot="1" x14ac:dyDescent="0.45">
      <c r="B4468" s="90"/>
      <c r="C4468" s="90"/>
      <c r="D4468" s="48" t="s">
        <v>4239</v>
      </c>
      <c r="E4468" s="90"/>
      <c r="F4468" s="90"/>
      <c r="G4468" s="90"/>
      <c r="H4468" s="90"/>
      <c r="I4468" s="90"/>
      <c r="J4468" s="90"/>
      <c r="K4468" s="92"/>
    </row>
    <row r="4469" spans="2:11" ht="15.6" customHeight="1" x14ac:dyDescent="0.4">
      <c r="B4469" s="89">
        <v>2232</v>
      </c>
      <c r="C4469" s="89">
        <v>2828</v>
      </c>
      <c r="D4469" s="20" t="s">
        <v>4240</v>
      </c>
      <c r="E4469" s="89">
        <v>94</v>
      </c>
      <c r="F4469" s="89" t="s">
        <v>13</v>
      </c>
      <c r="G4469" s="89" t="s">
        <v>32</v>
      </c>
      <c r="H4469" s="89"/>
      <c r="I4469" s="89"/>
      <c r="J4469" s="89">
        <v>2025</v>
      </c>
      <c r="K4469" s="91" t="s">
        <v>19</v>
      </c>
    </row>
    <row r="4470" spans="2:11" ht="16.350000000000001" customHeight="1" thickBot="1" x14ac:dyDescent="0.45">
      <c r="B4470" s="90"/>
      <c r="C4470" s="90"/>
      <c r="D4470" s="48" t="s">
        <v>4241</v>
      </c>
      <c r="E4470" s="90"/>
      <c r="F4470" s="90"/>
      <c r="G4470" s="90"/>
      <c r="H4470" s="90"/>
      <c r="I4470" s="90"/>
      <c r="J4470" s="90"/>
      <c r="K4470" s="92"/>
    </row>
    <row r="4471" spans="2:11" ht="15.6" customHeight="1" x14ac:dyDescent="0.4">
      <c r="B4471" s="89">
        <v>2233</v>
      </c>
      <c r="C4471" s="89">
        <v>4014</v>
      </c>
      <c r="D4471" s="20" t="s">
        <v>4242</v>
      </c>
      <c r="E4471" s="89" t="s">
        <v>189</v>
      </c>
      <c r="F4471" s="89" t="s">
        <v>13</v>
      </c>
      <c r="G4471" s="89" t="s">
        <v>29</v>
      </c>
      <c r="H4471" s="89"/>
      <c r="I4471" s="89"/>
      <c r="J4471" s="89">
        <v>2098</v>
      </c>
      <c r="K4471" s="91" t="s">
        <v>15</v>
      </c>
    </row>
    <row r="4472" spans="2:11" ht="16.350000000000001" customHeight="1" thickBot="1" x14ac:dyDescent="0.45">
      <c r="B4472" s="90"/>
      <c r="C4472" s="90"/>
      <c r="D4472" s="48" t="s">
        <v>4243</v>
      </c>
      <c r="E4472" s="90"/>
      <c r="F4472" s="90"/>
      <c r="G4472" s="90"/>
      <c r="H4472" s="90"/>
      <c r="I4472" s="90"/>
      <c r="J4472" s="90"/>
      <c r="K4472" s="92"/>
    </row>
    <row r="4473" spans="2:11" ht="15.6" customHeight="1" x14ac:dyDescent="0.4">
      <c r="B4473" s="89">
        <v>2234</v>
      </c>
      <c r="C4473" s="89">
        <v>4226</v>
      </c>
      <c r="D4473" s="20" t="s">
        <v>6515</v>
      </c>
      <c r="E4473" s="89" t="s">
        <v>5791</v>
      </c>
      <c r="F4473" s="89"/>
      <c r="G4473" s="89" t="s">
        <v>193</v>
      </c>
      <c r="H4473" s="89">
        <v>7</v>
      </c>
      <c r="I4473" s="89">
        <v>-65</v>
      </c>
      <c r="J4473" s="89">
        <v>2035</v>
      </c>
      <c r="K4473" s="91" t="s">
        <v>15</v>
      </c>
    </row>
    <row r="4474" spans="2:11" ht="16.350000000000001" customHeight="1" thickBot="1" x14ac:dyDescent="0.45">
      <c r="B4474" s="90"/>
      <c r="C4474" s="90"/>
      <c r="D4474" s="48" t="s">
        <v>6554</v>
      </c>
      <c r="E4474" s="90"/>
      <c r="F4474" s="90"/>
      <c r="G4474" s="90"/>
      <c r="H4474" s="90"/>
      <c r="I4474" s="90"/>
      <c r="J4474" s="90"/>
      <c r="K4474" s="92"/>
    </row>
    <row r="4475" spans="2:11" ht="15.6" customHeight="1" x14ac:dyDescent="0.4">
      <c r="B4475" s="89">
        <v>2235</v>
      </c>
      <c r="C4475" s="89">
        <v>4023</v>
      </c>
      <c r="D4475" s="20" t="s">
        <v>4244</v>
      </c>
      <c r="E4475" s="89">
        <v>11</v>
      </c>
      <c r="F4475" s="89" t="s">
        <v>13</v>
      </c>
      <c r="G4475" s="89" t="s">
        <v>29</v>
      </c>
      <c r="H4475" s="89"/>
      <c r="I4475" s="89"/>
      <c r="J4475" s="89">
        <v>2070</v>
      </c>
      <c r="K4475" s="91" t="s">
        <v>15</v>
      </c>
    </row>
    <row r="4476" spans="2:11" ht="16.350000000000001" customHeight="1" thickBot="1" x14ac:dyDescent="0.45">
      <c r="B4476" s="90"/>
      <c r="C4476" s="90"/>
      <c r="D4476" s="48" t="s">
        <v>4245</v>
      </c>
      <c r="E4476" s="90"/>
      <c r="F4476" s="90"/>
      <c r="G4476" s="90"/>
      <c r="H4476" s="90"/>
      <c r="I4476" s="90"/>
      <c r="J4476" s="90"/>
      <c r="K4476" s="92"/>
    </row>
    <row r="4477" spans="2:11" ht="15.6" customHeight="1" x14ac:dyDescent="0.4">
      <c r="B4477" s="89">
        <v>2236</v>
      </c>
      <c r="C4477" s="89">
        <v>2829</v>
      </c>
      <c r="D4477" s="20" t="s">
        <v>4246</v>
      </c>
      <c r="E4477" s="89" t="s">
        <v>13</v>
      </c>
      <c r="F4477" s="89" t="s">
        <v>13</v>
      </c>
      <c r="G4477" s="89" t="s">
        <v>29</v>
      </c>
      <c r="H4477" s="89"/>
      <c r="I4477" s="89"/>
      <c r="J4477" s="89">
        <v>1997</v>
      </c>
      <c r="K4477" s="91" t="s">
        <v>19</v>
      </c>
    </row>
    <row r="4478" spans="2:11" ht="16.350000000000001" customHeight="1" thickBot="1" x14ac:dyDescent="0.45">
      <c r="B4478" s="90"/>
      <c r="C4478" s="90"/>
      <c r="D4478" s="48" t="s">
        <v>4247</v>
      </c>
      <c r="E4478" s="90"/>
      <c r="F4478" s="90"/>
      <c r="G4478" s="90"/>
      <c r="H4478" s="90"/>
      <c r="I4478" s="90"/>
      <c r="J4478" s="90"/>
      <c r="K4478" s="92"/>
    </row>
    <row r="4479" spans="2:11" ht="15.6" customHeight="1" x14ac:dyDescent="0.4">
      <c r="B4479" s="89">
        <v>2237</v>
      </c>
      <c r="C4479" s="89">
        <v>2830</v>
      </c>
      <c r="D4479" s="20" t="s">
        <v>4248</v>
      </c>
      <c r="E4479" s="89">
        <v>99</v>
      </c>
      <c r="F4479" s="89" t="s">
        <v>13</v>
      </c>
      <c r="G4479" s="89" t="s">
        <v>29</v>
      </c>
      <c r="H4479" s="89"/>
      <c r="I4479" s="89"/>
      <c r="J4479" s="89">
        <v>1997</v>
      </c>
      <c r="K4479" s="91" t="s">
        <v>19</v>
      </c>
    </row>
    <row r="4480" spans="2:11" ht="16.350000000000001" customHeight="1" thickBot="1" x14ac:dyDescent="0.45">
      <c r="B4480" s="90"/>
      <c r="C4480" s="90"/>
      <c r="D4480" s="48" t="s">
        <v>4249</v>
      </c>
      <c r="E4480" s="90"/>
      <c r="F4480" s="90"/>
      <c r="G4480" s="90"/>
      <c r="H4480" s="90"/>
      <c r="I4480" s="90"/>
      <c r="J4480" s="90"/>
      <c r="K4480" s="92"/>
    </row>
    <row r="4481" spans="2:11" ht="15.6" customHeight="1" x14ac:dyDescent="0.4">
      <c r="B4481" s="89">
        <v>2238</v>
      </c>
      <c r="C4481" s="89">
        <v>2831</v>
      </c>
      <c r="D4481" s="20" t="s">
        <v>4250</v>
      </c>
      <c r="E4481" s="89">
        <v>73</v>
      </c>
      <c r="F4481" s="89" t="s">
        <v>13</v>
      </c>
      <c r="G4481" s="89" t="s">
        <v>551</v>
      </c>
      <c r="H4481" s="89"/>
      <c r="I4481" s="89"/>
      <c r="J4481" s="89">
        <v>2017</v>
      </c>
      <c r="K4481" s="91" t="s">
        <v>19</v>
      </c>
    </row>
    <row r="4482" spans="2:11" ht="16.350000000000001" customHeight="1" thickBot="1" x14ac:dyDescent="0.45">
      <c r="B4482" s="90"/>
      <c r="C4482" s="90"/>
      <c r="D4482" s="48" t="s">
        <v>4251</v>
      </c>
      <c r="E4482" s="90"/>
      <c r="F4482" s="90"/>
      <c r="G4482" s="90"/>
      <c r="H4482" s="90"/>
      <c r="I4482" s="90"/>
      <c r="J4482" s="90"/>
      <c r="K4482" s="92"/>
    </row>
    <row r="4483" spans="2:11" ht="15.6" customHeight="1" x14ac:dyDescent="0.4">
      <c r="B4483" s="89">
        <v>2239</v>
      </c>
      <c r="C4483" s="89">
        <v>2832</v>
      </c>
      <c r="D4483" s="20" t="s">
        <v>4252</v>
      </c>
      <c r="E4483" s="89" t="s">
        <v>13</v>
      </c>
      <c r="F4483" s="89" t="s">
        <v>13</v>
      </c>
      <c r="G4483" s="89" t="s">
        <v>85</v>
      </c>
      <c r="H4483" s="89"/>
      <c r="I4483" s="89"/>
      <c r="J4483" s="89">
        <v>2039</v>
      </c>
      <c r="K4483" s="91" t="s">
        <v>19</v>
      </c>
    </row>
    <row r="4484" spans="2:11" ht="16.350000000000001" customHeight="1" thickBot="1" x14ac:dyDescent="0.45">
      <c r="B4484" s="90"/>
      <c r="C4484" s="90"/>
      <c r="D4484" s="48" t="s">
        <v>4253</v>
      </c>
      <c r="E4484" s="90"/>
      <c r="F4484" s="90"/>
      <c r="G4484" s="90"/>
      <c r="H4484" s="90"/>
      <c r="I4484" s="90"/>
      <c r="J4484" s="90"/>
      <c r="K4484" s="92"/>
    </row>
    <row r="4485" spans="2:11" ht="15.6" customHeight="1" x14ac:dyDescent="0.4">
      <c r="B4485" s="89">
        <v>2240</v>
      </c>
      <c r="C4485" s="89">
        <v>2833</v>
      </c>
      <c r="D4485" s="20" t="s">
        <v>4254</v>
      </c>
      <c r="E4485" s="89" t="s">
        <v>13</v>
      </c>
      <c r="F4485" s="89" t="s">
        <v>13</v>
      </c>
      <c r="G4485" s="89" t="s">
        <v>29</v>
      </c>
      <c r="H4485" s="89"/>
      <c r="I4485" s="89"/>
      <c r="J4485" s="89">
        <v>2093</v>
      </c>
      <c r="K4485" s="91" t="s">
        <v>19</v>
      </c>
    </row>
    <row r="4486" spans="2:11" ht="16.350000000000001" customHeight="1" thickBot="1" x14ac:dyDescent="0.45">
      <c r="B4486" s="90"/>
      <c r="C4486" s="90"/>
      <c r="D4486" s="48" t="s">
        <v>4255</v>
      </c>
      <c r="E4486" s="90"/>
      <c r="F4486" s="90"/>
      <c r="G4486" s="90"/>
      <c r="H4486" s="90"/>
      <c r="I4486" s="90"/>
      <c r="J4486" s="90"/>
      <c r="K4486" s="92"/>
    </row>
    <row r="4487" spans="2:11" ht="15.6" customHeight="1" x14ac:dyDescent="0.4">
      <c r="B4487" s="89">
        <v>2241</v>
      </c>
      <c r="C4487" s="89">
        <v>2834</v>
      </c>
      <c r="D4487" s="20" t="s">
        <v>4256</v>
      </c>
      <c r="E4487" s="89">
        <v>39</v>
      </c>
      <c r="F4487" s="89" t="s">
        <v>13</v>
      </c>
      <c r="G4487" s="89" t="s">
        <v>32</v>
      </c>
      <c r="H4487" s="89"/>
      <c r="I4487" s="89"/>
      <c r="J4487" s="89">
        <v>1999</v>
      </c>
      <c r="K4487" s="91" t="s">
        <v>19</v>
      </c>
    </row>
    <row r="4488" spans="2:11" ht="16.350000000000001" customHeight="1" thickBot="1" x14ac:dyDescent="0.45">
      <c r="B4488" s="90"/>
      <c r="C4488" s="90"/>
      <c r="D4488" s="48" t="s">
        <v>4257</v>
      </c>
      <c r="E4488" s="90"/>
      <c r="F4488" s="90"/>
      <c r="G4488" s="90"/>
      <c r="H4488" s="90"/>
      <c r="I4488" s="90"/>
      <c r="J4488" s="90"/>
      <c r="K4488" s="92"/>
    </row>
    <row r="4489" spans="2:11" ht="15.6" customHeight="1" x14ac:dyDescent="0.4">
      <c r="B4489" s="89">
        <v>2242</v>
      </c>
      <c r="C4489" s="89">
        <v>2835</v>
      </c>
      <c r="D4489" s="20" t="s">
        <v>4258</v>
      </c>
      <c r="E4489" s="89">
        <v>54</v>
      </c>
      <c r="F4489" s="89" t="s">
        <v>13</v>
      </c>
      <c r="G4489" s="89" t="s">
        <v>79</v>
      </c>
      <c r="H4489" s="89"/>
      <c r="I4489" s="89"/>
      <c r="J4489" s="89">
        <v>1969</v>
      </c>
      <c r="K4489" s="91" t="s">
        <v>19</v>
      </c>
    </row>
    <row r="4490" spans="2:11" ht="16.350000000000001" customHeight="1" thickBot="1" x14ac:dyDescent="0.45">
      <c r="B4490" s="90"/>
      <c r="C4490" s="90"/>
      <c r="D4490" s="48" t="s">
        <v>4259</v>
      </c>
      <c r="E4490" s="90"/>
      <c r="F4490" s="90"/>
      <c r="G4490" s="90"/>
      <c r="H4490" s="90"/>
      <c r="I4490" s="90"/>
      <c r="J4490" s="90"/>
      <c r="K4490" s="92"/>
    </row>
    <row r="4491" spans="2:11" ht="15.6" customHeight="1" x14ac:dyDescent="0.4">
      <c r="B4491" s="89">
        <v>2243</v>
      </c>
      <c r="C4491" s="89">
        <v>2836</v>
      </c>
      <c r="D4491" s="20" t="s">
        <v>4260</v>
      </c>
      <c r="E4491" s="89">
        <v>85</v>
      </c>
      <c r="F4491" s="89" t="s">
        <v>13</v>
      </c>
      <c r="G4491" s="89" t="s">
        <v>505</v>
      </c>
      <c r="H4491" s="89"/>
      <c r="I4491" s="89"/>
      <c r="J4491" s="89">
        <v>2097</v>
      </c>
      <c r="K4491" s="91" t="s">
        <v>19</v>
      </c>
    </row>
    <row r="4492" spans="2:11" ht="16.350000000000001" customHeight="1" thickBot="1" x14ac:dyDescent="0.45">
      <c r="B4492" s="90"/>
      <c r="C4492" s="90"/>
      <c r="D4492" s="48" t="s">
        <v>4261</v>
      </c>
      <c r="E4492" s="90"/>
      <c r="F4492" s="90"/>
      <c r="G4492" s="90"/>
      <c r="H4492" s="90"/>
      <c r="I4492" s="90"/>
      <c r="J4492" s="90"/>
      <c r="K4492" s="92"/>
    </row>
    <row r="4493" spans="2:11" ht="15.6" customHeight="1" x14ac:dyDescent="0.4">
      <c r="B4493" s="89">
        <v>2244</v>
      </c>
      <c r="C4493" s="89">
        <v>2837</v>
      </c>
      <c r="D4493" s="20" t="s">
        <v>4262</v>
      </c>
      <c r="E4493" s="89" t="s">
        <v>62</v>
      </c>
      <c r="F4493" s="89" t="s">
        <v>13</v>
      </c>
      <c r="G4493" s="89" t="s">
        <v>1147</v>
      </c>
      <c r="H4493" s="89"/>
      <c r="I4493" s="89"/>
      <c r="J4493" s="89">
        <v>2017</v>
      </c>
      <c r="K4493" s="91" t="s">
        <v>19</v>
      </c>
    </row>
    <row r="4494" spans="2:11" ht="16.350000000000001" customHeight="1" thickBot="1" x14ac:dyDescent="0.45">
      <c r="B4494" s="90"/>
      <c r="C4494" s="90"/>
      <c r="D4494" s="48" t="s">
        <v>4263</v>
      </c>
      <c r="E4494" s="90"/>
      <c r="F4494" s="90"/>
      <c r="G4494" s="90"/>
      <c r="H4494" s="90"/>
      <c r="I4494" s="90"/>
      <c r="J4494" s="90"/>
      <c r="K4494" s="92"/>
    </row>
    <row r="4495" spans="2:11" ht="15.6" customHeight="1" x14ac:dyDescent="0.4">
      <c r="B4495" s="89">
        <v>2245</v>
      </c>
      <c r="C4495" s="89">
        <v>2838</v>
      </c>
      <c r="D4495" s="20" t="s">
        <v>4264</v>
      </c>
      <c r="E4495" s="89">
        <v>92</v>
      </c>
      <c r="F4495" s="89" t="s">
        <v>13</v>
      </c>
      <c r="G4495" s="89" t="s">
        <v>32</v>
      </c>
      <c r="H4495" s="89"/>
      <c r="I4495" s="89"/>
      <c r="J4495" s="89">
        <v>2034</v>
      </c>
      <c r="K4495" s="91" t="s">
        <v>19</v>
      </c>
    </row>
    <row r="4496" spans="2:11" ht="16.350000000000001" customHeight="1" thickBot="1" x14ac:dyDescent="0.45">
      <c r="B4496" s="90"/>
      <c r="C4496" s="90"/>
      <c r="D4496" s="48" t="s">
        <v>4265</v>
      </c>
      <c r="E4496" s="90"/>
      <c r="F4496" s="90"/>
      <c r="G4496" s="90"/>
      <c r="H4496" s="90"/>
      <c r="I4496" s="90"/>
      <c r="J4496" s="90"/>
      <c r="K4496" s="92"/>
    </row>
    <row r="4497" spans="2:11" ht="15.6" customHeight="1" x14ac:dyDescent="0.4">
      <c r="B4497" s="89">
        <v>2246</v>
      </c>
      <c r="C4497" s="89">
        <v>2839</v>
      </c>
      <c r="D4497" s="20" t="s">
        <v>4266</v>
      </c>
      <c r="E4497" s="89">
        <v>95</v>
      </c>
      <c r="F4497" s="89" t="s">
        <v>13</v>
      </c>
      <c r="G4497" s="89" t="s">
        <v>79</v>
      </c>
      <c r="H4497" s="89"/>
      <c r="I4497" s="89"/>
      <c r="J4497" s="89">
        <v>2072</v>
      </c>
      <c r="K4497" s="91" t="s">
        <v>19</v>
      </c>
    </row>
    <row r="4498" spans="2:11" ht="16.350000000000001" customHeight="1" thickBot="1" x14ac:dyDescent="0.45">
      <c r="B4498" s="90"/>
      <c r="C4498" s="90"/>
      <c r="D4498" s="48" t="s">
        <v>4267</v>
      </c>
      <c r="E4498" s="90"/>
      <c r="F4498" s="90"/>
      <c r="G4498" s="90"/>
      <c r="H4498" s="90"/>
      <c r="I4498" s="90"/>
      <c r="J4498" s="90"/>
      <c r="K4498" s="92"/>
    </row>
    <row r="4499" spans="2:11" ht="15.6" customHeight="1" x14ac:dyDescent="0.4">
      <c r="B4499" s="89">
        <v>2247</v>
      </c>
      <c r="C4499" s="89">
        <v>2840</v>
      </c>
      <c r="D4499" s="20" t="s">
        <v>4268</v>
      </c>
      <c r="E4499" s="89">
        <v>84</v>
      </c>
      <c r="F4499" s="89" t="s">
        <v>13</v>
      </c>
      <c r="G4499" s="89" t="s">
        <v>32</v>
      </c>
      <c r="H4499" s="89"/>
      <c r="I4499" s="89"/>
      <c r="J4499" s="89">
        <v>2172</v>
      </c>
      <c r="K4499" s="91" t="s">
        <v>19</v>
      </c>
    </row>
    <row r="4500" spans="2:11" ht="16.350000000000001" customHeight="1" thickBot="1" x14ac:dyDescent="0.45">
      <c r="B4500" s="90"/>
      <c r="C4500" s="90"/>
      <c r="D4500" s="48" t="s">
        <v>4269</v>
      </c>
      <c r="E4500" s="90"/>
      <c r="F4500" s="90"/>
      <c r="G4500" s="90"/>
      <c r="H4500" s="90"/>
      <c r="I4500" s="90"/>
      <c r="J4500" s="90"/>
      <c r="K4500" s="92"/>
    </row>
    <row r="4501" spans="2:11" ht="15.6" customHeight="1" x14ac:dyDescent="0.4">
      <c r="B4501" s="89">
        <v>2248</v>
      </c>
      <c r="C4501" s="89">
        <v>2841</v>
      </c>
      <c r="D4501" s="20" t="s">
        <v>4270</v>
      </c>
      <c r="E4501" s="89">
        <v>97</v>
      </c>
      <c r="F4501" s="89" t="s">
        <v>184</v>
      </c>
      <c r="G4501" s="89" t="s">
        <v>29</v>
      </c>
      <c r="H4501" s="89"/>
      <c r="I4501" s="89"/>
      <c r="J4501" s="89">
        <v>2188</v>
      </c>
      <c r="K4501" s="91" t="s">
        <v>19</v>
      </c>
    </row>
    <row r="4502" spans="2:11" ht="16.350000000000001" customHeight="1" thickBot="1" x14ac:dyDescent="0.45">
      <c r="B4502" s="90"/>
      <c r="C4502" s="90"/>
      <c r="D4502" s="48" t="s">
        <v>4271</v>
      </c>
      <c r="E4502" s="90"/>
      <c r="F4502" s="90"/>
      <c r="G4502" s="90"/>
      <c r="H4502" s="90"/>
      <c r="I4502" s="90"/>
      <c r="J4502" s="90"/>
      <c r="K4502" s="92"/>
    </row>
    <row r="4503" spans="2:11" ht="15.6" customHeight="1" x14ac:dyDescent="0.4">
      <c r="B4503" s="89">
        <v>2249</v>
      </c>
      <c r="C4503" s="89">
        <v>2842</v>
      </c>
      <c r="D4503" s="20" t="s">
        <v>4272</v>
      </c>
      <c r="E4503" s="89" t="s">
        <v>13</v>
      </c>
      <c r="F4503" s="89" t="s">
        <v>13</v>
      </c>
      <c r="G4503" s="89" t="s">
        <v>32</v>
      </c>
      <c r="H4503" s="89"/>
      <c r="I4503" s="89"/>
      <c r="J4503" s="89">
        <v>2083</v>
      </c>
      <c r="K4503" s="91" t="s">
        <v>19</v>
      </c>
    </row>
    <row r="4504" spans="2:11" ht="16.350000000000001" customHeight="1" thickBot="1" x14ac:dyDescent="0.45">
      <c r="B4504" s="90"/>
      <c r="C4504" s="90"/>
      <c r="D4504" s="48" t="s">
        <v>4273</v>
      </c>
      <c r="E4504" s="90"/>
      <c r="F4504" s="90"/>
      <c r="G4504" s="90"/>
      <c r="H4504" s="90"/>
      <c r="I4504" s="90"/>
      <c r="J4504" s="90"/>
      <c r="K4504" s="92"/>
    </row>
    <row r="4505" spans="2:11" ht="15.6" customHeight="1" x14ac:dyDescent="0.4">
      <c r="B4505" s="89">
        <v>2250</v>
      </c>
      <c r="C4505" s="89">
        <v>2843</v>
      </c>
      <c r="D4505" s="20" t="s">
        <v>4274</v>
      </c>
      <c r="E4505" s="89">
        <v>87</v>
      </c>
      <c r="F4505" s="89" t="s">
        <v>13</v>
      </c>
      <c r="G4505" s="89" t="s">
        <v>32</v>
      </c>
      <c r="H4505" s="89"/>
      <c r="I4505" s="89"/>
      <c r="J4505" s="89">
        <v>2024</v>
      </c>
      <c r="K4505" s="91" t="s">
        <v>19</v>
      </c>
    </row>
    <row r="4506" spans="2:11" ht="16.350000000000001" customHeight="1" thickBot="1" x14ac:dyDescent="0.45">
      <c r="B4506" s="90"/>
      <c r="C4506" s="90"/>
      <c r="D4506" s="48" t="s">
        <v>4275</v>
      </c>
      <c r="E4506" s="90"/>
      <c r="F4506" s="90"/>
      <c r="G4506" s="90"/>
      <c r="H4506" s="90"/>
      <c r="I4506" s="90"/>
      <c r="J4506" s="90"/>
      <c r="K4506" s="92"/>
    </row>
    <row r="4507" spans="2:11" ht="15.6" customHeight="1" x14ac:dyDescent="0.4">
      <c r="B4507" s="89">
        <v>2251</v>
      </c>
      <c r="C4507" s="89">
        <v>2844</v>
      </c>
      <c r="D4507" s="20" t="s">
        <v>4276</v>
      </c>
      <c r="E4507" s="89">
        <v>90</v>
      </c>
      <c r="F4507" s="89" t="s">
        <v>13</v>
      </c>
      <c r="G4507" s="89" t="s">
        <v>32</v>
      </c>
      <c r="H4507" s="89"/>
      <c r="I4507" s="89"/>
      <c r="J4507" s="89">
        <v>2041</v>
      </c>
      <c r="K4507" s="91" t="s">
        <v>19</v>
      </c>
    </row>
    <row r="4508" spans="2:11" ht="16.350000000000001" customHeight="1" thickBot="1" x14ac:dyDescent="0.45">
      <c r="B4508" s="90"/>
      <c r="C4508" s="90"/>
      <c r="D4508" s="48" t="s">
        <v>4277</v>
      </c>
      <c r="E4508" s="90"/>
      <c r="F4508" s="90"/>
      <c r="G4508" s="90"/>
      <c r="H4508" s="90"/>
      <c r="I4508" s="90"/>
      <c r="J4508" s="90"/>
      <c r="K4508" s="92"/>
    </row>
    <row r="4509" spans="2:11" ht="15.6" customHeight="1" x14ac:dyDescent="0.4">
      <c r="B4509" s="89">
        <v>2252</v>
      </c>
      <c r="C4509" s="89">
        <v>2846</v>
      </c>
      <c r="D4509" s="20" t="s">
        <v>6395</v>
      </c>
      <c r="E4509" s="89">
        <v>84</v>
      </c>
      <c r="F4509" s="89" t="s">
        <v>184</v>
      </c>
      <c r="G4509" s="89" t="s">
        <v>29</v>
      </c>
      <c r="H4509" s="89"/>
      <c r="I4509" s="89"/>
      <c r="J4509" s="89">
        <v>2272</v>
      </c>
      <c r="K4509" s="91" t="s">
        <v>15</v>
      </c>
    </row>
    <row r="4510" spans="2:11" ht="16.350000000000001" customHeight="1" thickBot="1" x14ac:dyDescent="0.45">
      <c r="B4510" s="90"/>
      <c r="C4510" s="90"/>
      <c r="D4510" s="48" t="s">
        <v>4280</v>
      </c>
      <c r="E4510" s="90"/>
      <c r="F4510" s="90"/>
      <c r="G4510" s="90"/>
      <c r="H4510" s="90"/>
      <c r="I4510" s="90"/>
      <c r="J4510" s="90"/>
      <c r="K4510" s="92"/>
    </row>
    <row r="4511" spans="2:11" ht="15.6" customHeight="1" x14ac:dyDescent="0.4">
      <c r="B4511" s="89">
        <v>2253</v>
      </c>
      <c r="C4511" s="89">
        <v>2845</v>
      </c>
      <c r="D4511" s="20" t="s">
        <v>4278</v>
      </c>
      <c r="E4511" s="89" t="s">
        <v>13</v>
      </c>
      <c r="F4511" s="89" t="s">
        <v>13</v>
      </c>
      <c r="G4511" s="89" t="s">
        <v>79</v>
      </c>
      <c r="H4511" s="89"/>
      <c r="I4511" s="89"/>
      <c r="J4511" s="89">
        <v>2005</v>
      </c>
      <c r="K4511" s="91" t="s">
        <v>19</v>
      </c>
    </row>
    <row r="4512" spans="2:11" ht="16.350000000000001" customHeight="1" thickBot="1" x14ac:dyDescent="0.45">
      <c r="B4512" s="90"/>
      <c r="C4512" s="90"/>
      <c r="D4512" s="48" t="s">
        <v>4279</v>
      </c>
      <c r="E4512" s="90"/>
      <c r="F4512" s="90"/>
      <c r="G4512" s="90"/>
      <c r="H4512" s="90"/>
      <c r="I4512" s="90"/>
      <c r="J4512" s="90"/>
      <c r="K4512" s="92"/>
    </row>
    <row r="4513" spans="2:11" ht="15.6" customHeight="1" x14ac:dyDescent="0.4">
      <c r="B4513" s="89">
        <v>2254</v>
      </c>
      <c r="C4513" s="89">
        <v>2847</v>
      </c>
      <c r="D4513" s="20" t="s">
        <v>4281</v>
      </c>
      <c r="E4513" s="89">
        <v>55</v>
      </c>
      <c r="F4513" s="89" t="s">
        <v>13</v>
      </c>
      <c r="G4513" s="89" t="s">
        <v>169</v>
      </c>
      <c r="H4513" s="89"/>
      <c r="I4513" s="89"/>
      <c r="J4513" s="89">
        <v>2080</v>
      </c>
      <c r="K4513" s="91" t="s">
        <v>19</v>
      </c>
    </row>
    <row r="4514" spans="2:11" ht="16.350000000000001" customHeight="1" thickBot="1" x14ac:dyDescent="0.45">
      <c r="B4514" s="90"/>
      <c r="C4514" s="90"/>
      <c r="D4514" s="48" t="s">
        <v>4282</v>
      </c>
      <c r="E4514" s="90"/>
      <c r="F4514" s="90"/>
      <c r="G4514" s="90"/>
      <c r="H4514" s="90"/>
      <c r="I4514" s="90"/>
      <c r="J4514" s="90"/>
      <c r="K4514" s="92"/>
    </row>
    <row r="4515" spans="2:11" ht="15.6" customHeight="1" x14ac:dyDescent="0.4">
      <c r="B4515" s="89">
        <v>2255</v>
      </c>
      <c r="C4515" s="89">
        <v>2848</v>
      </c>
      <c r="D4515" s="20" t="s">
        <v>4283</v>
      </c>
      <c r="E4515" s="89">
        <v>89</v>
      </c>
      <c r="F4515" s="89" t="s">
        <v>13</v>
      </c>
      <c r="G4515" s="89" t="s">
        <v>29</v>
      </c>
      <c r="H4515" s="89"/>
      <c r="I4515" s="89"/>
      <c r="J4515" s="89">
        <v>2060</v>
      </c>
      <c r="K4515" s="91" t="s">
        <v>19</v>
      </c>
    </row>
    <row r="4516" spans="2:11" ht="16.350000000000001" customHeight="1" thickBot="1" x14ac:dyDescent="0.45">
      <c r="B4516" s="90"/>
      <c r="C4516" s="90"/>
      <c r="D4516" s="48" t="s">
        <v>4284</v>
      </c>
      <c r="E4516" s="90"/>
      <c r="F4516" s="90"/>
      <c r="G4516" s="90"/>
      <c r="H4516" s="90"/>
      <c r="I4516" s="90"/>
      <c r="J4516" s="90"/>
      <c r="K4516" s="92"/>
    </row>
    <row r="4517" spans="2:11" ht="15.6" customHeight="1" x14ac:dyDescent="0.4">
      <c r="B4517" s="89">
        <v>2256</v>
      </c>
      <c r="C4517" s="89">
        <v>2849</v>
      </c>
      <c r="D4517" s="20" t="s">
        <v>4285</v>
      </c>
      <c r="E4517" s="89" t="s">
        <v>158</v>
      </c>
      <c r="F4517" s="89" t="s">
        <v>184</v>
      </c>
      <c r="G4517" s="89" t="s">
        <v>29</v>
      </c>
      <c r="H4517" s="89">
        <f>9+7+9+11+7+8</f>
        <v>51</v>
      </c>
      <c r="I4517" s="89">
        <f>-2+3+8+12+8+6</f>
        <v>35</v>
      </c>
      <c r="J4517" s="89">
        <v>2380</v>
      </c>
      <c r="K4517" s="91" t="s">
        <v>15</v>
      </c>
    </row>
    <row r="4518" spans="2:11" ht="16.350000000000001" customHeight="1" thickBot="1" x14ac:dyDescent="0.45">
      <c r="B4518" s="90"/>
      <c r="C4518" s="90"/>
      <c r="D4518" s="48" t="s">
        <v>4286</v>
      </c>
      <c r="E4518" s="90"/>
      <c r="F4518" s="90"/>
      <c r="G4518" s="90"/>
      <c r="H4518" s="90"/>
      <c r="I4518" s="90"/>
      <c r="J4518" s="90"/>
      <c r="K4518" s="92"/>
    </row>
    <row r="4519" spans="2:11" ht="15.6" customHeight="1" x14ac:dyDescent="0.4">
      <c r="B4519" s="89">
        <v>2257</v>
      </c>
      <c r="C4519" s="89">
        <v>2850</v>
      </c>
      <c r="D4519" s="20" t="s">
        <v>4287</v>
      </c>
      <c r="E4519" s="89" t="s">
        <v>13</v>
      </c>
      <c r="F4519" s="89" t="s">
        <v>13</v>
      </c>
      <c r="G4519" s="89" t="s">
        <v>277</v>
      </c>
      <c r="H4519" s="89"/>
      <c r="I4519" s="89"/>
      <c r="J4519" s="89">
        <v>1945</v>
      </c>
      <c r="K4519" s="91" t="s">
        <v>19</v>
      </c>
    </row>
    <row r="4520" spans="2:11" ht="16.350000000000001" customHeight="1" thickBot="1" x14ac:dyDescent="0.45">
      <c r="B4520" s="90"/>
      <c r="C4520" s="90"/>
      <c r="D4520" s="48" t="s">
        <v>4288</v>
      </c>
      <c r="E4520" s="90"/>
      <c r="F4520" s="90"/>
      <c r="G4520" s="90"/>
      <c r="H4520" s="90"/>
      <c r="I4520" s="90"/>
      <c r="J4520" s="90"/>
      <c r="K4520" s="92"/>
    </row>
    <row r="4521" spans="2:11" ht="15.6" customHeight="1" x14ac:dyDescent="0.4">
      <c r="B4521" s="89">
        <v>2258</v>
      </c>
      <c r="C4521" s="89">
        <v>2851</v>
      </c>
      <c r="D4521" s="20" t="s">
        <v>4289</v>
      </c>
      <c r="E4521" s="89">
        <v>71</v>
      </c>
      <c r="F4521" s="89" t="s">
        <v>13</v>
      </c>
      <c r="G4521" s="89" t="s">
        <v>79</v>
      </c>
      <c r="H4521" s="89"/>
      <c r="I4521" s="89"/>
      <c r="J4521" s="89">
        <v>2047</v>
      </c>
      <c r="K4521" s="91" t="s">
        <v>19</v>
      </c>
    </row>
    <row r="4522" spans="2:11" ht="16.350000000000001" customHeight="1" thickBot="1" x14ac:dyDescent="0.45">
      <c r="B4522" s="90"/>
      <c r="C4522" s="90"/>
      <c r="D4522" s="48" t="s">
        <v>4290</v>
      </c>
      <c r="E4522" s="90"/>
      <c r="F4522" s="90"/>
      <c r="G4522" s="90"/>
      <c r="H4522" s="90"/>
      <c r="I4522" s="90"/>
      <c r="J4522" s="90"/>
      <c r="K4522" s="92"/>
    </row>
    <row r="4523" spans="2:11" ht="15.6" customHeight="1" x14ac:dyDescent="0.4">
      <c r="B4523" s="89">
        <v>2259</v>
      </c>
      <c r="C4523" s="89">
        <v>2852</v>
      </c>
      <c r="D4523" s="20" t="s">
        <v>4291</v>
      </c>
      <c r="E4523" s="89">
        <v>89</v>
      </c>
      <c r="F4523" s="89" t="s">
        <v>13</v>
      </c>
      <c r="G4523" s="89" t="s">
        <v>323</v>
      </c>
      <c r="H4523" s="89"/>
      <c r="I4523" s="89"/>
      <c r="J4523" s="89">
        <v>2053</v>
      </c>
      <c r="K4523" s="91" t="s">
        <v>19</v>
      </c>
    </row>
    <row r="4524" spans="2:11" ht="16.350000000000001" customHeight="1" thickBot="1" x14ac:dyDescent="0.45">
      <c r="B4524" s="90"/>
      <c r="C4524" s="90"/>
      <c r="D4524" s="48" t="s">
        <v>4292</v>
      </c>
      <c r="E4524" s="90"/>
      <c r="F4524" s="90"/>
      <c r="G4524" s="90"/>
      <c r="H4524" s="90"/>
      <c r="I4524" s="90"/>
      <c r="J4524" s="90"/>
      <c r="K4524" s="92"/>
    </row>
    <row r="4525" spans="2:11" ht="15.6" customHeight="1" x14ac:dyDescent="0.4">
      <c r="B4525" s="89">
        <v>2260</v>
      </c>
      <c r="C4525" s="89">
        <v>2853</v>
      </c>
      <c r="D4525" s="20" t="s">
        <v>4293</v>
      </c>
      <c r="E4525" s="89">
        <v>58</v>
      </c>
      <c r="F4525" s="89" t="s">
        <v>13</v>
      </c>
      <c r="G4525" s="89" t="s">
        <v>39</v>
      </c>
      <c r="H4525" s="89"/>
      <c r="I4525" s="89"/>
      <c r="J4525" s="89">
        <v>2032</v>
      </c>
      <c r="K4525" s="91" t="s">
        <v>15</v>
      </c>
    </row>
    <row r="4526" spans="2:11" ht="16.350000000000001" customHeight="1" thickBot="1" x14ac:dyDescent="0.45">
      <c r="B4526" s="90"/>
      <c r="C4526" s="90"/>
      <c r="D4526" s="48" t="s">
        <v>4294</v>
      </c>
      <c r="E4526" s="90"/>
      <c r="F4526" s="90"/>
      <c r="G4526" s="90"/>
      <c r="H4526" s="90"/>
      <c r="I4526" s="90"/>
      <c r="J4526" s="90"/>
      <c r="K4526" s="92"/>
    </row>
    <row r="4527" spans="2:11" ht="15.6" customHeight="1" x14ac:dyDescent="0.4">
      <c r="B4527" s="89">
        <v>2261</v>
      </c>
      <c r="C4527" s="89">
        <v>2854</v>
      </c>
      <c r="D4527" s="20" t="s">
        <v>4295</v>
      </c>
      <c r="E4527" s="89" t="s">
        <v>13</v>
      </c>
      <c r="F4527" s="89" t="s">
        <v>13</v>
      </c>
      <c r="G4527" s="89" t="s">
        <v>29</v>
      </c>
      <c r="H4527" s="89"/>
      <c r="I4527" s="89"/>
      <c r="J4527" s="89">
        <v>2047</v>
      </c>
      <c r="K4527" s="91" t="s">
        <v>19</v>
      </c>
    </row>
    <row r="4528" spans="2:11" ht="16.350000000000001" customHeight="1" thickBot="1" x14ac:dyDescent="0.45">
      <c r="B4528" s="90"/>
      <c r="C4528" s="90"/>
      <c r="D4528" s="48" t="s">
        <v>4296</v>
      </c>
      <c r="E4528" s="90"/>
      <c r="F4528" s="90"/>
      <c r="G4528" s="90"/>
      <c r="H4528" s="90"/>
      <c r="I4528" s="90"/>
      <c r="J4528" s="90"/>
      <c r="K4528" s="92"/>
    </row>
    <row r="4529" spans="2:11" ht="15.6" customHeight="1" x14ac:dyDescent="0.4">
      <c r="B4529" s="89">
        <v>2262</v>
      </c>
      <c r="C4529" s="89">
        <v>2855</v>
      </c>
      <c r="D4529" s="20" t="s">
        <v>4297</v>
      </c>
      <c r="E4529" s="89" t="s">
        <v>13</v>
      </c>
      <c r="F4529" s="89" t="s">
        <v>13</v>
      </c>
      <c r="G4529" s="89" t="s">
        <v>323</v>
      </c>
      <c r="H4529" s="89"/>
      <c r="I4529" s="89"/>
      <c r="J4529" s="89">
        <v>1991</v>
      </c>
      <c r="K4529" s="91" t="s">
        <v>19</v>
      </c>
    </row>
    <row r="4530" spans="2:11" ht="16.350000000000001" customHeight="1" thickBot="1" x14ac:dyDescent="0.45">
      <c r="B4530" s="90"/>
      <c r="C4530" s="90"/>
      <c r="D4530" s="48" t="s">
        <v>4298</v>
      </c>
      <c r="E4530" s="90"/>
      <c r="F4530" s="90"/>
      <c r="G4530" s="90"/>
      <c r="H4530" s="90"/>
      <c r="I4530" s="90"/>
      <c r="J4530" s="90"/>
      <c r="K4530" s="92"/>
    </row>
    <row r="4531" spans="2:11" ht="15.6" customHeight="1" x14ac:dyDescent="0.4">
      <c r="B4531" s="89">
        <v>2263</v>
      </c>
      <c r="C4531" s="89">
        <v>2856</v>
      </c>
      <c r="D4531" s="20" t="s">
        <v>4299</v>
      </c>
      <c r="E4531" s="89" t="s">
        <v>13</v>
      </c>
      <c r="F4531" s="89" t="s">
        <v>13</v>
      </c>
      <c r="G4531" s="89" t="s">
        <v>116</v>
      </c>
      <c r="H4531" s="89"/>
      <c r="I4531" s="89"/>
      <c r="J4531" s="89">
        <v>2047</v>
      </c>
      <c r="K4531" s="91" t="s">
        <v>19</v>
      </c>
    </row>
    <row r="4532" spans="2:11" ht="16.350000000000001" customHeight="1" thickBot="1" x14ac:dyDescent="0.45">
      <c r="B4532" s="90"/>
      <c r="C4532" s="90"/>
      <c r="D4532" s="48" t="s">
        <v>4300</v>
      </c>
      <c r="E4532" s="90"/>
      <c r="F4532" s="90"/>
      <c r="G4532" s="90"/>
      <c r="H4532" s="90"/>
      <c r="I4532" s="90"/>
      <c r="J4532" s="90"/>
      <c r="K4532" s="92"/>
    </row>
    <row r="4533" spans="2:11" ht="15.6" customHeight="1" x14ac:dyDescent="0.4">
      <c r="B4533" s="89">
        <v>2264</v>
      </c>
      <c r="C4533" s="89">
        <v>2857</v>
      </c>
      <c r="D4533" s="20" t="s">
        <v>4301</v>
      </c>
      <c r="E4533" s="89">
        <v>98</v>
      </c>
      <c r="F4533" s="89" t="s">
        <v>13</v>
      </c>
      <c r="G4533" s="89" t="s">
        <v>85</v>
      </c>
      <c r="H4533" s="89"/>
      <c r="I4533" s="89"/>
      <c r="J4533" s="89">
        <v>2105</v>
      </c>
      <c r="K4533" s="91" t="s">
        <v>19</v>
      </c>
    </row>
    <row r="4534" spans="2:11" ht="16.350000000000001" customHeight="1" thickBot="1" x14ac:dyDescent="0.45">
      <c r="B4534" s="90"/>
      <c r="C4534" s="90"/>
      <c r="D4534" s="48" t="s">
        <v>4302</v>
      </c>
      <c r="E4534" s="90"/>
      <c r="F4534" s="90"/>
      <c r="G4534" s="90"/>
      <c r="H4534" s="90"/>
      <c r="I4534" s="90"/>
      <c r="J4534" s="90"/>
      <c r="K4534" s="92"/>
    </row>
    <row r="4535" spans="2:11" ht="15.6" customHeight="1" x14ac:dyDescent="0.4">
      <c r="B4535" s="89">
        <v>2265</v>
      </c>
      <c r="C4535" s="89">
        <v>2858</v>
      </c>
      <c r="D4535" s="20" t="s">
        <v>4303</v>
      </c>
      <c r="E4535" s="89" t="s">
        <v>13</v>
      </c>
      <c r="F4535" s="89" t="s">
        <v>13</v>
      </c>
      <c r="G4535" s="89" t="s">
        <v>85</v>
      </c>
      <c r="H4535" s="89"/>
      <c r="I4535" s="89"/>
      <c r="J4535" s="89">
        <v>2148</v>
      </c>
      <c r="K4535" s="91" t="s">
        <v>19</v>
      </c>
    </row>
    <row r="4536" spans="2:11" ht="16.350000000000001" customHeight="1" thickBot="1" x14ac:dyDescent="0.45">
      <c r="B4536" s="90"/>
      <c r="C4536" s="90"/>
      <c r="D4536" s="48" t="s">
        <v>4304</v>
      </c>
      <c r="E4536" s="90"/>
      <c r="F4536" s="90"/>
      <c r="G4536" s="90"/>
      <c r="H4536" s="90"/>
      <c r="I4536" s="90"/>
      <c r="J4536" s="90"/>
      <c r="K4536" s="92"/>
    </row>
    <row r="4537" spans="2:11" ht="15.6" customHeight="1" x14ac:dyDescent="0.4">
      <c r="B4537" s="89">
        <v>2266</v>
      </c>
      <c r="C4537" s="89">
        <v>2859</v>
      </c>
      <c r="D4537" s="20" t="s">
        <v>4305</v>
      </c>
      <c r="E4537" s="89">
        <v>95</v>
      </c>
      <c r="F4537" s="89" t="s">
        <v>13</v>
      </c>
      <c r="G4537" s="89" t="s">
        <v>85</v>
      </c>
      <c r="H4537" s="89"/>
      <c r="I4537" s="89"/>
      <c r="J4537" s="89">
        <v>2004</v>
      </c>
      <c r="K4537" s="91" t="s">
        <v>19</v>
      </c>
    </row>
    <row r="4538" spans="2:11" ht="16.350000000000001" customHeight="1" thickBot="1" x14ac:dyDescent="0.45">
      <c r="B4538" s="90"/>
      <c r="C4538" s="90"/>
      <c r="D4538" s="48" t="s">
        <v>4306</v>
      </c>
      <c r="E4538" s="90"/>
      <c r="F4538" s="90"/>
      <c r="G4538" s="90"/>
      <c r="H4538" s="90"/>
      <c r="I4538" s="90"/>
      <c r="J4538" s="90"/>
      <c r="K4538" s="92"/>
    </row>
    <row r="4539" spans="2:11" ht="15.6" customHeight="1" x14ac:dyDescent="0.4">
      <c r="B4539" s="89">
        <v>2267</v>
      </c>
      <c r="C4539" s="89">
        <v>2860</v>
      </c>
      <c r="D4539" s="20" t="s">
        <v>4307</v>
      </c>
      <c r="E4539" s="89">
        <v>62</v>
      </c>
      <c r="F4539" s="89" t="s">
        <v>134</v>
      </c>
      <c r="G4539" s="89" t="s">
        <v>277</v>
      </c>
      <c r="H4539" s="89"/>
      <c r="I4539" s="89"/>
      <c r="J4539" s="89">
        <v>2290</v>
      </c>
      <c r="K4539" s="91" t="s">
        <v>19</v>
      </c>
    </row>
    <row r="4540" spans="2:11" ht="16.350000000000001" customHeight="1" thickBot="1" x14ac:dyDescent="0.45">
      <c r="B4540" s="90"/>
      <c r="C4540" s="90"/>
      <c r="D4540" s="48" t="s">
        <v>4308</v>
      </c>
      <c r="E4540" s="90"/>
      <c r="F4540" s="90"/>
      <c r="G4540" s="90"/>
      <c r="H4540" s="90"/>
      <c r="I4540" s="90"/>
      <c r="J4540" s="90"/>
      <c r="K4540" s="92"/>
    </row>
    <row r="4541" spans="2:11" ht="15.6" customHeight="1" x14ac:dyDescent="0.4">
      <c r="B4541" s="89">
        <v>2268</v>
      </c>
      <c r="C4541" s="89">
        <v>2861</v>
      </c>
      <c r="D4541" s="20" t="s">
        <v>4309</v>
      </c>
      <c r="E4541" s="89" t="s">
        <v>13</v>
      </c>
      <c r="F4541" s="89" t="s">
        <v>13</v>
      </c>
      <c r="G4541" s="89" t="s">
        <v>193</v>
      </c>
      <c r="H4541" s="89"/>
      <c r="I4541" s="89"/>
      <c r="J4541" s="89">
        <v>2033</v>
      </c>
      <c r="K4541" s="91" t="s">
        <v>19</v>
      </c>
    </row>
    <row r="4542" spans="2:11" ht="16.350000000000001" customHeight="1" thickBot="1" x14ac:dyDescent="0.45">
      <c r="B4542" s="90"/>
      <c r="C4542" s="90"/>
      <c r="D4542" s="48" t="s">
        <v>4310</v>
      </c>
      <c r="E4542" s="90"/>
      <c r="F4542" s="90"/>
      <c r="G4542" s="90"/>
      <c r="H4542" s="90"/>
      <c r="I4542" s="90"/>
      <c r="J4542" s="90"/>
      <c r="K4542" s="92"/>
    </row>
    <row r="4543" spans="2:11" ht="15.6" customHeight="1" x14ac:dyDescent="0.4">
      <c r="B4543" s="89">
        <v>2269</v>
      </c>
      <c r="C4543" s="89">
        <v>2862</v>
      </c>
      <c r="D4543" s="20" t="s">
        <v>4311</v>
      </c>
      <c r="E4543" s="89">
        <v>37</v>
      </c>
      <c r="F4543" s="89" t="s">
        <v>13</v>
      </c>
      <c r="G4543" s="89" t="s">
        <v>79</v>
      </c>
      <c r="H4543" s="89"/>
      <c r="I4543" s="89"/>
      <c r="J4543" s="89">
        <v>2013</v>
      </c>
      <c r="K4543" s="91" t="s">
        <v>19</v>
      </c>
    </row>
    <row r="4544" spans="2:11" ht="16.350000000000001" customHeight="1" thickBot="1" x14ac:dyDescent="0.45">
      <c r="B4544" s="90"/>
      <c r="C4544" s="90"/>
      <c r="D4544" s="48" t="s">
        <v>4312</v>
      </c>
      <c r="E4544" s="90"/>
      <c r="F4544" s="90"/>
      <c r="G4544" s="90"/>
      <c r="H4544" s="90"/>
      <c r="I4544" s="90"/>
      <c r="J4544" s="90"/>
      <c r="K4544" s="92"/>
    </row>
    <row r="4545" spans="2:11" ht="15.6" customHeight="1" x14ac:dyDescent="0.4">
      <c r="B4545" s="89">
        <v>2270</v>
      </c>
      <c r="C4545" s="89">
        <v>2863</v>
      </c>
      <c r="D4545" s="20" t="s">
        <v>4313</v>
      </c>
      <c r="E4545" s="89" t="s">
        <v>13</v>
      </c>
      <c r="F4545" s="89" t="s">
        <v>13</v>
      </c>
      <c r="G4545" s="89" t="s">
        <v>193</v>
      </c>
      <c r="H4545" s="89"/>
      <c r="I4545" s="89"/>
      <c r="J4545" s="89">
        <v>2076</v>
      </c>
      <c r="K4545" s="91" t="s">
        <v>19</v>
      </c>
    </row>
    <row r="4546" spans="2:11" ht="16.350000000000001" customHeight="1" thickBot="1" x14ac:dyDescent="0.45">
      <c r="B4546" s="90"/>
      <c r="C4546" s="90"/>
      <c r="D4546" s="48" t="s">
        <v>4314</v>
      </c>
      <c r="E4546" s="90"/>
      <c r="F4546" s="90"/>
      <c r="G4546" s="90"/>
      <c r="H4546" s="90"/>
      <c r="I4546" s="90"/>
      <c r="J4546" s="90"/>
      <c r="K4546" s="92"/>
    </row>
    <row r="4547" spans="2:11" ht="15.6" customHeight="1" x14ac:dyDescent="0.4">
      <c r="B4547" s="89">
        <v>2271</v>
      </c>
      <c r="C4547" s="89">
        <v>2864</v>
      </c>
      <c r="D4547" s="20" t="s">
        <v>4315</v>
      </c>
      <c r="E4547" s="89" t="s">
        <v>13</v>
      </c>
      <c r="F4547" s="89" t="s">
        <v>13</v>
      </c>
      <c r="G4547" s="89" t="s">
        <v>193</v>
      </c>
      <c r="H4547" s="89"/>
      <c r="I4547" s="89"/>
      <c r="J4547" s="89">
        <v>2060</v>
      </c>
      <c r="K4547" s="91" t="s">
        <v>19</v>
      </c>
    </row>
    <row r="4548" spans="2:11" ht="16.350000000000001" customHeight="1" thickBot="1" x14ac:dyDescent="0.45">
      <c r="B4548" s="90"/>
      <c r="C4548" s="90"/>
      <c r="D4548" s="48" t="s">
        <v>4316</v>
      </c>
      <c r="E4548" s="90"/>
      <c r="F4548" s="90"/>
      <c r="G4548" s="90"/>
      <c r="H4548" s="90"/>
      <c r="I4548" s="90"/>
      <c r="J4548" s="90"/>
      <c r="K4548" s="92"/>
    </row>
    <row r="4549" spans="2:11" ht="15.6" customHeight="1" x14ac:dyDescent="0.4">
      <c r="B4549" s="89">
        <v>2272</v>
      </c>
      <c r="C4549" s="89">
        <v>2865</v>
      </c>
      <c r="D4549" s="20" t="s">
        <v>4317</v>
      </c>
      <c r="E4549" s="89">
        <v>89</v>
      </c>
      <c r="F4549" s="89" t="s">
        <v>13</v>
      </c>
      <c r="G4549" s="89" t="s">
        <v>79</v>
      </c>
      <c r="H4549" s="89"/>
      <c r="I4549" s="89"/>
      <c r="J4549" s="89">
        <v>2035</v>
      </c>
      <c r="K4549" s="91" t="s">
        <v>19</v>
      </c>
    </row>
    <row r="4550" spans="2:11" ht="16.350000000000001" customHeight="1" thickBot="1" x14ac:dyDescent="0.45">
      <c r="B4550" s="90"/>
      <c r="C4550" s="90"/>
      <c r="D4550" s="48" t="s">
        <v>4318</v>
      </c>
      <c r="E4550" s="90"/>
      <c r="F4550" s="90"/>
      <c r="G4550" s="90"/>
      <c r="H4550" s="90"/>
      <c r="I4550" s="90"/>
      <c r="J4550" s="90"/>
      <c r="K4550" s="92"/>
    </row>
    <row r="4551" spans="2:11" ht="15.6" customHeight="1" x14ac:dyDescent="0.4">
      <c r="B4551" s="89">
        <v>2273</v>
      </c>
      <c r="C4551" s="89">
        <v>2866</v>
      </c>
      <c r="D4551" s="20" t="s">
        <v>4319</v>
      </c>
      <c r="E4551" s="89" t="s">
        <v>13</v>
      </c>
      <c r="F4551" s="89" t="s">
        <v>13</v>
      </c>
      <c r="G4551" s="89" t="s">
        <v>79</v>
      </c>
      <c r="H4551" s="89"/>
      <c r="I4551" s="89"/>
      <c r="J4551" s="89">
        <v>2070</v>
      </c>
      <c r="K4551" s="91" t="s">
        <v>19</v>
      </c>
    </row>
    <row r="4552" spans="2:11" ht="16.350000000000001" customHeight="1" thickBot="1" x14ac:dyDescent="0.45">
      <c r="B4552" s="90"/>
      <c r="C4552" s="90"/>
      <c r="D4552" s="48" t="s">
        <v>4320</v>
      </c>
      <c r="E4552" s="90"/>
      <c r="F4552" s="90"/>
      <c r="G4552" s="90"/>
      <c r="H4552" s="90"/>
      <c r="I4552" s="90"/>
      <c r="J4552" s="90"/>
      <c r="K4552" s="92"/>
    </row>
    <row r="4553" spans="2:11" ht="15.6" customHeight="1" x14ac:dyDescent="0.4">
      <c r="B4553" s="89">
        <v>2274</v>
      </c>
      <c r="C4553" s="89">
        <v>2867</v>
      </c>
      <c r="D4553" s="20" t="s">
        <v>4321</v>
      </c>
      <c r="E4553" s="89">
        <v>90</v>
      </c>
      <c r="F4553" s="89" t="s">
        <v>13</v>
      </c>
      <c r="G4553" s="89" t="s">
        <v>936</v>
      </c>
      <c r="H4553" s="89"/>
      <c r="I4553" s="89"/>
      <c r="J4553" s="89">
        <v>2035</v>
      </c>
      <c r="K4553" s="91" t="s">
        <v>19</v>
      </c>
    </row>
    <row r="4554" spans="2:11" ht="16.350000000000001" customHeight="1" thickBot="1" x14ac:dyDescent="0.45">
      <c r="B4554" s="90"/>
      <c r="C4554" s="90"/>
      <c r="D4554" s="48" t="s">
        <v>4322</v>
      </c>
      <c r="E4554" s="90"/>
      <c r="F4554" s="90"/>
      <c r="G4554" s="90"/>
      <c r="H4554" s="90"/>
      <c r="I4554" s="90"/>
      <c r="J4554" s="90"/>
      <c r="K4554" s="92"/>
    </row>
    <row r="4555" spans="2:11" ht="15.6" customHeight="1" x14ac:dyDescent="0.4">
      <c r="B4555" s="89">
        <v>2275</v>
      </c>
      <c r="C4555" s="89">
        <v>2868</v>
      </c>
      <c r="D4555" s="20" t="s">
        <v>4323</v>
      </c>
      <c r="E4555" s="89" t="s">
        <v>13</v>
      </c>
      <c r="F4555" s="89" t="s">
        <v>13</v>
      </c>
      <c r="G4555" s="89" t="s">
        <v>551</v>
      </c>
      <c r="H4555" s="89"/>
      <c r="I4555" s="89"/>
      <c r="J4555" s="89">
        <v>2014</v>
      </c>
      <c r="K4555" s="91" t="s">
        <v>19</v>
      </c>
    </row>
    <row r="4556" spans="2:11" ht="16.350000000000001" customHeight="1" thickBot="1" x14ac:dyDescent="0.45">
      <c r="B4556" s="90"/>
      <c r="C4556" s="90"/>
      <c r="D4556" s="48" t="s">
        <v>4324</v>
      </c>
      <c r="E4556" s="90"/>
      <c r="F4556" s="90"/>
      <c r="G4556" s="90"/>
      <c r="H4556" s="90"/>
      <c r="I4556" s="90"/>
      <c r="J4556" s="90"/>
      <c r="K4556" s="92"/>
    </row>
    <row r="4557" spans="2:11" ht="15.6" customHeight="1" x14ac:dyDescent="0.4">
      <c r="B4557" s="89">
        <v>2276</v>
      </c>
      <c r="C4557" s="89">
        <v>2869</v>
      </c>
      <c r="D4557" s="20" t="s">
        <v>4325</v>
      </c>
      <c r="E4557" s="89">
        <v>75</v>
      </c>
      <c r="F4557" s="89" t="s">
        <v>57</v>
      </c>
      <c r="G4557" s="89" t="s">
        <v>609</v>
      </c>
      <c r="H4557" s="89"/>
      <c r="I4557" s="89"/>
      <c r="J4557" s="89">
        <v>2170</v>
      </c>
      <c r="K4557" s="91" t="s">
        <v>19</v>
      </c>
    </row>
    <row r="4558" spans="2:11" ht="16.350000000000001" customHeight="1" thickBot="1" x14ac:dyDescent="0.45">
      <c r="B4558" s="90"/>
      <c r="C4558" s="90"/>
      <c r="D4558" s="48" t="s">
        <v>4326</v>
      </c>
      <c r="E4558" s="90"/>
      <c r="F4558" s="90"/>
      <c r="G4558" s="90"/>
      <c r="H4558" s="90"/>
      <c r="I4558" s="90"/>
      <c r="J4558" s="90"/>
      <c r="K4558" s="92"/>
    </row>
    <row r="4559" spans="2:11" ht="15.6" customHeight="1" x14ac:dyDescent="0.4">
      <c r="B4559" s="89">
        <v>2277</v>
      </c>
      <c r="C4559" s="89">
        <v>2870</v>
      </c>
      <c r="D4559" s="20" t="s">
        <v>4327</v>
      </c>
      <c r="E4559" s="89" t="s">
        <v>13</v>
      </c>
      <c r="F4559" s="89" t="s">
        <v>13</v>
      </c>
      <c r="G4559" s="89" t="s">
        <v>29</v>
      </c>
      <c r="H4559" s="89"/>
      <c r="I4559" s="89"/>
      <c r="J4559" s="89">
        <v>2038</v>
      </c>
      <c r="K4559" s="91" t="s">
        <v>19</v>
      </c>
    </row>
    <row r="4560" spans="2:11" ht="16.350000000000001" customHeight="1" thickBot="1" x14ac:dyDescent="0.45">
      <c r="B4560" s="90"/>
      <c r="C4560" s="90"/>
      <c r="D4560" s="48" t="s">
        <v>4328</v>
      </c>
      <c r="E4560" s="90"/>
      <c r="F4560" s="90"/>
      <c r="G4560" s="90"/>
      <c r="H4560" s="90"/>
      <c r="I4560" s="90"/>
      <c r="J4560" s="90"/>
      <c r="K4560" s="92"/>
    </row>
    <row r="4561" spans="2:11" ht="15.6" customHeight="1" x14ac:dyDescent="0.4">
      <c r="B4561" s="89">
        <v>2278</v>
      </c>
      <c r="C4561" s="89">
        <v>2871</v>
      </c>
      <c r="D4561" s="20" t="s">
        <v>4329</v>
      </c>
      <c r="E4561" s="89">
        <v>87</v>
      </c>
      <c r="F4561" s="89" t="s">
        <v>13</v>
      </c>
      <c r="G4561" s="89" t="s">
        <v>32</v>
      </c>
      <c r="H4561" s="89"/>
      <c r="I4561" s="89"/>
      <c r="J4561" s="89">
        <v>2028</v>
      </c>
      <c r="K4561" s="91" t="s">
        <v>19</v>
      </c>
    </row>
    <row r="4562" spans="2:11" ht="16.350000000000001" customHeight="1" thickBot="1" x14ac:dyDescent="0.45">
      <c r="B4562" s="90"/>
      <c r="C4562" s="90"/>
      <c r="D4562" s="48" t="s">
        <v>4330</v>
      </c>
      <c r="E4562" s="90"/>
      <c r="F4562" s="90"/>
      <c r="G4562" s="90"/>
      <c r="H4562" s="90"/>
      <c r="I4562" s="90"/>
      <c r="J4562" s="90"/>
      <c r="K4562" s="92"/>
    </row>
    <row r="4563" spans="2:11" ht="15.6" customHeight="1" x14ac:dyDescent="0.4">
      <c r="B4563" s="89">
        <v>2279</v>
      </c>
      <c r="C4563" s="89">
        <v>2872</v>
      </c>
      <c r="D4563" s="20" t="s">
        <v>4331</v>
      </c>
      <c r="E4563" s="89" t="s">
        <v>13</v>
      </c>
      <c r="F4563" s="89" t="s">
        <v>13</v>
      </c>
      <c r="G4563" s="89" t="s">
        <v>79</v>
      </c>
      <c r="H4563" s="89"/>
      <c r="I4563" s="89"/>
      <c r="J4563" s="89">
        <v>2048</v>
      </c>
      <c r="K4563" s="91" t="s">
        <v>19</v>
      </c>
    </row>
    <row r="4564" spans="2:11" ht="16.350000000000001" customHeight="1" thickBot="1" x14ac:dyDescent="0.45">
      <c r="B4564" s="90"/>
      <c r="C4564" s="90"/>
      <c r="D4564" s="48" t="s">
        <v>4332</v>
      </c>
      <c r="E4564" s="90"/>
      <c r="F4564" s="90"/>
      <c r="G4564" s="90"/>
      <c r="H4564" s="90"/>
      <c r="I4564" s="90"/>
      <c r="J4564" s="90"/>
      <c r="K4564" s="92"/>
    </row>
    <row r="4565" spans="2:11" ht="15.6" customHeight="1" x14ac:dyDescent="0.4">
      <c r="B4565" s="89">
        <v>2280</v>
      </c>
      <c r="C4565" s="89">
        <v>2873</v>
      </c>
      <c r="D4565" s="20" t="s">
        <v>4333</v>
      </c>
      <c r="E4565" s="89">
        <v>93</v>
      </c>
      <c r="F4565" s="89" t="s">
        <v>13</v>
      </c>
      <c r="G4565" s="89" t="s">
        <v>29</v>
      </c>
      <c r="H4565" s="89"/>
      <c r="I4565" s="89"/>
      <c r="J4565" s="89">
        <v>2040</v>
      </c>
      <c r="K4565" s="91" t="s">
        <v>19</v>
      </c>
    </row>
    <row r="4566" spans="2:11" ht="16.350000000000001" customHeight="1" thickBot="1" x14ac:dyDescent="0.45">
      <c r="B4566" s="90"/>
      <c r="C4566" s="90"/>
      <c r="D4566" s="48" t="s">
        <v>4334</v>
      </c>
      <c r="E4566" s="90"/>
      <c r="F4566" s="90"/>
      <c r="G4566" s="90"/>
      <c r="H4566" s="90"/>
      <c r="I4566" s="90"/>
      <c r="J4566" s="90"/>
      <c r="K4566" s="92"/>
    </row>
    <row r="4567" spans="2:11" ht="15.6" customHeight="1" x14ac:dyDescent="0.4">
      <c r="B4567" s="89">
        <v>2281</v>
      </c>
      <c r="C4567" s="89">
        <v>2874</v>
      </c>
      <c r="D4567" s="20" t="s">
        <v>4335</v>
      </c>
      <c r="E4567" s="89">
        <v>51</v>
      </c>
      <c r="F4567" s="89" t="s">
        <v>13</v>
      </c>
      <c r="G4567" s="89" t="s">
        <v>169</v>
      </c>
      <c r="H4567" s="89"/>
      <c r="I4567" s="89"/>
      <c r="J4567" s="89">
        <v>2094</v>
      </c>
      <c r="K4567" s="91" t="s">
        <v>19</v>
      </c>
    </row>
    <row r="4568" spans="2:11" ht="16.350000000000001" customHeight="1" thickBot="1" x14ac:dyDescent="0.45">
      <c r="B4568" s="90"/>
      <c r="C4568" s="90"/>
      <c r="D4568" s="48" t="s">
        <v>4336</v>
      </c>
      <c r="E4568" s="90"/>
      <c r="F4568" s="90"/>
      <c r="G4568" s="90"/>
      <c r="H4568" s="90"/>
      <c r="I4568" s="90"/>
      <c r="J4568" s="90"/>
      <c r="K4568" s="92"/>
    </row>
    <row r="4569" spans="2:11" ht="15.6" customHeight="1" x14ac:dyDescent="0.4">
      <c r="B4569" s="89">
        <v>2282</v>
      </c>
      <c r="C4569" s="89">
        <v>3777</v>
      </c>
      <c r="D4569" s="20" t="s">
        <v>4337</v>
      </c>
      <c r="E4569" s="89" t="s">
        <v>13</v>
      </c>
      <c r="F4569" s="89" t="s">
        <v>13</v>
      </c>
      <c r="G4569" s="89" t="s">
        <v>85</v>
      </c>
      <c r="H4569" s="89"/>
      <c r="I4569" s="89"/>
      <c r="J4569" s="89">
        <v>2097</v>
      </c>
      <c r="K4569" s="91" t="s">
        <v>19</v>
      </c>
    </row>
    <row r="4570" spans="2:11" ht="16.350000000000001" customHeight="1" thickBot="1" x14ac:dyDescent="0.45">
      <c r="B4570" s="90"/>
      <c r="C4570" s="90"/>
      <c r="D4570" s="48" t="s">
        <v>4338</v>
      </c>
      <c r="E4570" s="90"/>
      <c r="F4570" s="90"/>
      <c r="G4570" s="90"/>
      <c r="H4570" s="90"/>
      <c r="I4570" s="90"/>
      <c r="J4570" s="90"/>
      <c r="K4570" s="92"/>
    </row>
    <row r="4571" spans="2:11" ht="15.6" customHeight="1" x14ac:dyDescent="0.4">
      <c r="B4571" s="89">
        <v>2283</v>
      </c>
      <c r="C4571" s="89">
        <v>2875</v>
      </c>
      <c r="D4571" s="20" t="s">
        <v>4339</v>
      </c>
      <c r="E4571" s="89" t="s">
        <v>13</v>
      </c>
      <c r="F4571" s="89" t="s">
        <v>13</v>
      </c>
      <c r="G4571" s="89" t="s">
        <v>85</v>
      </c>
      <c r="H4571" s="89"/>
      <c r="I4571" s="89"/>
      <c r="J4571" s="89">
        <v>2065</v>
      </c>
      <c r="K4571" s="91" t="s">
        <v>19</v>
      </c>
    </row>
    <row r="4572" spans="2:11" ht="16.350000000000001" customHeight="1" thickBot="1" x14ac:dyDescent="0.45">
      <c r="B4572" s="90"/>
      <c r="C4572" s="90"/>
      <c r="D4572" s="48" t="s">
        <v>4340</v>
      </c>
      <c r="E4572" s="90"/>
      <c r="F4572" s="90"/>
      <c r="G4572" s="90"/>
      <c r="H4572" s="90"/>
      <c r="I4572" s="90"/>
      <c r="J4572" s="90"/>
      <c r="K4572" s="92"/>
    </row>
    <row r="4573" spans="2:11" ht="15.6" customHeight="1" x14ac:dyDescent="0.4">
      <c r="B4573" s="89">
        <v>2284</v>
      </c>
      <c r="C4573" s="89">
        <v>3778</v>
      </c>
      <c r="D4573" s="20" t="s">
        <v>4341</v>
      </c>
      <c r="E4573" s="89">
        <v>63</v>
      </c>
      <c r="F4573" s="89" t="s">
        <v>13</v>
      </c>
      <c r="G4573" s="89" t="s">
        <v>116</v>
      </c>
      <c r="H4573" s="89"/>
      <c r="I4573" s="89"/>
      <c r="J4573" s="89">
        <v>2092</v>
      </c>
      <c r="K4573" s="91" t="s">
        <v>19</v>
      </c>
    </row>
    <row r="4574" spans="2:11" ht="16.350000000000001" customHeight="1" thickBot="1" x14ac:dyDescent="0.45">
      <c r="B4574" s="90"/>
      <c r="C4574" s="90"/>
      <c r="D4574" s="48" t="s">
        <v>4342</v>
      </c>
      <c r="E4574" s="90"/>
      <c r="F4574" s="90"/>
      <c r="G4574" s="90"/>
      <c r="H4574" s="90"/>
      <c r="I4574" s="90"/>
      <c r="J4574" s="90"/>
      <c r="K4574" s="92"/>
    </row>
    <row r="4575" spans="2:11" ht="15.6" customHeight="1" x14ac:dyDescent="0.4">
      <c r="B4575" s="89">
        <v>2285</v>
      </c>
      <c r="C4575" s="89">
        <v>4204</v>
      </c>
      <c r="D4575" s="20" t="s">
        <v>6473</v>
      </c>
      <c r="E4575" s="89" t="s">
        <v>49</v>
      </c>
      <c r="F4575" s="89" t="s">
        <v>13</v>
      </c>
      <c r="G4575" s="89" t="s">
        <v>347</v>
      </c>
      <c r="H4575" s="89">
        <v>11</v>
      </c>
      <c r="I4575" s="89">
        <v>-120</v>
      </c>
      <c r="J4575" s="89">
        <v>1980</v>
      </c>
      <c r="K4575" s="91" t="s">
        <v>15</v>
      </c>
    </row>
    <row r="4576" spans="2:11" ht="16.350000000000001" customHeight="1" thickBot="1" x14ac:dyDescent="0.45">
      <c r="B4576" s="90"/>
      <c r="C4576" s="90"/>
      <c r="D4576" s="48" t="s">
        <v>6493</v>
      </c>
      <c r="E4576" s="90"/>
      <c r="F4576" s="90"/>
      <c r="G4576" s="90"/>
      <c r="H4576" s="90"/>
      <c r="I4576" s="90"/>
      <c r="J4576" s="90"/>
      <c r="K4576" s="92"/>
    </row>
    <row r="4577" spans="2:11" ht="15.6" customHeight="1" x14ac:dyDescent="0.4">
      <c r="B4577" s="89">
        <v>2286</v>
      </c>
      <c r="C4577" s="89">
        <v>3831</v>
      </c>
      <c r="D4577" s="20" t="s">
        <v>4343</v>
      </c>
      <c r="E4577" s="89" t="s">
        <v>82</v>
      </c>
      <c r="F4577" s="89" t="s">
        <v>13</v>
      </c>
      <c r="G4577" s="89" t="s">
        <v>43</v>
      </c>
      <c r="H4577" s="89"/>
      <c r="I4577" s="89"/>
      <c r="J4577" s="89">
        <v>2066</v>
      </c>
      <c r="K4577" s="91" t="s">
        <v>19</v>
      </c>
    </row>
    <row r="4578" spans="2:11" ht="16.350000000000001" customHeight="1" thickBot="1" x14ac:dyDescent="0.45">
      <c r="B4578" s="90"/>
      <c r="C4578" s="90"/>
      <c r="D4578" s="48" t="s">
        <v>4344</v>
      </c>
      <c r="E4578" s="90"/>
      <c r="F4578" s="90"/>
      <c r="G4578" s="90"/>
      <c r="H4578" s="90"/>
      <c r="I4578" s="90"/>
      <c r="J4578" s="90"/>
      <c r="K4578" s="92"/>
    </row>
    <row r="4579" spans="2:11" ht="15.6" customHeight="1" x14ac:dyDescent="0.4">
      <c r="B4579" s="89">
        <v>2287</v>
      </c>
      <c r="C4579" s="89">
        <v>2876</v>
      </c>
      <c r="D4579" s="20" t="s">
        <v>4345</v>
      </c>
      <c r="E4579" s="89">
        <v>93</v>
      </c>
      <c r="F4579" s="89" t="s">
        <v>13</v>
      </c>
      <c r="G4579" s="89" t="s">
        <v>43</v>
      </c>
      <c r="H4579" s="89"/>
      <c r="I4579" s="89"/>
      <c r="J4579" s="89">
        <v>2111</v>
      </c>
      <c r="K4579" s="91" t="s">
        <v>19</v>
      </c>
    </row>
    <row r="4580" spans="2:11" ht="16.350000000000001" customHeight="1" thickBot="1" x14ac:dyDescent="0.45">
      <c r="B4580" s="90"/>
      <c r="C4580" s="90"/>
      <c r="D4580" s="48" t="s">
        <v>4346</v>
      </c>
      <c r="E4580" s="90"/>
      <c r="F4580" s="90"/>
      <c r="G4580" s="90"/>
      <c r="H4580" s="90"/>
      <c r="I4580" s="90"/>
      <c r="J4580" s="90"/>
      <c r="K4580" s="92"/>
    </row>
    <row r="4581" spans="2:11" ht="15.6" customHeight="1" x14ac:dyDescent="0.4">
      <c r="B4581" s="89">
        <v>2288</v>
      </c>
      <c r="C4581" s="89">
        <v>4203</v>
      </c>
      <c r="D4581" s="20" t="s">
        <v>6472</v>
      </c>
      <c r="E4581" s="89" t="s">
        <v>3053</v>
      </c>
      <c r="F4581" s="89" t="s">
        <v>13</v>
      </c>
      <c r="G4581" s="89" t="s">
        <v>43</v>
      </c>
      <c r="H4581" s="89">
        <v>11</v>
      </c>
      <c r="I4581" s="89">
        <v>-59</v>
      </c>
      <c r="J4581" s="89">
        <v>2041</v>
      </c>
      <c r="K4581" s="91" t="s">
        <v>15</v>
      </c>
    </row>
    <row r="4582" spans="2:11" ht="16.350000000000001" customHeight="1" thickBot="1" x14ac:dyDescent="0.45">
      <c r="B4582" s="90"/>
      <c r="C4582" s="90"/>
      <c r="D4582" s="48" t="s">
        <v>6492</v>
      </c>
      <c r="E4582" s="90"/>
      <c r="F4582" s="90"/>
      <c r="G4582" s="90"/>
      <c r="H4582" s="90"/>
      <c r="I4582" s="90"/>
      <c r="J4582" s="90"/>
      <c r="K4582" s="92"/>
    </row>
    <row r="4583" spans="2:11" ht="15.6" customHeight="1" x14ac:dyDescent="0.4">
      <c r="B4583" s="89">
        <v>2289</v>
      </c>
      <c r="C4583" s="89">
        <v>2877</v>
      </c>
      <c r="D4583" s="20" t="s">
        <v>4347</v>
      </c>
      <c r="E4583" s="89">
        <v>88</v>
      </c>
      <c r="F4583" s="89" t="s">
        <v>13</v>
      </c>
      <c r="G4583" s="89" t="s">
        <v>39</v>
      </c>
      <c r="H4583" s="89"/>
      <c r="I4583" s="89"/>
      <c r="J4583" s="89">
        <v>1936</v>
      </c>
      <c r="K4583" s="91" t="s">
        <v>19</v>
      </c>
    </row>
    <row r="4584" spans="2:11" ht="16.350000000000001" customHeight="1" thickBot="1" x14ac:dyDescent="0.45">
      <c r="B4584" s="90"/>
      <c r="C4584" s="90"/>
      <c r="D4584" s="48" t="s">
        <v>4348</v>
      </c>
      <c r="E4584" s="90"/>
      <c r="F4584" s="90"/>
      <c r="G4584" s="90"/>
      <c r="H4584" s="90"/>
      <c r="I4584" s="90"/>
      <c r="J4584" s="90"/>
      <c r="K4584" s="92"/>
    </row>
    <row r="4585" spans="2:11" ht="15.6" customHeight="1" x14ac:dyDescent="0.4">
      <c r="B4585" s="89">
        <v>2290</v>
      </c>
      <c r="C4585" s="89">
        <v>3825</v>
      </c>
      <c r="D4585" s="20" t="s">
        <v>4349</v>
      </c>
      <c r="E4585" s="89" t="s">
        <v>28</v>
      </c>
      <c r="F4585" s="89" t="s">
        <v>13</v>
      </c>
      <c r="G4585" s="89" t="s">
        <v>43</v>
      </c>
      <c r="H4585" s="89"/>
      <c r="I4585" s="89"/>
      <c r="J4585" s="89">
        <v>2132</v>
      </c>
      <c r="K4585" s="91" t="s">
        <v>15</v>
      </c>
    </row>
    <row r="4586" spans="2:11" ht="16.350000000000001" customHeight="1" thickBot="1" x14ac:dyDescent="0.45">
      <c r="B4586" s="90"/>
      <c r="C4586" s="90"/>
      <c r="D4586" s="48" t="s">
        <v>4350</v>
      </c>
      <c r="E4586" s="90"/>
      <c r="F4586" s="90"/>
      <c r="G4586" s="90"/>
      <c r="H4586" s="90"/>
      <c r="I4586" s="90"/>
      <c r="J4586" s="90"/>
      <c r="K4586" s="92"/>
    </row>
    <row r="4587" spans="2:11" ht="15.6" customHeight="1" x14ac:dyDescent="0.4">
      <c r="B4587" s="89">
        <v>2291</v>
      </c>
      <c r="C4587" s="89">
        <v>3880</v>
      </c>
      <c r="D4587" s="20" t="s">
        <v>4351</v>
      </c>
      <c r="E4587" s="89" t="s">
        <v>4352</v>
      </c>
      <c r="F4587" s="89" t="s">
        <v>134</v>
      </c>
      <c r="G4587" s="89" t="s">
        <v>1731</v>
      </c>
      <c r="H4587" s="89"/>
      <c r="I4587" s="89"/>
      <c r="J4587" s="89">
        <v>2251</v>
      </c>
      <c r="K4587" s="91" t="s">
        <v>15</v>
      </c>
    </row>
    <row r="4588" spans="2:11" ht="16.350000000000001" customHeight="1" thickBot="1" x14ac:dyDescent="0.45">
      <c r="B4588" s="90"/>
      <c r="C4588" s="90"/>
      <c r="D4588" s="48" t="s">
        <v>4353</v>
      </c>
      <c r="E4588" s="90"/>
      <c r="F4588" s="90"/>
      <c r="G4588" s="90"/>
      <c r="H4588" s="90"/>
      <c r="I4588" s="90"/>
      <c r="J4588" s="90"/>
      <c r="K4588" s="92"/>
    </row>
    <row r="4589" spans="2:11" ht="15.6" customHeight="1" x14ac:dyDescent="0.4">
      <c r="B4589" s="89">
        <v>2292</v>
      </c>
      <c r="C4589" s="89">
        <v>2878</v>
      </c>
      <c r="D4589" s="20" t="s">
        <v>4354</v>
      </c>
      <c r="E4589" s="89">
        <v>46</v>
      </c>
      <c r="F4589" s="89" t="s">
        <v>13</v>
      </c>
      <c r="G4589" s="89" t="s">
        <v>169</v>
      </c>
      <c r="H4589" s="89"/>
      <c r="I4589" s="89"/>
      <c r="J4589" s="89">
        <v>2049</v>
      </c>
      <c r="K4589" s="91" t="s">
        <v>19</v>
      </c>
    </row>
    <row r="4590" spans="2:11" ht="16.350000000000001" customHeight="1" thickBot="1" x14ac:dyDescent="0.45">
      <c r="B4590" s="90"/>
      <c r="C4590" s="90"/>
      <c r="D4590" s="48" t="s">
        <v>4355</v>
      </c>
      <c r="E4590" s="90"/>
      <c r="F4590" s="90"/>
      <c r="G4590" s="90"/>
      <c r="H4590" s="90"/>
      <c r="I4590" s="90"/>
      <c r="J4590" s="90"/>
      <c r="K4590" s="92"/>
    </row>
    <row r="4591" spans="2:11" ht="15.6" customHeight="1" x14ac:dyDescent="0.4">
      <c r="B4591" s="89">
        <v>2293</v>
      </c>
      <c r="C4591" s="89">
        <v>2879</v>
      </c>
      <c r="D4591" s="20" t="s">
        <v>4356</v>
      </c>
      <c r="E4591" s="89">
        <v>45</v>
      </c>
      <c r="F4591" s="89" t="s">
        <v>13</v>
      </c>
      <c r="G4591" s="89" t="s">
        <v>169</v>
      </c>
      <c r="H4591" s="89"/>
      <c r="I4591" s="89"/>
      <c r="J4591" s="89">
        <v>2012</v>
      </c>
      <c r="K4591" s="91" t="s">
        <v>19</v>
      </c>
    </row>
    <row r="4592" spans="2:11" ht="16.350000000000001" customHeight="1" thickBot="1" x14ac:dyDescent="0.45">
      <c r="B4592" s="90"/>
      <c r="C4592" s="90"/>
      <c r="D4592" s="48" t="s">
        <v>4357</v>
      </c>
      <c r="E4592" s="90"/>
      <c r="F4592" s="90"/>
      <c r="G4592" s="90"/>
      <c r="H4592" s="90"/>
      <c r="I4592" s="90"/>
      <c r="J4592" s="90"/>
      <c r="K4592" s="92"/>
    </row>
    <row r="4593" spans="2:11" ht="15.6" customHeight="1" x14ac:dyDescent="0.4">
      <c r="B4593" s="89">
        <v>2294</v>
      </c>
      <c r="C4593" s="89">
        <v>2880</v>
      </c>
      <c r="D4593" s="20" t="s">
        <v>4358</v>
      </c>
      <c r="E4593" s="89">
        <v>48</v>
      </c>
      <c r="F4593" s="89" t="s">
        <v>13</v>
      </c>
      <c r="G4593" s="89" t="s">
        <v>85</v>
      </c>
      <c r="H4593" s="89"/>
      <c r="I4593" s="89"/>
      <c r="J4593" s="89">
        <v>2121</v>
      </c>
      <c r="K4593" s="91" t="s">
        <v>19</v>
      </c>
    </row>
    <row r="4594" spans="2:11" ht="16.350000000000001" customHeight="1" thickBot="1" x14ac:dyDescent="0.45">
      <c r="B4594" s="90"/>
      <c r="C4594" s="90"/>
      <c r="D4594" s="48" t="s">
        <v>4359</v>
      </c>
      <c r="E4594" s="90"/>
      <c r="F4594" s="90"/>
      <c r="G4594" s="90"/>
      <c r="H4594" s="90"/>
      <c r="I4594" s="90"/>
      <c r="J4594" s="90"/>
      <c r="K4594" s="92"/>
    </row>
    <row r="4595" spans="2:11" ht="15.6" customHeight="1" x14ac:dyDescent="0.4">
      <c r="B4595" s="89">
        <v>2295</v>
      </c>
      <c r="C4595" s="89">
        <v>2881</v>
      </c>
      <c r="D4595" s="20" t="s">
        <v>4360</v>
      </c>
      <c r="E4595" s="89" t="s">
        <v>13</v>
      </c>
      <c r="F4595" s="89" t="s">
        <v>13</v>
      </c>
      <c r="G4595" s="89" t="s">
        <v>85</v>
      </c>
      <c r="H4595" s="89"/>
      <c r="I4595" s="89"/>
      <c r="J4595" s="89">
        <v>2104</v>
      </c>
      <c r="K4595" s="91" t="s">
        <v>19</v>
      </c>
    </row>
    <row r="4596" spans="2:11" ht="16.350000000000001" customHeight="1" thickBot="1" x14ac:dyDescent="0.45">
      <c r="B4596" s="90"/>
      <c r="C4596" s="90"/>
      <c r="D4596" s="48" t="s">
        <v>4361</v>
      </c>
      <c r="E4596" s="90"/>
      <c r="F4596" s="90"/>
      <c r="G4596" s="90"/>
      <c r="H4596" s="90"/>
      <c r="I4596" s="90"/>
      <c r="J4596" s="90"/>
      <c r="K4596" s="92"/>
    </row>
    <row r="4597" spans="2:11" ht="15.6" customHeight="1" x14ac:dyDescent="0.4">
      <c r="B4597" s="89">
        <v>2296</v>
      </c>
      <c r="C4597" s="89">
        <v>3779</v>
      </c>
      <c r="D4597" s="20" t="s">
        <v>4362</v>
      </c>
      <c r="E4597" s="89" t="s">
        <v>13</v>
      </c>
      <c r="F4597" s="89" t="s">
        <v>13</v>
      </c>
      <c r="G4597" s="89" t="s">
        <v>85</v>
      </c>
      <c r="H4597" s="89"/>
      <c r="I4597" s="89"/>
      <c r="J4597" s="89">
        <v>2051</v>
      </c>
      <c r="K4597" s="91" t="s">
        <v>19</v>
      </c>
    </row>
    <row r="4598" spans="2:11" ht="16.350000000000001" customHeight="1" thickBot="1" x14ac:dyDescent="0.45">
      <c r="B4598" s="90"/>
      <c r="C4598" s="90"/>
      <c r="D4598" s="48" t="s">
        <v>4363</v>
      </c>
      <c r="E4598" s="90"/>
      <c r="F4598" s="90"/>
      <c r="G4598" s="90"/>
      <c r="H4598" s="90"/>
      <c r="I4598" s="90"/>
      <c r="J4598" s="90"/>
      <c r="K4598" s="92"/>
    </row>
    <row r="4599" spans="2:11" ht="15.6" customHeight="1" x14ac:dyDescent="0.4">
      <c r="B4599" s="89">
        <v>2297</v>
      </c>
      <c r="C4599" s="89">
        <v>2882</v>
      </c>
      <c r="D4599" s="20" t="s">
        <v>4364</v>
      </c>
      <c r="E4599" s="89">
        <v>90</v>
      </c>
      <c r="F4599" s="89" t="s">
        <v>13</v>
      </c>
      <c r="G4599" s="89" t="s">
        <v>54</v>
      </c>
      <c r="H4599" s="89"/>
      <c r="I4599" s="89"/>
      <c r="J4599" s="89">
        <v>2009</v>
      </c>
      <c r="K4599" s="91" t="s">
        <v>19</v>
      </c>
    </row>
    <row r="4600" spans="2:11" ht="16.350000000000001" customHeight="1" thickBot="1" x14ac:dyDescent="0.45">
      <c r="B4600" s="90"/>
      <c r="C4600" s="90"/>
      <c r="D4600" s="48" t="s">
        <v>4365</v>
      </c>
      <c r="E4600" s="90"/>
      <c r="F4600" s="90"/>
      <c r="G4600" s="90"/>
      <c r="H4600" s="90"/>
      <c r="I4600" s="90"/>
      <c r="J4600" s="90"/>
      <c r="K4600" s="92"/>
    </row>
    <row r="4601" spans="2:11" ht="15.6" customHeight="1" x14ac:dyDescent="0.4">
      <c r="B4601" s="89">
        <v>2298</v>
      </c>
      <c r="C4601" s="89">
        <v>2883</v>
      </c>
      <c r="D4601" s="20" t="s">
        <v>4366</v>
      </c>
      <c r="E4601" s="89" t="s">
        <v>13</v>
      </c>
      <c r="F4601" s="89" t="s">
        <v>13</v>
      </c>
      <c r="G4601" s="89" t="s">
        <v>551</v>
      </c>
      <c r="H4601" s="89"/>
      <c r="I4601" s="89"/>
      <c r="J4601" s="89">
        <v>2098</v>
      </c>
      <c r="K4601" s="91" t="s">
        <v>19</v>
      </c>
    </row>
    <row r="4602" spans="2:11" ht="16.350000000000001" customHeight="1" thickBot="1" x14ac:dyDescent="0.45">
      <c r="B4602" s="90"/>
      <c r="C4602" s="90"/>
      <c r="D4602" s="48" t="s">
        <v>4367</v>
      </c>
      <c r="E4602" s="90"/>
      <c r="F4602" s="90"/>
      <c r="G4602" s="90"/>
      <c r="H4602" s="90"/>
      <c r="I4602" s="90"/>
      <c r="J4602" s="90"/>
      <c r="K4602" s="92"/>
    </row>
    <row r="4603" spans="2:11" ht="15.6" customHeight="1" x14ac:dyDescent="0.4">
      <c r="B4603" s="89">
        <v>2299</v>
      </c>
      <c r="C4603" s="89">
        <v>3668</v>
      </c>
      <c r="D4603" s="20" t="s">
        <v>4368</v>
      </c>
      <c r="E4603" s="89" t="s">
        <v>13</v>
      </c>
      <c r="F4603" s="89" t="s">
        <v>13</v>
      </c>
      <c r="G4603" s="89" t="s">
        <v>277</v>
      </c>
      <c r="H4603" s="89"/>
      <c r="I4603" s="89"/>
      <c r="J4603" s="89">
        <v>2059</v>
      </c>
      <c r="K4603" s="91" t="s">
        <v>19</v>
      </c>
    </row>
    <row r="4604" spans="2:11" ht="16.350000000000001" customHeight="1" thickBot="1" x14ac:dyDescent="0.45">
      <c r="B4604" s="90"/>
      <c r="C4604" s="90"/>
      <c r="D4604" s="48" t="s">
        <v>4369</v>
      </c>
      <c r="E4604" s="90"/>
      <c r="F4604" s="90"/>
      <c r="G4604" s="90"/>
      <c r="H4604" s="90"/>
      <c r="I4604" s="90"/>
      <c r="J4604" s="90"/>
      <c r="K4604" s="92"/>
    </row>
    <row r="4605" spans="2:11" ht="15.6" customHeight="1" x14ac:dyDescent="0.4">
      <c r="B4605" s="89">
        <v>2300</v>
      </c>
      <c r="C4605" s="89">
        <v>2884</v>
      </c>
      <c r="D4605" s="20" t="s">
        <v>4370</v>
      </c>
      <c r="E4605" s="89">
        <v>96</v>
      </c>
      <c r="F4605" s="89" t="s">
        <v>57</v>
      </c>
      <c r="G4605" s="89" t="s">
        <v>54</v>
      </c>
      <c r="H4605" s="89"/>
      <c r="I4605" s="89"/>
      <c r="J4605" s="89">
        <v>2090</v>
      </c>
      <c r="K4605" s="91" t="s">
        <v>19</v>
      </c>
    </row>
    <row r="4606" spans="2:11" ht="16.350000000000001" customHeight="1" thickBot="1" x14ac:dyDescent="0.45">
      <c r="B4606" s="90"/>
      <c r="C4606" s="90"/>
      <c r="D4606" s="48" t="s">
        <v>4371</v>
      </c>
      <c r="E4606" s="90"/>
      <c r="F4606" s="90"/>
      <c r="G4606" s="90"/>
      <c r="H4606" s="90"/>
      <c r="I4606" s="90"/>
      <c r="J4606" s="90"/>
      <c r="K4606" s="92"/>
    </row>
    <row r="4607" spans="2:11" ht="15.6" customHeight="1" x14ac:dyDescent="0.4">
      <c r="B4607" s="89">
        <v>2301</v>
      </c>
      <c r="C4607" s="89">
        <v>2885</v>
      </c>
      <c r="D4607" s="20" t="s">
        <v>4372</v>
      </c>
      <c r="E4607" s="89">
        <v>70</v>
      </c>
      <c r="F4607" s="89" t="s">
        <v>13</v>
      </c>
      <c r="G4607" s="89" t="s">
        <v>29</v>
      </c>
      <c r="H4607" s="89"/>
      <c r="I4607" s="89"/>
      <c r="J4607" s="89">
        <v>2117</v>
      </c>
      <c r="K4607" s="91" t="s">
        <v>15</v>
      </c>
    </row>
    <row r="4608" spans="2:11" ht="16.350000000000001" customHeight="1" thickBot="1" x14ac:dyDescent="0.45">
      <c r="B4608" s="90"/>
      <c r="C4608" s="90"/>
      <c r="D4608" s="48" t="s">
        <v>4373</v>
      </c>
      <c r="E4608" s="90"/>
      <c r="F4608" s="90"/>
      <c r="G4608" s="90"/>
      <c r="H4608" s="90"/>
      <c r="I4608" s="90"/>
      <c r="J4608" s="90"/>
      <c r="K4608" s="92"/>
    </row>
    <row r="4609" spans="2:11" ht="15.6" customHeight="1" x14ac:dyDescent="0.4">
      <c r="B4609" s="89">
        <v>2302</v>
      </c>
      <c r="C4609" s="89">
        <v>2886</v>
      </c>
      <c r="D4609" s="20" t="s">
        <v>4374</v>
      </c>
      <c r="E4609" s="89">
        <v>90</v>
      </c>
      <c r="F4609" s="89" t="s">
        <v>13</v>
      </c>
      <c r="G4609" s="89" t="s">
        <v>29</v>
      </c>
      <c r="H4609" s="89"/>
      <c r="I4609" s="89"/>
      <c r="J4609" s="89">
        <v>2037</v>
      </c>
      <c r="K4609" s="91" t="s">
        <v>19</v>
      </c>
    </row>
    <row r="4610" spans="2:11" ht="16.350000000000001" customHeight="1" thickBot="1" x14ac:dyDescent="0.45">
      <c r="B4610" s="90"/>
      <c r="C4610" s="90"/>
      <c r="D4610" s="48" t="s">
        <v>4375</v>
      </c>
      <c r="E4610" s="90"/>
      <c r="F4610" s="90"/>
      <c r="G4610" s="90"/>
      <c r="H4610" s="90"/>
      <c r="I4610" s="90"/>
      <c r="J4610" s="90"/>
      <c r="K4610" s="92"/>
    </row>
    <row r="4611" spans="2:11" ht="15.6" customHeight="1" x14ac:dyDescent="0.4">
      <c r="B4611" s="89">
        <v>2303</v>
      </c>
      <c r="C4611" s="89">
        <v>2887</v>
      </c>
      <c r="D4611" s="20" t="s">
        <v>4376</v>
      </c>
      <c r="E4611" s="89">
        <v>38</v>
      </c>
      <c r="F4611" s="89" t="s">
        <v>13</v>
      </c>
      <c r="G4611" s="89" t="s">
        <v>116</v>
      </c>
      <c r="H4611" s="89"/>
      <c r="I4611" s="89"/>
      <c r="J4611" s="89">
        <v>2022</v>
      </c>
      <c r="K4611" s="91" t="s">
        <v>19</v>
      </c>
    </row>
    <row r="4612" spans="2:11" ht="16.350000000000001" customHeight="1" thickBot="1" x14ac:dyDescent="0.45">
      <c r="B4612" s="90"/>
      <c r="C4612" s="90"/>
      <c r="D4612" s="48" t="s">
        <v>4377</v>
      </c>
      <c r="E4612" s="90"/>
      <c r="F4612" s="90"/>
      <c r="G4612" s="90"/>
      <c r="H4612" s="90"/>
      <c r="I4612" s="90"/>
      <c r="J4612" s="90"/>
      <c r="K4612" s="92"/>
    </row>
    <row r="4613" spans="2:11" ht="15.6" customHeight="1" x14ac:dyDescent="0.4">
      <c r="B4613" s="89">
        <v>2304</v>
      </c>
      <c r="C4613" s="89">
        <v>3780</v>
      </c>
      <c r="D4613" s="20" t="s">
        <v>4378</v>
      </c>
      <c r="E4613" s="89" t="s">
        <v>13</v>
      </c>
      <c r="F4613" s="89" t="s">
        <v>13</v>
      </c>
      <c r="G4613" s="89" t="s">
        <v>85</v>
      </c>
      <c r="H4613" s="89"/>
      <c r="I4613" s="89"/>
      <c r="J4613" s="89">
        <v>2085</v>
      </c>
      <c r="K4613" s="91" t="s">
        <v>19</v>
      </c>
    </row>
    <row r="4614" spans="2:11" ht="16.350000000000001" customHeight="1" thickBot="1" x14ac:dyDescent="0.45">
      <c r="B4614" s="90"/>
      <c r="C4614" s="90"/>
      <c r="D4614" s="48" t="s">
        <v>4379</v>
      </c>
      <c r="E4614" s="90"/>
      <c r="F4614" s="90"/>
      <c r="G4614" s="90"/>
      <c r="H4614" s="90"/>
      <c r="I4614" s="90"/>
      <c r="J4614" s="90"/>
      <c r="K4614" s="92"/>
    </row>
    <row r="4615" spans="2:11" ht="15.6" customHeight="1" x14ac:dyDescent="0.4">
      <c r="B4615" s="89">
        <v>2305</v>
      </c>
      <c r="C4615" s="89">
        <v>3782</v>
      </c>
      <c r="D4615" s="20" t="s">
        <v>4380</v>
      </c>
      <c r="E4615" s="89" t="s">
        <v>510</v>
      </c>
      <c r="F4615" s="89" t="s">
        <v>13</v>
      </c>
      <c r="G4615" s="89" t="s">
        <v>85</v>
      </c>
      <c r="H4615" s="89"/>
      <c r="I4615" s="89"/>
      <c r="J4615" s="89">
        <v>2062</v>
      </c>
      <c r="K4615" s="91" t="s">
        <v>19</v>
      </c>
    </row>
    <row r="4616" spans="2:11" ht="16.350000000000001" customHeight="1" thickBot="1" x14ac:dyDescent="0.45">
      <c r="B4616" s="90"/>
      <c r="C4616" s="90"/>
      <c r="D4616" s="48" t="s">
        <v>4381</v>
      </c>
      <c r="E4616" s="90"/>
      <c r="F4616" s="90"/>
      <c r="G4616" s="90"/>
      <c r="H4616" s="90"/>
      <c r="I4616" s="90"/>
      <c r="J4616" s="90"/>
      <c r="K4616" s="92"/>
    </row>
    <row r="4617" spans="2:11" ht="15.6" customHeight="1" x14ac:dyDescent="0.4">
      <c r="B4617" s="89">
        <v>2306</v>
      </c>
      <c r="C4617" s="89">
        <v>2888</v>
      </c>
      <c r="D4617" s="20" t="s">
        <v>6132</v>
      </c>
      <c r="E4617" s="89">
        <v>99</v>
      </c>
      <c r="F4617" s="89" t="s">
        <v>57</v>
      </c>
      <c r="G4617" s="89" t="s">
        <v>43</v>
      </c>
      <c r="H4617" s="89">
        <v>8</v>
      </c>
      <c r="I4617" s="89">
        <v>0</v>
      </c>
      <c r="J4617" s="89">
        <v>2125</v>
      </c>
      <c r="K4617" s="91" t="s">
        <v>15</v>
      </c>
    </row>
    <row r="4618" spans="2:11" ht="16.350000000000001" customHeight="1" thickBot="1" x14ac:dyDescent="0.45">
      <c r="B4618" s="90"/>
      <c r="C4618" s="90"/>
      <c r="D4618" s="48" t="s">
        <v>6133</v>
      </c>
      <c r="E4618" s="90"/>
      <c r="F4618" s="90"/>
      <c r="G4618" s="90"/>
      <c r="H4618" s="90"/>
      <c r="I4618" s="90"/>
      <c r="J4618" s="90"/>
      <c r="K4618" s="92"/>
    </row>
    <row r="4619" spans="2:11" ht="15.6" customHeight="1" x14ac:dyDescent="0.4">
      <c r="B4619" s="89">
        <v>2307</v>
      </c>
      <c r="C4619" s="89">
        <v>3830</v>
      </c>
      <c r="D4619" s="20" t="s">
        <v>4382</v>
      </c>
      <c r="E4619" s="89" t="s">
        <v>82</v>
      </c>
      <c r="F4619" s="89" t="s">
        <v>13</v>
      </c>
      <c r="G4619" s="89" t="s">
        <v>43</v>
      </c>
      <c r="H4619" s="89"/>
      <c r="I4619" s="89"/>
      <c r="J4619" s="89">
        <v>2047</v>
      </c>
      <c r="K4619" s="91" t="s">
        <v>19</v>
      </c>
    </row>
    <row r="4620" spans="2:11" ht="16.350000000000001" customHeight="1" thickBot="1" x14ac:dyDescent="0.45">
      <c r="B4620" s="90"/>
      <c r="C4620" s="90"/>
      <c r="D4620" s="48" t="s">
        <v>4383</v>
      </c>
      <c r="E4620" s="90"/>
      <c r="F4620" s="90"/>
      <c r="G4620" s="90"/>
      <c r="H4620" s="90"/>
      <c r="I4620" s="90"/>
      <c r="J4620" s="90"/>
      <c r="K4620" s="92"/>
    </row>
    <row r="4621" spans="2:11" ht="15.6" customHeight="1" x14ac:dyDescent="0.4">
      <c r="B4621" s="89">
        <v>2308</v>
      </c>
      <c r="C4621" s="89">
        <v>2889</v>
      </c>
      <c r="D4621" s="20" t="s">
        <v>4384</v>
      </c>
      <c r="E4621" s="89">
        <v>51</v>
      </c>
      <c r="F4621" s="89" t="s">
        <v>13</v>
      </c>
      <c r="G4621" s="89" t="s">
        <v>32</v>
      </c>
      <c r="H4621" s="89"/>
      <c r="I4621" s="89"/>
      <c r="J4621" s="89">
        <v>2067</v>
      </c>
      <c r="K4621" s="91" t="s">
        <v>19</v>
      </c>
    </row>
    <row r="4622" spans="2:11" ht="16.350000000000001" customHeight="1" thickBot="1" x14ac:dyDescent="0.45">
      <c r="B4622" s="90"/>
      <c r="C4622" s="90"/>
      <c r="D4622" s="48" t="s">
        <v>4385</v>
      </c>
      <c r="E4622" s="90"/>
      <c r="F4622" s="90"/>
      <c r="G4622" s="90"/>
      <c r="H4622" s="90"/>
      <c r="I4622" s="90"/>
      <c r="J4622" s="90"/>
      <c r="K4622" s="92"/>
    </row>
    <row r="4623" spans="2:11" ht="15.6" customHeight="1" x14ac:dyDescent="0.4">
      <c r="B4623" s="89">
        <v>2309</v>
      </c>
      <c r="C4623" s="89">
        <v>4062</v>
      </c>
      <c r="D4623" s="20" t="s">
        <v>6121</v>
      </c>
      <c r="E4623" s="89" t="s">
        <v>13</v>
      </c>
      <c r="F4623" s="89" t="s">
        <v>13</v>
      </c>
      <c r="G4623" s="89" t="s">
        <v>22</v>
      </c>
      <c r="H4623" s="89"/>
      <c r="I4623" s="89"/>
      <c r="J4623" s="89">
        <v>2122</v>
      </c>
      <c r="K4623" s="91" t="s">
        <v>15</v>
      </c>
    </row>
    <row r="4624" spans="2:11" ht="16.350000000000001" customHeight="1" thickBot="1" x14ac:dyDescent="0.45">
      <c r="B4624" s="90"/>
      <c r="C4624" s="90"/>
      <c r="D4624" s="48" t="s">
        <v>6324</v>
      </c>
      <c r="E4624" s="90"/>
      <c r="F4624" s="90"/>
      <c r="G4624" s="90"/>
      <c r="H4624" s="90"/>
      <c r="I4624" s="90"/>
      <c r="J4624" s="90"/>
      <c r="K4624" s="92"/>
    </row>
    <row r="4625" spans="2:11" ht="15.6" customHeight="1" x14ac:dyDescent="0.4">
      <c r="B4625" s="89">
        <v>2310</v>
      </c>
      <c r="C4625" s="89">
        <v>2890</v>
      </c>
      <c r="D4625" s="20" t="s">
        <v>4386</v>
      </c>
      <c r="E4625" s="89" t="s">
        <v>189</v>
      </c>
      <c r="F4625" s="89" t="s">
        <v>13</v>
      </c>
      <c r="G4625" s="89" t="s">
        <v>292</v>
      </c>
      <c r="H4625" s="89">
        <v>11</v>
      </c>
      <c r="I4625" s="89">
        <v>-7</v>
      </c>
      <c r="J4625" s="89">
        <v>2099</v>
      </c>
      <c r="K4625" s="91" t="s">
        <v>15</v>
      </c>
    </row>
    <row r="4626" spans="2:11" ht="16.350000000000001" customHeight="1" thickBot="1" x14ac:dyDescent="0.45">
      <c r="B4626" s="90"/>
      <c r="C4626" s="90"/>
      <c r="D4626" s="48" t="s">
        <v>4387</v>
      </c>
      <c r="E4626" s="90"/>
      <c r="F4626" s="90"/>
      <c r="G4626" s="90"/>
      <c r="H4626" s="90"/>
      <c r="I4626" s="90"/>
      <c r="J4626" s="90"/>
      <c r="K4626" s="92"/>
    </row>
    <row r="4627" spans="2:11" ht="15.6" customHeight="1" x14ac:dyDescent="0.4">
      <c r="B4627" s="89">
        <v>2311</v>
      </c>
      <c r="C4627" s="89">
        <v>2891</v>
      </c>
      <c r="D4627" s="20" t="s">
        <v>4388</v>
      </c>
      <c r="E4627" s="89">
        <v>91</v>
      </c>
      <c r="F4627" s="89" t="s">
        <v>13</v>
      </c>
      <c r="G4627" s="89" t="s">
        <v>29</v>
      </c>
      <c r="H4627" s="89"/>
      <c r="I4627" s="89"/>
      <c r="J4627" s="89">
        <v>2085</v>
      </c>
      <c r="K4627" s="91" t="s">
        <v>19</v>
      </c>
    </row>
    <row r="4628" spans="2:11" ht="16.350000000000001" customHeight="1" thickBot="1" x14ac:dyDescent="0.45">
      <c r="B4628" s="90"/>
      <c r="C4628" s="90"/>
      <c r="D4628" s="48" t="s">
        <v>4389</v>
      </c>
      <c r="E4628" s="90"/>
      <c r="F4628" s="90"/>
      <c r="G4628" s="90"/>
      <c r="H4628" s="90"/>
      <c r="I4628" s="90"/>
      <c r="J4628" s="90"/>
      <c r="K4628" s="92"/>
    </row>
    <row r="4629" spans="2:11" ht="15.6" customHeight="1" x14ac:dyDescent="0.4">
      <c r="B4629" s="89">
        <v>2312</v>
      </c>
      <c r="C4629" s="89">
        <v>2892</v>
      </c>
      <c r="D4629" s="20" t="s">
        <v>4390</v>
      </c>
      <c r="E4629" s="89">
        <v>79</v>
      </c>
      <c r="F4629" s="89" t="s">
        <v>13</v>
      </c>
      <c r="G4629" s="89" t="s">
        <v>29</v>
      </c>
      <c r="H4629" s="89"/>
      <c r="I4629" s="89"/>
      <c r="J4629" s="89">
        <v>2150</v>
      </c>
      <c r="K4629" s="91" t="s">
        <v>19</v>
      </c>
    </row>
    <row r="4630" spans="2:11" ht="16.350000000000001" customHeight="1" thickBot="1" x14ac:dyDescent="0.45">
      <c r="B4630" s="90"/>
      <c r="C4630" s="90"/>
      <c r="D4630" s="48" t="s">
        <v>4391</v>
      </c>
      <c r="E4630" s="90"/>
      <c r="F4630" s="90"/>
      <c r="G4630" s="90"/>
      <c r="H4630" s="90"/>
      <c r="I4630" s="90"/>
      <c r="J4630" s="90"/>
      <c r="K4630" s="92"/>
    </row>
    <row r="4631" spans="2:11" ht="15.6" customHeight="1" x14ac:dyDescent="0.4">
      <c r="B4631" s="89">
        <v>2313</v>
      </c>
      <c r="C4631" s="89">
        <v>2893</v>
      </c>
      <c r="D4631" s="20" t="s">
        <v>4392</v>
      </c>
      <c r="E4631" s="89" t="s">
        <v>13</v>
      </c>
      <c r="F4631" s="89" t="s">
        <v>13</v>
      </c>
      <c r="G4631" s="89" t="s">
        <v>277</v>
      </c>
      <c r="H4631" s="89"/>
      <c r="I4631" s="89"/>
      <c r="J4631" s="89">
        <v>1997</v>
      </c>
      <c r="K4631" s="91" t="s">
        <v>19</v>
      </c>
    </row>
    <row r="4632" spans="2:11" ht="16.350000000000001" customHeight="1" thickBot="1" x14ac:dyDescent="0.45">
      <c r="B4632" s="90"/>
      <c r="C4632" s="90"/>
      <c r="D4632" s="48" t="s">
        <v>4393</v>
      </c>
      <c r="E4632" s="90"/>
      <c r="F4632" s="90"/>
      <c r="G4632" s="90"/>
      <c r="H4632" s="90"/>
      <c r="I4632" s="90"/>
      <c r="J4632" s="90"/>
      <c r="K4632" s="92"/>
    </row>
    <row r="4633" spans="2:11" ht="15.6" customHeight="1" x14ac:dyDescent="0.4">
      <c r="B4633" s="89">
        <v>2314</v>
      </c>
      <c r="C4633" s="89">
        <v>4160</v>
      </c>
      <c r="D4633" s="20" t="s">
        <v>6387</v>
      </c>
      <c r="E4633" s="89" t="s">
        <v>1439</v>
      </c>
      <c r="F4633" s="89" t="s">
        <v>13</v>
      </c>
      <c r="G4633" s="89" t="s">
        <v>29</v>
      </c>
      <c r="H4633" s="89">
        <v>11</v>
      </c>
      <c r="I4633" s="89">
        <v>-7</v>
      </c>
      <c r="J4633" s="89">
        <v>2066</v>
      </c>
      <c r="K4633" s="91" t="s">
        <v>15</v>
      </c>
    </row>
    <row r="4634" spans="2:11" ht="16.350000000000001" customHeight="1" thickBot="1" x14ac:dyDescent="0.45">
      <c r="B4634" s="90"/>
      <c r="C4634" s="90"/>
      <c r="D4634" s="48" t="s">
        <v>6301</v>
      </c>
      <c r="E4634" s="90"/>
      <c r="F4634" s="90"/>
      <c r="G4634" s="90"/>
      <c r="H4634" s="90"/>
      <c r="I4634" s="90"/>
      <c r="J4634" s="90"/>
      <c r="K4634" s="92"/>
    </row>
    <row r="4635" spans="2:11" ht="15.6" customHeight="1" x14ac:dyDescent="0.4">
      <c r="B4635" s="89">
        <v>2315</v>
      </c>
      <c r="C4635" s="89">
        <v>2894</v>
      </c>
      <c r="D4635" s="20" t="s">
        <v>4394</v>
      </c>
      <c r="E4635" s="89">
        <v>29</v>
      </c>
      <c r="F4635" s="89" t="s">
        <v>13</v>
      </c>
      <c r="G4635" s="89" t="s">
        <v>32</v>
      </c>
      <c r="H4635" s="89"/>
      <c r="I4635" s="89"/>
      <c r="J4635" s="89">
        <v>2041</v>
      </c>
      <c r="K4635" s="91" t="s">
        <v>19</v>
      </c>
    </row>
    <row r="4636" spans="2:11" ht="16.350000000000001" customHeight="1" thickBot="1" x14ac:dyDescent="0.45">
      <c r="B4636" s="90"/>
      <c r="C4636" s="90"/>
      <c r="D4636" s="48" t="s">
        <v>4395</v>
      </c>
      <c r="E4636" s="90"/>
      <c r="F4636" s="90"/>
      <c r="G4636" s="90"/>
      <c r="H4636" s="90"/>
      <c r="I4636" s="90"/>
      <c r="J4636" s="90"/>
      <c r="K4636" s="92"/>
    </row>
    <row r="4637" spans="2:11" ht="15.6" customHeight="1" x14ac:dyDescent="0.4">
      <c r="B4637" s="89">
        <v>2316</v>
      </c>
      <c r="C4637" s="89">
        <v>4215</v>
      </c>
      <c r="D4637" s="20" t="s">
        <v>6541</v>
      </c>
      <c r="E4637" s="89">
        <v>72</v>
      </c>
      <c r="F4637" s="89"/>
      <c r="G4637" s="89" t="s">
        <v>29</v>
      </c>
      <c r="H4637" s="89">
        <v>9</v>
      </c>
      <c r="I4637" s="89">
        <v>-24</v>
      </c>
      <c r="J4637" s="89">
        <v>2076</v>
      </c>
      <c r="K4637" s="91" t="s">
        <v>15</v>
      </c>
    </row>
    <row r="4638" spans="2:11" ht="16.350000000000001" customHeight="1" thickBot="1" x14ac:dyDescent="0.45">
      <c r="B4638" s="90"/>
      <c r="C4638" s="90"/>
      <c r="D4638" s="48" t="s">
        <v>6504</v>
      </c>
      <c r="E4638" s="90"/>
      <c r="F4638" s="90"/>
      <c r="G4638" s="90"/>
      <c r="H4638" s="90"/>
      <c r="I4638" s="90"/>
      <c r="J4638" s="90"/>
      <c r="K4638" s="92"/>
    </row>
    <row r="4639" spans="2:11" ht="15.6" customHeight="1" x14ac:dyDescent="0.4">
      <c r="B4639" s="89">
        <v>2317</v>
      </c>
      <c r="C4639" s="89">
        <v>2895</v>
      </c>
      <c r="D4639" s="20" t="s">
        <v>4396</v>
      </c>
      <c r="E4639" s="89" t="s">
        <v>13</v>
      </c>
      <c r="F4639" s="89" t="s">
        <v>13</v>
      </c>
      <c r="G4639" s="89" t="s">
        <v>85</v>
      </c>
      <c r="H4639" s="89"/>
      <c r="I4639" s="89"/>
      <c r="J4639" s="89">
        <v>2041</v>
      </c>
      <c r="K4639" s="91" t="s">
        <v>19</v>
      </c>
    </row>
    <row r="4640" spans="2:11" ht="16.350000000000001" customHeight="1" thickBot="1" x14ac:dyDescent="0.45">
      <c r="B4640" s="90"/>
      <c r="C4640" s="90"/>
      <c r="D4640" s="48" t="s">
        <v>4397</v>
      </c>
      <c r="E4640" s="90"/>
      <c r="F4640" s="90"/>
      <c r="G4640" s="90"/>
      <c r="H4640" s="90"/>
      <c r="I4640" s="90"/>
      <c r="J4640" s="90"/>
      <c r="K4640" s="92"/>
    </row>
    <row r="4641" spans="2:11" ht="15.6" customHeight="1" x14ac:dyDescent="0.4">
      <c r="B4641" s="89">
        <v>2318</v>
      </c>
      <c r="C4641" s="89">
        <v>2896</v>
      </c>
      <c r="D4641" s="20" t="s">
        <v>4398</v>
      </c>
      <c r="E4641" s="89" t="s">
        <v>13</v>
      </c>
      <c r="F4641" s="89" t="s">
        <v>13</v>
      </c>
      <c r="G4641" s="89" t="s">
        <v>1009</v>
      </c>
      <c r="H4641" s="89"/>
      <c r="I4641" s="89"/>
      <c r="J4641" s="89">
        <v>2047</v>
      </c>
      <c r="K4641" s="91" t="s">
        <v>19</v>
      </c>
    </row>
    <row r="4642" spans="2:11" ht="16.350000000000001" customHeight="1" thickBot="1" x14ac:dyDescent="0.45">
      <c r="B4642" s="90"/>
      <c r="C4642" s="90"/>
      <c r="D4642" s="48" t="s">
        <v>4399</v>
      </c>
      <c r="E4642" s="90"/>
      <c r="F4642" s="90"/>
      <c r="G4642" s="90"/>
      <c r="H4642" s="90"/>
      <c r="I4642" s="90"/>
      <c r="J4642" s="90"/>
      <c r="K4642" s="92"/>
    </row>
    <row r="4643" spans="2:11" ht="15.6" customHeight="1" x14ac:dyDescent="0.4">
      <c r="B4643" s="89">
        <v>2319</v>
      </c>
      <c r="C4643" s="89">
        <v>2897</v>
      </c>
      <c r="D4643" s="20" t="s">
        <v>4400</v>
      </c>
      <c r="E4643" s="89">
        <v>72</v>
      </c>
      <c r="F4643" s="89" t="s">
        <v>134</v>
      </c>
      <c r="G4643" s="89" t="s">
        <v>1009</v>
      </c>
      <c r="H4643" s="89"/>
      <c r="I4643" s="89"/>
      <c r="J4643" s="89">
        <v>2154</v>
      </c>
      <c r="K4643" s="91" t="s">
        <v>15</v>
      </c>
    </row>
    <row r="4644" spans="2:11" ht="16.350000000000001" customHeight="1" thickBot="1" x14ac:dyDescent="0.45">
      <c r="B4644" s="90"/>
      <c r="C4644" s="90"/>
      <c r="D4644" s="48" t="s">
        <v>4401</v>
      </c>
      <c r="E4644" s="90"/>
      <c r="F4644" s="90"/>
      <c r="G4644" s="90"/>
      <c r="H4644" s="90"/>
      <c r="I4644" s="90"/>
      <c r="J4644" s="90"/>
      <c r="K4644" s="92"/>
    </row>
    <row r="4645" spans="2:11" ht="15.6" customHeight="1" x14ac:dyDescent="0.4">
      <c r="B4645" s="89">
        <v>2320</v>
      </c>
      <c r="C4645" s="89">
        <v>2898</v>
      </c>
      <c r="D4645" s="20" t="s">
        <v>4402</v>
      </c>
      <c r="E4645" s="89" t="s">
        <v>13</v>
      </c>
      <c r="F4645" s="89" t="s">
        <v>13</v>
      </c>
      <c r="G4645" s="89" t="s">
        <v>91</v>
      </c>
      <c r="H4645" s="89"/>
      <c r="I4645" s="89"/>
      <c r="J4645" s="89">
        <v>2055</v>
      </c>
      <c r="K4645" s="91" t="s">
        <v>19</v>
      </c>
    </row>
    <row r="4646" spans="2:11" ht="16.350000000000001" customHeight="1" thickBot="1" x14ac:dyDescent="0.45">
      <c r="B4646" s="90"/>
      <c r="C4646" s="90"/>
      <c r="D4646" s="48" t="s">
        <v>4403</v>
      </c>
      <c r="E4646" s="90"/>
      <c r="F4646" s="90"/>
      <c r="G4646" s="90"/>
      <c r="H4646" s="90"/>
      <c r="I4646" s="90"/>
      <c r="J4646" s="90"/>
      <c r="K4646" s="92"/>
    </row>
    <row r="4647" spans="2:11" ht="15.6" customHeight="1" x14ac:dyDescent="0.4">
      <c r="B4647" s="89">
        <v>2321</v>
      </c>
      <c r="C4647" s="89">
        <v>2899</v>
      </c>
      <c r="D4647" s="20" t="s">
        <v>4404</v>
      </c>
      <c r="E4647" s="89">
        <v>48</v>
      </c>
      <c r="F4647" s="89" t="s">
        <v>13</v>
      </c>
      <c r="G4647" s="89" t="s">
        <v>169</v>
      </c>
      <c r="H4647" s="89"/>
      <c r="I4647" s="89"/>
      <c r="J4647" s="89">
        <v>2074</v>
      </c>
      <c r="K4647" s="91" t="s">
        <v>19</v>
      </c>
    </row>
    <row r="4648" spans="2:11" ht="16.350000000000001" customHeight="1" thickBot="1" x14ac:dyDescent="0.45">
      <c r="B4648" s="90"/>
      <c r="C4648" s="90"/>
      <c r="D4648" s="48" t="s">
        <v>4405</v>
      </c>
      <c r="E4648" s="90"/>
      <c r="F4648" s="90"/>
      <c r="G4648" s="90"/>
      <c r="H4648" s="90"/>
      <c r="I4648" s="90"/>
      <c r="J4648" s="90"/>
      <c r="K4648" s="92"/>
    </row>
    <row r="4649" spans="2:11" ht="15.6" customHeight="1" x14ac:dyDescent="0.4">
      <c r="B4649" s="89">
        <v>2322</v>
      </c>
      <c r="C4649" s="89">
        <v>4032</v>
      </c>
      <c r="D4649" s="20" t="s">
        <v>4406</v>
      </c>
      <c r="E4649" s="89">
        <v>58</v>
      </c>
      <c r="F4649" s="89" t="s">
        <v>13</v>
      </c>
      <c r="G4649" s="89" t="s">
        <v>29</v>
      </c>
      <c r="H4649" s="89"/>
      <c r="I4649" s="89"/>
      <c r="J4649" s="89">
        <v>2069</v>
      </c>
      <c r="K4649" s="91" t="s">
        <v>15</v>
      </c>
    </row>
    <row r="4650" spans="2:11" ht="16.350000000000001" customHeight="1" thickBot="1" x14ac:dyDescent="0.45">
      <c r="B4650" s="90"/>
      <c r="C4650" s="90"/>
      <c r="D4650" s="48" t="s">
        <v>4407</v>
      </c>
      <c r="E4650" s="90"/>
      <c r="F4650" s="90"/>
      <c r="G4650" s="90"/>
      <c r="H4650" s="90"/>
      <c r="I4650" s="90"/>
      <c r="J4650" s="90"/>
      <c r="K4650" s="92"/>
    </row>
    <row r="4651" spans="2:11" ht="15.6" customHeight="1" x14ac:dyDescent="0.4">
      <c r="B4651" s="89">
        <v>2323</v>
      </c>
      <c r="C4651" s="89">
        <v>2900</v>
      </c>
      <c r="D4651" s="20" t="s">
        <v>4408</v>
      </c>
      <c r="E4651" s="89" t="s">
        <v>13</v>
      </c>
      <c r="F4651" s="89" t="s">
        <v>13</v>
      </c>
      <c r="G4651" s="89" t="s">
        <v>29</v>
      </c>
      <c r="H4651" s="89"/>
      <c r="I4651" s="89"/>
      <c r="J4651" s="89">
        <v>2085</v>
      </c>
      <c r="K4651" s="91" t="s">
        <v>19</v>
      </c>
    </row>
    <row r="4652" spans="2:11" ht="16.350000000000001" customHeight="1" thickBot="1" x14ac:dyDescent="0.45">
      <c r="B4652" s="90"/>
      <c r="C4652" s="90"/>
      <c r="D4652" s="48" t="s">
        <v>4409</v>
      </c>
      <c r="E4652" s="90"/>
      <c r="F4652" s="90"/>
      <c r="G4652" s="90"/>
      <c r="H4652" s="90"/>
      <c r="I4652" s="90"/>
      <c r="J4652" s="90"/>
      <c r="K4652" s="92"/>
    </row>
    <row r="4653" spans="2:11" ht="15.6" customHeight="1" x14ac:dyDescent="0.4">
      <c r="B4653" s="89">
        <v>2324</v>
      </c>
      <c r="C4653" s="89">
        <v>4166</v>
      </c>
      <c r="D4653" s="20" t="s">
        <v>6563</v>
      </c>
      <c r="E4653" s="89" t="s">
        <v>28</v>
      </c>
      <c r="F4653" s="89" t="s">
        <v>13</v>
      </c>
      <c r="G4653" s="89" t="s">
        <v>79</v>
      </c>
      <c r="H4653" s="89">
        <v>7</v>
      </c>
      <c r="I4653" s="89">
        <v>-69</v>
      </c>
      <c r="J4653" s="89">
        <v>2031</v>
      </c>
      <c r="K4653" s="91" t="s">
        <v>15</v>
      </c>
    </row>
    <row r="4654" spans="2:11" ht="16.350000000000001" customHeight="1" thickBot="1" x14ac:dyDescent="0.45">
      <c r="B4654" s="90"/>
      <c r="C4654" s="90"/>
      <c r="D4654" s="48" t="s">
        <v>6419</v>
      </c>
      <c r="E4654" s="90"/>
      <c r="F4654" s="90"/>
      <c r="G4654" s="90"/>
      <c r="H4654" s="90"/>
      <c r="I4654" s="90"/>
      <c r="J4654" s="90"/>
      <c r="K4654" s="92"/>
    </row>
    <row r="4655" spans="2:11" ht="15.6" customHeight="1" x14ac:dyDescent="0.4">
      <c r="B4655" s="89">
        <v>2325</v>
      </c>
      <c r="C4655" s="89">
        <v>3781</v>
      </c>
      <c r="D4655" s="20" t="s">
        <v>4410</v>
      </c>
      <c r="E4655" s="89" t="s">
        <v>49</v>
      </c>
      <c r="F4655" s="89" t="s">
        <v>13</v>
      </c>
      <c r="G4655" s="89" t="s">
        <v>85</v>
      </c>
      <c r="H4655" s="89"/>
      <c r="I4655" s="89"/>
      <c r="J4655" s="89">
        <v>2127</v>
      </c>
      <c r="K4655" s="91" t="s">
        <v>19</v>
      </c>
    </row>
    <row r="4656" spans="2:11" ht="16.350000000000001" customHeight="1" thickBot="1" x14ac:dyDescent="0.45">
      <c r="B4656" s="90"/>
      <c r="C4656" s="90"/>
      <c r="D4656" s="48" t="s">
        <v>4411</v>
      </c>
      <c r="E4656" s="90"/>
      <c r="F4656" s="90"/>
      <c r="G4656" s="90"/>
      <c r="H4656" s="90"/>
      <c r="I4656" s="90"/>
      <c r="J4656" s="90"/>
      <c r="K4656" s="92"/>
    </row>
    <row r="4657" spans="2:11" ht="15.6" customHeight="1" x14ac:dyDescent="0.4">
      <c r="B4657" s="89">
        <v>2326</v>
      </c>
      <c r="C4657" s="89">
        <v>3783</v>
      </c>
      <c r="D4657" s="20" t="s">
        <v>4412</v>
      </c>
      <c r="E4657" s="89" t="s">
        <v>49</v>
      </c>
      <c r="F4657" s="89" t="s">
        <v>13</v>
      </c>
      <c r="G4657" s="89" t="s">
        <v>85</v>
      </c>
      <c r="H4657" s="89"/>
      <c r="I4657" s="89"/>
      <c r="J4657" s="89">
        <v>2098</v>
      </c>
      <c r="K4657" s="91" t="s">
        <v>19</v>
      </c>
    </row>
    <row r="4658" spans="2:11" ht="16.350000000000001" customHeight="1" thickBot="1" x14ac:dyDescent="0.45">
      <c r="B4658" s="90"/>
      <c r="C4658" s="90"/>
      <c r="D4658" s="48" t="s">
        <v>4413</v>
      </c>
      <c r="E4658" s="90"/>
      <c r="F4658" s="90"/>
      <c r="G4658" s="90"/>
      <c r="H4658" s="90"/>
      <c r="I4658" s="90"/>
      <c r="J4658" s="90"/>
      <c r="K4658" s="92"/>
    </row>
    <row r="4659" spans="2:11" ht="15.6" customHeight="1" x14ac:dyDescent="0.4">
      <c r="B4659" s="89">
        <v>2327</v>
      </c>
      <c r="C4659" s="89">
        <v>2901</v>
      </c>
      <c r="D4659" s="20" t="s">
        <v>6185</v>
      </c>
      <c r="E4659" s="89">
        <v>70</v>
      </c>
      <c r="F4659" s="89" t="s">
        <v>184</v>
      </c>
      <c r="G4659" s="89" t="s">
        <v>29</v>
      </c>
      <c r="H4659" s="89">
        <v>11</v>
      </c>
      <c r="I4659" s="89">
        <v>-4</v>
      </c>
      <c r="J4659" s="89">
        <v>2345</v>
      </c>
      <c r="K4659" s="91" t="s">
        <v>15</v>
      </c>
    </row>
    <row r="4660" spans="2:11" ht="16.350000000000001" customHeight="1" thickBot="1" x14ac:dyDescent="0.45">
      <c r="B4660" s="90"/>
      <c r="C4660" s="90"/>
      <c r="D4660" s="48" t="s">
        <v>4414</v>
      </c>
      <c r="E4660" s="90"/>
      <c r="F4660" s="90"/>
      <c r="G4660" s="90"/>
      <c r="H4660" s="90"/>
      <c r="I4660" s="90"/>
      <c r="J4660" s="90"/>
      <c r="K4660" s="92"/>
    </row>
    <row r="4661" spans="2:11" ht="15.6" customHeight="1" x14ac:dyDescent="0.4">
      <c r="B4661" s="89">
        <v>2328</v>
      </c>
      <c r="C4661" s="89">
        <v>2902</v>
      </c>
      <c r="D4661" s="20" t="s">
        <v>4415</v>
      </c>
      <c r="E4661" s="89">
        <v>96</v>
      </c>
      <c r="F4661" s="89" t="s">
        <v>13</v>
      </c>
      <c r="G4661" s="89" t="s">
        <v>79</v>
      </c>
      <c r="H4661" s="89"/>
      <c r="I4661" s="89"/>
      <c r="J4661" s="89">
        <v>2021</v>
      </c>
      <c r="K4661" s="91" t="s">
        <v>19</v>
      </c>
    </row>
    <row r="4662" spans="2:11" ht="16.350000000000001" customHeight="1" thickBot="1" x14ac:dyDescent="0.45">
      <c r="B4662" s="90"/>
      <c r="C4662" s="90"/>
      <c r="D4662" s="48" t="s">
        <v>4416</v>
      </c>
      <c r="E4662" s="90"/>
      <c r="F4662" s="90"/>
      <c r="G4662" s="90"/>
      <c r="H4662" s="90"/>
      <c r="I4662" s="90"/>
      <c r="J4662" s="90"/>
      <c r="K4662" s="92"/>
    </row>
    <row r="4663" spans="2:11" ht="15.6" customHeight="1" x14ac:dyDescent="0.4">
      <c r="B4663" s="89">
        <v>2329</v>
      </c>
      <c r="C4663" s="89">
        <v>2904</v>
      </c>
      <c r="D4663" s="20" t="s">
        <v>4417</v>
      </c>
      <c r="E4663" s="89">
        <v>47</v>
      </c>
      <c r="F4663" s="89" t="s">
        <v>13</v>
      </c>
      <c r="G4663" s="89" t="s">
        <v>116</v>
      </c>
      <c r="H4663" s="89"/>
      <c r="I4663" s="89"/>
      <c r="J4663" s="89">
        <v>2206</v>
      </c>
      <c r="K4663" s="91" t="s">
        <v>19</v>
      </c>
    </row>
    <row r="4664" spans="2:11" ht="16.350000000000001" customHeight="1" thickBot="1" x14ac:dyDescent="0.45">
      <c r="B4664" s="90"/>
      <c r="C4664" s="90"/>
      <c r="D4664" s="48" t="s">
        <v>4418</v>
      </c>
      <c r="E4664" s="90"/>
      <c r="F4664" s="90"/>
      <c r="G4664" s="90"/>
      <c r="H4664" s="90"/>
      <c r="I4664" s="90"/>
      <c r="J4664" s="90"/>
      <c r="K4664" s="92"/>
    </row>
    <row r="4665" spans="2:11" ht="15.6" customHeight="1" x14ac:dyDescent="0.4">
      <c r="B4665" s="89">
        <v>2330</v>
      </c>
      <c r="C4665" s="89">
        <v>2905</v>
      </c>
      <c r="D4665" s="20" t="s">
        <v>4419</v>
      </c>
      <c r="E4665" s="89" t="s">
        <v>13</v>
      </c>
      <c r="F4665" s="89" t="s">
        <v>13</v>
      </c>
      <c r="G4665" s="89" t="s">
        <v>239</v>
      </c>
      <c r="H4665" s="89"/>
      <c r="I4665" s="89"/>
      <c r="J4665" s="89">
        <v>2021</v>
      </c>
      <c r="K4665" s="91" t="s">
        <v>19</v>
      </c>
    </row>
    <row r="4666" spans="2:11" ht="16.350000000000001" customHeight="1" thickBot="1" x14ac:dyDescent="0.45">
      <c r="B4666" s="90"/>
      <c r="C4666" s="90"/>
      <c r="D4666" s="48" t="s">
        <v>4420</v>
      </c>
      <c r="E4666" s="90"/>
      <c r="F4666" s="90"/>
      <c r="G4666" s="90"/>
      <c r="H4666" s="90"/>
      <c r="I4666" s="90"/>
      <c r="J4666" s="90"/>
      <c r="K4666" s="92"/>
    </row>
    <row r="4667" spans="2:11" ht="15.6" customHeight="1" x14ac:dyDescent="0.4">
      <c r="B4667" s="89">
        <v>2331</v>
      </c>
      <c r="C4667" s="89">
        <v>2906</v>
      </c>
      <c r="D4667" s="20" t="s">
        <v>4421</v>
      </c>
      <c r="E4667" s="89" t="s">
        <v>13</v>
      </c>
      <c r="F4667" s="89" t="s">
        <v>13</v>
      </c>
      <c r="G4667" s="89" t="s">
        <v>239</v>
      </c>
      <c r="H4667" s="89"/>
      <c r="I4667" s="89"/>
      <c r="J4667" s="89">
        <v>2008</v>
      </c>
      <c r="K4667" s="91" t="s">
        <v>19</v>
      </c>
    </row>
    <row r="4668" spans="2:11" ht="16.350000000000001" customHeight="1" thickBot="1" x14ac:dyDescent="0.45">
      <c r="B4668" s="90"/>
      <c r="C4668" s="90"/>
      <c r="D4668" s="48" t="s">
        <v>4422</v>
      </c>
      <c r="E4668" s="90"/>
      <c r="F4668" s="90"/>
      <c r="G4668" s="90"/>
      <c r="H4668" s="90"/>
      <c r="I4668" s="90"/>
      <c r="J4668" s="90"/>
      <c r="K4668" s="92"/>
    </row>
    <row r="4669" spans="2:11" ht="15.6" customHeight="1" x14ac:dyDescent="0.4">
      <c r="B4669" s="89">
        <v>2332</v>
      </c>
      <c r="C4669" s="89">
        <v>2907</v>
      </c>
      <c r="D4669" s="20" t="s">
        <v>4423</v>
      </c>
      <c r="E4669" s="89" t="s">
        <v>13</v>
      </c>
      <c r="F4669" s="89" t="s">
        <v>13</v>
      </c>
      <c r="G4669" s="89" t="s">
        <v>29</v>
      </c>
      <c r="H4669" s="89"/>
      <c r="I4669" s="89"/>
      <c r="J4669" s="89">
        <v>2099</v>
      </c>
      <c r="K4669" s="91" t="s">
        <v>19</v>
      </c>
    </row>
    <row r="4670" spans="2:11" ht="16.350000000000001" customHeight="1" thickBot="1" x14ac:dyDescent="0.45">
      <c r="B4670" s="90"/>
      <c r="C4670" s="90"/>
      <c r="D4670" s="48" t="s">
        <v>4424</v>
      </c>
      <c r="E4670" s="90"/>
      <c r="F4670" s="90"/>
      <c r="G4670" s="90"/>
      <c r="H4670" s="90"/>
      <c r="I4670" s="90"/>
      <c r="J4670" s="90"/>
      <c r="K4670" s="92"/>
    </row>
    <row r="4671" spans="2:11" ht="15.6" customHeight="1" x14ac:dyDescent="0.4">
      <c r="B4671" s="89">
        <v>2333</v>
      </c>
      <c r="C4671" s="89">
        <v>2908</v>
      </c>
      <c r="D4671" s="20" t="s">
        <v>4425</v>
      </c>
      <c r="E4671" s="89">
        <v>53</v>
      </c>
      <c r="F4671" s="89" t="s">
        <v>13</v>
      </c>
      <c r="G4671" s="89" t="s">
        <v>469</v>
      </c>
      <c r="H4671" s="89"/>
      <c r="I4671" s="89"/>
      <c r="J4671" s="89">
        <v>1884</v>
      </c>
      <c r="K4671" s="91" t="s">
        <v>19</v>
      </c>
    </row>
    <row r="4672" spans="2:11" ht="16.350000000000001" customHeight="1" thickBot="1" x14ac:dyDescent="0.45">
      <c r="B4672" s="90"/>
      <c r="C4672" s="90"/>
      <c r="D4672" s="48" t="s">
        <v>4426</v>
      </c>
      <c r="E4672" s="90"/>
      <c r="F4672" s="90"/>
      <c r="G4672" s="90"/>
      <c r="H4672" s="90"/>
      <c r="I4672" s="90"/>
      <c r="J4672" s="90"/>
      <c r="K4672" s="92"/>
    </row>
    <row r="4673" spans="2:11" ht="15.6" customHeight="1" x14ac:dyDescent="0.4">
      <c r="B4673" s="89">
        <v>2334</v>
      </c>
      <c r="C4673" s="89">
        <v>2909</v>
      </c>
      <c r="D4673" s="20" t="s">
        <v>4427</v>
      </c>
      <c r="E4673" s="89" t="s">
        <v>137</v>
      </c>
      <c r="F4673" s="89" t="s">
        <v>13</v>
      </c>
      <c r="G4673" s="89" t="s">
        <v>43</v>
      </c>
      <c r="H4673" s="89"/>
      <c r="I4673" s="89"/>
      <c r="J4673" s="89">
        <v>2082</v>
      </c>
      <c r="K4673" s="91" t="s">
        <v>15</v>
      </c>
    </row>
    <row r="4674" spans="2:11" ht="16.350000000000001" customHeight="1" thickBot="1" x14ac:dyDescent="0.45">
      <c r="B4674" s="90"/>
      <c r="C4674" s="90"/>
      <c r="D4674" s="48" t="s">
        <v>4428</v>
      </c>
      <c r="E4674" s="90"/>
      <c r="F4674" s="90"/>
      <c r="G4674" s="90"/>
      <c r="H4674" s="90"/>
      <c r="I4674" s="90"/>
      <c r="J4674" s="90"/>
      <c r="K4674" s="92"/>
    </row>
    <row r="4675" spans="2:11" ht="15.6" customHeight="1" x14ac:dyDescent="0.4">
      <c r="B4675" s="89">
        <v>2335</v>
      </c>
      <c r="C4675" s="89">
        <v>2910</v>
      </c>
      <c r="D4675" s="20" t="s">
        <v>4429</v>
      </c>
      <c r="E4675" s="89">
        <v>97</v>
      </c>
      <c r="F4675" s="89" t="s">
        <v>57</v>
      </c>
      <c r="G4675" s="89" t="s">
        <v>43</v>
      </c>
      <c r="H4675" s="89"/>
      <c r="I4675" s="89"/>
      <c r="J4675" s="89">
        <v>2107</v>
      </c>
      <c r="K4675" s="91" t="s">
        <v>15</v>
      </c>
    </row>
    <row r="4676" spans="2:11" ht="16.350000000000001" customHeight="1" thickBot="1" x14ac:dyDescent="0.45">
      <c r="B4676" s="90"/>
      <c r="C4676" s="90"/>
      <c r="D4676" s="48" t="s">
        <v>4430</v>
      </c>
      <c r="E4676" s="90"/>
      <c r="F4676" s="90"/>
      <c r="G4676" s="90"/>
      <c r="H4676" s="90"/>
      <c r="I4676" s="90"/>
      <c r="J4676" s="90"/>
      <c r="K4676" s="92"/>
    </row>
    <row r="4677" spans="2:11" ht="15.6" customHeight="1" x14ac:dyDescent="0.4">
      <c r="B4677" s="89">
        <v>2336</v>
      </c>
      <c r="C4677" s="89">
        <v>2911</v>
      </c>
      <c r="D4677" s="20" t="s">
        <v>4431</v>
      </c>
      <c r="E4677" s="89" t="s">
        <v>137</v>
      </c>
      <c r="F4677" s="89" t="s">
        <v>57</v>
      </c>
      <c r="G4677" s="89" t="s">
        <v>43</v>
      </c>
      <c r="H4677" s="89"/>
      <c r="I4677" s="89"/>
      <c r="J4677" s="89">
        <v>2160</v>
      </c>
      <c r="K4677" s="91" t="s">
        <v>19</v>
      </c>
    </row>
    <row r="4678" spans="2:11" ht="16.350000000000001" customHeight="1" thickBot="1" x14ac:dyDescent="0.45">
      <c r="B4678" s="90"/>
      <c r="C4678" s="90"/>
      <c r="D4678" s="48" t="s">
        <v>4432</v>
      </c>
      <c r="E4678" s="90"/>
      <c r="F4678" s="90"/>
      <c r="G4678" s="90"/>
      <c r="H4678" s="90"/>
      <c r="I4678" s="90"/>
      <c r="J4678" s="90"/>
      <c r="K4678" s="92"/>
    </row>
    <row r="4679" spans="2:11" ht="15.6" customHeight="1" x14ac:dyDescent="0.4">
      <c r="B4679" s="89">
        <v>2337</v>
      </c>
      <c r="C4679" s="89">
        <v>2912</v>
      </c>
      <c r="D4679" s="20" t="s">
        <v>4433</v>
      </c>
      <c r="E4679" s="89">
        <v>88</v>
      </c>
      <c r="F4679" s="89" t="s">
        <v>13</v>
      </c>
      <c r="G4679" s="89" t="s">
        <v>79</v>
      </c>
      <c r="H4679" s="89"/>
      <c r="I4679" s="89"/>
      <c r="J4679" s="89">
        <v>2034</v>
      </c>
      <c r="K4679" s="91" t="s">
        <v>19</v>
      </c>
    </row>
    <row r="4680" spans="2:11" ht="16.350000000000001" customHeight="1" thickBot="1" x14ac:dyDescent="0.45">
      <c r="B4680" s="90"/>
      <c r="C4680" s="90"/>
      <c r="D4680" s="48" t="s">
        <v>4434</v>
      </c>
      <c r="E4680" s="90"/>
      <c r="F4680" s="90"/>
      <c r="G4680" s="90"/>
      <c r="H4680" s="90"/>
      <c r="I4680" s="90"/>
      <c r="J4680" s="90"/>
      <c r="K4680" s="92"/>
    </row>
    <row r="4681" spans="2:11" ht="15.6" customHeight="1" x14ac:dyDescent="0.4">
      <c r="B4681" s="89">
        <v>2338</v>
      </c>
      <c r="C4681" s="89">
        <v>2913</v>
      </c>
      <c r="D4681" s="20" t="s">
        <v>4435</v>
      </c>
      <c r="E4681" s="89" t="s">
        <v>13</v>
      </c>
      <c r="F4681" s="89" t="s">
        <v>13</v>
      </c>
      <c r="G4681" s="89" t="s">
        <v>79</v>
      </c>
      <c r="H4681" s="89"/>
      <c r="I4681" s="89"/>
      <c r="J4681" s="89">
        <v>2047</v>
      </c>
      <c r="K4681" s="91" t="s">
        <v>19</v>
      </c>
    </row>
    <row r="4682" spans="2:11" ht="16.350000000000001" customHeight="1" thickBot="1" x14ac:dyDescent="0.45">
      <c r="B4682" s="90"/>
      <c r="C4682" s="90"/>
      <c r="D4682" s="48" t="s">
        <v>4436</v>
      </c>
      <c r="E4682" s="90"/>
      <c r="F4682" s="90"/>
      <c r="G4682" s="90"/>
      <c r="H4682" s="90"/>
      <c r="I4682" s="90"/>
      <c r="J4682" s="90"/>
      <c r="K4682" s="92"/>
    </row>
    <row r="4683" spans="2:11" ht="15.6" customHeight="1" x14ac:dyDescent="0.4">
      <c r="B4683" s="89">
        <v>2339</v>
      </c>
      <c r="C4683" s="89">
        <v>2914</v>
      </c>
      <c r="D4683" s="20" t="s">
        <v>4437</v>
      </c>
      <c r="E4683" s="89" t="s">
        <v>13</v>
      </c>
      <c r="F4683" s="89" t="s">
        <v>13</v>
      </c>
      <c r="G4683" s="89" t="s">
        <v>29</v>
      </c>
      <c r="H4683" s="89"/>
      <c r="I4683" s="89"/>
      <c r="J4683" s="89">
        <v>2072</v>
      </c>
      <c r="K4683" s="91" t="s">
        <v>19</v>
      </c>
    </row>
    <row r="4684" spans="2:11" ht="16.350000000000001" customHeight="1" thickBot="1" x14ac:dyDescent="0.45">
      <c r="B4684" s="90"/>
      <c r="C4684" s="90"/>
      <c r="D4684" s="48" t="s">
        <v>4438</v>
      </c>
      <c r="E4684" s="90"/>
      <c r="F4684" s="90"/>
      <c r="G4684" s="90"/>
      <c r="H4684" s="90"/>
      <c r="I4684" s="90"/>
      <c r="J4684" s="90"/>
      <c r="K4684" s="92"/>
    </row>
    <row r="4685" spans="2:11" ht="15.6" customHeight="1" x14ac:dyDescent="0.4">
      <c r="B4685" s="89">
        <v>2340</v>
      </c>
      <c r="C4685" s="89">
        <v>2915</v>
      </c>
      <c r="D4685" s="20" t="s">
        <v>4439</v>
      </c>
      <c r="E4685" s="89">
        <v>75</v>
      </c>
      <c r="F4685" s="89" t="s">
        <v>13</v>
      </c>
      <c r="G4685" s="89" t="s">
        <v>32</v>
      </c>
      <c r="H4685" s="89"/>
      <c r="I4685" s="89"/>
      <c r="J4685" s="89">
        <v>2049</v>
      </c>
      <c r="K4685" s="91" t="s">
        <v>19</v>
      </c>
    </row>
    <row r="4686" spans="2:11" ht="16.350000000000001" customHeight="1" thickBot="1" x14ac:dyDescent="0.45">
      <c r="B4686" s="90"/>
      <c r="C4686" s="90"/>
      <c r="D4686" s="48" t="s">
        <v>4440</v>
      </c>
      <c r="E4686" s="90"/>
      <c r="F4686" s="90"/>
      <c r="G4686" s="90"/>
      <c r="H4686" s="90"/>
      <c r="I4686" s="90"/>
      <c r="J4686" s="90"/>
      <c r="K4686" s="92"/>
    </row>
    <row r="4687" spans="2:11" ht="15.6" customHeight="1" x14ac:dyDescent="0.4">
      <c r="B4687" s="89">
        <v>2341</v>
      </c>
      <c r="C4687" s="89">
        <v>2916</v>
      </c>
      <c r="D4687" s="20" t="s">
        <v>4441</v>
      </c>
      <c r="E4687" s="89">
        <v>39</v>
      </c>
      <c r="F4687" s="89" t="s">
        <v>13</v>
      </c>
      <c r="G4687" s="89" t="s">
        <v>29</v>
      </c>
      <c r="H4687" s="89"/>
      <c r="I4687" s="89"/>
      <c r="J4687" s="89">
        <v>2026</v>
      </c>
      <c r="K4687" s="91" t="s">
        <v>19</v>
      </c>
    </row>
    <row r="4688" spans="2:11" ht="16.350000000000001" customHeight="1" thickBot="1" x14ac:dyDescent="0.45">
      <c r="B4688" s="90"/>
      <c r="C4688" s="90"/>
      <c r="D4688" s="48" t="s">
        <v>4442</v>
      </c>
      <c r="E4688" s="90"/>
      <c r="F4688" s="90"/>
      <c r="G4688" s="90"/>
      <c r="H4688" s="90"/>
      <c r="I4688" s="90"/>
      <c r="J4688" s="90"/>
      <c r="K4688" s="92"/>
    </row>
    <row r="4689" spans="2:11" ht="15.6" customHeight="1" x14ac:dyDescent="0.4">
      <c r="B4689" s="89">
        <v>2342</v>
      </c>
      <c r="C4689" s="89">
        <v>2917</v>
      </c>
      <c r="D4689" s="20" t="s">
        <v>4443</v>
      </c>
      <c r="E4689" s="89" t="s">
        <v>46</v>
      </c>
      <c r="F4689" s="89" t="s">
        <v>13</v>
      </c>
      <c r="G4689" s="89" t="s">
        <v>29</v>
      </c>
      <c r="H4689" s="89"/>
      <c r="I4689" s="89"/>
      <c r="J4689" s="89">
        <v>2111</v>
      </c>
      <c r="K4689" s="91" t="s">
        <v>19</v>
      </c>
    </row>
    <row r="4690" spans="2:11" ht="16.350000000000001" customHeight="1" thickBot="1" x14ac:dyDescent="0.45">
      <c r="B4690" s="90"/>
      <c r="C4690" s="90"/>
      <c r="D4690" s="48" t="s">
        <v>4444</v>
      </c>
      <c r="E4690" s="90"/>
      <c r="F4690" s="90"/>
      <c r="G4690" s="90"/>
      <c r="H4690" s="90"/>
      <c r="I4690" s="90"/>
      <c r="J4690" s="90"/>
      <c r="K4690" s="92"/>
    </row>
    <row r="4691" spans="2:11" ht="15.6" customHeight="1" x14ac:dyDescent="0.4">
      <c r="B4691" s="89">
        <v>2343</v>
      </c>
      <c r="C4691" s="89">
        <v>2918</v>
      </c>
      <c r="D4691" s="20" t="s">
        <v>4445</v>
      </c>
      <c r="E4691" s="89" t="s">
        <v>13</v>
      </c>
      <c r="F4691" s="89" t="s">
        <v>13</v>
      </c>
      <c r="G4691" s="89" t="s">
        <v>29</v>
      </c>
      <c r="H4691" s="89"/>
      <c r="I4691" s="89"/>
      <c r="J4691" s="89">
        <v>2022</v>
      </c>
      <c r="K4691" s="91" t="s">
        <v>19</v>
      </c>
    </row>
    <row r="4692" spans="2:11" ht="16.350000000000001" customHeight="1" thickBot="1" x14ac:dyDescent="0.45">
      <c r="B4692" s="90"/>
      <c r="C4692" s="90"/>
      <c r="D4692" s="48" t="s">
        <v>4446</v>
      </c>
      <c r="E4692" s="90"/>
      <c r="F4692" s="90"/>
      <c r="G4692" s="90"/>
      <c r="H4692" s="90"/>
      <c r="I4692" s="90"/>
      <c r="J4692" s="90"/>
      <c r="K4692" s="92"/>
    </row>
    <row r="4693" spans="2:11" ht="15.6" customHeight="1" x14ac:dyDescent="0.4">
      <c r="B4693" s="89">
        <v>2344</v>
      </c>
      <c r="C4693" s="89">
        <v>2919</v>
      </c>
      <c r="D4693" s="20" t="s">
        <v>4447</v>
      </c>
      <c r="E4693" s="89">
        <v>81</v>
      </c>
      <c r="F4693" s="89" t="s">
        <v>13</v>
      </c>
      <c r="G4693" s="89" t="s">
        <v>29</v>
      </c>
      <c r="H4693" s="89"/>
      <c r="I4693" s="89"/>
      <c r="J4693" s="89">
        <v>1964</v>
      </c>
      <c r="K4693" s="91" t="s">
        <v>19</v>
      </c>
    </row>
    <row r="4694" spans="2:11" ht="16.350000000000001" customHeight="1" thickBot="1" x14ac:dyDescent="0.45">
      <c r="B4694" s="90"/>
      <c r="C4694" s="90"/>
      <c r="D4694" s="48" t="s">
        <v>4448</v>
      </c>
      <c r="E4694" s="90"/>
      <c r="F4694" s="90"/>
      <c r="G4694" s="90"/>
      <c r="H4694" s="90"/>
      <c r="I4694" s="90"/>
      <c r="J4694" s="90"/>
      <c r="K4694" s="92"/>
    </row>
    <row r="4695" spans="2:11" ht="15.6" customHeight="1" x14ac:dyDescent="0.4">
      <c r="B4695" s="89">
        <v>2345</v>
      </c>
      <c r="C4695" s="89">
        <v>3784</v>
      </c>
      <c r="D4695" s="20" t="s">
        <v>4449</v>
      </c>
      <c r="E4695" s="89">
        <v>66</v>
      </c>
      <c r="F4695" s="89" t="s">
        <v>13</v>
      </c>
      <c r="G4695" s="89" t="s">
        <v>18</v>
      </c>
      <c r="H4695" s="89"/>
      <c r="I4695" s="89"/>
      <c r="J4695" s="89">
        <v>2117</v>
      </c>
      <c r="K4695" s="91" t="s">
        <v>19</v>
      </c>
    </row>
    <row r="4696" spans="2:11" ht="16.350000000000001" customHeight="1" thickBot="1" x14ac:dyDescent="0.45">
      <c r="B4696" s="90"/>
      <c r="C4696" s="90"/>
      <c r="D4696" s="48" t="s">
        <v>4450</v>
      </c>
      <c r="E4696" s="90"/>
      <c r="F4696" s="90"/>
      <c r="G4696" s="90"/>
      <c r="H4696" s="90"/>
      <c r="I4696" s="90"/>
      <c r="J4696" s="90"/>
      <c r="K4696" s="92"/>
    </row>
    <row r="4697" spans="2:11" ht="15.6" customHeight="1" x14ac:dyDescent="0.4">
      <c r="B4697" s="89">
        <v>2346</v>
      </c>
      <c r="C4697" s="89">
        <v>2920</v>
      </c>
      <c r="D4697" s="20" t="s">
        <v>4451</v>
      </c>
      <c r="E4697" s="89" t="s">
        <v>13</v>
      </c>
      <c r="F4697" s="89" t="s">
        <v>13</v>
      </c>
      <c r="G4697" s="89" t="s">
        <v>116</v>
      </c>
      <c r="H4697" s="89"/>
      <c r="I4697" s="89"/>
      <c r="J4697" s="89">
        <v>2079</v>
      </c>
      <c r="K4697" s="91" t="s">
        <v>19</v>
      </c>
    </row>
    <row r="4698" spans="2:11" ht="16.350000000000001" customHeight="1" thickBot="1" x14ac:dyDescent="0.45">
      <c r="B4698" s="90"/>
      <c r="C4698" s="90"/>
      <c r="D4698" s="48" t="s">
        <v>4452</v>
      </c>
      <c r="E4698" s="90"/>
      <c r="F4698" s="90"/>
      <c r="G4698" s="90"/>
      <c r="H4698" s="90"/>
      <c r="I4698" s="90"/>
      <c r="J4698" s="90"/>
      <c r="K4698" s="92"/>
    </row>
    <row r="4699" spans="2:11" ht="15.6" customHeight="1" x14ac:dyDescent="0.4">
      <c r="B4699" s="89">
        <v>2347</v>
      </c>
      <c r="C4699" s="89">
        <v>2921</v>
      </c>
      <c r="D4699" s="20" t="s">
        <v>4453</v>
      </c>
      <c r="E4699" s="89">
        <v>88</v>
      </c>
      <c r="F4699" s="89" t="s">
        <v>13</v>
      </c>
      <c r="G4699" s="89" t="s">
        <v>323</v>
      </c>
      <c r="H4699" s="89"/>
      <c r="I4699" s="89"/>
      <c r="J4699" s="89">
        <v>1988</v>
      </c>
      <c r="K4699" s="91" t="s">
        <v>19</v>
      </c>
    </row>
    <row r="4700" spans="2:11" ht="16.350000000000001" customHeight="1" thickBot="1" x14ac:dyDescent="0.45">
      <c r="B4700" s="90"/>
      <c r="C4700" s="90"/>
      <c r="D4700" s="48" t="s">
        <v>4454</v>
      </c>
      <c r="E4700" s="90"/>
      <c r="F4700" s="90"/>
      <c r="G4700" s="90"/>
      <c r="H4700" s="90"/>
      <c r="I4700" s="90"/>
      <c r="J4700" s="90"/>
      <c r="K4700" s="92"/>
    </row>
    <row r="4701" spans="2:11" ht="15.6" customHeight="1" x14ac:dyDescent="0.4">
      <c r="B4701" s="89">
        <v>2348</v>
      </c>
      <c r="C4701" s="89">
        <v>2922</v>
      </c>
      <c r="D4701" s="20" t="s">
        <v>4455</v>
      </c>
      <c r="E4701" s="89">
        <v>94</v>
      </c>
      <c r="F4701" s="89" t="s">
        <v>13</v>
      </c>
      <c r="G4701" s="89" t="s">
        <v>323</v>
      </c>
      <c r="H4701" s="89"/>
      <c r="I4701" s="89"/>
      <c r="J4701" s="89">
        <v>2060</v>
      </c>
      <c r="K4701" s="91" t="s">
        <v>19</v>
      </c>
    </row>
    <row r="4702" spans="2:11" ht="16.350000000000001" customHeight="1" thickBot="1" x14ac:dyDescent="0.45">
      <c r="B4702" s="90"/>
      <c r="C4702" s="90"/>
      <c r="D4702" s="48" t="s">
        <v>4456</v>
      </c>
      <c r="E4702" s="90"/>
      <c r="F4702" s="90"/>
      <c r="G4702" s="90"/>
      <c r="H4702" s="90"/>
      <c r="I4702" s="90"/>
      <c r="J4702" s="90"/>
      <c r="K4702" s="92"/>
    </row>
    <row r="4703" spans="2:11" ht="15.6" customHeight="1" x14ac:dyDescent="0.4">
      <c r="B4703" s="89">
        <v>2349</v>
      </c>
      <c r="C4703" s="89">
        <v>2923</v>
      </c>
      <c r="D4703" s="20" t="s">
        <v>4457</v>
      </c>
      <c r="E4703" s="89" t="s">
        <v>13</v>
      </c>
      <c r="F4703" s="89" t="s">
        <v>13</v>
      </c>
      <c r="G4703" s="89" t="s">
        <v>323</v>
      </c>
      <c r="H4703" s="89"/>
      <c r="I4703" s="89"/>
      <c r="J4703" s="89">
        <v>2033</v>
      </c>
      <c r="K4703" s="91" t="s">
        <v>19</v>
      </c>
    </row>
    <row r="4704" spans="2:11" ht="16.350000000000001" customHeight="1" thickBot="1" x14ac:dyDescent="0.45">
      <c r="B4704" s="90"/>
      <c r="C4704" s="90"/>
      <c r="D4704" s="48" t="s">
        <v>4458</v>
      </c>
      <c r="E4704" s="90"/>
      <c r="F4704" s="90"/>
      <c r="G4704" s="90"/>
      <c r="H4704" s="90"/>
      <c r="I4704" s="90"/>
      <c r="J4704" s="90"/>
      <c r="K4704" s="92"/>
    </row>
    <row r="4705" spans="2:11" ht="15.6" customHeight="1" x14ac:dyDescent="0.4">
      <c r="B4705" s="89">
        <v>2350</v>
      </c>
      <c r="C4705" s="89">
        <v>3869</v>
      </c>
      <c r="D4705" s="20" t="s">
        <v>4459</v>
      </c>
      <c r="E4705" s="89" t="s">
        <v>1040</v>
      </c>
      <c r="F4705" s="89" t="s">
        <v>13</v>
      </c>
      <c r="G4705" s="89" t="s">
        <v>193</v>
      </c>
      <c r="H4705" s="89">
        <v>8</v>
      </c>
      <c r="I4705" s="89">
        <v>-6</v>
      </c>
      <c r="J4705" s="89">
        <v>2117</v>
      </c>
      <c r="K4705" s="91" t="s">
        <v>15</v>
      </c>
    </row>
    <row r="4706" spans="2:11" ht="16.350000000000001" customHeight="1" thickBot="1" x14ac:dyDescent="0.45">
      <c r="B4706" s="90"/>
      <c r="C4706" s="90"/>
      <c r="D4706" s="48" t="s">
        <v>4460</v>
      </c>
      <c r="E4706" s="90"/>
      <c r="F4706" s="90"/>
      <c r="G4706" s="90"/>
      <c r="H4706" s="90"/>
      <c r="I4706" s="90"/>
      <c r="J4706" s="90"/>
      <c r="K4706" s="92"/>
    </row>
    <row r="4707" spans="2:11" ht="15.6" customHeight="1" x14ac:dyDescent="0.4">
      <c r="B4707" s="89">
        <v>2351</v>
      </c>
      <c r="C4707" s="89">
        <v>2924</v>
      </c>
      <c r="D4707" s="20" t="s">
        <v>4461</v>
      </c>
      <c r="E4707" s="89">
        <v>38</v>
      </c>
      <c r="F4707" s="89" t="s">
        <v>13</v>
      </c>
      <c r="G4707" s="89" t="s">
        <v>323</v>
      </c>
      <c r="H4707" s="89"/>
      <c r="I4707" s="89"/>
      <c r="J4707" s="89">
        <v>2050</v>
      </c>
      <c r="K4707" s="91" t="s">
        <v>19</v>
      </c>
    </row>
    <row r="4708" spans="2:11" ht="16.350000000000001" customHeight="1" thickBot="1" x14ac:dyDescent="0.45">
      <c r="B4708" s="90"/>
      <c r="C4708" s="90"/>
      <c r="D4708" s="48" t="s">
        <v>4462</v>
      </c>
      <c r="E4708" s="90"/>
      <c r="F4708" s="90"/>
      <c r="G4708" s="90"/>
      <c r="H4708" s="90"/>
      <c r="I4708" s="90"/>
      <c r="J4708" s="90"/>
      <c r="K4708" s="92"/>
    </row>
    <row r="4709" spans="2:11" ht="15.6" customHeight="1" x14ac:dyDescent="0.4">
      <c r="B4709" s="89">
        <v>2352</v>
      </c>
      <c r="C4709" s="89">
        <v>2925</v>
      </c>
      <c r="D4709" s="20" t="s">
        <v>4463</v>
      </c>
      <c r="E4709" s="89" t="s">
        <v>46</v>
      </c>
      <c r="F4709" s="89" t="s">
        <v>13</v>
      </c>
      <c r="G4709" s="89" t="s">
        <v>469</v>
      </c>
      <c r="H4709" s="89"/>
      <c r="I4709" s="89"/>
      <c r="J4709" s="89">
        <v>1958</v>
      </c>
      <c r="K4709" s="91" t="s">
        <v>19</v>
      </c>
    </row>
    <row r="4710" spans="2:11" ht="16.350000000000001" customHeight="1" thickBot="1" x14ac:dyDescent="0.45">
      <c r="B4710" s="90"/>
      <c r="C4710" s="90"/>
      <c r="D4710" s="48" t="s">
        <v>4464</v>
      </c>
      <c r="E4710" s="90"/>
      <c r="F4710" s="90"/>
      <c r="G4710" s="90"/>
      <c r="H4710" s="90"/>
      <c r="I4710" s="90"/>
      <c r="J4710" s="90"/>
      <c r="K4710" s="92"/>
    </row>
    <row r="4711" spans="2:11" ht="15.6" customHeight="1" x14ac:dyDescent="0.4">
      <c r="B4711" s="89">
        <v>2353</v>
      </c>
      <c r="C4711" s="89">
        <v>2926</v>
      </c>
      <c r="D4711" s="20" t="s">
        <v>4465</v>
      </c>
      <c r="E4711" s="89">
        <v>99</v>
      </c>
      <c r="F4711" s="89" t="s">
        <v>13</v>
      </c>
      <c r="G4711" s="89" t="s">
        <v>79</v>
      </c>
      <c r="H4711" s="89"/>
      <c r="I4711" s="89"/>
      <c r="J4711" s="89">
        <v>2089</v>
      </c>
      <c r="K4711" s="91" t="s">
        <v>19</v>
      </c>
    </row>
    <row r="4712" spans="2:11" ht="16.350000000000001" customHeight="1" thickBot="1" x14ac:dyDescent="0.45">
      <c r="B4712" s="90"/>
      <c r="C4712" s="90"/>
      <c r="D4712" s="48" t="s">
        <v>4466</v>
      </c>
      <c r="E4712" s="90"/>
      <c r="F4712" s="90"/>
      <c r="G4712" s="90"/>
      <c r="H4712" s="90"/>
      <c r="I4712" s="90"/>
      <c r="J4712" s="90"/>
      <c r="K4712" s="92"/>
    </row>
    <row r="4713" spans="2:11" ht="15.6" customHeight="1" x14ac:dyDescent="0.4">
      <c r="B4713" s="89">
        <v>2354</v>
      </c>
      <c r="C4713" s="89">
        <v>3897</v>
      </c>
      <c r="D4713" s="20" t="s">
        <v>4467</v>
      </c>
      <c r="E4713" s="89" t="s">
        <v>3648</v>
      </c>
      <c r="F4713" s="89" t="s">
        <v>13</v>
      </c>
      <c r="G4713" s="89" t="s">
        <v>29</v>
      </c>
      <c r="H4713" s="89">
        <f>9+11</f>
        <v>20</v>
      </c>
      <c r="I4713" s="89">
        <f>-10+10</f>
        <v>0</v>
      </c>
      <c r="J4713" s="89">
        <v>2092</v>
      </c>
      <c r="K4713" s="91" t="s">
        <v>15</v>
      </c>
    </row>
    <row r="4714" spans="2:11" ht="16.350000000000001" customHeight="1" thickBot="1" x14ac:dyDescent="0.45">
      <c r="B4714" s="90"/>
      <c r="C4714" s="90"/>
      <c r="D4714" s="48" t="s">
        <v>4468</v>
      </c>
      <c r="E4714" s="90"/>
      <c r="F4714" s="90"/>
      <c r="G4714" s="90"/>
      <c r="H4714" s="90"/>
      <c r="I4714" s="90"/>
      <c r="J4714" s="90"/>
      <c r="K4714" s="92"/>
    </row>
    <row r="4715" spans="2:11" ht="15.6" customHeight="1" x14ac:dyDescent="0.4">
      <c r="B4715" s="89">
        <v>2355</v>
      </c>
      <c r="C4715" s="89">
        <v>2927</v>
      </c>
      <c r="D4715" s="20" t="s">
        <v>4469</v>
      </c>
      <c r="E4715" s="89" t="s">
        <v>13</v>
      </c>
      <c r="F4715" s="89" t="s">
        <v>13</v>
      </c>
      <c r="G4715" s="89" t="s">
        <v>169</v>
      </c>
      <c r="H4715" s="89"/>
      <c r="I4715" s="89"/>
      <c r="J4715" s="89">
        <v>2035</v>
      </c>
      <c r="K4715" s="91" t="s">
        <v>19</v>
      </c>
    </row>
    <row r="4716" spans="2:11" ht="16.350000000000001" customHeight="1" thickBot="1" x14ac:dyDescent="0.45">
      <c r="B4716" s="90"/>
      <c r="C4716" s="90"/>
      <c r="D4716" s="48" t="s">
        <v>4470</v>
      </c>
      <c r="E4716" s="90"/>
      <c r="F4716" s="90"/>
      <c r="G4716" s="90"/>
      <c r="H4716" s="90"/>
      <c r="I4716" s="90"/>
      <c r="J4716" s="90"/>
      <c r="K4716" s="92"/>
    </row>
    <row r="4717" spans="2:11" ht="15.6" customHeight="1" x14ac:dyDescent="0.4">
      <c r="B4717" s="89">
        <v>2356</v>
      </c>
      <c r="C4717" s="89">
        <v>2928</v>
      </c>
      <c r="D4717" s="20" t="s">
        <v>4471</v>
      </c>
      <c r="E4717" s="89">
        <v>54</v>
      </c>
      <c r="F4717" s="89" t="s">
        <v>13</v>
      </c>
      <c r="G4717" s="89" t="s">
        <v>169</v>
      </c>
      <c r="H4717" s="89"/>
      <c r="I4717" s="89"/>
      <c r="J4717" s="89">
        <v>2045</v>
      </c>
      <c r="K4717" s="91" t="s">
        <v>19</v>
      </c>
    </row>
    <row r="4718" spans="2:11" ht="16.350000000000001" customHeight="1" thickBot="1" x14ac:dyDescent="0.45">
      <c r="B4718" s="90"/>
      <c r="C4718" s="90"/>
      <c r="D4718" s="48" t="s">
        <v>4472</v>
      </c>
      <c r="E4718" s="90"/>
      <c r="F4718" s="90"/>
      <c r="G4718" s="90"/>
      <c r="H4718" s="90"/>
      <c r="I4718" s="90"/>
      <c r="J4718" s="90"/>
      <c r="K4718" s="92"/>
    </row>
    <row r="4719" spans="2:11" ht="15.6" customHeight="1" x14ac:dyDescent="0.4">
      <c r="B4719" s="89">
        <v>2357</v>
      </c>
      <c r="C4719" s="89">
        <v>4140</v>
      </c>
      <c r="D4719" s="20" t="s">
        <v>6367</v>
      </c>
      <c r="E4719" s="89" t="s">
        <v>203</v>
      </c>
      <c r="F4719" s="89" t="s">
        <v>13</v>
      </c>
      <c r="G4719" s="89" t="s">
        <v>29</v>
      </c>
      <c r="H4719" s="89"/>
      <c r="I4719" s="89"/>
      <c r="J4719" s="89">
        <v>2032</v>
      </c>
      <c r="K4719" s="91" t="s">
        <v>15</v>
      </c>
    </row>
    <row r="4720" spans="2:11" ht="16.350000000000001" customHeight="1" thickBot="1" x14ac:dyDescent="0.45">
      <c r="B4720" s="90"/>
      <c r="C4720" s="90"/>
      <c r="D4720" s="48" t="s">
        <v>6269</v>
      </c>
      <c r="E4720" s="90"/>
      <c r="F4720" s="90"/>
      <c r="G4720" s="90"/>
      <c r="H4720" s="90"/>
      <c r="I4720" s="90"/>
      <c r="J4720" s="90"/>
      <c r="K4720" s="92"/>
    </row>
    <row r="4721" spans="2:11" ht="15.6" customHeight="1" x14ac:dyDescent="0.4">
      <c r="B4721" s="89">
        <v>2358</v>
      </c>
      <c r="C4721" s="89">
        <v>4137</v>
      </c>
      <c r="D4721" s="20" t="s">
        <v>6364</v>
      </c>
      <c r="E4721" s="89" t="s">
        <v>6266</v>
      </c>
      <c r="F4721" s="89" t="s">
        <v>13</v>
      </c>
      <c r="G4721" s="89" t="s">
        <v>29</v>
      </c>
      <c r="H4721" s="89"/>
      <c r="I4721" s="89"/>
      <c r="J4721" s="89">
        <v>2086</v>
      </c>
      <c r="K4721" s="91" t="s">
        <v>15</v>
      </c>
    </row>
    <row r="4722" spans="2:11" ht="16.350000000000001" customHeight="1" thickBot="1" x14ac:dyDescent="0.45">
      <c r="B4722" s="90"/>
      <c r="C4722" s="90"/>
      <c r="D4722" s="48" t="s">
        <v>6265</v>
      </c>
      <c r="E4722" s="90"/>
      <c r="F4722" s="90"/>
      <c r="G4722" s="90"/>
      <c r="H4722" s="90"/>
      <c r="I4722" s="90"/>
      <c r="J4722" s="90"/>
      <c r="K4722" s="92"/>
    </row>
    <row r="4723" spans="2:11" ht="15.6" customHeight="1" x14ac:dyDescent="0.4">
      <c r="B4723" s="89">
        <v>2359</v>
      </c>
      <c r="C4723" s="89">
        <v>4144</v>
      </c>
      <c r="D4723" s="20" t="s">
        <v>6277</v>
      </c>
      <c r="E4723" s="89" t="s">
        <v>49</v>
      </c>
      <c r="F4723" s="89" t="s">
        <v>57</v>
      </c>
      <c r="G4723" s="89" t="s">
        <v>347</v>
      </c>
      <c r="H4723" s="89">
        <v>7</v>
      </c>
      <c r="I4723" s="89">
        <v>-13</v>
      </c>
      <c r="J4723" s="89">
        <v>2123</v>
      </c>
      <c r="K4723" s="91" t="s">
        <v>15</v>
      </c>
    </row>
    <row r="4724" spans="2:11" ht="16.350000000000001" customHeight="1" thickBot="1" x14ac:dyDescent="0.45">
      <c r="B4724" s="90"/>
      <c r="C4724" s="90"/>
      <c r="D4724" s="48" t="s">
        <v>6371</v>
      </c>
      <c r="E4724" s="90"/>
      <c r="F4724" s="90"/>
      <c r="G4724" s="90"/>
      <c r="H4724" s="90"/>
      <c r="I4724" s="90"/>
      <c r="J4724" s="90"/>
      <c r="K4724" s="92"/>
    </row>
    <row r="4725" spans="2:11" ht="15.6" customHeight="1" x14ac:dyDescent="0.4">
      <c r="B4725" s="89">
        <v>2360</v>
      </c>
      <c r="C4725" s="89">
        <v>2929</v>
      </c>
      <c r="D4725" s="20" t="s">
        <v>4473</v>
      </c>
      <c r="E4725" s="89">
        <v>99</v>
      </c>
      <c r="F4725" s="89" t="s">
        <v>13</v>
      </c>
      <c r="G4725" s="89" t="s">
        <v>936</v>
      </c>
      <c r="H4725" s="89"/>
      <c r="I4725" s="89"/>
      <c r="J4725" s="89">
        <v>2076</v>
      </c>
      <c r="K4725" s="91" t="s">
        <v>19</v>
      </c>
    </row>
    <row r="4726" spans="2:11" ht="16.350000000000001" customHeight="1" thickBot="1" x14ac:dyDescent="0.45">
      <c r="B4726" s="90"/>
      <c r="C4726" s="90"/>
      <c r="D4726" s="48" t="s">
        <v>4474</v>
      </c>
      <c r="E4726" s="90"/>
      <c r="F4726" s="90"/>
      <c r="G4726" s="90"/>
      <c r="H4726" s="90"/>
      <c r="I4726" s="90"/>
      <c r="J4726" s="90"/>
      <c r="K4726" s="92"/>
    </row>
    <row r="4727" spans="2:11" ht="15.6" customHeight="1" x14ac:dyDescent="0.4">
      <c r="B4727" s="89">
        <v>2361</v>
      </c>
      <c r="C4727" s="89">
        <v>3997</v>
      </c>
      <c r="D4727" s="20" t="s">
        <v>4475</v>
      </c>
      <c r="E4727" s="89" t="s">
        <v>137</v>
      </c>
      <c r="F4727" s="89" t="s">
        <v>184</v>
      </c>
      <c r="G4727" s="89" t="s">
        <v>936</v>
      </c>
      <c r="H4727" s="89">
        <f>11+8</f>
        <v>19</v>
      </c>
      <c r="I4727" s="89">
        <f>4+16</f>
        <v>20</v>
      </c>
      <c r="J4727" s="89">
        <v>2265</v>
      </c>
      <c r="K4727" s="91" t="s">
        <v>15</v>
      </c>
    </row>
    <row r="4728" spans="2:11" ht="16.350000000000001" customHeight="1" thickBot="1" x14ac:dyDescent="0.45">
      <c r="B4728" s="90"/>
      <c r="C4728" s="90"/>
      <c r="D4728" s="48" t="s">
        <v>4476</v>
      </c>
      <c r="E4728" s="90"/>
      <c r="F4728" s="90"/>
      <c r="G4728" s="90"/>
      <c r="H4728" s="90"/>
      <c r="I4728" s="90"/>
      <c r="J4728" s="90"/>
      <c r="K4728" s="92"/>
    </row>
    <row r="4729" spans="2:11" ht="15.6" customHeight="1" x14ac:dyDescent="0.4">
      <c r="B4729" s="89">
        <v>2362</v>
      </c>
      <c r="C4729" s="89">
        <v>2930</v>
      </c>
      <c r="D4729" s="20" t="s">
        <v>4477</v>
      </c>
      <c r="E4729" s="89">
        <v>40</v>
      </c>
      <c r="F4729" s="89" t="s">
        <v>13</v>
      </c>
      <c r="G4729" s="89" t="s">
        <v>169</v>
      </c>
      <c r="H4729" s="89"/>
      <c r="I4729" s="89"/>
      <c r="J4729" s="89">
        <v>2043</v>
      </c>
      <c r="K4729" s="91" t="s">
        <v>19</v>
      </c>
    </row>
    <row r="4730" spans="2:11" ht="16.350000000000001" customHeight="1" thickBot="1" x14ac:dyDescent="0.45">
      <c r="B4730" s="90"/>
      <c r="C4730" s="90"/>
      <c r="D4730" s="48" t="s">
        <v>4478</v>
      </c>
      <c r="E4730" s="90"/>
      <c r="F4730" s="90"/>
      <c r="G4730" s="90"/>
      <c r="H4730" s="90"/>
      <c r="I4730" s="90"/>
      <c r="J4730" s="90"/>
      <c r="K4730" s="92"/>
    </row>
    <row r="4731" spans="2:11" ht="15.6" customHeight="1" x14ac:dyDescent="0.4">
      <c r="B4731" s="89">
        <v>2363</v>
      </c>
      <c r="C4731" s="89">
        <v>2931</v>
      </c>
      <c r="D4731" s="20" t="s">
        <v>4479</v>
      </c>
      <c r="E4731" s="89">
        <v>79</v>
      </c>
      <c r="F4731" s="89" t="s">
        <v>13</v>
      </c>
      <c r="G4731" s="89" t="s">
        <v>32</v>
      </c>
      <c r="H4731" s="89"/>
      <c r="I4731" s="89"/>
      <c r="J4731" s="89">
        <v>2068</v>
      </c>
      <c r="K4731" s="91" t="s">
        <v>19</v>
      </c>
    </row>
    <row r="4732" spans="2:11" ht="16.350000000000001" customHeight="1" thickBot="1" x14ac:dyDescent="0.45">
      <c r="B4732" s="90"/>
      <c r="C4732" s="90"/>
      <c r="D4732" s="48" t="s">
        <v>4480</v>
      </c>
      <c r="E4732" s="90"/>
      <c r="F4732" s="90"/>
      <c r="G4732" s="90"/>
      <c r="H4732" s="90"/>
      <c r="I4732" s="90"/>
      <c r="J4732" s="90"/>
      <c r="K4732" s="92"/>
    </row>
    <row r="4733" spans="2:11" ht="15.6" customHeight="1" x14ac:dyDescent="0.4">
      <c r="B4733" s="89">
        <v>2364</v>
      </c>
      <c r="C4733" s="89">
        <v>2932</v>
      </c>
      <c r="D4733" s="20" t="s">
        <v>4481</v>
      </c>
      <c r="E4733" s="89">
        <v>40</v>
      </c>
      <c r="F4733" s="89" t="s">
        <v>13</v>
      </c>
      <c r="G4733" s="89" t="s">
        <v>32</v>
      </c>
      <c r="H4733" s="89"/>
      <c r="I4733" s="89"/>
      <c r="J4733" s="89">
        <v>2072</v>
      </c>
      <c r="K4733" s="91" t="s">
        <v>19</v>
      </c>
    </row>
    <row r="4734" spans="2:11" ht="16.350000000000001" customHeight="1" thickBot="1" x14ac:dyDescent="0.45">
      <c r="B4734" s="90"/>
      <c r="C4734" s="90"/>
      <c r="D4734" s="48" t="s">
        <v>4482</v>
      </c>
      <c r="E4734" s="90"/>
      <c r="F4734" s="90"/>
      <c r="G4734" s="90"/>
      <c r="H4734" s="90"/>
      <c r="I4734" s="90"/>
      <c r="J4734" s="90"/>
      <c r="K4734" s="92"/>
    </row>
    <row r="4735" spans="2:11" ht="15.6" customHeight="1" x14ac:dyDescent="0.4">
      <c r="B4735" s="89">
        <v>2365</v>
      </c>
      <c r="C4735" s="89">
        <v>2933</v>
      </c>
      <c r="D4735" s="20" t="s">
        <v>4483</v>
      </c>
      <c r="E4735" s="89">
        <v>99</v>
      </c>
      <c r="F4735" s="89" t="s">
        <v>13</v>
      </c>
      <c r="G4735" s="89" t="s">
        <v>29</v>
      </c>
      <c r="H4735" s="89"/>
      <c r="I4735" s="89"/>
      <c r="J4735" s="89">
        <v>2008</v>
      </c>
      <c r="K4735" s="91" t="s">
        <v>19</v>
      </c>
    </row>
    <row r="4736" spans="2:11" ht="16.350000000000001" customHeight="1" thickBot="1" x14ac:dyDescent="0.45">
      <c r="B4736" s="90"/>
      <c r="C4736" s="90"/>
      <c r="D4736" s="48" t="s">
        <v>4484</v>
      </c>
      <c r="E4736" s="90"/>
      <c r="F4736" s="90"/>
      <c r="G4736" s="90"/>
      <c r="H4736" s="90"/>
      <c r="I4736" s="90"/>
      <c r="J4736" s="90"/>
      <c r="K4736" s="92"/>
    </row>
    <row r="4737" spans="2:11" ht="15.6" customHeight="1" x14ac:dyDescent="0.4">
      <c r="B4737" s="89">
        <v>2366</v>
      </c>
      <c r="C4737" s="89">
        <v>2934</v>
      </c>
      <c r="D4737" s="20" t="s">
        <v>4485</v>
      </c>
      <c r="E4737" s="89" t="s">
        <v>13</v>
      </c>
      <c r="F4737" s="89" t="s">
        <v>13</v>
      </c>
      <c r="G4737" s="89" t="s">
        <v>29</v>
      </c>
      <c r="H4737" s="89"/>
      <c r="I4737" s="89"/>
      <c r="J4737" s="89">
        <v>2026</v>
      </c>
      <c r="K4737" s="91" t="s">
        <v>19</v>
      </c>
    </row>
    <row r="4738" spans="2:11" ht="16.350000000000001" customHeight="1" thickBot="1" x14ac:dyDescent="0.45">
      <c r="B4738" s="90"/>
      <c r="C4738" s="90"/>
      <c r="D4738" s="48" t="s">
        <v>4486</v>
      </c>
      <c r="E4738" s="90"/>
      <c r="F4738" s="90"/>
      <c r="G4738" s="90"/>
      <c r="H4738" s="90"/>
      <c r="I4738" s="90"/>
      <c r="J4738" s="90"/>
      <c r="K4738" s="92"/>
    </row>
    <row r="4739" spans="2:11" ht="15.6" customHeight="1" x14ac:dyDescent="0.4">
      <c r="B4739" s="89">
        <v>2367</v>
      </c>
      <c r="C4739" s="89">
        <v>2935</v>
      </c>
      <c r="D4739" s="20" t="s">
        <v>4487</v>
      </c>
      <c r="E4739" s="89">
        <v>67</v>
      </c>
      <c r="F4739" s="89" t="s">
        <v>13</v>
      </c>
      <c r="G4739" s="89" t="s">
        <v>32</v>
      </c>
      <c r="H4739" s="89"/>
      <c r="I4739" s="89"/>
      <c r="J4739" s="89">
        <v>1971</v>
      </c>
      <c r="K4739" s="91" t="s">
        <v>19</v>
      </c>
    </row>
    <row r="4740" spans="2:11" ht="16.350000000000001" customHeight="1" thickBot="1" x14ac:dyDescent="0.45">
      <c r="B4740" s="90"/>
      <c r="C4740" s="90"/>
      <c r="D4740" s="48" t="s">
        <v>4488</v>
      </c>
      <c r="E4740" s="90"/>
      <c r="F4740" s="90"/>
      <c r="G4740" s="90"/>
      <c r="H4740" s="90"/>
      <c r="I4740" s="90"/>
      <c r="J4740" s="90"/>
      <c r="K4740" s="92"/>
    </row>
    <row r="4741" spans="2:11" ht="15.6" customHeight="1" x14ac:dyDescent="0.4">
      <c r="B4741" s="89">
        <v>2368</v>
      </c>
      <c r="C4741" s="89">
        <v>2936</v>
      </c>
      <c r="D4741" s="20" t="s">
        <v>4489</v>
      </c>
      <c r="E4741" s="89">
        <v>86</v>
      </c>
      <c r="F4741" s="89" t="s">
        <v>13</v>
      </c>
      <c r="G4741" s="89" t="s">
        <v>32</v>
      </c>
      <c r="H4741" s="89"/>
      <c r="I4741" s="89"/>
      <c r="J4741" s="89">
        <v>2024</v>
      </c>
      <c r="K4741" s="91" t="s">
        <v>19</v>
      </c>
    </row>
    <row r="4742" spans="2:11" ht="16.350000000000001" customHeight="1" thickBot="1" x14ac:dyDescent="0.45">
      <c r="B4742" s="90"/>
      <c r="C4742" s="90"/>
      <c r="D4742" s="48" t="s">
        <v>4490</v>
      </c>
      <c r="E4742" s="90"/>
      <c r="F4742" s="90"/>
      <c r="G4742" s="90"/>
      <c r="H4742" s="90"/>
      <c r="I4742" s="90"/>
      <c r="J4742" s="90"/>
      <c r="K4742" s="92"/>
    </row>
    <row r="4743" spans="2:11" ht="15.6" customHeight="1" x14ac:dyDescent="0.4">
      <c r="B4743" s="89">
        <v>2369</v>
      </c>
      <c r="C4743" s="89">
        <v>2937</v>
      </c>
      <c r="D4743" s="20" t="s">
        <v>4491</v>
      </c>
      <c r="E4743" s="89">
        <v>55</v>
      </c>
      <c r="F4743" s="89" t="s">
        <v>13</v>
      </c>
      <c r="G4743" s="89" t="s">
        <v>32</v>
      </c>
      <c r="H4743" s="89"/>
      <c r="I4743" s="89"/>
      <c r="J4743" s="89">
        <v>2075</v>
      </c>
      <c r="K4743" s="91" t="s">
        <v>19</v>
      </c>
    </row>
    <row r="4744" spans="2:11" ht="16.350000000000001" customHeight="1" thickBot="1" x14ac:dyDescent="0.45">
      <c r="B4744" s="90"/>
      <c r="C4744" s="90"/>
      <c r="D4744" s="48" t="s">
        <v>4492</v>
      </c>
      <c r="E4744" s="90"/>
      <c r="F4744" s="90"/>
      <c r="G4744" s="90"/>
      <c r="H4744" s="90"/>
      <c r="I4744" s="90"/>
      <c r="J4744" s="90"/>
      <c r="K4744" s="92"/>
    </row>
    <row r="4745" spans="2:11" ht="15.6" customHeight="1" x14ac:dyDescent="0.4">
      <c r="B4745" s="89">
        <v>2370</v>
      </c>
      <c r="C4745" s="89">
        <v>2938</v>
      </c>
      <c r="D4745" s="20" t="s">
        <v>4493</v>
      </c>
      <c r="E4745" s="89" t="s">
        <v>13</v>
      </c>
      <c r="F4745" s="89" t="s">
        <v>13</v>
      </c>
      <c r="G4745" s="89" t="s">
        <v>29</v>
      </c>
      <c r="H4745" s="89"/>
      <c r="I4745" s="89"/>
      <c r="J4745" s="89">
        <v>2002</v>
      </c>
      <c r="K4745" s="91" t="s">
        <v>19</v>
      </c>
    </row>
    <row r="4746" spans="2:11" ht="16.350000000000001" customHeight="1" thickBot="1" x14ac:dyDescent="0.45">
      <c r="B4746" s="90"/>
      <c r="C4746" s="90"/>
      <c r="D4746" s="48" t="s">
        <v>4494</v>
      </c>
      <c r="E4746" s="90"/>
      <c r="F4746" s="90"/>
      <c r="G4746" s="90"/>
      <c r="H4746" s="90"/>
      <c r="I4746" s="90"/>
      <c r="J4746" s="90"/>
      <c r="K4746" s="92"/>
    </row>
    <row r="4747" spans="2:11" ht="15.6" customHeight="1" x14ac:dyDescent="0.4">
      <c r="B4747" s="89">
        <v>2371</v>
      </c>
      <c r="C4747" s="89">
        <v>2939</v>
      </c>
      <c r="D4747" s="20" t="s">
        <v>4495</v>
      </c>
      <c r="E4747" s="89" t="s">
        <v>82</v>
      </c>
      <c r="F4747" s="89" t="s">
        <v>13</v>
      </c>
      <c r="G4747" s="89" t="s">
        <v>32</v>
      </c>
      <c r="H4747" s="89"/>
      <c r="I4747" s="89"/>
      <c r="J4747" s="89">
        <v>2060</v>
      </c>
      <c r="K4747" s="91" t="s">
        <v>19</v>
      </c>
    </row>
    <row r="4748" spans="2:11" ht="16.350000000000001" customHeight="1" thickBot="1" x14ac:dyDescent="0.45">
      <c r="B4748" s="90"/>
      <c r="C4748" s="90"/>
      <c r="D4748" s="48" t="s">
        <v>4496</v>
      </c>
      <c r="E4748" s="90"/>
      <c r="F4748" s="90"/>
      <c r="G4748" s="90"/>
      <c r="H4748" s="90"/>
      <c r="I4748" s="90"/>
      <c r="J4748" s="90"/>
      <c r="K4748" s="92"/>
    </row>
    <row r="4749" spans="2:11" ht="15.6" customHeight="1" x14ac:dyDescent="0.4">
      <c r="B4749" s="89">
        <v>2372</v>
      </c>
      <c r="C4749" s="89">
        <v>2940</v>
      </c>
      <c r="D4749" s="20" t="s">
        <v>4497</v>
      </c>
      <c r="E4749" s="89">
        <v>61</v>
      </c>
      <c r="F4749" s="89" t="s">
        <v>13</v>
      </c>
      <c r="G4749" s="89" t="s">
        <v>277</v>
      </c>
      <c r="H4749" s="89"/>
      <c r="I4749" s="89"/>
      <c r="J4749" s="89">
        <v>2166</v>
      </c>
      <c r="K4749" s="91" t="s">
        <v>19</v>
      </c>
    </row>
    <row r="4750" spans="2:11" ht="16.350000000000001" customHeight="1" thickBot="1" x14ac:dyDescent="0.45">
      <c r="B4750" s="90"/>
      <c r="C4750" s="90"/>
      <c r="D4750" s="48" t="s">
        <v>4498</v>
      </c>
      <c r="E4750" s="90"/>
      <c r="F4750" s="90"/>
      <c r="G4750" s="90"/>
      <c r="H4750" s="90"/>
      <c r="I4750" s="90"/>
      <c r="J4750" s="90"/>
      <c r="K4750" s="92"/>
    </row>
    <row r="4751" spans="2:11" ht="15.6" customHeight="1" x14ac:dyDescent="0.4">
      <c r="B4751" s="89">
        <v>2373</v>
      </c>
      <c r="C4751" s="89">
        <v>2941</v>
      </c>
      <c r="D4751" s="20" t="s">
        <v>4499</v>
      </c>
      <c r="E4751" s="89">
        <v>90</v>
      </c>
      <c r="F4751" s="89" t="s">
        <v>13</v>
      </c>
      <c r="G4751" s="89" t="s">
        <v>29</v>
      </c>
      <c r="H4751" s="89"/>
      <c r="I4751" s="89"/>
      <c r="J4751" s="89">
        <v>2060</v>
      </c>
      <c r="K4751" s="91" t="s">
        <v>19</v>
      </c>
    </row>
    <row r="4752" spans="2:11" ht="16.350000000000001" customHeight="1" thickBot="1" x14ac:dyDescent="0.45">
      <c r="B4752" s="90"/>
      <c r="C4752" s="90"/>
      <c r="D4752" s="48" t="s">
        <v>4500</v>
      </c>
      <c r="E4752" s="90"/>
      <c r="F4752" s="90"/>
      <c r="G4752" s="90"/>
      <c r="H4752" s="90"/>
      <c r="I4752" s="90"/>
      <c r="J4752" s="90"/>
      <c r="K4752" s="92"/>
    </row>
    <row r="4753" spans="2:11" ht="15.6" customHeight="1" x14ac:dyDescent="0.4">
      <c r="B4753" s="89">
        <v>2374</v>
      </c>
      <c r="C4753" s="89">
        <v>2942</v>
      </c>
      <c r="D4753" s="20" t="s">
        <v>4501</v>
      </c>
      <c r="E4753" s="89">
        <v>85</v>
      </c>
      <c r="F4753" s="89" t="s">
        <v>13</v>
      </c>
      <c r="G4753" s="89" t="s">
        <v>29</v>
      </c>
      <c r="H4753" s="89"/>
      <c r="I4753" s="89"/>
      <c r="J4753" s="89">
        <v>2138</v>
      </c>
      <c r="K4753" s="91" t="s">
        <v>19</v>
      </c>
    </row>
    <row r="4754" spans="2:11" ht="16.350000000000001" customHeight="1" thickBot="1" x14ac:dyDescent="0.45">
      <c r="B4754" s="90"/>
      <c r="C4754" s="90"/>
      <c r="D4754" s="48" t="s">
        <v>4502</v>
      </c>
      <c r="E4754" s="90"/>
      <c r="F4754" s="90"/>
      <c r="G4754" s="90"/>
      <c r="H4754" s="90"/>
      <c r="I4754" s="90"/>
      <c r="J4754" s="90"/>
      <c r="K4754" s="92"/>
    </row>
    <row r="4755" spans="2:11" ht="15.6" customHeight="1" x14ac:dyDescent="0.4">
      <c r="B4755" s="89">
        <v>2375</v>
      </c>
      <c r="C4755" s="89">
        <v>2943</v>
      </c>
      <c r="D4755" s="20" t="s">
        <v>4503</v>
      </c>
      <c r="E4755" s="89" t="s">
        <v>13</v>
      </c>
      <c r="F4755" s="89" t="s">
        <v>13</v>
      </c>
      <c r="G4755" s="89" t="s">
        <v>85</v>
      </c>
      <c r="H4755" s="89"/>
      <c r="I4755" s="89"/>
      <c r="J4755" s="89">
        <v>2060</v>
      </c>
      <c r="K4755" s="91" t="s">
        <v>19</v>
      </c>
    </row>
    <row r="4756" spans="2:11" ht="16.350000000000001" customHeight="1" thickBot="1" x14ac:dyDescent="0.45">
      <c r="B4756" s="90"/>
      <c r="C4756" s="90"/>
      <c r="D4756" s="48" t="s">
        <v>4504</v>
      </c>
      <c r="E4756" s="90"/>
      <c r="F4756" s="90"/>
      <c r="G4756" s="90"/>
      <c r="H4756" s="90"/>
      <c r="I4756" s="90"/>
      <c r="J4756" s="90"/>
      <c r="K4756" s="92"/>
    </row>
    <row r="4757" spans="2:11" ht="15.6" customHeight="1" x14ac:dyDescent="0.4">
      <c r="B4757" s="89">
        <v>2376</v>
      </c>
      <c r="C4757" s="89">
        <v>2944</v>
      </c>
      <c r="D4757" s="20" t="s">
        <v>4505</v>
      </c>
      <c r="E4757" s="89" t="s">
        <v>13</v>
      </c>
      <c r="F4757" s="89" t="s">
        <v>13</v>
      </c>
      <c r="G4757" s="89" t="s">
        <v>18</v>
      </c>
      <c r="H4757" s="89"/>
      <c r="I4757" s="89"/>
      <c r="J4757" s="89">
        <v>2056</v>
      </c>
      <c r="K4757" s="91" t="s">
        <v>19</v>
      </c>
    </row>
    <row r="4758" spans="2:11" ht="16.350000000000001" customHeight="1" thickBot="1" x14ac:dyDescent="0.45">
      <c r="B4758" s="90"/>
      <c r="C4758" s="90"/>
      <c r="D4758" s="48" t="s">
        <v>4506</v>
      </c>
      <c r="E4758" s="90"/>
      <c r="F4758" s="90"/>
      <c r="G4758" s="90"/>
      <c r="H4758" s="90"/>
      <c r="I4758" s="90"/>
      <c r="J4758" s="90"/>
      <c r="K4758" s="92"/>
    </row>
    <row r="4759" spans="2:11" ht="15.6" customHeight="1" x14ac:dyDescent="0.4">
      <c r="B4759" s="89">
        <v>2377</v>
      </c>
      <c r="C4759" s="89">
        <v>3785</v>
      </c>
      <c r="D4759" s="20" t="s">
        <v>4507</v>
      </c>
      <c r="E4759" s="89" t="s">
        <v>13</v>
      </c>
      <c r="F4759" s="89" t="s">
        <v>13</v>
      </c>
      <c r="G4759" s="89" t="s">
        <v>85</v>
      </c>
      <c r="H4759" s="89"/>
      <c r="I4759" s="89"/>
      <c r="J4759" s="89">
        <v>2091</v>
      </c>
      <c r="K4759" s="91" t="s">
        <v>19</v>
      </c>
    </row>
    <row r="4760" spans="2:11" ht="16.350000000000001" customHeight="1" thickBot="1" x14ac:dyDescent="0.45">
      <c r="B4760" s="90"/>
      <c r="C4760" s="90"/>
      <c r="D4760" s="48" t="s">
        <v>4508</v>
      </c>
      <c r="E4760" s="90"/>
      <c r="F4760" s="90"/>
      <c r="G4760" s="90"/>
      <c r="H4760" s="90"/>
      <c r="I4760" s="90"/>
      <c r="J4760" s="90"/>
      <c r="K4760" s="92"/>
    </row>
    <row r="4761" spans="2:11" ht="15.6" customHeight="1" x14ac:dyDescent="0.4">
      <c r="B4761" s="89">
        <v>2378</v>
      </c>
      <c r="C4761" s="89">
        <v>2945</v>
      </c>
      <c r="D4761" s="20" t="s">
        <v>4509</v>
      </c>
      <c r="E4761" s="89">
        <v>65</v>
      </c>
      <c r="F4761" s="89" t="s">
        <v>13</v>
      </c>
      <c r="G4761" s="89" t="s">
        <v>32</v>
      </c>
      <c r="H4761" s="89"/>
      <c r="I4761" s="89"/>
      <c r="J4761" s="89">
        <v>2066</v>
      </c>
      <c r="K4761" s="91" t="s">
        <v>19</v>
      </c>
    </row>
    <row r="4762" spans="2:11" ht="16.350000000000001" customHeight="1" thickBot="1" x14ac:dyDescent="0.45">
      <c r="B4762" s="90"/>
      <c r="C4762" s="90"/>
      <c r="D4762" s="48" t="s">
        <v>4510</v>
      </c>
      <c r="E4762" s="90"/>
      <c r="F4762" s="90"/>
      <c r="G4762" s="90"/>
      <c r="H4762" s="90"/>
      <c r="I4762" s="90"/>
      <c r="J4762" s="90"/>
      <c r="K4762" s="92"/>
    </row>
    <row r="4763" spans="2:11" ht="15.6" customHeight="1" x14ac:dyDescent="0.4">
      <c r="B4763" s="89">
        <v>2379</v>
      </c>
      <c r="C4763" s="89">
        <v>3844</v>
      </c>
      <c r="D4763" s="20" t="s">
        <v>4511</v>
      </c>
      <c r="E4763" s="89" t="s">
        <v>49</v>
      </c>
      <c r="F4763" s="89" t="s">
        <v>13</v>
      </c>
      <c r="G4763" s="89" t="s">
        <v>29</v>
      </c>
      <c r="H4763" s="89"/>
      <c r="I4763" s="89"/>
      <c r="J4763" s="89">
        <v>2044</v>
      </c>
      <c r="K4763" s="91" t="s">
        <v>15</v>
      </c>
    </row>
    <row r="4764" spans="2:11" ht="16.350000000000001" customHeight="1" thickBot="1" x14ac:dyDescent="0.45">
      <c r="B4764" s="90"/>
      <c r="C4764" s="90"/>
      <c r="D4764" s="48" t="s">
        <v>4512</v>
      </c>
      <c r="E4764" s="90"/>
      <c r="F4764" s="90"/>
      <c r="G4764" s="90"/>
      <c r="H4764" s="90"/>
      <c r="I4764" s="90"/>
      <c r="J4764" s="90"/>
      <c r="K4764" s="92"/>
    </row>
    <row r="4765" spans="2:11" ht="15.6" customHeight="1" x14ac:dyDescent="0.4">
      <c r="B4765" s="89">
        <v>2380</v>
      </c>
      <c r="C4765" s="89">
        <v>2946</v>
      </c>
      <c r="D4765" s="20" t="s">
        <v>4513</v>
      </c>
      <c r="E4765" s="89" t="s">
        <v>13</v>
      </c>
      <c r="F4765" s="89" t="s">
        <v>13</v>
      </c>
      <c r="G4765" s="89" t="s">
        <v>29</v>
      </c>
      <c r="H4765" s="89"/>
      <c r="I4765" s="89"/>
      <c r="J4765" s="89">
        <v>2066</v>
      </c>
      <c r="K4765" s="91" t="s">
        <v>19</v>
      </c>
    </row>
    <row r="4766" spans="2:11" ht="16.350000000000001" customHeight="1" thickBot="1" x14ac:dyDescent="0.45">
      <c r="B4766" s="90"/>
      <c r="C4766" s="90"/>
      <c r="D4766" s="48" t="s">
        <v>4514</v>
      </c>
      <c r="E4766" s="90"/>
      <c r="F4766" s="90"/>
      <c r="G4766" s="90"/>
      <c r="H4766" s="90"/>
      <c r="I4766" s="90"/>
      <c r="J4766" s="90"/>
      <c r="K4766" s="92"/>
    </row>
    <row r="4767" spans="2:11" ht="15.6" customHeight="1" x14ac:dyDescent="0.4">
      <c r="B4767" s="89">
        <v>2381</v>
      </c>
      <c r="C4767" s="89">
        <v>2947</v>
      </c>
      <c r="D4767" s="20" t="s">
        <v>4515</v>
      </c>
      <c r="E4767" s="89" t="s">
        <v>189</v>
      </c>
      <c r="F4767" s="89" t="s">
        <v>13</v>
      </c>
      <c r="G4767" s="89" t="s">
        <v>29</v>
      </c>
      <c r="H4767" s="89"/>
      <c r="I4767" s="89"/>
      <c r="J4767" s="89">
        <v>2010</v>
      </c>
      <c r="K4767" s="91" t="s">
        <v>19</v>
      </c>
    </row>
    <row r="4768" spans="2:11" ht="16.350000000000001" customHeight="1" thickBot="1" x14ac:dyDescent="0.45">
      <c r="B4768" s="90"/>
      <c r="C4768" s="90"/>
      <c r="D4768" s="48" t="s">
        <v>4516</v>
      </c>
      <c r="E4768" s="90"/>
      <c r="F4768" s="90"/>
      <c r="G4768" s="90"/>
      <c r="H4768" s="90"/>
      <c r="I4768" s="90"/>
      <c r="J4768" s="90"/>
      <c r="K4768" s="92"/>
    </row>
    <row r="4769" spans="2:11" ht="15.6" customHeight="1" x14ac:dyDescent="0.4">
      <c r="B4769" s="89">
        <v>2382</v>
      </c>
      <c r="C4769" s="89">
        <v>2948</v>
      </c>
      <c r="D4769" s="20" t="s">
        <v>4517</v>
      </c>
      <c r="E4769" s="89" t="s">
        <v>13</v>
      </c>
      <c r="F4769" s="89" t="s">
        <v>13</v>
      </c>
      <c r="G4769" s="89" t="s">
        <v>29</v>
      </c>
      <c r="H4769" s="89"/>
      <c r="I4769" s="89"/>
      <c r="J4769" s="89">
        <v>1984</v>
      </c>
      <c r="K4769" s="91" t="s">
        <v>19</v>
      </c>
    </row>
    <row r="4770" spans="2:11" ht="16.350000000000001" customHeight="1" thickBot="1" x14ac:dyDescent="0.45">
      <c r="B4770" s="90"/>
      <c r="C4770" s="90"/>
      <c r="D4770" s="48" t="s">
        <v>4518</v>
      </c>
      <c r="E4770" s="90"/>
      <c r="F4770" s="90"/>
      <c r="G4770" s="90"/>
      <c r="H4770" s="90"/>
      <c r="I4770" s="90"/>
      <c r="J4770" s="90"/>
      <c r="K4770" s="92"/>
    </row>
    <row r="4771" spans="2:11" ht="15.6" customHeight="1" x14ac:dyDescent="0.4">
      <c r="B4771" s="89">
        <v>2383</v>
      </c>
      <c r="C4771" s="89">
        <v>2949</v>
      </c>
      <c r="D4771" s="20" t="s">
        <v>4519</v>
      </c>
      <c r="E4771" s="89">
        <v>89</v>
      </c>
      <c r="F4771" s="89" t="s">
        <v>13</v>
      </c>
      <c r="G4771" s="89" t="s">
        <v>79</v>
      </c>
      <c r="H4771" s="89"/>
      <c r="I4771" s="89"/>
      <c r="J4771" s="89">
        <v>2085</v>
      </c>
      <c r="K4771" s="91" t="s">
        <v>19</v>
      </c>
    </row>
    <row r="4772" spans="2:11" ht="16.350000000000001" customHeight="1" thickBot="1" x14ac:dyDescent="0.45">
      <c r="B4772" s="90"/>
      <c r="C4772" s="90"/>
      <c r="D4772" s="48" t="s">
        <v>4520</v>
      </c>
      <c r="E4772" s="90"/>
      <c r="F4772" s="90"/>
      <c r="G4772" s="90"/>
      <c r="H4772" s="90"/>
      <c r="I4772" s="90"/>
      <c r="J4772" s="90"/>
      <c r="K4772" s="92"/>
    </row>
    <row r="4773" spans="2:11" ht="15.6" customHeight="1" x14ac:dyDescent="0.4">
      <c r="B4773" s="89">
        <v>2384</v>
      </c>
      <c r="C4773" s="89">
        <v>2950</v>
      </c>
      <c r="D4773" s="20" t="s">
        <v>4521</v>
      </c>
      <c r="E4773" s="89" t="s">
        <v>13</v>
      </c>
      <c r="F4773" s="89" t="s">
        <v>13</v>
      </c>
      <c r="G4773" s="89" t="s">
        <v>79</v>
      </c>
      <c r="H4773" s="89"/>
      <c r="I4773" s="89"/>
      <c r="J4773" s="89">
        <v>2064</v>
      </c>
      <c r="K4773" s="91" t="s">
        <v>19</v>
      </c>
    </row>
    <row r="4774" spans="2:11" ht="16.350000000000001" customHeight="1" thickBot="1" x14ac:dyDescent="0.45">
      <c r="B4774" s="90"/>
      <c r="C4774" s="90"/>
      <c r="D4774" s="48" t="s">
        <v>4522</v>
      </c>
      <c r="E4774" s="90"/>
      <c r="F4774" s="90"/>
      <c r="G4774" s="90"/>
      <c r="H4774" s="90"/>
      <c r="I4774" s="90"/>
      <c r="J4774" s="90"/>
      <c r="K4774" s="92"/>
    </row>
    <row r="4775" spans="2:11" ht="15.6" customHeight="1" x14ac:dyDescent="0.4">
      <c r="B4775" s="89">
        <v>2385</v>
      </c>
      <c r="C4775" s="89">
        <v>2951</v>
      </c>
      <c r="D4775" s="20" t="s">
        <v>4523</v>
      </c>
      <c r="E4775" s="89">
        <v>98</v>
      </c>
      <c r="F4775" s="89" t="s">
        <v>13</v>
      </c>
      <c r="G4775" s="89" t="s">
        <v>39</v>
      </c>
      <c r="H4775" s="89"/>
      <c r="I4775" s="89"/>
      <c r="J4775" s="89">
        <v>1961</v>
      </c>
      <c r="K4775" s="91" t="s">
        <v>19</v>
      </c>
    </row>
    <row r="4776" spans="2:11" ht="16.350000000000001" customHeight="1" thickBot="1" x14ac:dyDescent="0.45">
      <c r="B4776" s="90"/>
      <c r="C4776" s="90"/>
      <c r="D4776" s="48" t="s">
        <v>4524</v>
      </c>
      <c r="E4776" s="90"/>
      <c r="F4776" s="90"/>
      <c r="G4776" s="90"/>
      <c r="H4776" s="90"/>
      <c r="I4776" s="90"/>
      <c r="J4776" s="90"/>
      <c r="K4776" s="92"/>
    </row>
    <row r="4777" spans="2:11" ht="15.6" customHeight="1" x14ac:dyDescent="0.4">
      <c r="B4777" s="89">
        <v>2386</v>
      </c>
      <c r="C4777" s="89">
        <v>2952</v>
      </c>
      <c r="D4777" s="20" t="s">
        <v>4525</v>
      </c>
      <c r="E4777" s="89">
        <v>97</v>
      </c>
      <c r="F4777" s="89" t="s">
        <v>134</v>
      </c>
      <c r="G4777" s="89" t="s">
        <v>29</v>
      </c>
      <c r="H4777" s="89">
        <v>11</v>
      </c>
      <c r="I4777" s="89">
        <v>-12</v>
      </c>
      <c r="J4777" s="89">
        <v>2425</v>
      </c>
      <c r="K4777" s="91" t="s">
        <v>15</v>
      </c>
    </row>
    <row r="4778" spans="2:11" ht="16.350000000000001" customHeight="1" thickBot="1" x14ac:dyDescent="0.45">
      <c r="B4778" s="90"/>
      <c r="C4778" s="90"/>
      <c r="D4778" s="48" t="s">
        <v>4526</v>
      </c>
      <c r="E4778" s="90"/>
      <c r="F4778" s="90"/>
      <c r="G4778" s="90"/>
      <c r="H4778" s="90"/>
      <c r="I4778" s="90"/>
      <c r="J4778" s="90"/>
      <c r="K4778" s="92"/>
    </row>
    <row r="4779" spans="2:11" ht="15.6" customHeight="1" x14ac:dyDescent="0.4">
      <c r="B4779" s="89">
        <v>2387</v>
      </c>
      <c r="C4779" s="89">
        <v>2953</v>
      </c>
      <c r="D4779" s="20" t="s">
        <v>4527</v>
      </c>
      <c r="E4779" s="89" t="s">
        <v>13</v>
      </c>
      <c r="F4779" s="89" t="s">
        <v>13</v>
      </c>
      <c r="G4779" s="89" t="s">
        <v>29</v>
      </c>
      <c r="H4779" s="89"/>
      <c r="I4779" s="89"/>
      <c r="J4779" s="89">
        <v>2016</v>
      </c>
      <c r="K4779" s="91" t="s">
        <v>19</v>
      </c>
    </row>
    <row r="4780" spans="2:11" ht="16.350000000000001" customHeight="1" thickBot="1" x14ac:dyDescent="0.45">
      <c r="B4780" s="90"/>
      <c r="C4780" s="90"/>
      <c r="D4780" s="48" t="s">
        <v>4528</v>
      </c>
      <c r="E4780" s="90"/>
      <c r="F4780" s="90"/>
      <c r="G4780" s="90"/>
      <c r="H4780" s="90"/>
      <c r="I4780" s="90"/>
      <c r="J4780" s="90"/>
      <c r="K4780" s="92"/>
    </row>
    <row r="4781" spans="2:11" ht="15.6" customHeight="1" x14ac:dyDescent="0.4">
      <c r="B4781" s="89">
        <v>2388</v>
      </c>
      <c r="C4781" s="89">
        <v>4071</v>
      </c>
      <c r="D4781" s="20" t="s">
        <v>6130</v>
      </c>
      <c r="E4781" s="89" t="s">
        <v>2800</v>
      </c>
      <c r="F4781" s="89" t="s">
        <v>13</v>
      </c>
      <c r="G4781" s="89" t="s">
        <v>3468</v>
      </c>
      <c r="H4781" s="89">
        <f>8+11+8</f>
        <v>27</v>
      </c>
      <c r="I4781" s="89">
        <f>-7+5+8</f>
        <v>6</v>
      </c>
      <c r="J4781" s="89">
        <v>2079</v>
      </c>
      <c r="K4781" s="91" t="s">
        <v>15</v>
      </c>
    </row>
    <row r="4782" spans="2:11" ht="16.350000000000001" customHeight="1" thickBot="1" x14ac:dyDescent="0.45">
      <c r="B4782" s="90"/>
      <c r="C4782" s="90"/>
      <c r="D4782" s="48" t="s">
        <v>6195</v>
      </c>
      <c r="E4782" s="90"/>
      <c r="F4782" s="90"/>
      <c r="G4782" s="90"/>
      <c r="H4782" s="90"/>
      <c r="I4782" s="90"/>
      <c r="J4782" s="90"/>
      <c r="K4782" s="92"/>
    </row>
    <row r="4783" spans="2:11" ht="15.6" customHeight="1" x14ac:dyDescent="0.4">
      <c r="B4783" s="89">
        <v>2389</v>
      </c>
      <c r="C4783" s="89">
        <v>3786</v>
      </c>
      <c r="D4783" s="20" t="s">
        <v>4529</v>
      </c>
      <c r="E4783" s="89" t="s">
        <v>13</v>
      </c>
      <c r="F4783" s="89" t="s">
        <v>13</v>
      </c>
      <c r="G4783" s="89" t="s">
        <v>39</v>
      </c>
      <c r="H4783" s="89"/>
      <c r="I4783" s="89"/>
      <c r="J4783" s="89">
        <v>2086</v>
      </c>
      <c r="K4783" s="91" t="s">
        <v>19</v>
      </c>
    </row>
    <row r="4784" spans="2:11" ht="16.350000000000001" customHeight="1" thickBot="1" x14ac:dyDescent="0.45">
      <c r="B4784" s="90"/>
      <c r="C4784" s="90"/>
      <c r="D4784" s="48" t="s">
        <v>4530</v>
      </c>
      <c r="E4784" s="90"/>
      <c r="F4784" s="90"/>
      <c r="G4784" s="90"/>
      <c r="H4784" s="90"/>
      <c r="I4784" s="90"/>
      <c r="J4784" s="90"/>
      <c r="K4784" s="92"/>
    </row>
    <row r="4785" spans="2:11" ht="15.6" customHeight="1" x14ac:dyDescent="0.4">
      <c r="B4785" s="89">
        <v>2390</v>
      </c>
      <c r="C4785" s="89">
        <v>2954</v>
      </c>
      <c r="D4785" s="20" t="s">
        <v>4531</v>
      </c>
      <c r="E4785" s="89">
        <v>95</v>
      </c>
      <c r="F4785" s="89" t="s">
        <v>13</v>
      </c>
      <c r="G4785" s="89" t="s">
        <v>29</v>
      </c>
      <c r="H4785" s="89"/>
      <c r="I4785" s="89"/>
      <c r="J4785" s="89">
        <v>2020</v>
      </c>
      <c r="K4785" s="91" t="s">
        <v>19</v>
      </c>
    </row>
    <row r="4786" spans="2:11" ht="16.350000000000001" customHeight="1" thickBot="1" x14ac:dyDescent="0.45">
      <c r="B4786" s="90"/>
      <c r="C4786" s="90"/>
      <c r="D4786" s="48" t="s">
        <v>4532</v>
      </c>
      <c r="E4786" s="90"/>
      <c r="F4786" s="90"/>
      <c r="G4786" s="90"/>
      <c r="H4786" s="90"/>
      <c r="I4786" s="90"/>
      <c r="J4786" s="90"/>
      <c r="K4786" s="92"/>
    </row>
    <row r="4787" spans="2:11" ht="15.6" customHeight="1" x14ac:dyDescent="0.4">
      <c r="B4787" s="89">
        <v>2391</v>
      </c>
      <c r="C4787" s="89">
        <v>2955</v>
      </c>
      <c r="D4787" s="20" t="s">
        <v>4533</v>
      </c>
      <c r="E4787" s="89" t="s">
        <v>13</v>
      </c>
      <c r="F4787" s="89" t="s">
        <v>13</v>
      </c>
      <c r="G4787" s="89" t="s">
        <v>29</v>
      </c>
      <c r="H4787" s="89"/>
      <c r="I4787" s="89"/>
      <c r="J4787" s="89">
        <v>2064</v>
      </c>
      <c r="K4787" s="91" t="s">
        <v>19</v>
      </c>
    </row>
    <row r="4788" spans="2:11" ht="16.350000000000001" customHeight="1" thickBot="1" x14ac:dyDescent="0.45">
      <c r="B4788" s="90"/>
      <c r="C4788" s="90"/>
      <c r="D4788" s="48" t="s">
        <v>4534</v>
      </c>
      <c r="E4788" s="90"/>
      <c r="F4788" s="90"/>
      <c r="G4788" s="90"/>
      <c r="H4788" s="90"/>
      <c r="I4788" s="90"/>
      <c r="J4788" s="90"/>
      <c r="K4788" s="92"/>
    </row>
    <row r="4789" spans="2:11" ht="15.6" customHeight="1" x14ac:dyDescent="0.4">
      <c r="B4789" s="89">
        <v>2392</v>
      </c>
      <c r="C4789" s="89">
        <v>2956</v>
      </c>
      <c r="D4789" s="20" t="s">
        <v>4535</v>
      </c>
      <c r="E4789" s="89">
        <v>52</v>
      </c>
      <c r="F4789" s="89" t="s">
        <v>13</v>
      </c>
      <c r="G4789" s="89" t="s">
        <v>32</v>
      </c>
      <c r="H4789" s="89"/>
      <c r="I4789" s="89"/>
      <c r="J4789" s="89">
        <v>2044</v>
      </c>
      <c r="K4789" s="91" t="s">
        <v>19</v>
      </c>
    </row>
    <row r="4790" spans="2:11" ht="16.350000000000001" customHeight="1" thickBot="1" x14ac:dyDescent="0.45">
      <c r="B4790" s="90"/>
      <c r="C4790" s="90"/>
      <c r="D4790" s="48" t="s">
        <v>4536</v>
      </c>
      <c r="E4790" s="90"/>
      <c r="F4790" s="90"/>
      <c r="G4790" s="90"/>
      <c r="H4790" s="90"/>
      <c r="I4790" s="90"/>
      <c r="J4790" s="90"/>
      <c r="K4790" s="92"/>
    </row>
    <row r="4791" spans="2:11" ht="15.6" customHeight="1" x14ac:dyDescent="0.4">
      <c r="B4791" s="89">
        <v>2393</v>
      </c>
      <c r="C4791" s="89">
        <v>2957</v>
      </c>
      <c r="D4791" s="20" t="s">
        <v>4537</v>
      </c>
      <c r="E4791" s="89">
        <v>61</v>
      </c>
      <c r="F4791" s="89" t="s">
        <v>57</v>
      </c>
      <c r="G4791" s="89" t="s">
        <v>239</v>
      </c>
      <c r="H4791" s="89"/>
      <c r="I4791" s="89"/>
      <c r="J4791" s="89">
        <v>2178</v>
      </c>
      <c r="K4791" s="91" t="s">
        <v>19</v>
      </c>
    </row>
    <row r="4792" spans="2:11" ht="16.350000000000001" customHeight="1" thickBot="1" x14ac:dyDescent="0.45">
      <c r="B4792" s="90"/>
      <c r="C4792" s="90"/>
      <c r="D4792" s="48" t="s">
        <v>4538</v>
      </c>
      <c r="E4792" s="90"/>
      <c r="F4792" s="90"/>
      <c r="G4792" s="90"/>
      <c r="H4792" s="90"/>
      <c r="I4792" s="90"/>
      <c r="J4792" s="90"/>
      <c r="K4792" s="92"/>
    </row>
    <row r="4793" spans="2:11" ht="15.6" customHeight="1" x14ac:dyDescent="0.4">
      <c r="B4793" s="89">
        <v>2394</v>
      </c>
      <c r="C4793" s="89">
        <v>3789</v>
      </c>
      <c r="D4793" s="20" t="s">
        <v>4539</v>
      </c>
      <c r="E4793" s="89" t="s">
        <v>13</v>
      </c>
      <c r="F4793" s="89" t="s">
        <v>13</v>
      </c>
      <c r="G4793" s="89" t="s">
        <v>85</v>
      </c>
      <c r="H4793" s="89"/>
      <c r="I4793" s="89"/>
      <c r="J4793" s="89">
        <v>2090</v>
      </c>
      <c r="K4793" s="91" t="s">
        <v>19</v>
      </c>
    </row>
    <row r="4794" spans="2:11" ht="16.350000000000001" customHeight="1" thickBot="1" x14ac:dyDescent="0.45">
      <c r="B4794" s="90"/>
      <c r="C4794" s="90"/>
      <c r="D4794" s="48" t="s">
        <v>4540</v>
      </c>
      <c r="E4794" s="90"/>
      <c r="F4794" s="90"/>
      <c r="G4794" s="90"/>
      <c r="H4794" s="90"/>
      <c r="I4794" s="90"/>
      <c r="J4794" s="90"/>
      <c r="K4794" s="92"/>
    </row>
    <row r="4795" spans="2:11" ht="15.6" customHeight="1" x14ac:dyDescent="0.4">
      <c r="B4795" s="89">
        <v>2395</v>
      </c>
      <c r="C4795" s="89">
        <v>3787</v>
      </c>
      <c r="D4795" s="20" t="s">
        <v>4541</v>
      </c>
      <c r="E4795" s="89" t="s">
        <v>82</v>
      </c>
      <c r="F4795" s="89" t="s">
        <v>13</v>
      </c>
      <c r="G4795" s="89" t="s">
        <v>85</v>
      </c>
      <c r="H4795" s="89"/>
      <c r="I4795" s="89"/>
      <c r="J4795" s="89">
        <v>2091</v>
      </c>
      <c r="K4795" s="91" t="s">
        <v>19</v>
      </c>
    </row>
    <row r="4796" spans="2:11" ht="16.350000000000001" customHeight="1" thickBot="1" x14ac:dyDescent="0.45">
      <c r="B4796" s="90"/>
      <c r="C4796" s="90"/>
      <c r="D4796" s="48" t="s">
        <v>4542</v>
      </c>
      <c r="E4796" s="90"/>
      <c r="F4796" s="90"/>
      <c r="G4796" s="90"/>
      <c r="H4796" s="90"/>
      <c r="I4796" s="90"/>
      <c r="J4796" s="90"/>
      <c r="K4796" s="92"/>
    </row>
    <row r="4797" spans="2:11" ht="15.6" customHeight="1" x14ac:dyDescent="0.4">
      <c r="B4797" s="89">
        <v>2396</v>
      </c>
      <c r="C4797" s="89">
        <v>2958</v>
      </c>
      <c r="D4797" s="20" t="s">
        <v>4543</v>
      </c>
      <c r="E4797" s="89" t="s">
        <v>13</v>
      </c>
      <c r="F4797" s="89" t="s">
        <v>13</v>
      </c>
      <c r="G4797" s="89" t="s">
        <v>22</v>
      </c>
      <c r="H4797" s="89"/>
      <c r="I4797" s="89"/>
      <c r="J4797" s="89">
        <v>1977</v>
      </c>
      <c r="K4797" s="91" t="s">
        <v>19</v>
      </c>
    </row>
    <row r="4798" spans="2:11" ht="16.350000000000001" customHeight="1" thickBot="1" x14ac:dyDescent="0.45">
      <c r="B4798" s="90"/>
      <c r="C4798" s="90"/>
      <c r="D4798" s="48" t="s">
        <v>4544</v>
      </c>
      <c r="E4798" s="90"/>
      <c r="F4798" s="90"/>
      <c r="G4798" s="90"/>
      <c r="H4798" s="90"/>
      <c r="I4798" s="90"/>
      <c r="J4798" s="90"/>
      <c r="K4798" s="92"/>
    </row>
    <row r="4799" spans="2:11" ht="15.6" customHeight="1" x14ac:dyDescent="0.4">
      <c r="B4799" s="89">
        <v>2397</v>
      </c>
      <c r="C4799" s="89">
        <v>2959</v>
      </c>
      <c r="D4799" s="20" t="s">
        <v>4545</v>
      </c>
      <c r="E4799" s="89">
        <v>10</v>
      </c>
      <c r="F4799" s="89" t="s">
        <v>13</v>
      </c>
      <c r="G4799" s="89" t="s">
        <v>43</v>
      </c>
      <c r="H4799" s="89">
        <v>11</v>
      </c>
      <c r="I4799" s="89">
        <v>10</v>
      </c>
      <c r="J4799" s="89">
        <v>2103</v>
      </c>
      <c r="K4799" s="91" t="s">
        <v>15</v>
      </c>
    </row>
    <row r="4800" spans="2:11" ht="16.350000000000001" customHeight="1" thickBot="1" x14ac:dyDescent="0.45">
      <c r="B4800" s="90"/>
      <c r="C4800" s="90"/>
      <c r="D4800" s="48" t="s">
        <v>4546</v>
      </c>
      <c r="E4800" s="90"/>
      <c r="F4800" s="90"/>
      <c r="G4800" s="90"/>
      <c r="H4800" s="90"/>
      <c r="I4800" s="90"/>
      <c r="J4800" s="90"/>
      <c r="K4800" s="92"/>
    </row>
    <row r="4801" spans="2:11" ht="15.6" customHeight="1" x14ac:dyDescent="0.4">
      <c r="B4801" s="89">
        <v>2398</v>
      </c>
      <c r="C4801" s="89">
        <v>2960</v>
      </c>
      <c r="D4801" s="20" t="s">
        <v>4547</v>
      </c>
      <c r="E4801" s="89">
        <v>71</v>
      </c>
      <c r="F4801" s="89" t="s">
        <v>184</v>
      </c>
      <c r="G4801" s="89" t="s">
        <v>79</v>
      </c>
      <c r="H4801" s="89">
        <f>13+7</f>
        <v>20</v>
      </c>
      <c r="I4801" s="89">
        <f>-11+17</f>
        <v>6</v>
      </c>
      <c r="J4801" s="89">
        <v>2374</v>
      </c>
      <c r="K4801" s="91" t="s">
        <v>15</v>
      </c>
    </row>
    <row r="4802" spans="2:11" ht="16.350000000000001" customHeight="1" thickBot="1" x14ac:dyDescent="0.45">
      <c r="B4802" s="90"/>
      <c r="C4802" s="90"/>
      <c r="D4802" s="48" t="s">
        <v>4548</v>
      </c>
      <c r="E4802" s="90"/>
      <c r="F4802" s="90"/>
      <c r="G4802" s="90"/>
      <c r="H4802" s="90"/>
      <c r="I4802" s="90"/>
      <c r="J4802" s="90"/>
      <c r="K4802" s="92"/>
    </row>
    <row r="4803" spans="2:11" ht="15.6" customHeight="1" x14ac:dyDescent="0.4">
      <c r="B4803" s="89">
        <v>2399</v>
      </c>
      <c r="C4803" s="89">
        <v>2961</v>
      </c>
      <c r="D4803" s="20" t="s">
        <v>4549</v>
      </c>
      <c r="E4803" s="89">
        <v>60</v>
      </c>
      <c r="F4803" s="89" t="s">
        <v>13</v>
      </c>
      <c r="G4803" s="89" t="s">
        <v>79</v>
      </c>
      <c r="H4803" s="89"/>
      <c r="I4803" s="89"/>
      <c r="J4803" s="89">
        <v>1958</v>
      </c>
      <c r="K4803" s="91" t="s">
        <v>19</v>
      </c>
    </row>
    <row r="4804" spans="2:11" ht="16.350000000000001" customHeight="1" thickBot="1" x14ac:dyDescent="0.45">
      <c r="B4804" s="90"/>
      <c r="C4804" s="90"/>
      <c r="D4804" s="48" t="s">
        <v>4550</v>
      </c>
      <c r="E4804" s="90"/>
      <c r="F4804" s="90"/>
      <c r="G4804" s="90"/>
      <c r="H4804" s="90"/>
      <c r="I4804" s="90"/>
      <c r="J4804" s="90"/>
      <c r="K4804" s="92"/>
    </row>
    <row r="4805" spans="2:11" ht="15.6" customHeight="1" x14ac:dyDescent="0.4">
      <c r="B4805" s="89">
        <v>2400</v>
      </c>
      <c r="C4805" s="89">
        <v>2962</v>
      </c>
      <c r="D4805" s="20" t="s">
        <v>4551</v>
      </c>
      <c r="E4805" s="89">
        <v>84</v>
      </c>
      <c r="F4805" s="89" t="s">
        <v>13</v>
      </c>
      <c r="G4805" s="89" t="s">
        <v>29</v>
      </c>
      <c r="H4805" s="89"/>
      <c r="I4805" s="89"/>
      <c r="J4805" s="89">
        <v>2055</v>
      </c>
      <c r="K4805" s="91" t="s">
        <v>19</v>
      </c>
    </row>
    <row r="4806" spans="2:11" ht="16.350000000000001" customHeight="1" thickBot="1" x14ac:dyDescent="0.45">
      <c r="B4806" s="90"/>
      <c r="C4806" s="90"/>
      <c r="D4806" s="48" t="s">
        <v>4552</v>
      </c>
      <c r="E4806" s="90"/>
      <c r="F4806" s="90"/>
      <c r="G4806" s="90"/>
      <c r="H4806" s="90"/>
      <c r="I4806" s="90"/>
      <c r="J4806" s="90"/>
      <c r="K4806" s="92"/>
    </row>
    <row r="4807" spans="2:11" ht="15.6" customHeight="1" x14ac:dyDescent="0.4">
      <c r="B4807" s="89">
        <v>2401</v>
      </c>
      <c r="C4807" s="89">
        <v>2963</v>
      </c>
      <c r="D4807" s="20" t="s">
        <v>4553</v>
      </c>
      <c r="E4807" s="89">
        <v>47</v>
      </c>
      <c r="F4807" s="89" t="s">
        <v>13</v>
      </c>
      <c r="G4807" s="89" t="s">
        <v>29</v>
      </c>
      <c r="H4807" s="89"/>
      <c r="I4807" s="89"/>
      <c r="J4807" s="89">
        <v>2067</v>
      </c>
      <c r="K4807" s="91" t="s">
        <v>19</v>
      </c>
    </row>
    <row r="4808" spans="2:11" ht="16.350000000000001" customHeight="1" thickBot="1" x14ac:dyDescent="0.45">
      <c r="B4808" s="90"/>
      <c r="C4808" s="90"/>
      <c r="D4808" s="48" t="s">
        <v>4554</v>
      </c>
      <c r="E4808" s="90"/>
      <c r="F4808" s="90"/>
      <c r="G4808" s="90"/>
      <c r="H4808" s="90"/>
      <c r="I4808" s="90"/>
      <c r="J4808" s="90"/>
      <c r="K4808" s="92"/>
    </row>
    <row r="4809" spans="2:11" ht="15.6" customHeight="1" x14ac:dyDescent="0.4">
      <c r="B4809" s="89">
        <v>2402</v>
      </c>
      <c r="C4809" s="89">
        <v>2964</v>
      </c>
      <c r="D4809" s="20" t="s">
        <v>4555</v>
      </c>
      <c r="E4809" s="89">
        <v>71</v>
      </c>
      <c r="F4809" s="89" t="s">
        <v>13</v>
      </c>
      <c r="G4809" s="89" t="s">
        <v>32</v>
      </c>
      <c r="H4809" s="89"/>
      <c r="I4809" s="89"/>
      <c r="J4809" s="89">
        <v>2050</v>
      </c>
      <c r="K4809" s="91" t="s">
        <v>19</v>
      </c>
    </row>
    <row r="4810" spans="2:11" ht="16.350000000000001" customHeight="1" thickBot="1" x14ac:dyDescent="0.45">
      <c r="B4810" s="90"/>
      <c r="C4810" s="90"/>
      <c r="D4810" s="48" t="s">
        <v>4556</v>
      </c>
      <c r="E4810" s="90"/>
      <c r="F4810" s="90"/>
      <c r="G4810" s="90"/>
      <c r="H4810" s="90"/>
      <c r="I4810" s="90"/>
      <c r="J4810" s="90"/>
      <c r="K4810" s="92"/>
    </row>
    <row r="4811" spans="2:11" ht="15.6" customHeight="1" x14ac:dyDescent="0.4">
      <c r="B4811" s="89">
        <v>2403</v>
      </c>
      <c r="C4811" s="89">
        <v>2965</v>
      </c>
      <c r="D4811" s="20" t="s">
        <v>4557</v>
      </c>
      <c r="E4811" s="89">
        <v>58</v>
      </c>
      <c r="F4811" s="89" t="s">
        <v>13</v>
      </c>
      <c r="G4811" s="89" t="s">
        <v>29</v>
      </c>
      <c r="H4811" s="89"/>
      <c r="I4811" s="89"/>
      <c r="J4811" s="89">
        <v>2002</v>
      </c>
      <c r="K4811" s="91" t="s">
        <v>19</v>
      </c>
    </row>
    <row r="4812" spans="2:11" ht="16.350000000000001" customHeight="1" thickBot="1" x14ac:dyDescent="0.45">
      <c r="B4812" s="90"/>
      <c r="C4812" s="90"/>
      <c r="D4812" s="48" t="s">
        <v>4558</v>
      </c>
      <c r="E4812" s="90"/>
      <c r="F4812" s="90"/>
      <c r="G4812" s="90"/>
      <c r="H4812" s="90"/>
      <c r="I4812" s="90"/>
      <c r="J4812" s="90"/>
      <c r="K4812" s="92"/>
    </row>
    <row r="4813" spans="2:11" ht="15.6" customHeight="1" x14ac:dyDescent="0.4">
      <c r="B4813" s="89">
        <v>2404</v>
      </c>
      <c r="C4813" s="89">
        <v>2966</v>
      </c>
      <c r="D4813" s="20" t="s">
        <v>4559</v>
      </c>
      <c r="E4813" s="89">
        <v>89</v>
      </c>
      <c r="F4813" s="89" t="s">
        <v>13</v>
      </c>
      <c r="G4813" s="89" t="s">
        <v>54</v>
      </c>
      <c r="H4813" s="89"/>
      <c r="I4813" s="89"/>
      <c r="J4813" s="89">
        <v>2069</v>
      </c>
      <c r="K4813" s="91" t="s">
        <v>19</v>
      </c>
    </row>
    <row r="4814" spans="2:11" ht="16.350000000000001" customHeight="1" thickBot="1" x14ac:dyDescent="0.45">
      <c r="B4814" s="90"/>
      <c r="C4814" s="90"/>
      <c r="D4814" s="48" t="s">
        <v>4560</v>
      </c>
      <c r="E4814" s="90"/>
      <c r="F4814" s="90"/>
      <c r="G4814" s="90"/>
      <c r="H4814" s="90"/>
      <c r="I4814" s="90"/>
      <c r="J4814" s="90"/>
      <c r="K4814" s="92"/>
    </row>
    <row r="4815" spans="2:11" ht="15.6" customHeight="1" x14ac:dyDescent="0.4">
      <c r="B4815" s="89">
        <v>2405</v>
      </c>
      <c r="C4815" s="89">
        <v>2967</v>
      </c>
      <c r="D4815" s="20" t="s">
        <v>4561</v>
      </c>
      <c r="E4815" s="89">
        <v>85</v>
      </c>
      <c r="F4815" s="89" t="s">
        <v>13</v>
      </c>
      <c r="G4815" s="89" t="s">
        <v>29</v>
      </c>
      <c r="H4815" s="89"/>
      <c r="I4815" s="89"/>
      <c r="J4815" s="89">
        <v>2080</v>
      </c>
      <c r="K4815" s="91" t="s">
        <v>19</v>
      </c>
    </row>
    <row r="4816" spans="2:11" ht="16.350000000000001" customHeight="1" thickBot="1" x14ac:dyDescent="0.45">
      <c r="B4816" s="90"/>
      <c r="C4816" s="90"/>
      <c r="D4816" s="48" t="s">
        <v>4562</v>
      </c>
      <c r="E4816" s="90"/>
      <c r="F4816" s="90"/>
      <c r="G4816" s="90"/>
      <c r="H4816" s="90"/>
      <c r="I4816" s="90"/>
      <c r="J4816" s="90"/>
      <c r="K4816" s="92"/>
    </row>
    <row r="4817" spans="2:11" ht="15.6" customHeight="1" x14ac:dyDescent="0.4">
      <c r="B4817" s="89">
        <v>2406</v>
      </c>
      <c r="C4817" s="89">
        <v>2968</v>
      </c>
      <c r="D4817" s="20" t="s">
        <v>4563</v>
      </c>
      <c r="E4817" s="89">
        <v>43</v>
      </c>
      <c r="F4817" s="89" t="s">
        <v>13</v>
      </c>
      <c r="G4817" s="89" t="s">
        <v>29</v>
      </c>
      <c r="H4817" s="89"/>
      <c r="I4817" s="89"/>
      <c r="J4817" s="89">
        <v>2130</v>
      </c>
      <c r="K4817" s="91" t="s">
        <v>19</v>
      </c>
    </row>
    <row r="4818" spans="2:11" ht="16.350000000000001" customHeight="1" thickBot="1" x14ac:dyDescent="0.45">
      <c r="B4818" s="90"/>
      <c r="C4818" s="90"/>
      <c r="D4818" s="48" t="s">
        <v>4564</v>
      </c>
      <c r="E4818" s="90"/>
      <c r="F4818" s="90"/>
      <c r="G4818" s="90"/>
      <c r="H4818" s="90"/>
      <c r="I4818" s="90"/>
      <c r="J4818" s="90"/>
      <c r="K4818" s="92"/>
    </row>
    <row r="4819" spans="2:11" ht="15.6" customHeight="1" x14ac:dyDescent="0.4">
      <c r="B4819" s="89">
        <v>2407</v>
      </c>
      <c r="C4819" s="89">
        <v>2969</v>
      </c>
      <c r="D4819" s="20" t="s">
        <v>4565</v>
      </c>
      <c r="E4819" s="89">
        <v>88</v>
      </c>
      <c r="F4819" s="89" t="s">
        <v>13</v>
      </c>
      <c r="G4819" s="89" t="s">
        <v>29</v>
      </c>
      <c r="H4819" s="89">
        <v>11</v>
      </c>
      <c r="I4819" s="89">
        <v>16</v>
      </c>
      <c r="J4819" s="89">
        <v>2246</v>
      </c>
      <c r="K4819" s="91" t="s">
        <v>15</v>
      </c>
    </row>
    <row r="4820" spans="2:11" ht="16.350000000000001" customHeight="1" thickBot="1" x14ac:dyDescent="0.45">
      <c r="B4820" s="90"/>
      <c r="C4820" s="90"/>
      <c r="D4820" s="48" t="s">
        <v>4566</v>
      </c>
      <c r="E4820" s="90"/>
      <c r="F4820" s="90"/>
      <c r="G4820" s="90"/>
      <c r="H4820" s="90"/>
      <c r="I4820" s="90"/>
      <c r="J4820" s="90"/>
      <c r="K4820" s="92"/>
    </row>
    <row r="4821" spans="2:11" ht="15.6" customHeight="1" x14ac:dyDescent="0.4">
      <c r="B4821" s="89">
        <v>2408</v>
      </c>
      <c r="C4821" s="89">
        <v>2970</v>
      </c>
      <c r="D4821" s="20" t="s">
        <v>4567</v>
      </c>
      <c r="E4821" s="89">
        <v>94</v>
      </c>
      <c r="F4821" s="89" t="s">
        <v>57</v>
      </c>
      <c r="G4821" s="89" t="s">
        <v>29</v>
      </c>
      <c r="H4821" s="89"/>
      <c r="I4821" s="89"/>
      <c r="J4821" s="89">
        <v>2207</v>
      </c>
      <c r="K4821" s="91" t="s">
        <v>19</v>
      </c>
    </row>
    <row r="4822" spans="2:11" ht="16.350000000000001" customHeight="1" thickBot="1" x14ac:dyDescent="0.45">
      <c r="B4822" s="90"/>
      <c r="C4822" s="90"/>
      <c r="D4822" s="48" t="s">
        <v>4568</v>
      </c>
      <c r="E4822" s="90"/>
      <c r="F4822" s="90"/>
      <c r="G4822" s="90"/>
      <c r="H4822" s="90"/>
      <c r="I4822" s="90"/>
      <c r="J4822" s="90"/>
      <c r="K4822" s="92"/>
    </row>
    <row r="4823" spans="2:11" ht="15.6" customHeight="1" x14ac:dyDescent="0.4">
      <c r="B4823" s="89">
        <v>2409</v>
      </c>
      <c r="C4823" s="89">
        <v>4189</v>
      </c>
      <c r="D4823" s="20" t="s">
        <v>6458</v>
      </c>
      <c r="E4823" s="89" t="s">
        <v>62</v>
      </c>
      <c r="F4823" s="89" t="s">
        <v>13</v>
      </c>
      <c r="G4823" s="89" t="s">
        <v>43</v>
      </c>
      <c r="H4823" s="89">
        <v>11</v>
      </c>
      <c r="I4823" s="89">
        <v>-9</v>
      </c>
      <c r="J4823" s="89">
        <v>2091</v>
      </c>
      <c r="K4823" s="91" t="s">
        <v>15</v>
      </c>
    </row>
    <row r="4824" spans="2:11" ht="16.350000000000001" customHeight="1" thickBot="1" x14ac:dyDescent="0.45">
      <c r="B4824" s="90"/>
      <c r="C4824" s="90"/>
      <c r="D4824" s="48" t="s">
        <v>6480</v>
      </c>
      <c r="E4824" s="90"/>
      <c r="F4824" s="90"/>
      <c r="G4824" s="90"/>
      <c r="H4824" s="90"/>
      <c r="I4824" s="90"/>
      <c r="J4824" s="90"/>
      <c r="K4824" s="92"/>
    </row>
    <row r="4825" spans="2:11" ht="15.6" customHeight="1" x14ac:dyDescent="0.4">
      <c r="B4825" s="89">
        <v>2410</v>
      </c>
      <c r="C4825" s="89">
        <v>4084</v>
      </c>
      <c r="D4825" s="20" t="s">
        <v>6160</v>
      </c>
      <c r="E4825" s="89" t="s">
        <v>1439</v>
      </c>
      <c r="F4825" s="89" t="s">
        <v>13</v>
      </c>
      <c r="G4825" s="89" t="s">
        <v>39</v>
      </c>
      <c r="H4825" s="89"/>
      <c r="I4825" s="89"/>
      <c r="J4825" s="89">
        <v>2077</v>
      </c>
      <c r="K4825" s="91" t="s">
        <v>15</v>
      </c>
    </row>
    <row r="4826" spans="2:11" ht="16.350000000000001" customHeight="1" thickBot="1" x14ac:dyDescent="0.45">
      <c r="B4826" s="90"/>
      <c r="C4826" s="90"/>
      <c r="D4826" s="48" t="s">
        <v>6208</v>
      </c>
      <c r="E4826" s="90"/>
      <c r="F4826" s="90"/>
      <c r="G4826" s="90"/>
      <c r="H4826" s="90"/>
      <c r="I4826" s="90"/>
      <c r="J4826" s="90"/>
      <c r="K4826" s="92"/>
    </row>
    <row r="4827" spans="2:11" ht="15.6" customHeight="1" x14ac:dyDescent="0.4">
      <c r="B4827" s="89">
        <v>2411</v>
      </c>
      <c r="C4827" s="89">
        <v>2972</v>
      </c>
      <c r="D4827" s="20" t="s">
        <v>4569</v>
      </c>
      <c r="E4827" s="89">
        <v>51</v>
      </c>
      <c r="F4827" s="89" t="s">
        <v>13</v>
      </c>
      <c r="G4827" s="89" t="s">
        <v>29</v>
      </c>
      <c r="H4827" s="89"/>
      <c r="I4827" s="89"/>
      <c r="J4827" s="89">
        <v>2014</v>
      </c>
      <c r="K4827" s="91" t="s">
        <v>19</v>
      </c>
    </row>
    <row r="4828" spans="2:11" ht="16.350000000000001" customHeight="1" thickBot="1" x14ac:dyDescent="0.45">
      <c r="B4828" s="90"/>
      <c r="C4828" s="90"/>
      <c r="D4828" s="48" t="s">
        <v>4570</v>
      </c>
      <c r="E4828" s="90"/>
      <c r="F4828" s="90"/>
      <c r="G4828" s="90"/>
      <c r="H4828" s="90"/>
      <c r="I4828" s="90"/>
      <c r="J4828" s="90"/>
      <c r="K4828" s="92"/>
    </row>
    <row r="4829" spans="2:11" ht="15.6" customHeight="1" x14ac:dyDescent="0.4">
      <c r="B4829" s="89">
        <v>2412</v>
      </c>
      <c r="C4829" s="89">
        <v>3788</v>
      </c>
      <c r="D4829" s="20" t="s">
        <v>4571</v>
      </c>
      <c r="E4829" s="89" t="s">
        <v>13</v>
      </c>
      <c r="F4829" s="89" t="s">
        <v>13</v>
      </c>
      <c r="G4829" s="89" t="s">
        <v>494</v>
      </c>
      <c r="H4829" s="89"/>
      <c r="I4829" s="89"/>
      <c r="J4829" s="89">
        <v>2044</v>
      </c>
      <c r="K4829" s="91" t="s">
        <v>19</v>
      </c>
    </row>
    <row r="4830" spans="2:11" ht="16.350000000000001" customHeight="1" thickBot="1" x14ac:dyDescent="0.45">
      <c r="B4830" s="90"/>
      <c r="C4830" s="90"/>
      <c r="D4830" s="48" t="s">
        <v>4572</v>
      </c>
      <c r="E4830" s="90"/>
      <c r="F4830" s="90"/>
      <c r="G4830" s="90"/>
      <c r="H4830" s="90"/>
      <c r="I4830" s="90"/>
      <c r="J4830" s="90"/>
      <c r="K4830" s="92"/>
    </row>
    <row r="4831" spans="2:11" ht="15.6" customHeight="1" x14ac:dyDescent="0.4">
      <c r="B4831" s="89">
        <v>2413</v>
      </c>
      <c r="C4831" s="89">
        <v>2521</v>
      </c>
      <c r="D4831" s="20" t="s">
        <v>6433</v>
      </c>
      <c r="E4831" s="89">
        <v>79</v>
      </c>
      <c r="F4831" s="89" t="s">
        <v>57</v>
      </c>
      <c r="G4831" s="89" t="s">
        <v>494</v>
      </c>
      <c r="H4831" s="89">
        <v>9</v>
      </c>
      <c r="I4831" s="89">
        <v>10</v>
      </c>
      <c r="J4831" s="89">
        <v>2146</v>
      </c>
      <c r="K4831" s="91" t="s">
        <v>15</v>
      </c>
    </row>
    <row r="4832" spans="2:11" ht="16.350000000000001" customHeight="1" thickBot="1" x14ac:dyDescent="0.45">
      <c r="B4832" s="90"/>
      <c r="C4832" s="90"/>
      <c r="D4832" s="48" t="s">
        <v>6434</v>
      </c>
      <c r="E4832" s="90"/>
      <c r="F4832" s="90"/>
      <c r="G4832" s="90"/>
      <c r="H4832" s="90"/>
      <c r="I4832" s="90"/>
      <c r="J4832" s="90"/>
      <c r="K4832" s="92"/>
    </row>
    <row r="4833" spans="2:11" ht="15.6" customHeight="1" x14ac:dyDescent="0.4">
      <c r="B4833" s="89">
        <v>2414</v>
      </c>
      <c r="C4833" s="89">
        <v>2973</v>
      </c>
      <c r="D4833" s="20" t="s">
        <v>4573</v>
      </c>
      <c r="E4833" s="89" t="s">
        <v>82</v>
      </c>
      <c r="F4833" s="89" t="s">
        <v>13</v>
      </c>
      <c r="G4833" s="89" t="s">
        <v>85</v>
      </c>
      <c r="H4833" s="89"/>
      <c r="I4833" s="89"/>
      <c r="J4833" s="89">
        <v>2060</v>
      </c>
      <c r="K4833" s="91" t="s">
        <v>19</v>
      </c>
    </row>
    <row r="4834" spans="2:11" ht="16.350000000000001" customHeight="1" thickBot="1" x14ac:dyDescent="0.45">
      <c r="B4834" s="90"/>
      <c r="C4834" s="90"/>
      <c r="D4834" s="48" t="s">
        <v>4574</v>
      </c>
      <c r="E4834" s="90"/>
      <c r="F4834" s="90"/>
      <c r="G4834" s="90"/>
      <c r="H4834" s="90"/>
      <c r="I4834" s="90"/>
      <c r="J4834" s="90"/>
      <c r="K4834" s="92"/>
    </row>
    <row r="4835" spans="2:11" ht="15.6" customHeight="1" x14ac:dyDescent="0.4">
      <c r="B4835" s="89">
        <v>2415</v>
      </c>
      <c r="C4835" s="89">
        <v>3864</v>
      </c>
      <c r="D4835" s="20" t="s">
        <v>4575</v>
      </c>
      <c r="E4835" s="89" t="s">
        <v>13</v>
      </c>
      <c r="F4835" s="89" t="s">
        <v>13</v>
      </c>
      <c r="G4835" s="89" t="s">
        <v>494</v>
      </c>
      <c r="H4835" s="89"/>
      <c r="I4835" s="89"/>
      <c r="J4835" s="89">
        <v>2070</v>
      </c>
      <c r="K4835" s="91" t="s">
        <v>19</v>
      </c>
    </row>
    <row r="4836" spans="2:11" ht="16.350000000000001" customHeight="1" thickBot="1" x14ac:dyDescent="0.45">
      <c r="B4836" s="90"/>
      <c r="C4836" s="90"/>
      <c r="D4836" s="48" t="s">
        <v>4576</v>
      </c>
      <c r="E4836" s="90"/>
      <c r="F4836" s="90"/>
      <c r="G4836" s="90"/>
      <c r="H4836" s="90"/>
      <c r="I4836" s="90"/>
      <c r="J4836" s="90"/>
      <c r="K4836" s="92"/>
    </row>
    <row r="4837" spans="2:11" ht="15.6" customHeight="1" x14ac:dyDescent="0.4">
      <c r="B4837" s="89">
        <v>2416</v>
      </c>
      <c r="C4837" s="89">
        <v>2974</v>
      </c>
      <c r="D4837" s="20" t="s">
        <v>4577</v>
      </c>
      <c r="E4837" s="89" t="s">
        <v>13</v>
      </c>
      <c r="F4837" s="89" t="s">
        <v>13</v>
      </c>
      <c r="G4837" s="89" t="s">
        <v>29</v>
      </c>
      <c r="H4837" s="89"/>
      <c r="I4837" s="89"/>
      <c r="J4837" s="89">
        <v>2071</v>
      </c>
      <c r="K4837" s="91" t="s">
        <v>19</v>
      </c>
    </row>
    <row r="4838" spans="2:11" ht="16.350000000000001" customHeight="1" thickBot="1" x14ac:dyDescent="0.45">
      <c r="B4838" s="90"/>
      <c r="C4838" s="90"/>
      <c r="D4838" s="48" t="s">
        <v>4578</v>
      </c>
      <c r="E4838" s="90"/>
      <c r="F4838" s="90"/>
      <c r="G4838" s="90"/>
      <c r="H4838" s="90"/>
      <c r="I4838" s="90"/>
      <c r="J4838" s="90"/>
      <c r="K4838" s="92"/>
    </row>
    <row r="4839" spans="2:11" ht="15.6" customHeight="1" x14ac:dyDescent="0.4">
      <c r="B4839" s="89">
        <v>2417</v>
      </c>
      <c r="C4839" s="89">
        <v>2975</v>
      </c>
      <c r="D4839" s="20" t="s">
        <v>4579</v>
      </c>
      <c r="E4839" s="89">
        <v>85</v>
      </c>
      <c r="F4839" s="89" t="s">
        <v>13</v>
      </c>
      <c r="G4839" s="89" t="s">
        <v>29</v>
      </c>
      <c r="H4839" s="89"/>
      <c r="I4839" s="89"/>
      <c r="J4839" s="89">
        <v>2142</v>
      </c>
      <c r="K4839" s="91" t="s">
        <v>19</v>
      </c>
    </row>
    <row r="4840" spans="2:11" ht="16.350000000000001" customHeight="1" thickBot="1" x14ac:dyDescent="0.45">
      <c r="B4840" s="90"/>
      <c r="C4840" s="90"/>
      <c r="D4840" s="48" t="s">
        <v>4580</v>
      </c>
      <c r="E4840" s="90"/>
      <c r="F4840" s="90"/>
      <c r="G4840" s="90"/>
      <c r="H4840" s="90"/>
      <c r="I4840" s="90"/>
      <c r="J4840" s="90"/>
      <c r="K4840" s="92"/>
    </row>
    <row r="4841" spans="2:11" ht="15.6" customHeight="1" x14ac:dyDescent="0.4">
      <c r="B4841" s="89">
        <v>2418</v>
      </c>
      <c r="C4841" s="89">
        <v>2976</v>
      </c>
      <c r="D4841" s="20" t="s">
        <v>4581</v>
      </c>
      <c r="E4841" s="89">
        <v>94</v>
      </c>
      <c r="F4841" s="89" t="s">
        <v>57</v>
      </c>
      <c r="G4841" s="89" t="s">
        <v>54</v>
      </c>
      <c r="H4841" s="89"/>
      <c r="I4841" s="89"/>
      <c r="J4841" s="89">
        <v>2170</v>
      </c>
      <c r="K4841" s="91" t="s">
        <v>19</v>
      </c>
    </row>
    <row r="4842" spans="2:11" ht="16.350000000000001" customHeight="1" thickBot="1" x14ac:dyDescent="0.45">
      <c r="B4842" s="90"/>
      <c r="C4842" s="90"/>
      <c r="D4842" s="48" t="s">
        <v>4582</v>
      </c>
      <c r="E4842" s="90"/>
      <c r="F4842" s="90"/>
      <c r="G4842" s="90"/>
      <c r="H4842" s="90"/>
      <c r="I4842" s="90"/>
      <c r="J4842" s="90"/>
      <c r="K4842" s="92"/>
    </row>
    <row r="4843" spans="2:11" ht="15.6" customHeight="1" x14ac:dyDescent="0.4">
      <c r="B4843" s="89">
        <v>2419</v>
      </c>
      <c r="C4843" s="89">
        <v>2977</v>
      </c>
      <c r="D4843" s="20" t="s">
        <v>4583</v>
      </c>
      <c r="E4843" s="89">
        <v>37</v>
      </c>
      <c r="F4843" s="89" t="s">
        <v>13</v>
      </c>
      <c r="G4843" s="89" t="s">
        <v>29</v>
      </c>
      <c r="H4843" s="89"/>
      <c r="I4843" s="89"/>
      <c r="J4843" s="89">
        <v>2018</v>
      </c>
      <c r="K4843" s="91" t="s">
        <v>19</v>
      </c>
    </row>
    <row r="4844" spans="2:11" ht="16.350000000000001" customHeight="1" thickBot="1" x14ac:dyDescent="0.45">
      <c r="B4844" s="90"/>
      <c r="C4844" s="90"/>
      <c r="D4844" s="48" t="s">
        <v>4584</v>
      </c>
      <c r="E4844" s="90"/>
      <c r="F4844" s="90"/>
      <c r="G4844" s="90"/>
      <c r="H4844" s="90"/>
      <c r="I4844" s="90"/>
      <c r="J4844" s="90"/>
      <c r="K4844" s="92"/>
    </row>
    <row r="4845" spans="2:11" ht="15.6" customHeight="1" x14ac:dyDescent="0.4">
      <c r="B4845" s="89">
        <v>2420</v>
      </c>
      <c r="C4845" s="89">
        <v>2978</v>
      </c>
      <c r="D4845" s="20" t="s">
        <v>4585</v>
      </c>
      <c r="E4845" s="89" t="s">
        <v>13</v>
      </c>
      <c r="F4845" s="89" t="s">
        <v>13</v>
      </c>
      <c r="G4845" s="89" t="s">
        <v>29</v>
      </c>
      <c r="H4845" s="89"/>
      <c r="I4845" s="89"/>
      <c r="J4845" s="89">
        <v>1984</v>
      </c>
      <c r="K4845" s="91" t="s">
        <v>19</v>
      </c>
    </row>
    <row r="4846" spans="2:11" ht="16.350000000000001" customHeight="1" thickBot="1" x14ac:dyDescent="0.45">
      <c r="B4846" s="90"/>
      <c r="C4846" s="90"/>
      <c r="D4846" s="48" t="s">
        <v>4586</v>
      </c>
      <c r="E4846" s="90"/>
      <c r="F4846" s="90"/>
      <c r="G4846" s="90"/>
      <c r="H4846" s="90"/>
      <c r="I4846" s="90"/>
      <c r="J4846" s="90"/>
      <c r="K4846" s="92"/>
    </row>
    <row r="4847" spans="2:11" ht="15.6" customHeight="1" x14ac:dyDescent="0.4">
      <c r="B4847" s="89">
        <v>2421</v>
      </c>
      <c r="C4847" s="89">
        <v>3790</v>
      </c>
      <c r="D4847" s="20" t="s">
        <v>4587</v>
      </c>
      <c r="E4847" s="89">
        <v>63</v>
      </c>
      <c r="F4847" s="89" t="s">
        <v>13</v>
      </c>
      <c r="G4847" s="89" t="s">
        <v>79</v>
      </c>
      <c r="H4847" s="89"/>
      <c r="I4847" s="89"/>
      <c r="J4847" s="89">
        <v>2058</v>
      </c>
      <c r="K4847" s="91" t="s">
        <v>19</v>
      </c>
    </row>
    <row r="4848" spans="2:11" ht="16.350000000000001" customHeight="1" thickBot="1" x14ac:dyDescent="0.45">
      <c r="B4848" s="90"/>
      <c r="C4848" s="90"/>
      <c r="D4848" s="48" t="s">
        <v>4588</v>
      </c>
      <c r="E4848" s="90"/>
      <c r="F4848" s="90"/>
      <c r="G4848" s="90"/>
      <c r="H4848" s="90"/>
      <c r="I4848" s="90"/>
      <c r="J4848" s="90"/>
      <c r="K4848" s="92"/>
    </row>
    <row r="4849" spans="2:11" ht="15.6" customHeight="1" x14ac:dyDescent="0.4">
      <c r="B4849" s="89">
        <v>2422</v>
      </c>
      <c r="C4849" s="89">
        <v>4025</v>
      </c>
      <c r="D4849" s="20" t="s">
        <v>4589</v>
      </c>
      <c r="E4849" s="89">
        <v>10</v>
      </c>
      <c r="F4849" s="89" t="s">
        <v>13</v>
      </c>
      <c r="G4849" s="89" t="s">
        <v>29</v>
      </c>
      <c r="H4849" s="89"/>
      <c r="I4849" s="89"/>
      <c r="J4849" s="89">
        <v>2060</v>
      </c>
      <c r="K4849" s="91" t="s">
        <v>15</v>
      </c>
    </row>
    <row r="4850" spans="2:11" ht="16.350000000000001" customHeight="1" thickBot="1" x14ac:dyDescent="0.45">
      <c r="B4850" s="90"/>
      <c r="C4850" s="90"/>
      <c r="D4850" s="48" t="s">
        <v>4590</v>
      </c>
      <c r="E4850" s="90"/>
      <c r="F4850" s="90"/>
      <c r="G4850" s="90"/>
      <c r="H4850" s="90"/>
      <c r="I4850" s="90"/>
      <c r="J4850" s="90"/>
      <c r="K4850" s="92"/>
    </row>
    <row r="4851" spans="2:11" ht="15.6" customHeight="1" x14ac:dyDescent="0.4">
      <c r="B4851" s="89">
        <v>2423</v>
      </c>
      <c r="C4851" s="89">
        <v>3892</v>
      </c>
      <c r="D4851" s="20" t="s">
        <v>4591</v>
      </c>
      <c r="E4851" s="89" t="s">
        <v>4592</v>
      </c>
      <c r="F4851" s="89" t="s">
        <v>13</v>
      </c>
      <c r="G4851" s="89" t="s">
        <v>29</v>
      </c>
      <c r="H4851" s="89"/>
      <c r="I4851" s="89"/>
      <c r="J4851" s="89">
        <v>2064</v>
      </c>
      <c r="K4851" s="91" t="s">
        <v>19</v>
      </c>
    </row>
    <row r="4852" spans="2:11" ht="16.350000000000001" customHeight="1" thickBot="1" x14ac:dyDescent="0.45">
      <c r="B4852" s="90"/>
      <c r="C4852" s="90"/>
      <c r="D4852" s="48" t="s">
        <v>4593</v>
      </c>
      <c r="E4852" s="90"/>
      <c r="F4852" s="90"/>
      <c r="G4852" s="90"/>
      <c r="H4852" s="90"/>
      <c r="I4852" s="90"/>
      <c r="J4852" s="90"/>
      <c r="K4852" s="92"/>
    </row>
    <row r="4853" spans="2:11" ht="15.6" customHeight="1" x14ac:dyDescent="0.4">
      <c r="B4853" s="89">
        <v>2424</v>
      </c>
      <c r="C4853" s="89">
        <v>2979</v>
      </c>
      <c r="D4853" s="20" t="s">
        <v>4594</v>
      </c>
      <c r="E4853" s="89">
        <v>88</v>
      </c>
      <c r="F4853" s="89" t="s">
        <v>13</v>
      </c>
      <c r="G4853" s="89" t="s">
        <v>29</v>
      </c>
      <c r="H4853" s="89"/>
      <c r="I4853" s="89"/>
      <c r="J4853" s="89">
        <v>2087</v>
      </c>
      <c r="K4853" s="91" t="s">
        <v>19</v>
      </c>
    </row>
    <row r="4854" spans="2:11" ht="16.350000000000001" customHeight="1" thickBot="1" x14ac:dyDescent="0.45">
      <c r="B4854" s="90"/>
      <c r="C4854" s="90"/>
      <c r="D4854" s="48" t="s">
        <v>4595</v>
      </c>
      <c r="E4854" s="90"/>
      <c r="F4854" s="90"/>
      <c r="G4854" s="90"/>
      <c r="H4854" s="90"/>
      <c r="I4854" s="90"/>
      <c r="J4854" s="90"/>
      <c r="K4854" s="92"/>
    </row>
    <row r="4855" spans="2:11" ht="15.6" customHeight="1" x14ac:dyDescent="0.4">
      <c r="B4855" s="89">
        <v>2425</v>
      </c>
      <c r="C4855" s="89">
        <v>4003</v>
      </c>
      <c r="D4855" s="20" t="s">
        <v>4596</v>
      </c>
      <c r="E4855" s="89" t="s">
        <v>28</v>
      </c>
      <c r="F4855" s="89" t="s">
        <v>57</v>
      </c>
      <c r="G4855" s="89" t="s">
        <v>43</v>
      </c>
      <c r="H4855" s="89">
        <v>11</v>
      </c>
      <c r="I4855" s="89">
        <v>44</v>
      </c>
      <c r="J4855" s="89">
        <v>2198</v>
      </c>
      <c r="K4855" s="91" t="s">
        <v>15</v>
      </c>
    </row>
    <row r="4856" spans="2:11" ht="16.350000000000001" customHeight="1" thickBot="1" x14ac:dyDescent="0.45">
      <c r="B4856" s="90"/>
      <c r="C4856" s="90"/>
      <c r="D4856" s="48" t="s">
        <v>4597</v>
      </c>
      <c r="E4856" s="90"/>
      <c r="F4856" s="90"/>
      <c r="G4856" s="90"/>
      <c r="H4856" s="90"/>
      <c r="I4856" s="90"/>
      <c r="J4856" s="90"/>
      <c r="K4856" s="92"/>
    </row>
    <row r="4857" spans="2:11" ht="15.6" customHeight="1" x14ac:dyDescent="0.4">
      <c r="B4857" s="89">
        <v>2426</v>
      </c>
      <c r="C4857" s="89">
        <v>2980</v>
      </c>
      <c r="D4857" s="20" t="s">
        <v>4598</v>
      </c>
      <c r="E4857" s="89" t="s">
        <v>13</v>
      </c>
      <c r="F4857" s="89" t="s">
        <v>13</v>
      </c>
      <c r="G4857" s="89" t="s">
        <v>54</v>
      </c>
      <c r="H4857" s="89"/>
      <c r="I4857" s="89"/>
      <c r="J4857" s="89">
        <v>2053</v>
      </c>
      <c r="K4857" s="91" t="s">
        <v>19</v>
      </c>
    </row>
    <row r="4858" spans="2:11" ht="16.350000000000001" customHeight="1" thickBot="1" x14ac:dyDescent="0.45">
      <c r="B4858" s="90"/>
      <c r="C4858" s="90"/>
      <c r="D4858" s="48" t="s">
        <v>4599</v>
      </c>
      <c r="E4858" s="90"/>
      <c r="F4858" s="90"/>
      <c r="G4858" s="90"/>
      <c r="H4858" s="90"/>
      <c r="I4858" s="90"/>
      <c r="J4858" s="90"/>
      <c r="K4858" s="92"/>
    </row>
    <row r="4859" spans="2:11" ht="15.6" customHeight="1" x14ac:dyDescent="0.4">
      <c r="B4859" s="89">
        <v>2427</v>
      </c>
      <c r="C4859" s="89">
        <v>2981</v>
      </c>
      <c r="D4859" s="20" t="s">
        <v>4600</v>
      </c>
      <c r="E4859" s="89">
        <v>82</v>
      </c>
      <c r="F4859" s="89" t="s">
        <v>13</v>
      </c>
      <c r="G4859" s="89" t="s">
        <v>29</v>
      </c>
      <c r="H4859" s="89"/>
      <c r="I4859" s="89"/>
      <c r="J4859" s="89">
        <v>2022</v>
      </c>
      <c r="K4859" s="91" t="s">
        <v>19</v>
      </c>
    </row>
    <row r="4860" spans="2:11" ht="16.350000000000001" customHeight="1" thickBot="1" x14ac:dyDescent="0.45">
      <c r="B4860" s="90"/>
      <c r="C4860" s="90"/>
      <c r="D4860" s="48" t="s">
        <v>4601</v>
      </c>
      <c r="E4860" s="90"/>
      <c r="F4860" s="90"/>
      <c r="G4860" s="90"/>
      <c r="H4860" s="90"/>
      <c r="I4860" s="90"/>
      <c r="J4860" s="90"/>
      <c r="K4860" s="92"/>
    </row>
    <row r="4861" spans="2:11" ht="15.6" customHeight="1" x14ac:dyDescent="0.4">
      <c r="B4861" s="89">
        <v>2428</v>
      </c>
      <c r="C4861" s="89">
        <v>2982</v>
      </c>
      <c r="D4861" s="20" t="s">
        <v>4602</v>
      </c>
      <c r="E4861" s="89">
        <v>94</v>
      </c>
      <c r="F4861" s="89" t="s">
        <v>13</v>
      </c>
      <c r="G4861" s="89" t="s">
        <v>29</v>
      </c>
      <c r="H4861" s="89"/>
      <c r="I4861" s="89"/>
      <c r="J4861" s="89">
        <v>2030</v>
      </c>
      <c r="K4861" s="91" t="s">
        <v>19</v>
      </c>
    </row>
    <row r="4862" spans="2:11" ht="16.350000000000001" customHeight="1" thickBot="1" x14ac:dyDescent="0.45">
      <c r="B4862" s="90"/>
      <c r="C4862" s="90"/>
      <c r="D4862" s="48" t="s">
        <v>4603</v>
      </c>
      <c r="E4862" s="90"/>
      <c r="F4862" s="90"/>
      <c r="G4862" s="90"/>
      <c r="H4862" s="90"/>
      <c r="I4862" s="90"/>
      <c r="J4862" s="90"/>
      <c r="K4862" s="92"/>
    </row>
    <row r="4863" spans="2:11" ht="15.6" customHeight="1" x14ac:dyDescent="0.4">
      <c r="B4863" s="89">
        <v>2429</v>
      </c>
      <c r="C4863" s="89">
        <v>2983</v>
      </c>
      <c r="D4863" s="20" t="s">
        <v>4604</v>
      </c>
      <c r="E4863" s="89">
        <v>93</v>
      </c>
      <c r="F4863" s="89" t="s">
        <v>13</v>
      </c>
      <c r="G4863" s="89" t="s">
        <v>79</v>
      </c>
      <c r="H4863" s="89"/>
      <c r="I4863" s="89"/>
      <c r="J4863" s="89">
        <v>2038</v>
      </c>
      <c r="K4863" s="91" t="s">
        <v>19</v>
      </c>
    </row>
    <row r="4864" spans="2:11" ht="16.350000000000001" customHeight="1" thickBot="1" x14ac:dyDescent="0.45">
      <c r="B4864" s="90"/>
      <c r="C4864" s="90"/>
      <c r="D4864" s="48" t="s">
        <v>4605</v>
      </c>
      <c r="E4864" s="90"/>
      <c r="F4864" s="90"/>
      <c r="G4864" s="90"/>
      <c r="H4864" s="90"/>
      <c r="I4864" s="90"/>
      <c r="J4864" s="90"/>
      <c r="K4864" s="92"/>
    </row>
    <row r="4865" spans="2:11" ht="15.6" customHeight="1" x14ac:dyDescent="0.4">
      <c r="B4865" s="89">
        <v>2430</v>
      </c>
      <c r="C4865" s="89">
        <v>2984</v>
      </c>
      <c r="D4865" s="20" t="s">
        <v>4606</v>
      </c>
      <c r="E4865" s="89" t="s">
        <v>13</v>
      </c>
      <c r="F4865" s="89" t="s">
        <v>13</v>
      </c>
      <c r="G4865" s="89" t="s">
        <v>54</v>
      </c>
      <c r="H4865" s="89">
        <v>8</v>
      </c>
      <c r="I4865" s="89">
        <v>16</v>
      </c>
      <c r="J4865" s="89">
        <v>2066</v>
      </c>
      <c r="K4865" s="91" t="s">
        <v>15</v>
      </c>
    </row>
    <row r="4866" spans="2:11" ht="16.350000000000001" customHeight="1" thickBot="1" x14ac:dyDescent="0.45">
      <c r="B4866" s="90"/>
      <c r="C4866" s="90"/>
      <c r="D4866" s="48" t="s">
        <v>4607</v>
      </c>
      <c r="E4866" s="90"/>
      <c r="F4866" s="90"/>
      <c r="G4866" s="90"/>
      <c r="H4866" s="90"/>
      <c r="I4866" s="90"/>
      <c r="J4866" s="90"/>
      <c r="K4866" s="92"/>
    </row>
    <row r="4867" spans="2:11" ht="15.6" customHeight="1" x14ac:dyDescent="0.4">
      <c r="B4867" s="89">
        <v>2431</v>
      </c>
      <c r="C4867" s="89">
        <v>2985</v>
      </c>
      <c r="D4867" s="20" t="s">
        <v>4608</v>
      </c>
      <c r="E4867" s="89">
        <v>94</v>
      </c>
      <c r="F4867" s="89" t="s">
        <v>13</v>
      </c>
      <c r="G4867" s="89" t="s">
        <v>54</v>
      </c>
      <c r="H4867" s="89"/>
      <c r="I4867" s="89"/>
      <c r="J4867" s="89">
        <v>1994</v>
      </c>
      <c r="K4867" s="91" t="s">
        <v>19</v>
      </c>
    </row>
    <row r="4868" spans="2:11" ht="16.350000000000001" customHeight="1" thickBot="1" x14ac:dyDescent="0.45">
      <c r="B4868" s="90"/>
      <c r="C4868" s="90"/>
      <c r="D4868" s="48" t="s">
        <v>4609</v>
      </c>
      <c r="E4868" s="90"/>
      <c r="F4868" s="90"/>
      <c r="G4868" s="90"/>
      <c r="H4868" s="90"/>
      <c r="I4868" s="90"/>
      <c r="J4868" s="90"/>
      <c r="K4868" s="92"/>
    </row>
    <row r="4869" spans="2:11" ht="15.6" customHeight="1" x14ac:dyDescent="0.4">
      <c r="B4869" s="89">
        <v>2432</v>
      </c>
      <c r="C4869" s="89">
        <v>2986</v>
      </c>
      <c r="D4869" s="20" t="s">
        <v>4610</v>
      </c>
      <c r="E4869" s="89">
        <v>46</v>
      </c>
      <c r="F4869" s="89" t="s">
        <v>13</v>
      </c>
      <c r="G4869" s="89" t="s">
        <v>79</v>
      </c>
      <c r="H4869" s="89"/>
      <c r="I4869" s="89"/>
      <c r="J4869" s="89">
        <v>2025</v>
      </c>
      <c r="K4869" s="91" t="s">
        <v>19</v>
      </c>
    </row>
    <row r="4870" spans="2:11" ht="16.350000000000001" customHeight="1" thickBot="1" x14ac:dyDescent="0.45">
      <c r="B4870" s="90"/>
      <c r="C4870" s="90"/>
      <c r="D4870" s="48" t="s">
        <v>4611</v>
      </c>
      <c r="E4870" s="90"/>
      <c r="F4870" s="90"/>
      <c r="G4870" s="90"/>
      <c r="H4870" s="90"/>
      <c r="I4870" s="90"/>
      <c r="J4870" s="90"/>
      <c r="K4870" s="92"/>
    </row>
    <row r="4871" spans="2:11" ht="15.6" customHeight="1" x14ac:dyDescent="0.4">
      <c r="B4871" s="89">
        <v>2433</v>
      </c>
      <c r="C4871" s="89">
        <v>2987</v>
      </c>
      <c r="D4871" s="20" t="s">
        <v>4612</v>
      </c>
      <c r="E4871" s="89">
        <v>48</v>
      </c>
      <c r="F4871" s="89" t="s">
        <v>13</v>
      </c>
      <c r="G4871" s="89" t="s">
        <v>29</v>
      </c>
      <c r="H4871" s="89"/>
      <c r="I4871" s="89"/>
      <c r="J4871" s="89">
        <v>2029</v>
      </c>
      <c r="K4871" s="91" t="s">
        <v>19</v>
      </c>
    </row>
    <row r="4872" spans="2:11" ht="16.350000000000001" customHeight="1" thickBot="1" x14ac:dyDescent="0.45">
      <c r="B4872" s="90"/>
      <c r="C4872" s="90"/>
      <c r="D4872" s="48" t="s">
        <v>4613</v>
      </c>
      <c r="E4872" s="90"/>
      <c r="F4872" s="90"/>
      <c r="G4872" s="90"/>
      <c r="H4872" s="90"/>
      <c r="I4872" s="90"/>
      <c r="J4872" s="90"/>
      <c r="K4872" s="92"/>
    </row>
    <row r="4873" spans="2:11" ht="15.6" customHeight="1" x14ac:dyDescent="0.4">
      <c r="B4873" s="89">
        <v>2434</v>
      </c>
      <c r="C4873" s="89">
        <v>2988</v>
      </c>
      <c r="D4873" s="20" t="s">
        <v>4614</v>
      </c>
      <c r="E4873" s="89">
        <v>46</v>
      </c>
      <c r="F4873" s="89" t="s">
        <v>13</v>
      </c>
      <c r="G4873" s="89" t="s">
        <v>32</v>
      </c>
      <c r="H4873" s="89"/>
      <c r="I4873" s="89"/>
      <c r="J4873" s="89">
        <v>2035</v>
      </c>
      <c r="K4873" s="91" t="s">
        <v>19</v>
      </c>
    </row>
    <row r="4874" spans="2:11" ht="16.350000000000001" customHeight="1" thickBot="1" x14ac:dyDescent="0.45">
      <c r="B4874" s="90"/>
      <c r="C4874" s="90"/>
      <c r="D4874" s="48" t="s">
        <v>4615</v>
      </c>
      <c r="E4874" s="90"/>
      <c r="F4874" s="90"/>
      <c r="G4874" s="90"/>
      <c r="H4874" s="90"/>
      <c r="I4874" s="90"/>
      <c r="J4874" s="90"/>
      <c r="K4874" s="92"/>
    </row>
    <row r="4875" spans="2:11" ht="15.6" customHeight="1" x14ac:dyDescent="0.4">
      <c r="B4875" s="89">
        <v>2435</v>
      </c>
      <c r="C4875" s="89">
        <v>2989</v>
      </c>
      <c r="D4875" s="20" t="s">
        <v>4616</v>
      </c>
      <c r="E4875" s="89" t="s">
        <v>13</v>
      </c>
      <c r="F4875" s="89" t="s">
        <v>13</v>
      </c>
      <c r="G4875" s="89" t="s">
        <v>29</v>
      </c>
      <c r="H4875" s="89"/>
      <c r="I4875" s="89"/>
      <c r="J4875" s="89">
        <v>2038</v>
      </c>
      <c r="K4875" s="91" t="s">
        <v>19</v>
      </c>
    </row>
    <row r="4876" spans="2:11" ht="16.350000000000001" customHeight="1" thickBot="1" x14ac:dyDescent="0.45">
      <c r="B4876" s="90"/>
      <c r="C4876" s="90"/>
      <c r="D4876" s="48" t="s">
        <v>4617</v>
      </c>
      <c r="E4876" s="90"/>
      <c r="F4876" s="90"/>
      <c r="G4876" s="90"/>
      <c r="H4876" s="90"/>
      <c r="I4876" s="90"/>
      <c r="J4876" s="90"/>
      <c r="K4876" s="92"/>
    </row>
    <row r="4877" spans="2:11" ht="15.6" customHeight="1" x14ac:dyDescent="0.4">
      <c r="B4877" s="89">
        <v>2436</v>
      </c>
      <c r="C4877" s="89">
        <v>4118</v>
      </c>
      <c r="D4877" s="20" t="s">
        <v>6236</v>
      </c>
      <c r="E4877" s="89" t="s">
        <v>6107</v>
      </c>
      <c r="F4877" s="89" t="s">
        <v>13</v>
      </c>
      <c r="G4877" s="89" t="s">
        <v>435</v>
      </c>
      <c r="H4877" s="89"/>
      <c r="I4877" s="89"/>
      <c r="J4877" s="89">
        <v>2076</v>
      </c>
      <c r="K4877" s="91" t="s">
        <v>15</v>
      </c>
    </row>
    <row r="4878" spans="2:11" ht="16.350000000000001" customHeight="1" thickBot="1" x14ac:dyDescent="0.45">
      <c r="B4878" s="90"/>
      <c r="C4878" s="90"/>
      <c r="D4878" s="48" t="s">
        <v>6353</v>
      </c>
      <c r="E4878" s="90"/>
      <c r="F4878" s="90"/>
      <c r="G4878" s="90"/>
      <c r="H4878" s="90"/>
      <c r="I4878" s="90"/>
      <c r="J4878" s="90"/>
      <c r="K4878" s="92"/>
    </row>
    <row r="4879" spans="2:11" ht="15.6" customHeight="1" x14ac:dyDescent="0.4">
      <c r="B4879" s="89">
        <v>2437</v>
      </c>
      <c r="C4879" s="89">
        <v>2990</v>
      </c>
      <c r="D4879" s="20" t="s">
        <v>4618</v>
      </c>
      <c r="E4879" s="89" t="s">
        <v>13</v>
      </c>
      <c r="F4879" s="89" t="s">
        <v>13</v>
      </c>
      <c r="G4879" s="89" t="s">
        <v>897</v>
      </c>
      <c r="H4879" s="89"/>
      <c r="I4879" s="89"/>
      <c r="J4879" s="89">
        <v>1972</v>
      </c>
      <c r="K4879" s="91" t="s">
        <v>19</v>
      </c>
    </row>
    <row r="4880" spans="2:11" ht="16.350000000000001" customHeight="1" thickBot="1" x14ac:dyDescent="0.45">
      <c r="B4880" s="90"/>
      <c r="C4880" s="90"/>
      <c r="D4880" s="48" t="s">
        <v>4619</v>
      </c>
      <c r="E4880" s="90"/>
      <c r="F4880" s="90"/>
      <c r="G4880" s="90"/>
      <c r="H4880" s="90"/>
      <c r="I4880" s="90"/>
      <c r="J4880" s="90"/>
      <c r="K4880" s="92"/>
    </row>
    <row r="4881" spans="2:11" ht="15.6" customHeight="1" x14ac:dyDescent="0.4">
      <c r="B4881" s="89">
        <v>2438</v>
      </c>
      <c r="C4881" s="89">
        <v>2991</v>
      </c>
      <c r="D4881" s="20" t="s">
        <v>4620</v>
      </c>
      <c r="E4881" s="89" t="s">
        <v>13</v>
      </c>
      <c r="F4881" s="89" t="s">
        <v>13</v>
      </c>
      <c r="G4881" s="89" t="s">
        <v>103</v>
      </c>
      <c r="H4881" s="89"/>
      <c r="I4881" s="89"/>
      <c r="J4881" s="89">
        <v>2035</v>
      </c>
      <c r="K4881" s="91" t="s">
        <v>19</v>
      </c>
    </row>
    <row r="4882" spans="2:11" ht="16.350000000000001" customHeight="1" thickBot="1" x14ac:dyDescent="0.45">
      <c r="B4882" s="90"/>
      <c r="C4882" s="90"/>
      <c r="D4882" s="48" t="s">
        <v>4621</v>
      </c>
      <c r="E4882" s="90"/>
      <c r="F4882" s="90"/>
      <c r="G4882" s="90"/>
      <c r="H4882" s="90"/>
      <c r="I4882" s="90"/>
      <c r="J4882" s="90"/>
      <c r="K4882" s="92"/>
    </row>
    <row r="4883" spans="2:11" ht="15.6" customHeight="1" x14ac:dyDescent="0.4">
      <c r="B4883" s="89">
        <v>2439</v>
      </c>
      <c r="C4883" s="89">
        <v>2992</v>
      </c>
      <c r="D4883" s="20" t="s">
        <v>4622</v>
      </c>
      <c r="E4883" s="89" t="s">
        <v>158</v>
      </c>
      <c r="F4883" s="89" t="s">
        <v>13</v>
      </c>
      <c r="G4883" s="89" t="s">
        <v>103</v>
      </c>
      <c r="H4883" s="89"/>
      <c r="I4883" s="89"/>
      <c r="J4883" s="89">
        <v>1943</v>
      </c>
      <c r="K4883" s="91" t="s">
        <v>19</v>
      </c>
    </row>
    <row r="4884" spans="2:11" ht="16.350000000000001" customHeight="1" thickBot="1" x14ac:dyDescent="0.45">
      <c r="B4884" s="90"/>
      <c r="C4884" s="90"/>
      <c r="D4884" s="48" t="s">
        <v>4623</v>
      </c>
      <c r="E4884" s="90"/>
      <c r="F4884" s="90"/>
      <c r="G4884" s="90"/>
      <c r="H4884" s="90"/>
      <c r="I4884" s="90"/>
      <c r="J4884" s="90"/>
      <c r="K4884" s="92"/>
    </row>
    <row r="4885" spans="2:11" ht="15.6" customHeight="1" x14ac:dyDescent="0.4">
      <c r="B4885" s="89">
        <v>2440</v>
      </c>
      <c r="C4885" s="89">
        <v>3949</v>
      </c>
      <c r="D4885" s="20" t="s">
        <v>4624</v>
      </c>
      <c r="E4885" s="89" t="s">
        <v>13</v>
      </c>
      <c r="F4885" s="89" t="s">
        <v>13</v>
      </c>
      <c r="G4885" s="89" t="s">
        <v>22</v>
      </c>
      <c r="H4885" s="89"/>
      <c r="I4885" s="89"/>
      <c r="J4885" s="89">
        <v>2102</v>
      </c>
      <c r="K4885" s="91" t="s">
        <v>15</v>
      </c>
    </row>
    <row r="4886" spans="2:11" ht="16.350000000000001" customHeight="1" thickBot="1" x14ac:dyDescent="0.45">
      <c r="B4886" s="90"/>
      <c r="C4886" s="90"/>
      <c r="D4886" s="48" t="s">
        <v>4625</v>
      </c>
      <c r="E4886" s="90"/>
      <c r="F4886" s="90"/>
      <c r="G4886" s="90"/>
      <c r="H4886" s="90"/>
      <c r="I4886" s="90"/>
      <c r="J4886" s="90"/>
      <c r="K4886" s="92"/>
    </row>
    <row r="4887" spans="2:11" ht="15.6" customHeight="1" x14ac:dyDescent="0.4">
      <c r="B4887" s="89">
        <v>2441</v>
      </c>
      <c r="C4887" s="89">
        <v>2993</v>
      </c>
      <c r="D4887" s="20" t="s">
        <v>4626</v>
      </c>
      <c r="E4887" s="89">
        <v>90</v>
      </c>
      <c r="F4887" s="89" t="s">
        <v>57</v>
      </c>
      <c r="G4887" s="89" t="s">
        <v>32</v>
      </c>
      <c r="H4887" s="89"/>
      <c r="I4887" s="89"/>
      <c r="J4887" s="89">
        <v>2157</v>
      </c>
      <c r="K4887" s="91" t="s">
        <v>19</v>
      </c>
    </row>
    <row r="4888" spans="2:11" ht="16.350000000000001" customHeight="1" thickBot="1" x14ac:dyDescent="0.45">
      <c r="B4888" s="90"/>
      <c r="C4888" s="90"/>
      <c r="D4888" s="48" t="s">
        <v>4627</v>
      </c>
      <c r="E4888" s="90"/>
      <c r="F4888" s="90"/>
      <c r="G4888" s="90"/>
      <c r="H4888" s="90"/>
      <c r="I4888" s="90"/>
      <c r="J4888" s="90"/>
      <c r="K4888" s="92"/>
    </row>
    <row r="4889" spans="2:11" ht="15.6" customHeight="1" x14ac:dyDescent="0.4">
      <c r="B4889" s="89">
        <v>2442</v>
      </c>
      <c r="C4889" s="89">
        <v>4153</v>
      </c>
      <c r="D4889" s="20" t="s">
        <v>6294</v>
      </c>
      <c r="E4889" s="89" t="s">
        <v>13</v>
      </c>
      <c r="F4889" s="89" t="s">
        <v>13</v>
      </c>
      <c r="G4889" s="89" t="s">
        <v>469</v>
      </c>
      <c r="H4889" s="89">
        <v>8</v>
      </c>
      <c r="I4889" s="89">
        <v>-23</v>
      </c>
      <c r="J4889" s="89">
        <v>2017</v>
      </c>
      <c r="K4889" s="91" t="s">
        <v>15</v>
      </c>
    </row>
    <row r="4890" spans="2:11" ht="16.350000000000001" customHeight="1" thickBot="1" x14ac:dyDescent="0.45">
      <c r="B4890" s="90"/>
      <c r="C4890" s="90"/>
      <c r="D4890" s="48" t="s">
        <v>6380</v>
      </c>
      <c r="E4890" s="90"/>
      <c r="F4890" s="90"/>
      <c r="G4890" s="90"/>
      <c r="H4890" s="90"/>
      <c r="I4890" s="90"/>
      <c r="J4890" s="90"/>
      <c r="K4890" s="92"/>
    </row>
    <row r="4891" spans="2:11" ht="15.6" customHeight="1" x14ac:dyDescent="0.4">
      <c r="B4891" s="89">
        <v>2443</v>
      </c>
      <c r="C4891" s="89">
        <v>2994</v>
      </c>
      <c r="D4891" s="20" t="s">
        <v>4628</v>
      </c>
      <c r="E4891" s="89">
        <v>56</v>
      </c>
      <c r="F4891" s="89" t="s">
        <v>13</v>
      </c>
      <c r="G4891" s="89" t="s">
        <v>79</v>
      </c>
      <c r="H4891" s="89"/>
      <c r="I4891" s="89"/>
      <c r="J4891" s="89">
        <v>1987</v>
      </c>
      <c r="K4891" s="91" t="s">
        <v>19</v>
      </c>
    </row>
    <row r="4892" spans="2:11" ht="16.350000000000001" customHeight="1" thickBot="1" x14ac:dyDescent="0.45">
      <c r="B4892" s="90"/>
      <c r="C4892" s="90"/>
      <c r="D4892" s="48" t="s">
        <v>4629</v>
      </c>
      <c r="E4892" s="90"/>
      <c r="F4892" s="90"/>
      <c r="G4892" s="90"/>
      <c r="H4892" s="90"/>
      <c r="I4892" s="90"/>
      <c r="J4892" s="90"/>
      <c r="K4892" s="92"/>
    </row>
    <row r="4893" spans="2:11" ht="15.6" customHeight="1" x14ac:dyDescent="0.4">
      <c r="B4893" s="89">
        <v>2444</v>
      </c>
      <c r="C4893" s="89">
        <v>2995</v>
      </c>
      <c r="D4893" s="20" t="s">
        <v>4630</v>
      </c>
      <c r="E4893" s="89">
        <v>97</v>
      </c>
      <c r="F4893" s="89" t="s">
        <v>13</v>
      </c>
      <c r="G4893" s="89" t="s">
        <v>32</v>
      </c>
      <c r="H4893" s="89"/>
      <c r="I4893" s="89"/>
      <c r="J4893" s="89">
        <v>2034</v>
      </c>
      <c r="K4893" s="91" t="s">
        <v>19</v>
      </c>
    </row>
    <row r="4894" spans="2:11" ht="16.350000000000001" customHeight="1" thickBot="1" x14ac:dyDescent="0.45">
      <c r="B4894" s="90"/>
      <c r="C4894" s="90"/>
      <c r="D4894" s="48" t="s">
        <v>4631</v>
      </c>
      <c r="E4894" s="90"/>
      <c r="F4894" s="90"/>
      <c r="G4894" s="90"/>
      <c r="H4894" s="90"/>
      <c r="I4894" s="90"/>
      <c r="J4894" s="90"/>
      <c r="K4894" s="92"/>
    </row>
    <row r="4895" spans="2:11" ht="15.6" customHeight="1" x14ac:dyDescent="0.4">
      <c r="B4895" s="89">
        <v>2445</v>
      </c>
      <c r="C4895" s="89">
        <v>2996</v>
      </c>
      <c r="D4895" s="20" t="s">
        <v>4632</v>
      </c>
      <c r="E4895" s="89" t="s">
        <v>13</v>
      </c>
      <c r="F4895" s="89" t="s">
        <v>13</v>
      </c>
      <c r="G4895" s="89" t="s">
        <v>85</v>
      </c>
      <c r="H4895" s="89"/>
      <c r="I4895" s="89"/>
      <c r="J4895" s="89">
        <v>2030</v>
      </c>
      <c r="K4895" s="91" t="s">
        <v>19</v>
      </c>
    </row>
    <row r="4896" spans="2:11" ht="16.350000000000001" customHeight="1" thickBot="1" x14ac:dyDescent="0.45">
      <c r="B4896" s="90"/>
      <c r="C4896" s="90"/>
      <c r="D4896" s="48" t="s">
        <v>4633</v>
      </c>
      <c r="E4896" s="90"/>
      <c r="F4896" s="90"/>
      <c r="G4896" s="90"/>
      <c r="H4896" s="90"/>
      <c r="I4896" s="90"/>
      <c r="J4896" s="90"/>
      <c r="K4896" s="92"/>
    </row>
    <row r="4897" spans="2:11" ht="15.6" customHeight="1" x14ac:dyDescent="0.4">
      <c r="B4897" s="89">
        <v>2446</v>
      </c>
      <c r="C4897" s="89">
        <v>2997</v>
      </c>
      <c r="D4897" s="20" t="s">
        <v>4634</v>
      </c>
      <c r="E4897" s="89" t="s">
        <v>13</v>
      </c>
      <c r="F4897" s="89" t="s">
        <v>13</v>
      </c>
      <c r="G4897" s="89" t="s">
        <v>29</v>
      </c>
      <c r="H4897" s="89"/>
      <c r="I4897" s="89"/>
      <c r="J4897" s="89">
        <v>2175</v>
      </c>
      <c r="K4897" s="91" t="s">
        <v>19</v>
      </c>
    </row>
    <row r="4898" spans="2:11" ht="16.350000000000001" customHeight="1" thickBot="1" x14ac:dyDescent="0.45">
      <c r="B4898" s="90"/>
      <c r="C4898" s="90"/>
      <c r="D4898" s="48" t="s">
        <v>4635</v>
      </c>
      <c r="E4898" s="90"/>
      <c r="F4898" s="90"/>
      <c r="G4898" s="90"/>
      <c r="H4898" s="90"/>
      <c r="I4898" s="90"/>
      <c r="J4898" s="90"/>
      <c r="K4898" s="92"/>
    </row>
    <row r="4899" spans="2:11" ht="15.6" customHeight="1" x14ac:dyDescent="0.4">
      <c r="B4899" s="89">
        <v>2447</v>
      </c>
      <c r="C4899" s="89">
        <v>2998</v>
      </c>
      <c r="D4899" s="20" t="s">
        <v>4636</v>
      </c>
      <c r="E4899" s="89" t="s">
        <v>13</v>
      </c>
      <c r="F4899" s="89" t="s">
        <v>13</v>
      </c>
      <c r="G4899" s="89" t="s">
        <v>39</v>
      </c>
      <c r="H4899" s="89"/>
      <c r="I4899" s="89"/>
      <c r="J4899" s="89">
        <v>2101</v>
      </c>
      <c r="K4899" s="91" t="s">
        <v>19</v>
      </c>
    </row>
    <row r="4900" spans="2:11" ht="16.350000000000001" customHeight="1" thickBot="1" x14ac:dyDescent="0.45">
      <c r="B4900" s="90"/>
      <c r="C4900" s="90"/>
      <c r="D4900" s="48" t="s">
        <v>4637</v>
      </c>
      <c r="E4900" s="90"/>
      <c r="F4900" s="90"/>
      <c r="G4900" s="90"/>
      <c r="H4900" s="90"/>
      <c r="I4900" s="90"/>
      <c r="J4900" s="90"/>
      <c r="K4900" s="92"/>
    </row>
    <row r="4901" spans="2:11" ht="15.6" customHeight="1" x14ac:dyDescent="0.4">
      <c r="B4901" s="89">
        <v>2448</v>
      </c>
      <c r="C4901" s="89">
        <v>2999</v>
      </c>
      <c r="D4901" s="20" t="s">
        <v>4638</v>
      </c>
      <c r="E4901" s="89" t="s">
        <v>13</v>
      </c>
      <c r="F4901" s="89" t="s">
        <v>13</v>
      </c>
      <c r="G4901" s="89" t="s">
        <v>39</v>
      </c>
      <c r="H4901" s="89"/>
      <c r="I4901" s="89"/>
      <c r="J4901" s="89">
        <v>2089</v>
      </c>
      <c r="K4901" s="91" t="s">
        <v>19</v>
      </c>
    </row>
    <row r="4902" spans="2:11" ht="16.350000000000001" customHeight="1" thickBot="1" x14ac:dyDescent="0.45">
      <c r="B4902" s="90"/>
      <c r="C4902" s="90"/>
      <c r="D4902" s="48" t="s">
        <v>4639</v>
      </c>
      <c r="E4902" s="90"/>
      <c r="F4902" s="90"/>
      <c r="G4902" s="90"/>
      <c r="H4902" s="90"/>
      <c r="I4902" s="90"/>
      <c r="J4902" s="90"/>
      <c r="K4902" s="92"/>
    </row>
    <row r="4903" spans="2:11" ht="15.6" customHeight="1" x14ac:dyDescent="0.4">
      <c r="B4903" s="89">
        <v>2449</v>
      </c>
      <c r="C4903" s="89">
        <v>3000</v>
      </c>
      <c r="D4903" s="20" t="s">
        <v>4640</v>
      </c>
      <c r="E4903" s="89" t="s">
        <v>13</v>
      </c>
      <c r="F4903" s="89" t="s">
        <v>13</v>
      </c>
      <c r="G4903" s="89" t="s">
        <v>39</v>
      </c>
      <c r="H4903" s="89"/>
      <c r="I4903" s="89"/>
      <c r="J4903" s="89">
        <v>2035</v>
      </c>
      <c r="K4903" s="91" t="s">
        <v>19</v>
      </c>
    </row>
    <row r="4904" spans="2:11" ht="16.350000000000001" customHeight="1" thickBot="1" x14ac:dyDescent="0.45">
      <c r="B4904" s="90"/>
      <c r="C4904" s="90"/>
      <c r="D4904" s="48" t="s">
        <v>4641</v>
      </c>
      <c r="E4904" s="90"/>
      <c r="F4904" s="90"/>
      <c r="G4904" s="90"/>
      <c r="H4904" s="90"/>
      <c r="I4904" s="90"/>
      <c r="J4904" s="90"/>
      <c r="K4904" s="92"/>
    </row>
    <row r="4905" spans="2:11" ht="15.6" customHeight="1" x14ac:dyDescent="0.4">
      <c r="B4905" s="89">
        <v>2450</v>
      </c>
      <c r="C4905" s="89">
        <v>3001</v>
      </c>
      <c r="D4905" s="20" t="s">
        <v>6141</v>
      </c>
      <c r="E4905" s="89">
        <v>91</v>
      </c>
      <c r="F4905" s="89" t="s">
        <v>134</v>
      </c>
      <c r="G4905" s="89" t="s">
        <v>29</v>
      </c>
      <c r="H4905" s="89">
        <f>11+8</f>
        <v>19</v>
      </c>
      <c r="I4905" s="89">
        <f>1-11</f>
        <v>-10</v>
      </c>
      <c r="J4905" s="89">
        <v>2402</v>
      </c>
      <c r="K4905" s="91" t="s">
        <v>15</v>
      </c>
    </row>
    <row r="4906" spans="2:11" ht="16.350000000000001" customHeight="1" thickBot="1" x14ac:dyDescent="0.45">
      <c r="B4906" s="90"/>
      <c r="C4906" s="90"/>
      <c r="D4906" s="48" t="s">
        <v>4642</v>
      </c>
      <c r="E4906" s="90"/>
      <c r="F4906" s="90"/>
      <c r="G4906" s="90"/>
      <c r="H4906" s="90"/>
      <c r="I4906" s="90"/>
      <c r="J4906" s="90"/>
      <c r="K4906" s="92"/>
    </row>
    <row r="4907" spans="2:11" ht="15.6" customHeight="1" x14ac:dyDescent="0.4">
      <c r="B4907" s="89">
        <v>2451</v>
      </c>
      <c r="C4907" s="89">
        <v>3791</v>
      </c>
      <c r="D4907" s="20" t="s">
        <v>4643</v>
      </c>
      <c r="E4907" s="89" t="s">
        <v>13</v>
      </c>
      <c r="F4907" s="89" t="s">
        <v>13</v>
      </c>
      <c r="G4907" s="89" t="s">
        <v>39</v>
      </c>
      <c r="H4907" s="89"/>
      <c r="I4907" s="89"/>
      <c r="J4907" s="89">
        <v>2117</v>
      </c>
      <c r="K4907" s="91" t="s">
        <v>19</v>
      </c>
    </row>
    <row r="4908" spans="2:11" ht="16.350000000000001" customHeight="1" thickBot="1" x14ac:dyDescent="0.45">
      <c r="B4908" s="90"/>
      <c r="C4908" s="90"/>
      <c r="D4908" s="48" t="s">
        <v>4644</v>
      </c>
      <c r="E4908" s="90"/>
      <c r="F4908" s="90"/>
      <c r="G4908" s="90"/>
      <c r="H4908" s="90"/>
      <c r="I4908" s="90"/>
      <c r="J4908" s="90"/>
      <c r="K4908" s="92"/>
    </row>
    <row r="4909" spans="2:11" ht="15.6" customHeight="1" x14ac:dyDescent="0.4">
      <c r="B4909" s="89">
        <v>2452</v>
      </c>
      <c r="C4909" s="89">
        <v>3002</v>
      </c>
      <c r="D4909" s="20" t="s">
        <v>4645</v>
      </c>
      <c r="E4909" s="89" t="s">
        <v>13</v>
      </c>
      <c r="F4909" s="89" t="s">
        <v>13</v>
      </c>
      <c r="G4909" s="89" t="s">
        <v>39</v>
      </c>
      <c r="H4909" s="89"/>
      <c r="I4909" s="89"/>
      <c r="J4909" s="89">
        <v>2010</v>
      </c>
      <c r="K4909" s="91" t="s">
        <v>19</v>
      </c>
    </row>
    <row r="4910" spans="2:11" ht="16.350000000000001" customHeight="1" thickBot="1" x14ac:dyDescent="0.45">
      <c r="B4910" s="90"/>
      <c r="C4910" s="90"/>
      <c r="D4910" s="48" t="s">
        <v>4646</v>
      </c>
      <c r="E4910" s="90"/>
      <c r="F4910" s="90"/>
      <c r="G4910" s="90"/>
      <c r="H4910" s="90"/>
      <c r="I4910" s="90"/>
      <c r="J4910" s="90"/>
      <c r="K4910" s="92"/>
    </row>
    <row r="4911" spans="2:11" ht="15.6" customHeight="1" x14ac:dyDescent="0.4">
      <c r="B4911" s="89">
        <v>2453</v>
      </c>
      <c r="C4911" s="89">
        <v>3003</v>
      </c>
      <c r="D4911" s="20" t="s">
        <v>4647</v>
      </c>
      <c r="E4911" s="89" t="s">
        <v>13</v>
      </c>
      <c r="F4911" s="89" t="s">
        <v>13</v>
      </c>
      <c r="G4911" s="89" t="s">
        <v>29</v>
      </c>
      <c r="H4911" s="89"/>
      <c r="I4911" s="89"/>
      <c r="J4911" s="89">
        <v>2028</v>
      </c>
      <c r="K4911" s="91" t="s">
        <v>19</v>
      </c>
    </row>
    <row r="4912" spans="2:11" ht="16.350000000000001" customHeight="1" thickBot="1" x14ac:dyDescent="0.45">
      <c r="B4912" s="90"/>
      <c r="C4912" s="90"/>
      <c r="D4912" s="48" t="s">
        <v>4648</v>
      </c>
      <c r="E4912" s="90"/>
      <c r="F4912" s="90"/>
      <c r="G4912" s="90"/>
      <c r="H4912" s="90"/>
      <c r="I4912" s="90"/>
      <c r="J4912" s="90"/>
      <c r="K4912" s="92"/>
    </row>
    <row r="4913" spans="2:11" ht="15.6" customHeight="1" x14ac:dyDescent="0.4">
      <c r="B4913" s="89">
        <v>2454</v>
      </c>
      <c r="C4913" s="89">
        <v>3004</v>
      </c>
      <c r="D4913" s="20" t="s">
        <v>4649</v>
      </c>
      <c r="E4913" s="89">
        <v>70</v>
      </c>
      <c r="F4913" s="89" t="s">
        <v>184</v>
      </c>
      <c r="G4913" s="89" t="s">
        <v>169</v>
      </c>
      <c r="H4913" s="89"/>
      <c r="I4913" s="89"/>
      <c r="J4913" s="89">
        <v>2282</v>
      </c>
      <c r="K4913" s="91" t="s">
        <v>19</v>
      </c>
    </row>
    <row r="4914" spans="2:11" ht="16.350000000000001" customHeight="1" thickBot="1" x14ac:dyDescent="0.45">
      <c r="B4914" s="90"/>
      <c r="C4914" s="90"/>
      <c r="D4914" s="48" t="s">
        <v>4650</v>
      </c>
      <c r="E4914" s="90"/>
      <c r="F4914" s="90"/>
      <c r="G4914" s="90"/>
      <c r="H4914" s="90"/>
      <c r="I4914" s="90"/>
      <c r="J4914" s="90"/>
      <c r="K4914" s="92"/>
    </row>
    <row r="4915" spans="2:11" ht="15.6" customHeight="1" x14ac:dyDescent="0.4">
      <c r="B4915" s="89">
        <v>2455</v>
      </c>
      <c r="C4915" s="89">
        <v>3006</v>
      </c>
      <c r="D4915" s="20" t="s">
        <v>4651</v>
      </c>
      <c r="E4915" s="89">
        <v>97</v>
      </c>
      <c r="F4915" s="89" t="s">
        <v>13</v>
      </c>
      <c r="G4915" s="89" t="s">
        <v>79</v>
      </c>
      <c r="H4915" s="89"/>
      <c r="I4915" s="89"/>
      <c r="J4915" s="89">
        <v>1997</v>
      </c>
      <c r="K4915" s="91" t="s">
        <v>19</v>
      </c>
    </row>
    <row r="4916" spans="2:11" ht="16.350000000000001" customHeight="1" thickBot="1" x14ac:dyDescent="0.45">
      <c r="B4916" s="90"/>
      <c r="C4916" s="90"/>
      <c r="D4916" s="48" t="s">
        <v>4652</v>
      </c>
      <c r="E4916" s="90"/>
      <c r="F4916" s="90"/>
      <c r="G4916" s="90"/>
      <c r="H4916" s="90"/>
      <c r="I4916" s="90"/>
      <c r="J4916" s="90"/>
      <c r="K4916" s="92"/>
    </row>
    <row r="4917" spans="2:11" ht="15.6" customHeight="1" x14ac:dyDescent="0.4">
      <c r="B4917" s="89">
        <v>2456</v>
      </c>
      <c r="C4917" s="89">
        <v>3007</v>
      </c>
      <c r="D4917" s="20" t="s">
        <v>4653</v>
      </c>
      <c r="E4917" s="89" t="s">
        <v>13</v>
      </c>
      <c r="F4917" s="89" t="s">
        <v>13</v>
      </c>
      <c r="G4917" s="89" t="s">
        <v>29</v>
      </c>
      <c r="H4917" s="89"/>
      <c r="I4917" s="89"/>
      <c r="J4917" s="89">
        <v>2039</v>
      </c>
      <c r="K4917" s="91" t="s">
        <v>19</v>
      </c>
    </row>
    <row r="4918" spans="2:11" ht="16.350000000000001" customHeight="1" thickBot="1" x14ac:dyDescent="0.45">
      <c r="B4918" s="90"/>
      <c r="C4918" s="90"/>
      <c r="D4918" s="48" t="s">
        <v>4654</v>
      </c>
      <c r="E4918" s="90"/>
      <c r="F4918" s="90"/>
      <c r="G4918" s="90"/>
      <c r="H4918" s="90"/>
      <c r="I4918" s="90"/>
      <c r="J4918" s="90"/>
      <c r="K4918" s="92"/>
    </row>
    <row r="4919" spans="2:11" ht="15.6" customHeight="1" x14ac:dyDescent="0.4">
      <c r="B4919" s="89">
        <v>2457</v>
      </c>
      <c r="C4919" s="89">
        <v>3008</v>
      </c>
      <c r="D4919" s="20" t="s">
        <v>4655</v>
      </c>
      <c r="E4919" s="89" t="s">
        <v>137</v>
      </c>
      <c r="F4919" s="89" t="s">
        <v>13</v>
      </c>
      <c r="G4919" s="89" t="s">
        <v>29</v>
      </c>
      <c r="H4919" s="89"/>
      <c r="I4919" s="89"/>
      <c r="J4919" s="89">
        <v>2047</v>
      </c>
      <c r="K4919" s="91" t="s">
        <v>19</v>
      </c>
    </row>
    <row r="4920" spans="2:11" ht="16.350000000000001" customHeight="1" thickBot="1" x14ac:dyDescent="0.45">
      <c r="B4920" s="90"/>
      <c r="C4920" s="90"/>
      <c r="D4920" s="48" t="s">
        <v>4656</v>
      </c>
      <c r="E4920" s="90"/>
      <c r="F4920" s="90"/>
      <c r="G4920" s="90"/>
      <c r="H4920" s="90"/>
      <c r="I4920" s="90"/>
      <c r="J4920" s="90"/>
      <c r="K4920" s="92"/>
    </row>
    <row r="4921" spans="2:11" ht="15.6" customHeight="1" x14ac:dyDescent="0.4">
      <c r="B4921" s="89">
        <v>2458</v>
      </c>
      <c r="C4921" s="89">
        <v>3009</v>
      </c>
      <c r="D4921" s="20" t="s">
        <v>4657</v>
      </c>
      <c r="E4921" s="89">
        <v>85</v>
      </c>
      <c r="F4921" s="89" t="s">
        <v>13</v>
      </c>
      <c r="G4921" s="89" t="s">
        <v>32</v>
      </c>
      <c r="H4921" s="89"/>
      <c r="I4921" s="89"/>
      <c r="J4921" s="89">
        <v>2073</v>
      </c>
      <c r="K4921" s="91" t="s">
        <v>19</v>
      </c>
    </row>
    <row r="4922" spans="2:11" ht="16.350000000000001" customHeight="1" thickBot="1" x14ac:dyDescent="0.45">
      <c r="B4922" s="90"/>
      <c r="C4922" s="90"/>
      <c r="D4922" s="48" t="s">
        <v>4658</v>
      </c>
      <c r="E4922" s="90"/>
      <c r="F4922" s="90"/>
      <c r="G4922" s="90"/>
      <c r="H4922" s="90"/>
      <c r="I4922" s="90"/>
      <c r="J4922" s="90"/>
      <c r="K4922" s="92"/>
    </row>
    <row r="4923" spans="2:11" ht="15.6" customHeight="1" x14ac:dyDescent="0.4">
      <c r="B4923" s="89">
        <v>2459</v>
      </c>
      <c r="C4923" s="89">
        <v>3010</v>
      </c>
      <c r="D4923" s="20" t="s">
        <v>4659</v>
      </c>
      <c r="E4923" s="89" t="s">
        <v>13</v>
      </c>
      <c r="F4923" s="89" t="s">
        <v>13</v>
      </c>
      <c r="G4923" s="89" t="s">
        <v>79</v>
      </c>
      <c r="H4923" s="89"/>
      <c r="I4923" s="89"/>
      <c r="J4923" s="89">
        <v>2034</v>
      </c>
      <c r="K4923" s="91" t="s">
        <v>19</v>
      </c>
    </row>
    <row r="4924" spans="2:11" ht="16.350000000000001" customHeight="1" thickBot="1" x14ac:dyDescent="0.45">
      <c r="B4924" s="90"/>
      <c r="C4924" s="90"/>
      <c r="D4924" s="48" t="s">
        <v>4660</v>
      </c>
      <c r="E4924" s="90"/>
      <c r="F4924" s="90"/>
      <c r="G4924" s="90"/>
      <c r="H4924" s="90"/>
      <c r="I4924" s="90"/>
      <c r="J4924" s="90"/>
      <c r="K4924" s="92"/>
    </row>
    <row r="4925" spans="2:11" ht="15.6" customHeight="1" x14ac:dyDescent="0.4">
      <c r="B4925" s="89">
        <v>2460</v>
      </c>
      <c r="C4925" s="89">
        <v>3011</v>
      </c>
      <c r="D4925" s="20" t="s">
        <v>4661</v>
      </c>
      <c r="E4925" s="89">
        <v>40</v>
      </c>
      <c r="F4925" s="89" t="s">
        <v>57</v>
      </c>
      <c r="G4925" s="89" t="s">
        <v>29</v>
      </c>
      <c r="H4925" s="89"/>
      <c r="I4925" s="89"/>
      <c r="J4925" s="89">
        <v>2110</v>
      </c>
      <c r="K4925" s="91" t="s">
        <v>19</v>
      </c>
    </row>
    <row r="4926" spans="2:11" ht="16.350000000000001" customHeight="1" thickBot="1" x14ac:dyDescent="0.45">
      <c r="B4926" s="90"/>
      <c r="C4926" s="90"/>
      <c r="D4926" s="48" t="s">
        <v>4662</v>
      </c>
      <c r="E4926" s="90"/>
      <c r="F4926" s="90"/>
      <c r="G4926" s="90"/>
      <c r="H4926" s="90"/>
      <c r="I4926" s="90"/>
      <c r="J4926" s="90"/>
      <c r="K4926" s="92"/>
    </row>
    <row r="4927" spans="2:11" ht="15.6" customHeight="1" x14ac:dyDescent="0.4">
      <c r="B4927" s="89">
        <v>2461</v>
      </c>
      <c r="C4927" s="89">
        <v>3012</v>
      </c>
      <c r="D4927" s="20" t="s">
        <v>4663</v>
      </c>
      <c r="E4927" s="89">
        <v>94</v>
      </c>
      <c r="F4927" s="89" t="s">
        <v>13</v>
      </c>
      <c r="G4927" s="89" t="s">
        <v>29</v>
      </c>
      <c r="H4927" s="89"/>
      <c r="I4927" s="89"/>
      <c r="J4927" s="89">
        <v>2050</v>
      </c>
      <c r="K4927" s="91" t="s">
        <v>19</v>
      </c>
    </row>
    <row r="4928" spans="2:11" ht="16.350000000000001" customHeight="1" thickBot="1" x14ac:dyDescent="0.45">
      <c r="B4928" s="90"/>
      <c r="C4928" s="90"/>
      <c r="D4928" s="48" t="s">
        <v>4664</v>
      </c>
      <c r="E4928" s="90"/>
      <c r="F4928" s="90"/>
      <c r="G4928" s="90"/>
      <c r="H4928" s="90"/>
      <c r="I4928" s="90"/>
      <c r="J4928" s="90"/>
      <c r="K4928" s="92"/>
    </row>
    <row r="4929" spans="2:11" ht="15.6" customHeight="1" x14ac:dyDescent="0.4">
      <c r="B4929" s="89">
        <v>2462</v>
      </c>
      <c r="C4929" s="89">
        <v>3013</v>
      </c>
      <c r="D4929" s="20" t="s">
        <v>4665</v>
      </c>
      <c r="E4929" s="89" t="s">
        <v>13</v>
      </c>
      <c r="F4929" s="89" t="s">
        <v>13</v>
      </c>
      <c r="G4929" s="89" t="s">
        <v>14</v>
      </c>
      <c r="H4929" s="89"/>
      <c r="I4929" s="89"/>
      <c r="J4929" s="89">
        <v>2060</v>
      </c>
      <c r="K4929" s="91" t="s">
        <v>19</v>
      </c>
    </row>
    <row r="4930" spans="2:11" ht="16.350000000000001" customHeight="1" thickBot="1" x14ac:dyDescent="0.45">
      <c r="B4930" s="90"/>
      <c r="C4930" s="90"/>
      <c r="D4930" s="48" t="s">
        <v>4666</v>
      </c>
      <c r="E4930" s="90"/>
      <c r="F4930" s="90"/>
      <c r="G4930" s="90"/>
      <c r="H4930" s="90"/>
      <c r="I4930" s="90"/>
      <c r="J4930" s="90"/>
      <c r="K4930" s="92"/>
    </row>
    <row r="4931" spans="2:11" ht="15.6" customHeight="1" x14ac:dyDescent="0.4">
      <c r="B4931" s="89">
        <v>2463</v>
      </c>
      <c r="C4931" s="89">
        <v>3014</v>
      </c>
      <c r="D4931" s="20" t="s">
        <v>4667</v>
      </c>
      <c r="E4931" s="89">
        <v>45</v>
      </c>
      <c r="F4931" s="89" t="s">
        <v>13</v>
      </c>
      <c r="G4931" s="89" t="s">
        <v>32</v>
      </c>
      <c r="H4931" s="89"/>
      <c r="I4931" s="89"/>
      <c r="J4931" s="89">
        <v>1999</v>
      </c>
      <c r="K4931" s="91" t="s">
        <v>19</v>
      </c>
    </row>
    <row r="4932" spans="2:11" ht="16.350000000000001" customHeight="1" thickBot="1" x14ac:dyDescent="0.45">
      <c r="B4932" s="90"/>
      <c r="C4932" s="90"/>
      <c r="D4932" s="48" t="s">
        <v>4668</v>
      </c>
      <c r="E4932" s="90"/>
      <c r="F4932" s="90"/>
      <c r="G4932" s="90"/>
      <c r="H4932" s="90"/>
      <c r="I4932" s="90"/>
      <c r="J4932" s="90"/>
      <c r="K4932" s="92"/>
    </row>
    <row r="4933" spans="2:11" ht="15.6" customHeight="1" x14ac:dyDescent="0.4">
      <c r="B4933" s="89">
        <v>2464</v>
      </c>
      <c r="C4933" s="89">
        <v>3015</v>
      </c>
      <c r="D4933" s="20" t="s">
        <v>4669</v>
      </c>
      <c r="E4933" s="89">
        <v>71</v>
      </c>
      <c r="F4933" s="89" t="s">
        <v>13</v>
      </c>
      <c r="G4933" s="89" t="s">
        <v>32</v>
      </c>
      <c r="H4933" s="89"/>
      <c r="I4933" s="89"/>
      <c r="J4933" s="89">
        <v>2056</v>
      </c>
      <c r="K4933" s="91" t="s">
        <v>19</v>
      </c>
    </row>
    <row r="4934" spans="2:11" ht="16.350000000000001" customHeight="1" thickBot="1" x14ac:dyDescent="0.45">
      <c r="B4934" s="90"/>
      <c r="C4934" s="90"/>
      <c r="D4934" s="48" t="s">
        <v>4670</v>
      </c>
      <c r="E4934" s="90"/>
      <c r="F4934" s="90"/>
      <c r="G4934" s="90"/>
      <c r="H4934" s="90"/>
      <c r="I4934" s="90"/>
      <c r="J4934" s="90"/>
      <c r="K4934" s="92"/>
    </row>
    <row r="4935" spans="2:11" ht="15.6" customHeight="1" x14ac:dyDescent="0.4">
      <c r="B4935" s="89">
        <v>2465</v>
      </c>
      <c r="C4935" s="89">
        <v>4201</v>
      </c>
      <c r="D4935" s="20" t="s">
        <v>6470</v>
      </c>
      <c r="E4935" s="89" t="s">
        <v>6261</v>
      </c>
      <c r="F4935" s="89" t="s">
        <v>13</v>
      </c>
      <c r="G4935" s="89" t="s">
        <v>43</v>
      </c>
      <c r="H4935" s="89">
        <v>11</v>
      </c>
      <c r="I4935" s="89">
        <v>-47</v>
      </c>
      <c r="J4935" s="89">
        <v>2053</v>
      </c>
      <c r="K4935" s="91" t="s">
        <v>15</v>
      </c>
    </row>
    <row r="4936" spans="2:11" ht="16.350000000000001" customHeight="1" thickBot="1" x14ac:dyDescent="0.45">
      <c r="B4936" s="90"/>
      <c r="C4936" s="90"/>
      <c r="D4936" s="48" t="s">
        <v>6490</v>
      </c>
      <c r="E4936" s="90"/>
      <c r="F4936" s="90"/>
      <c r="G4936" s="90"/>
      <c r="H4936" s="90"/>
      <c r="I4936" s="90"/>
      <c r="J4936" s="90"/>
      <c r="K4936" s="92"/>
    </row>
    <row r="4937" spans="2:11" ht="15.6" customHeight="1" x14ac:dyDescent="0.4">
      <c r="B4937" s="89">
        <v>2466</v>
      </c>
      <c r="C4937" s="89">
        <v>3016</v>
      </c>
      <c r="D4937" s="20" t="s">
        <v>4671</v>
      </c>
      <c r="E4937" s="89">
        <v>62</v>
      </c>
      <c r="F4937" s="89" t="s">
        <v>13</v>
      </c>
      <c r="G4937" s="89" t="s">
        <v>29</v>
      </c>
      <c r="H4937" s="89"/>
      <c r="I4937" s="89"/>
      <c r="J4937" s="89">
        <v>2031</v>
      </c>
      <c r="K4937" s="91" t="s">
        <v>19</v>
      </c>
    </row>
    <row r="4938" spans="2:11" ht="16.350000000000001" customHeight="1" thickBot="1" x14ac:dyDescent="0.45">
      <c r="B4938" s="90"/>
      <c r="C4938" s="90"/>
      <c r="D4938" s="48" t="s">
        <v>4672</v>
      </c>
      <c r="E4938" s="90"/>
      <c r="F4938" s="90"/>
      <c r="G4938" s="90"/>
      <c r="H4938" s="90"/>
      <c r="I4938" s="90"/>
      <c r="J4938" s="90"/>
      <c r="K4938" s="92"/>
    </row>
    <row r="4939" spans="2:11" ht="15.6" customHeight="1" x14ac:dyDescent="0.4">
      <c r="B4939" s="89">
        <v>2467</v>
      </c>
      <c r="C4939" s="89">
        <v>3017</v>
      </c>
      <c r="D4939" s="20" t="s">
        <v>4673</v>
      </c>
      <c r="E4939" s="89">
        <v>83</v>
      </c>
      <c r="F4939" s="89" t="s">
        <v>13</v>
      </c>
      <c r="G4939" s="89" t="s">
        <v>29</v>
      </c>
      <c r="H4939" s="89"/>
      <c r="I4939" s="89"/>
      <c r="J4939" s="89">
        <v>2051</v>
      </c>
      <c r="K4939" s="91" t="s">
        <v>19</v>
      </c>
    </row>
    <row r="4940" spans="2:11" ht="16.350000000000001" customHeight="1" thickBot="1" x14ac:dyDescent="0.45">
      <c r="B4940" s="90"/>
      <c r="C4940" s="90"/>
      <c r="D4940" s="48" t="s">
        <v>4674</v>
      </c>
      <c r="E4940" s="90"/>
      <c r="F4940" s="90"/>
      <c r="G4940" s="90"/>
      <c r="H4940" s="90"/>
      <c r="I4940" s="90"/>
      <c r="J4940" s="90"/>
      <c r="K4940" s="92"/>
    </row>
    <row r="4941" spans="2:11" ht="15.6" customHeight="1" x14ac:dyDescent="0.4">
      <c r="B4941" s="89">
        <v>2468</v>
      </c>
      <c r="C4941" s="89">
        <v>3020</v>
      </c>
      <c r="D4941" s="20" t="s">
        <v>4675</v>
      </c>
      <c r="E4941" s="89">
        <v>79</v>
      </c>
      <c r="F4941" s="89" t="s">
        <v>13</v>
      </c>
      <c r="G4941" s="89" t="s">
        <v>32</v>
      </c>
      <c r="H4941" s="89"/>
      <c r="I4941" s="89"/>
      <c r="J4941" s="89">
        <v>2090</v>
      </c>
      <c r="K4941" s="91" t="s">
        <v>19</v>
      </c>
    </row>
    <row r="4942" spans="2:11" ht="16.350000000000001" customHeight="1" thickBot="1" x14ac:dyDescent="0.45">
      <c r="B4942" s="90"/>
      <c r="C4942" s="90"/>
      <c r="D4942" s="48" t="s">
        <v>4676</v>
      </c>
      <c r="E4942" s="90"/>
      <c r="F4942" s="90"/>
      <c r="G4942" s="90"/>
      <c r="H4942" s="90"/>
      <c r="I4942" s="90"/>
      <c r="J4942" s="90"/>
      <c r="K4942" s="92"/>
    </row>
    <row r="4943" spans="2:11" ht="15.6" customHeight="1" x14ac:dyDescent="0.4">
      <c r="B4943" s="89">
        <v>2469</v>
      </c>
      <c r="C4943" s="89">
        <v>3021</v>
      </c>
      <c r="D4943" s="20" t="s">
        <v>4677</v>
      </c>
      <c r="E4943" s="89">
        <v>87</v>
      </c>
      <c r="F4943" s="89" t="s">
        <v>13</v>
      </c>
      <c r="G4943" s="89" t="s">
        <v>85</v>
      </c>
      <c r="H4943" s="89"/>
      <c r="I4943" s="89"/>
      <c r="J4943" s="89">
        <v>2023</v>
      </c>
      <c r="K4943" s="91" t="s">
        <v>19</v>
      </c>
    </row>
    <row r="4944" spans="2:11" ht="16.350000000000001" customHeight="1" thickBot="1" x14ac:dyDescent="0.45">
      <c r="B4944" s="90"/>
      <c r="C4944" s="90"/>
      <c r="D4944" s="48" t="s">
        <v>4678</v>
      </c>
      <c r="E4944" s="90"/>
      <c r="F4944" s="90"/>
      <c r="G4944" s="90"/>
      <c r="H4944" s="90"/>
      <c r="I4944" s="90"/>
      <c r="J4944" s="90"/>
      <c r="K4944" s="92"/>
    </row>
    <row r="4945" spans="2:11" ht="15.6" customHeight="1" x14ac:dyDescent="0.4">
      <c r="B4945" s="89">
        <v>2470</v>
      </c>
      <c r="C4945" s="89">
        <v>3022</v>
      </c>
      <c r="D4945" s="20" t="s">
        <v>4679</v>
      </c>
      <c r="E4945" s="89">
        <v>55</v>
      </c>
      <c r="F4945" s="89" t="s">
        <v>13</v>
      </c>
      <c r="G4945" s="89" t="s">
        <v>32</v>
      </c>
      <c r="H4945" s="89"/>
      <c r="I4945" s="89"/>
      <c r="J4945" s="89">
        <v>2053</v>
      </c>
      <c r="K4945" s="91" t="s">
        <v>19</v>
      </c>
    </row>
    <row r="4946" spans="2:11" ht="16.350000000000001" customHeight="1" thickBot="1" x14ac:dyDescent="0.45">
      <c r="B4946" s="90"/>
      <c r="C4946" s="90"/>
      <c r="D4946" s="48" t="s">
        <v>4680</v>
      </c>
      <c r="E4946" s="90"/>
      <c r="F4946" s="90"/>
      <c r="G4946" s="90"/>
      <c r="H4946" s="90"/>
      <c r="I4946" s="90"/>
      <c r="J4946" s="90"/>
      <c r="K4946" s="92"/>
    </row>
    <row r="4947" spans="2:11" ht="15.6" customHeight="1" x14ac:dyDescent="0.4">
      <c r="B4947" s="89">
        <v>2471</v>
      </c>
      <c r="C4947" s="89">
        <v>3023</v>
      </c>
      <c r="D4947" s="20" t="s">
        <v>4681</v>
      </c>
      <c r="E4947" s="89">
        <v>89</v>
      </c>
      <c r="F4947" s="89" t="s">
        <v>13</v>
      </c>
      <c r="G4947" s="89" t="s">
        <v>32</v>
      </c>
      <c r="H4947" s="89"/>
      <c r="I4947" s="89"/>
      <c r="J4947" s="89">
        <v>2050</v>
      </c>
      <c r="K4947" s="91" t="s">
        <v>19</v>
      </c>
    </row>
    <row r="4948" spans="2:11" ht="16.350000000000001" customHeight="1" thickBot="1" x14ac:dyDescent="0.45">
      <c r="B4948" s="90"/>
      <c r="C4948" s="90"/>
      <c r="D4948" s="48" t="s">
        <v>4682</v>
      </c>
      <c r="E4948" s="90"/>
      <c r="F4948" s="90"/>
      <c r="G4948" s="90"/>
      <c r="H4948" s="90"/>
      <c r="I4948" s="90"/>
      <c r="J4948" s="90"/>
      <c r="K4948" s="92"/>
    </row>
    <row r="4949" spans="2:11" ht="15.6" customHeight="1" x14ac:dyDescent="0.4">
      <c r="B4949" s="89">
        <v>2472</v>
      </c>
      <c r="C4949" s="89">
        <v>3024</v>
      </c>
      <c r="D4949" s="20" t="s">
        <v>4683</v>
      </c>
      <c r="E4949" s="89">
        <v>88</v>
      </c>
      <c r="F4949" s="89" t="s">
        <v>13</v>
      </c>
      <c r="G4949" s="89" t="s">
        <v>32</v>
      </c>
      <c r="H4949" s="89"/>
      <c r="I4949" s="89"/>
      <c r="J4949" s="89">
        <v>2058</v>
      </c>
      <c r="K4949" s="91" t="s">
        <v>19</v>
      </c>
    </row>
    <row r="4950" spans="2:11" ht="16.350000000000001" customHeight="1" thickBot="1" x14ac:dyDescent="0.45">
      <c r="B4950" s="90"/>
      <c r="C4950" s="90"/>
      <c r="D4950" s="48" t="s">
        <v>4684</v>
      </c>
      <c r="E4950" s="90"/>
      <c r="F4950" s="90"/>
      <c r="G4950" s="90"/>
      <c r="H4950" s="90"/>
      <c r="I4950" s="90"/>
      <c r="J4950" s="90"/>
      <c r="K4950" s="92"/>
    </row>
    <row r="4951" spans="2:11" ht="15.6" customHeight="1" x14ac:dyDescent="0.4">
      <c r="B4951" s="89">
        <v>2473</v>
      </c>
      <c r="C4951" s="89">
        <v>3025</v>
      </c>
      <c r="D4951" s="20" t="s">
        <v>4685</v>
      </c>
      <c r="E4951" s="89" t="s">
        <v>13</v>
      </c>
      <c r="F4951" s="89" t="s">
        <v>13</v>
      </c>
      <c r="G4951" s="89" t="s">
        <v>29</v>
      </c>
      <c r="H4951" s="89"/>
      <c r="I4951" s="89"/>
      <c r="J4951" s="89">
        <v>2038</v>
      </c>
      <c r="K4951" s="91" t="s">
        <v>19</v>
      </c>
    </row>
    <row r="4952" spans="2:11" ht="16.350000000000001" customHeight="1" thickBot="1" x14ac:dyDescent="0.45">
      <c r="B4952" s="90"/>
      <c r="C4952" s="90"/>
      <c r="D4952" s="48" t="s">
        <v>4686</v>
      </c>
      <c r="E4952" s="90"/>
      <c r="F4952" s="90"/>
      <c r="G4952" s="90"/>
      <c r="H4952" s="90"/>
      <c r="I4952" s="90"/>
      <c r="J4952" s="90"/>
      <c r="K4952" s="92"/>
    </row>
    <row r="4953" spans="2:11" ht="15.6" customHeight="1" x14ac:dyDescent="0.4">
      <c r="B4953" s="89">
        <v>2474</v>
      </c>
      <c r="C4953" s="89">
        <v>3026</v>
      </c>
      <c r="D4953" s="20" t="s">
        <v>4687</v>
      </c>
      <c r="E4953" s="89">
        <v>82</v>
      </c>
      <c r="F4953" s="89" t="s">
        <v>13</v>
      </c>
      <c r="G4953" s="89" t="s">
        <v>29</v>
      </c>
      <c r="H4953" s="89"/>
      <c r="I4953" s="89"/>
      <c r="J4953" s="89">
        <v>2043</v>
      </c>
      <c r="K4953" s="91" t="s">
        <v>19</v>
      </c>
    </row>
    <row r="4954" spans="2:11" ht="16.350000000000001" customHeight="1" thickBot="1" x14ac:dyDescent="0.45">
      <c r="B4954" s="90"/>
      <c r="C4954" s="90"/>
      <c r="D4954" s="48" t="s">
        <v>4688</v>
      </c>
      <c r="E4954" s="90"/>
      <c r="F4954" s="90"/>
      <c r="G4954" s="90"/>
      <c r="H4954" s="90"/>
      <c r="I4954" s="90"/>
      <c r="J4954" s="90"/>
      <c r="K4954" s="92"/>
    </row>
    <row r="4955" spans="2:11" ht="15.6" customHeight="1" x14ac:dyDescent="0.4">
      <c r="B4955" s="89">
        <v>2475</v>
      </c>
      <c r="C4955" s="89">
        <v>3669</v>
      </c>
      <c r="D4955" s="20" t="s">
        <v>4689</v>
      </c>
      <c r="E4955" s="89">
        <v>90</v>
      </c>
      <c r="F4955" s="89" t="s">
        <v>13</v>
      </c>
      <c r="G4955" s="89" t="s">
        <v>116</v>
      </c>
      <c r="H4955" s="89"/>
      <c r="I4955" s="89"/>
      <c r="J4955" s="89">
        <v>2106</v>
      </c>
      <c r="K4955" s="91" t="s">
        <v>19</v>
      </c>
    </row>
    <row r="4956" spans="2:11" ht="16.350000000000001" customHeight="1" thickBot="1" x14ac:dyDescent="0.45">
      <c r="B4956" s="90"/>
      <c r="C4956" s="90"/>
      <c r="D4956" s="48" t="s">
        <v>4690</v>
      </c>
      <c r="E4956" s="90"/>
      <c r="F4956" s="90"/>
      <c r="G4956" s="90"/>
      <c r="H4956" s="90"/>
      <c r="I4956" s="90"/>
      <c r="J4956" s="90"/>
      <c r="K4956" s="92"/>
    </row>
    <row r="4957" spans="2:11" ht="15.6" customHeight="1" x14ac:dyDescent="0.4">
      <c r="B4957" s="89">
        <v>2476</v>
      </c>
      <c r="C4957" s="89">
        <v>3027</v>
      </c>
      <c r="D4957" s="20" t="s">
        <v>4691</v>
      </c>
      <c r="E4957" s="89">
        <v>39</v>
      </c>
      <c r="F4957" s="89" t="s">
        <v>13</v>
      </c>
      <c r="G4957" s="89" t="s">
        <v>79</v>
      </c>
      <c r="H4957" s="89"/>
      <c r="I4957" s="89"/>
      <c r="J4957" s="89">
        <v>2003</v>
      </c>
      <c r="K4957" s="91" t="s">
        <v>19</v>
      </c>
    </row>
    <row r="4958" spans="2:11" ht="16.350000000000001" customHeight="1" thickBot="1" x14ac:dyDescent="0.45">
      <c r="B4958" s="90"/>
      <c r="C4958" s="90"/>
      <c r="D4958" s="48" t="s">
        <v>4692</v>
      </c>
      <c r="E4958" s="90"/>
      <c r="F4958" s="90"/>
      <c r="G4958" s="90"/>
      <c r="H4958" s="90"/>
      <c r="I4958" s="90"/>
      <c r="J4958" s="90"/>
      <c r="K4958" s="92"/>
    </row>
    <row r="4959" spans="2:11" ht="15.6" customHeight="1" x14ac:dyDescent="0.4">
      <c r="B4959" s="89">
        <v>2477</v>
      </c>
      <c r="C4959" s="89">
        <v>3028</v>
      </c>
      <c r="D4959" s="20" t="s">
        <v>4693</v>
      </c>
      <c r="E4959" s="89" t="s">
        <v>13</v>
      </c>
      <c r="F4959" s="89" t="s">
        <v>13</v>
      </c>
      <c r="G4959" s="89" t="s">
        <v>22</v>
      </c>
      <c r="H4959" s="89"/>
      <c r="I4959" s="89"/>
      <c r="J4959" s="89">
        <v>2037</v>
      </c>
      <c r="K4959" s="91" t="s">
        <v>19</v>
      </c>
    </row>
    <row r="4960" spans="2:11" ht="16.350000000000001" customHeight="1" thickBot="1" x14ac:dyDescent="0.45">
      <c r="B4960" s="90"/>
      <c r="C4960" s="90"/>
      <c r="D4960" s="48" t="s">
        <v>4694</v>
      </c>
      <c r="E4960" s="90"/>
      <c r="F4960" s="90"/>
      <c r="G4960" s="90"/>
      <c r="H4960" s="90"/>
      <c r="I4960" s="90"/>
      <c r="J4960" s="90"/>
      <c r="K4960" s="92"/>
    </row>
    <row r="4961" spans="2:11" ht="15.6" customHeight="1" x14ac:dyDescent="0.4">
      <c r="B4961" s="89">
        <v>2478</v>
      </c>
      <c r="C4961" s="89">
        <v>3029</v>
      </c>
      <c r="D4961" s="20" t="s">
        <v>4695</v>
      </c>
      <c r="E4961" s="89" t="s">
        <v>13</v>
      </c>
      <c r="F4961" s="89" t="s">
        <v>13</v>
      </c>
      <c r="G4961" s="89" t="s">
        <v>85</v>
      </c>
      <c r="H4961" s="89"/>
      <c r="I4961" s="89"/>
      <c r="J4961" s="89">
        <v>1918</v>
      </c>
      <c r="K4961" s="91" t="s">
        <v>19</v>
      </c>
    </row>
    <row r="4962" spans="2:11" ht="16.350000000000001" customHeight="1" thickBot="1" x14ac:dyDescent="0.45">
      <c r="B4962" s="90"/>
      <c r="C4962" s="90"/>
      <c r="D4962" s="48" t="s">
        <v>4696</v>
      </c>
      <c r="E4962" s="90"/>
      <c r="F4962" s="90"/>
      <c r="G4962" s="90"/>
      <c r="H4962" s="90"/>
      <c r="I4962" s="90"/>
      <c r="J4962" s="90"/>
      <c r="K4962" s="92"/>
    </row>
    <row r="4963" spans="2:11" ht="15.6" customHeight="1" x14ac:dyDescent="0.4">
      <c r="B4963" s="89">
        <v>2479</v>
      </c>
      <c r="C4963" s="89">
        <v>3030</v>
      </c>
      <c r="D4963" s="20" t="s">
        <v>4697</v>
      </c>
      <c r="E4963" s="89" t="s">
        <v>46</v>
      </c>
      <c r="F4963" s="89" t="s">
        <v>134</v>
      </c>
      <c r="G4963" s="89" t="s">
        <v>79</v>
      </c>
      <c r="H4963" s="89"/>
      <c r="I4963" s="89"/>
      <c r="J4963" s="89">
        <v>2392</v>
      </c>
      <c r="K4963" s="91" t="s">
        <v>19</v>
      </c>
    </row>
    <row r="4964" spans="2:11" ht="16.350000000000001" customHeight="1" thickBot="1" x14ac:dyDescent="0.45">
      <c r="B4964" s="90"/>
      <c r="C4964" s="90"/>
      <c r="D4964" s="48" t="s">
        <v>4698</v>
      </c>
      <c r="E4964" s="90"/>
      <c r="F4964" s="90"/>
      <c r="G4964" s="90"/>
      <c r="H4964" s="90"/>
      <c r="I4964" s="90"/>
      <c r="J4964" s="90"/>
      <c r="K4964" s="92"/>
    </row>
    <row r="4965" spans="2:11" ht="15.6" customHeight="1" x14ac:dyDescent="0.4">
      <c r="B4965" s="89">
        <v>2480</v>
      </c>
      <c r="C4965" s="89">
        <v>3031</v>
      </c>
      <c r="D4965" s="20" t="s">
        <v>4699</v>
      </c>
      <c r="E4965" s="89">
        <v>88</v>
      </c>
      <c r="F4965" s="89" t="s">
        <v>13</v>
      </c>
      <c r="G4965" s="89" t="s">
        <v>85</v>
      </c>
      <c r="H4965" s="89"/>
      <c r="I4965" s="89"/>
      <c r="J4965" s="89">
        <v>2087</v>
      </c>
      <c r="K4965" s="91" t="s">
        <v>19</v>
      </c>
    </row>
    <row r="4966" spans="2:11" ht="16.350000000000001" customHeight="1" thickBot="1" x14ac:dyDescent="0.45">
      <c r="B4966" s="90"/>
      <c r="C4966" s="90"/>
      <c r="D4966" s="48" t="s">
        <v>4700</v>
      </c>
      <c r="E4966" s="90"/>
      <c r="F4966" s="90"/>
      <c r="G4966" s="90"/>
      <c r="H4966" s="90"/>
      <c r="I4966" s="90"/>
      <c r="J4966" s="90"/>
      <c r="K4966" s="92"/>
    </row>
    <row r="4967" spans="2:11" ht="15.6" customHeight="1" x14ac:dyDescent="0.4">
      <c r="B4967" s="89">
        <v>2481</v>
      </c>
      <c r="C4967" s="89">
        <v>3032</v>
      </c>
      <c r="D4967" s="20" t="s">
        <v>4701</v>
      </c>
      <c r="E4967" s="89" t="s">
        <v>13</v>
      </c>
      <c r="F4967" s="89" t="s">
        <v>13</v>
      </c>
      <c r="G4967" s="89" t="s">
        <v>22</v>
      </c>
      <c r="H4967" s="89"/>
      <c r="I4967" s="89"/>
      <c r="J4967" s="89">
        <v>2030</v>
      </c>
      <c r="K4967" s="91" t="s">
        <v>19</v>
      </c>
    </row>
    <row r="4968" spans="2:11" ht="16.350000000000001" customHeight="1" thickBot="1" x14ac:dyDescent="0.45">
      <c r="B4968" s="90"/>
      <c r="C4968" s="90"/>
      <c r="D4968" s="48" t="s">
        <v>4702</v>
      </c>
      <c r="E4968" s="90"/>
      <c r="F4968" s="90"/>
      <c r="G4968" s="90"/>
      <c r="H4968" s="90"/>
      <c r="I4968" s="90"/>
      <c r="J4968" s="90"/>
      <c r="K4968" s="92"/>
    </row>
    <row r="4969" spans="2:11" ht="15.6" customHeight="1" x14ac:dyDescent="0.4">
      <c r="B4969" s="89">
        <v>2482</v>
      </c>
      <c r="C4969" s="89">
        <v>4213</v>
      </c>
      <c r="D4969" s="20" t="s">
        <v>6539</v>
      </c>
      <c r="E4969" s="89">
        <v>78</v>
      </c>
      <c r="F4969" s="89"/>
      <c r="G4969" s="89" t="s">
        <v>29</v>
      </c>
      <c r="H4969" s="89">
        <v>9</v>
      </c>
      <c r="I4969" s="89">
        <v>-6</v>
      </c>
      <c r="J4969" s="89">
        <v>2094</v>
      </c>
      <c r="K4969" s="91" t="s">
        <v>15</v>
      </c>
    </row>
    <row r="4970" spans="2:11" ht="16.350000000000001" customHeight="1" thickBot="1" x14ac:dyDescent="0.45">
      <c r="B4970" s="90"/>
      <c r="C4970" s="90"/>
      <c r="D4970" s="48" t="s">
        <v>6502</v>
      </c>
      <c r="E4970" s="90"/>
      <c r="F4970" s="90"/>
      <c r="G4970" s="90"/>
      <c r="H4970" s="90"/>
      <c r="I4970" s="90"/>
      <c r="J4970" s="90"/>
      <c r="K4970" s="92"/>
    </row>
    <row r="4971" spans="2:11" ht="15.6" customHeight="1" x14ac:dyDescent="0.4">
      <c r="B4971" s="89">
        <v>2483</v>
      </c>
      <c r="C4971" s="89">
        <v>3033</v>
      </c>
      <c r="D4971" s="20" t="s">
        <v>4703</v>
      </c>
      <c r="E4971" s="89">
        <v>90</v>
      </c>
      <c r="F4971" s="89" t="s">
        <v>13</v>
      </c>
      <c r="G4971" s="89" t="s">
        <v>29</v>
      </c>
      <c r="H4971" s="89"/>
      <c r="I4971" s="89"/>
      <c r="J4971" s="89">
        <v>2046</v>
      </c>
      <c r="K4971" s="91" t="s">
        <v>19</v>
      </c>
    </row>
    <row r="4972" spans="2:11" ht="16.350000000000001" customHeight="1" thickBot="1" x14ac:dyDescent="0.45">
      <c r="B4972" s="90"/>
      <c r="C4972" s="90"/>
      <c r="D4972" s="48" t="s">
        <v>4704</v>
      </c>
      <c r="E4972" s="90"/>
      <c r="F4972" s="90"/>
      <c r="G4972" s="90"/>
      <c r="H4972" s="90"/>
      <c r="I4972" s="90"/>
      <c r="J4972" s="90"/>
      <c r="K4972" s="92"/>
    </row>
    <row r="4973" spans="2:11" ht="15.6" customHeight="1" x14ac:dyDescent="0.4">
      <c r="B4973" s="89">
        <v>2484</v>
      </c>
      <c r="C4973" s="89">
        <v>3034</v>
      </c>
      <c r="D4973" s="20" t="s">
        <v>4705</v>
      </c>
      <c r="E4973" s="89">
        <v>89</v>
      </c>
      <c r="F4973" s="89" t="s">
        <v>13</v>
      </c>
      <c r="G4973" s="89" t="s">
        <v>29</v>
      </c>
      <c r="H4973" s="89"/>
      <c r="I4973" s="89"/>
      <c r="J4973" s="89">
        <v>2036</v>
      </c>
      <c r="K4973" s="91" t="s">
        <v>19</v>
      </c>
    </row>
    <row r="4974" spans="2:11" ht="16.350000000000001" customHeight="1" thickBot="1" x14ac:dyDescent="0.45">
      <c r="B4974" s="90"/>
      <c r="C4974" s="90"/>
      <c r="D4974" s="48" t="s">
        <v>4706</v>
      </c>
      <c r="E4974" s="90"/>
      <c r="F4974" s="90"/>
      <c r="G4974" s="90"/>
      <c r="H4974" s="90"/>
      <c r="I4974" s="90"/>
      <c r="J4974" s="90"/>
      <c r="K4974" s="92"/>
    </row>
    <row r="4975" spans="2:11" ht="15.6" customHeight="1" x14ac:dyDescent="0.4">
      <c r="B4975" s="89">
        <v>2485</v>
      </c>
      <c r="C4975" s="89">
        <v>3035</v>
      </c>
      <c r="D4975" s="20" t="s">
        <v>4707</v>
      </c>
      <c r="E4975" s="89">
        <v>93</v>
      </c>
      <c r="F4975" s="89" t="s">
        <v>13</v>
      </c>
      <c r="G4975" s="89" t="s">
        <v>29</v>
      </c>
      <c r="H4975" s="89"/>
      <c r="I4975" s="89"/>
      <c r="J4975" s="89">
        <v>2061</v>
      </c>
      <c r="K4975" s="91" t="s">
        <v>19</v>
      </c>
    </row>
    <row r="4976" spans="2:11" ht="16.350000000000001" customHeight="1" thickBot="1" x14ac:dyDescent="0.45">
      <c r="B4976" s="90"/>
      <c r="C4976" s="90"/>
      <c r="D4976" s="48" t="s">
        <v>4708</v>
      </c>
      <c r="E4976" s="90"/>
      <c r="F4976" s="90"/>
      <c r="G4976" s="90"/>
      <c r="H4976" s="90"/>
      <c r="I4976" s="90"/>
      <c r="J4976" s="90"/>
      <c r="K4976" s="92"/>
    </row>
    <row r="4977" spans="2:11" ht="15.6" customHeight="1" x14ac:dyDescent="0.4">
      <c r="B4977" s="89">
        <v>2486</v>
      </c>
      <c r="C4977" s="89">
        <v>3036</v>
      </c>
      <c r="D4977" s="20" t="s">
        <v>4709</v>
      </c>
      <c r="E4977" s="89">
        <v>85</v>
      </c>
      <c r="F4977" s="89" t="s">
        <v>13</v>
      </c>
      <c r="G4977" s="89" t="s">
        <v>29</v>
      </c>
      <c r="H4977" s="89"/>
      <c r="I4977" s="89"/>
      <c r="J4977" s="89">
        <v>2067</v>
      </c>
      <c r="K4977" s="91" t="s">
        <v>19</v>
      </c>
    </row>
    <row r="4978" spans="2:11" ht="16.350000000000001" customHeight="1" thickBot="1" x14ac:dyDescent="0.45">
      <c r="B4978" s="90"/>
      <c r="C4978" s="90"/>
      <c r="D4978" s="48" t="s">
        <v>4710</v>
      </c>
      <c r="E4978" s="90"/>
      <c r="F4978" s="90"/>
      <c r="G4978" s="90"/>
      <c r="H4978" s="90"/>
      <c r="I4978" s="90"/>
      <c r="J4978" s="90"/>
      <c r="K4978" s="92"/>
    </row>
    <row r="4979" spans="2:11" ht="15.6" customHeight="1" x14ac:dyDescent="0.4">
      <c r="B4979" s="89">
        <v>2487</v>
      </c>
      <c r="C4979" s="89">
        <v>3037</v>
      </c>
      <c r="D4979" s="20" t="s">
        <v>4711</v>
      </c>
      <c r="E4979" s="89" t="s">
        <v>13</v>
      </c>
      <c r="F4979" s="89" t="s">
        <v>13</v>
      </c>
      <c r="G4979" s="89" t="s">
        <v>29</v>
      </c>
      <c r="H4979" s="89"/>
      <c r="I4979" s="89"/>
      <c r="J4979" s="89">
        <v>2067</v>
      </c>
      <c r="K4979" s="91" t="s">
        <v>19</v>
      </c>
    </row>
    <row r="4980" spans="2:11" ht="16.350000000000001" customHeight="1" thickBot="1" x14ac:dyDescent="0.45">
      <c r="B4980" s="90"/>
      <c r="C4980" s="90"/>
      <c r="D4980" s="48" t="s">
        <v>4712</v>
      </c>
      <c r="E4980" s="90"/>
      <c r="F4980" s="90"/>
      <c r="G4980" s="90"/>
      <c r="H4980" s="90"/>
      <c r="I4980" s="90"/>
      <c r="J4980" s="90"/>
      <c r="K4980" s="92"/>
    </row>
    <row r="4981" spans="2:11" ht="15.6" customHeight="1" x14ac:dyDescent="0.4">
      <c r="B4981" s="89">
        <v>2488</v>
      </c>
      <c r="C4981" s="89">
        <v>3038</v>
      </c>
      <c r="D4981" s="20" t="s">
        <v>4713</v>
      </c>
      <c r="E4981" s="89" t="s">
        <v>13</v>
      </c>
      <c r="F4981" s="89" t="s">
        <v>13</v>
      </c>
      <c r="G4981" s="89" t="s">
        <v>29</v>
      </c>
      <c r="H4981" s="89"/>
      <c r="I4981" s="89"/>
      <c r="J4981" s="89">
        <v>2063</v>
      </c>
      <c r="K4981" s="91" t="s">
        <v>19</v>
      </c>
    </row>
    <row r="4982" spans="2:11" ht="16.350000000000001" customHeight="1" thickBot="1" x14ac:dyDescent="0.45">
      <c r="B4982" s="90"/>
      <c r="C4982" s="90"/>
      <c r="D4982" s="48" t="s">
        <v>4714</v>
      </c>
      <c r="E4982" s="90"/>
      <c r="F4982" s="90"/>
      <c r="G4982" s="90"/>
      <c r="H4982" s="90"/>
      <c r="I4982" s="90"/>
      <c r="J4982" s="90"/>
      <c r="K4982" s="92"/>
    </row>
    <row r="4983" spans="2:11" ht="15.6" customHeight="1" x14ac:dyDescent="0.4">
      <c r="B4983" s="89">
        <v>2489</v>
      </c>
      <c r="C4983" s="89">
        <v>3039</v>
      </c>
      <c r="D4983" s="20" t="s">
        <v>4715</v>
      </c>
      <c r="E4983" s="89" t="s">
        <v>189</v>
      </c>
      <c r="F4983" s="89" t="s">
        <v>13</v>
      </c>
      <c r="G4983" s="89" t="s">
        <v>29</v>
      </c>
      <c r="H4983" s="89"/>
      <c r="I4983" s="89"/>
      <c r="J4983" s="89">
        <v>2035</v>
      </c>
      <c r="K4983" s="91" t="s">
        <v>19</v>
      </c>
    </row>
    <row r="4984" spans="2:11" ht="16.350000000000001" customHeight="1" thickBot="1" x14ac:dyDescent="0.45">
      <c r="B4984" s="90"/>
      <c r="C4984" s="90"/>
      <c r="D4984" s="48" t="s">
        <v>4716</v>
      </c>
      <c r="E4984" s="90"/>
      <c r="F4984" s="90"/>
      <c r="G4984" s="90"/>
      <c r="H4984" s="90"/>
      <c r="I4984" s="90"/>
      <c r="J4984" s="90"/>
      <c r="K4984" s="92"/>
    </row>
    <row r="4985" spans="2:11" ht="15.6" customHeight="1" x14ac:dyDescent="0.4">
      <c r="B4985" s="89">
        <v>2490</v>
      </c>
      <c r="C4985" s="89">
        <v>3040</v>
      </c>
      <c r="D4985" s="20" t="s">
        <v>4717</v>
      </c>
      <c r="E4985" s="89">
        <v>90</v>
      </c>
      <c r="F4985" s="89" t="s">
        <v>57</v>
      </c>
      <c r="G4985" s="89" t="s">
        <v>22</v>
      </c>
      <c r="H4985" s="89">
        <v>7</v>
      </c>
      <c r="I4985" s="89">
        <v>2</v>
      </c>
      <c r="J4985" s="89">
        <v>2265</v>
      </c>
      <c r="K4985" s="91" t="s">
        <v>15</v>
      </c>
    </row>
    <row r="4986" spans="2:11" ht="16.350000000000001" customHeight="1" thickBot="1" x14ac:dyDescent="0.45">
      <c r="B4986" s="90"/>
      <c r="C4986" s="90"/>
      <c r="D4986" s="48" t="s">
        <v>4718</v>
      </c>
      <c r="E4986" s="90"/>
      <c r="F4986" s="90"/>
      <c r="G4986" s="90"/>
      <c r="H4986" s="90"/>
      <c r="I4986" s="90"/>
      <c r="J4986" s="90"/>
      <c r="K4986" s="92"/>
    </row>
    <row r="4987" spans="2:11" ht="15.6" customHeight="1" x14ac:dyDescent="0.4">
      <c r="B4987" s="89">
        <v>2491</v>
      </c>
      <c r="C4987" s="89">
        <v>3041</v>
      </c>
      <c r="D4987" s="20" t="s">
        <v>4719</v>
      </c>
      <c r="E4987" s="89" t="s">
        <v>13</v>
      </c>
      <c r="F4987" s="89" t="s">
        <v>13</v>
      </c>
      <c r="G4987" s="89" t="s">
        <v>1009</v>
      </c>
      <c r="H4987" s="89"/>
      <c r="I4987" s="89"/>
      <c r="J4987" s="89">
        <v>2022</v>
      </c>
      <c r="K4987" s="91" t="s">
        <v>19</v>
      </c>
    </row>
    <row r="4988" spans="2:11" ht="16.350000000000001" customHeight="1" thickBot="1" x14ac:dyDescent="0.45">
      <c r="B4988" s="90"/>
      <c r="C4988" s="90"/>
      <c r="D4988" s="48" t="s">
        <v>4720</v>
      </c>
      <c r="E4988" s="90"/>
      <c r="F4988" s="90"/>
      <c r="G4988" s="90"/>
      <c r="H4988" s="90"/>
      <c r="I4988" s="90"/>
      <c r="J4988" s="90"/>
      <c r="K4988" s="92"/>
    </row>
    <row r="4989" spans="2:11" ht="15.6" customHeight="1" x14ac:dyDescent="0.4">
      <c r="B4989" s="89">
        <v>2492</v>
      </c>
      <c r="C4989" s="89">
        <v>3042</v>
      </c>
      <c r="D4989" s="20" t="s">
        <v>4721</v>
      </c>
      <c r="E4989" s="89" t="s">
        <v>13</v>
      </c>
      <c r="F4989" s="89" t="s">
        <v>13</v>
      </c>
      <c r="G4989" s="89" t="s">
        <v>29</v>
      </c>
      <c r="H4989" s="89"/>
      <c r="I4989" s="89"/>
      <c r="J4989" s="89">
        <v>2081</v>
      </c>
      <c r="K4989" s="91" t="s">
        <v>19</v>
      </c>
    </row>
    <row r="4990" spans="2:11" ht="16.350000000000001" customHeight="1" thickBot="1" x14ac:dyDescent="0.45">
      <c r="B4990" s="90"/>
      <c r="C4990" s="90"/>
      <c r="D4990" s="48" t="s">
        <v>4722</v>
      </c>
      <c r="E4990" s="90"/>
      <c r="F4990" s="90"/>
      <c r="G4990" s="90"/>
      <c r="H4990" s="90"/>
      <c r="I4990" s="90"/>
      <c r="J4990" s="90"/>
      <c r="K4990" s="92"/>
    </row>
    <row r="4991" spans="2:11" ht="15.6" customHeight="1" x14ac:dyDescent="0.4">
      <c r="B4991" s="89">
        <v>2493</v>
      </c>
      <c r="C4991" s="89">
        <v>3043</v>
      </c>
      <c r="D4991" s="20" t="s">
        <v>4723</v>
      </c>
      <c r="E4991" s="89">
        <v>82</v>
      </c>
      <c r="F4991" s="89" t="s">
        <v>13</v>
      </c>
      <c r="G4991" s="89" t="s">
        <v>32</v>
      </c>
      <c r="H4991" s="89"/>
      <c r="I4991" s="89"/>
      <c r="J4991" s="89">
        <v>2050</v>
      </c>
      <c r="K4991" s="91" t="s">
        <v>19</v>
      </c>
    </row>
    <row r="4992" spans="2:11" ht="16.350000000000001" customHeight="1" thickBot="1" x14ac:dyDescent="0.45">
      <c r="B4992" s="90"/>
      <c r="C4992" s="90"/>
      <c r="D4992" s="48" t="s">
        <v>4724</v>
      </c>
      <c r="E4992" s="90"/>
      <c r="F4992" s="90"/>
      <c r="G4992" s="90"/>
      <c r="H4992" s="90"/>
      <c r="I4992" s="90"/>
      <c r="J4992" s="90"/>
      <c r="K4992" s="92"/>
    </row>
    <row r="4993" spans="2:11" ht="15.6" customHeight="1" x14ac:dyDescent="0.4">
      <c r="B4993" s="89">
        <v>2494</v>
      </c>
      <c r="C4993" s="89">
        <v>3044</v>
      </c>
      <c r="D4993" s="20" t="s">
        <v>4725</v>
      </c>
      <c r="E4993" s="89" t="s">
        <v>13</v>
      </c>
      <c r="F4993" s="89" t="s">
        <v>13</v>
      </c>
      <c r="G4993" s="89" t="s">
        <v>29</v>
      </c>
      <c r="H4993" s="89"/>
      <c r="I4993" s="89"/>
      <c r="J4993" s="89">
        <v>2038</v>
      </c>
      <c r="K4993" s="91" t="s">
        <v>19</v>
      </c>
    </row>
    <row r="4994" spans="2:11" ht="16.350000000000001" customHeight="1" thickBot="1" x14ac:dyDescent="0.45">
      <c r="B4994" s="90"/>
      <c r="C4994" s="90"/>
      <c r="D4994" s="48" t="s">
        <v>4726</v>
      </c>
      <c r="E4994" s="90"/>
      <c r="F4994" s="90"/>
      <c r="G4994" s="90"/>
      <c r="H4994" s="90"/>
      <c r="I4994" s="90"/>
      <c r="J4994" s="90"/>
      <c r="K4994" s="92"/>
    </row>
    <row r="4995" spans="2:11" ht="15.6" customHeight="1" x14ac:dyDescent="0.4">
      <c r="B4995" s="89">
        <v>2495</v>
      </c>
      <c r="C4995" s="89">
        <v>4057</v>
      </c>
      <c r="D4995" s="20" t="s">
        <v>6320</v>
      </c>
      <c r="E4995" s="89" t="s">
        <v>510</v>
      </c>
      <c r="F4995" s="89" t="s">
        <v>13</v>
      </c>
      <c r="G4995" s="89" t="s">
        <v>29</v>
      </c>
      <c r="H4995" s="89"/>
      <c r="I4995" s="89"/>
      <c r="J4995" s="89">
        <v>2100</v>
      </c>
      <c r="K4995" s="91" t="s">
        <v>15</v>
      </c>
    </row>
    <row r="4996" spans="2:11" ht="16.350000000000001" customHeight="1" thickBot="1" x14ac:dyDescent="0.45">
      <c r="B4996" s="90"/>
      <c r="C4996" s="90"/>
      <c r="D4996" s="48" t="s">
        <v>6116</v>
      </c>
      <c r="E4996" s="90"/>
      <c r="F4996" s="90"/>
      <c r="G4996" s="90"/>
      <c r="H4996" s="90"/>
      <c r="I4996" s="90"/>
      <c r="J4996" s="90"/>
      <c r="K4996" s="92"/>
    </row>
    <row r="4997" spans="2:11" ht="15.6" customHeight="1" x14ac:dyDescent="0.4">
      <c r="B4997" s="89">
        <v>2496</v>
      </c>
      <c r="C4997" s="89">
        <v>3045</v>
      </c>
      <c r="D4997" s="20" t="s">
        <v>4727</v>
      </c>
      <c r="E4997" s="89">
        <v>85</v>
      </c>
      <c r="F4997" s="89" t="s">
        <v>13</v>
      </c>
      <c r="G4997" s="89" t="s">
        <v>29</v>
      </c>
      <c r="H4997" s="89"/>
      <c r="I4997" s="89"/>
      <c r="J4997" s="89">
        <v>2035</v>
      </c>
      <c r="K4997" s="91" t="s">
        <v>19</v>
      </c>
    </row>
    <row r="4998" spans="2:11" ht="16.350000000000001" customHeight="1" thickBot="1" x14ac:dyDescent="0.45">
      <c r="B4998" s="90"/>
      <c r="C4998" s="90"/>
      <c r="D4998" s="48" t="s">
        <v>4728</v>
      </c>
      <c r="E4998" s="90"/>
      <c r="F4998" s="90"/>
      <c r="G4998" s="90"/>
      <c r="H4998" s="90"/>
      <c r="I4998" s="90"/>
      <c r="J4998" s="90"/>
      <c r="K4998" s="92"/>
    </row>
    <row r="4999" spans="2:11" ht="15.6" customHeight="1" x14ac:dyDescent="0.4">
      <c r="B4999" s="89">
        <v>2497</v>
      </c>
      <c r="C4999" s="89">
        <v>3046</v>
      </c>
      <c r="D4999" s="20" t="s">
        <v>4729</v>
      </c>
      <c r="E4999" s="89" t="s">
        <v>13</v>
      </c>
      <c r="F4999" s="89" t="s">
        <v>13</v>
      </c>
      <c r="G4999" s="89" t="s">
        <v>29</v>
      </c>
      <c r="H4999" s="89"/>
      <c r="I4999" s="89"/>
      <c r="J4999" s="89">
        <v>2055</v>
      </c>
      <c r="K4999" s="91" t="s">
        <v>19</v>
      </c>
    </row>
    <row r="5000" spans="2:11" ht="16.350000000000001" customHeight="1" thickBot="1" x14ac:dyDescent="0.45">
      <c r="B5000" s="90"/>
      <c r="C5000" s="90"/>
      <c r="D5000" s="48" t="s">
        <v>4730</v>
      </c>
      <c r="E5000" s="90"/>
      <c r="F5000" s="90"/>
      <c r="G5000" s="90"/>
      <c r="H5000" s="90"/>
      <c r="I5000" s="90"/>
      <c r="J5000" s="90"/>
      <c r="K5000" s="92"/>
    </row>
    <row r="5001" spans="2:11" ht="15.6" customHeight="1" x14ac:dyDescent="0.4">
      <c r="B5001" s="89">
        <v>2498</v>
      </c>
      <c r="C5001" s="89">
        <v>3047</v>
      </c>
      <c r="D5001" s="20" t="s">
        <v>4731</v>
      </c>
      <c r="E5001" s="89" t="s">
        <v>13</v>
      </c>
      <c r="F5001" s="89" t="s">
        <v>13</v>
      </c>
      <c r="G5001" s="89" t="s">
        <v>29</v>
      </c>
      <c r="H5001" s="89"/>
      <c r="I5001" s="89"/>
      <c r="J5001" s="89">
        <v>1935</v>
      </c>
      <c r="K5001" s="91" t="s">
        <v>19</v>
      </c>
    </row>
    <row r="5002" spans="2:11" ht="16.350000000000001" customHeight="1" thickBot="1" x14ac:dyDescent="0.45">
      <c r="B5002" s="90"/>
      <c r="C5002" s="90"/>
      <c r="D5002" s="48" t="s">
        <v>4732</v>
      </c>
      <c r="E5002" s="90"/>
      <c r="F5002" s="90"/>
      <c r="G5002" s="90"/>
      <c r="H5002" s="90"/>
      <c r="I5002" s="90"/>
      <c r="J5002" s="90"/>
      <c r="K5002" s="92"/>
    </row>
    <row r="5003" spans="2:11" ht="15.6" customHeight="1" x14ac:dyDescent="0.4">
      <c r="B5003" s="89">
        <v>2499</v>
      </c>
      <c r="C5003" s="89">
        <v>3048</v>
      </c>
      <c r="D5003" s="20" t="s">
        <v>4733</v>
      </c>
      <c r="E5003" s="89">
        <v>38</v>
      </c>
      <c r="F5003" s="89" t="s">
        <v>13</v>
      </c>
      <c r="G5003" s="89" t="s">
        <v>32</v>
      </c>
      <c r="H5003" s="89"/>
      <c r="I5003" s="89"/>
      <c r="J5003" s="89">
        <v>2058</v>
      </c>
      <c r="K5003" s="91" t="s">
        <v>19</v>
      </c>
    </row>
    <row r="5004" spans="2:11" ht="16.350000000000001" customHeight="1" thickBot="1" x14ac:dyDescent="0.45">
      <c r="B5004" s="90"/>
      <c r="C5004" s="90"/>
      <c r="D5004" s="48" t="s">
        <v>4734</v>
      </c>
      <c r="E5004" s="90"/>
      <c r="F5004" s="90"/>
      <c r="G5004" s="90"/>
      <c r="H5004" s="90"/>
      <c r="I5004" s="90"/>
      <c r="J5004" s="90"/>
      <c r="K5004" s="92"/>
    </row>
    <row r="5005" spans="2:11" ht="15.6" customHeight="1" x14ac:dyDescent="0.4">
      <c r="B5005" s="89">
        <v>2500</v>
      </c>
      <c r="C5005" s="89">
        <v>3049</v>
      </c>
      <c r="D5005" s="20" t="s">
        <v>4735</v>
      </c>
      <c r="E5005" s="89">
        <v>56</v>
      </c>
      <c r="F5005" s="89" t="s">
        <v>13</v>
      </c>
      <c r="G5005" s="89" t="s">
        <v>239</v>
      </c>
      <c r="H5005" s="89"/>
      <c r="I5005" s="89"/>
      <c r="J5005" s="89">
        <v>1985</v>
      </c>
      <c r="K5005" s="91" t="s">
        <v>19</v>
      </c>
    </row>
    <row r="5006" spans="2:11" ht="16.350000000000001" customHeight="1" thickBot="1" x14ac:dyDescent="0.45">
      <c r="B5006" s="90"/>
      <c r="C5006" s="90"/>
      <c r="D5006" s="48" t="s">
        <v>4736</v>
      </c>
      <c r="E5006" s="90"/>
      <c r="F5006" s="90"/>
      <c r="G5006" s="90"/>
      <c r="H5006" s="90"/>
      <c r="I5006" s="90"/>
      <c r="J5006" s="90"/>
      <c r="K5006" s="92"/>
    </row>
    <row r="5007" spans="2:11" ht="15.6" customHeight="1" x14ac:dyDescent="0.4">
      <c r="B5007" s="89">
        <v>2501</v>
      </c>
      <c r="C5007" s="89">
        <v>3050</v>
      </c>
      <c r="D5007" s="20" t="s">
        <v>4737</v>
      </c>
      <c r="E5007" s="89">
        <v>81</v>
      </c>
      <c r="F5007" s="89" t="s">
        <v>13</v>
      </c>
      <c r="G5007" s="89" t="s">
        <v>4738</v>
      </c>
      <c r="H5007" s="89"/>
      <c r="I5007" s="89"/>
      <c r="J5007" s="89">
        <v>2023</v>
      </c>
      <c r="K5007" s="91" t="s">
        <v>19</v>
      </c>
    </row>
    <row r="5008" spans="2:11" ht="16.350000000000001" customHeight="1" thickBot="1" x14ac:dyDescent="0.45">
      <c r="B5008" s="90"/>
      <c r="C5008" s="90"/>
      <c r="D5008" s="48" t="s">
        <v>4739</v>
      </c>
      <c r="E5008" s="90"/>
      <c r="F5008" s="90"/>
      <c r="G5008" s="90"/>
      <c r="H5008" s="90"/>
      <c r="I5008" s="90"/>
      <c r="J5008" s="90"/>
      <c r="K5008" s="92"/>
    </row>
    <row r="5009" spans="2:11" ht="15.6" customHeight="1" x14ac:dyDescent="0.4">
      <c r="B5009" s="89">
        <v>2502</v>
      </c>
      <c r="C5009" s="89">
        <v>3051</v>
      </c>
      <c r="D5009" s="20" t="s">
        <v>4740</v>
      </c>
      <c r="E5009" s="89" t="s">
        <v>13</v>
      </c>
      <c r="F5009" s="89" t="s">
        <v>13</v>
      </c>
      <c r="G5009" s="89" t="s">
        <v>169</v>
      </c>
      <c r="H5009" s="89"/>
      <c r="I5009" s="89"/>
      <c r="J5009" s="89">
        <v>2088</v>
      </c>
      <c r="K5009" s="91" t="s">
        <v>19</v>
      </c>
    </row>
    <row r="5010" spans="2:11" ht="16.350000000000001" customHeight="1" thickBot="1" x14ac:dyDescent="0.45">
      <c r="B5010" s="90"/>
      <c r="C5010" s="90"/>
      <c r="D5010" s="48" t="s">
        <v>4741</v>
      </c>
      <c r="E5010" s="90"/>
      <c r="F5010" s="90"/>
      <c r="G5010" s="90"/>
      <c r="H5010" s="90"/>
      <c r="I5010" s="90"/>
      <c r="J5010" s="90"/>
      <c r="K5010" s="92"/>
    </row>
    <row r="5011" spans="2:11" ht="15.6" customHeight="1" x14ac:dyDescent="0.4">
      <c r="B5011" s="89">
        <v>2503</v>
      </c>
      <c r="C5011" s="89">
        <v>4065</v>
      </c>
      <c r="D5011" s="20" t="s">
        <v>6124</v>
      </c>
      <c r="E5011" s="89" t="s">
        <v>13</v>
      </c>
      <c r="F5011" s="89" t="s">
        <v>13</v>
      </c>
      <c r="G5011" s="89" t="s">
        <v>22</v>
      </c>
      <c r="H5011" s="89"/>
      <c r="I5011" s="89"/>
      <c r="J5011" s="89">
        <v>2080</v>
      </c>
      <c r="K5011" s="91" t="s">
        <v>15</v>
      </c>
    </row>
    <row r="5012" spans="2:11" ht="16.350000000000001" customHeight="1" thickBot="1" x14ac:dyDescent="0.45">
      <c r="B5012" s="90"/>
      <c r="C5012" s="90"/>
      <c r="D5012" s="48" t="s">
        <v>6327</v>
      </c>
      <c r="E5012" s="90"/>
      <c r="F5012" s="90"/>
      <c r="G5012" s="90"/>
      <c r="H5012" s="90"/>
      <c r="I5012" s="90"/>
      <c r="J5012" s="90"/>
      <c r="K5012" s="92"/>
    </row>
    <row r="5013" spans="2:11" ht="15.6" customHeight="1" x14ac:dyDescent="0.4">
      <c r="B5013" s="89">
        <v>2504</v>
      </c>
      <c r="C5013" s="89">
        <v>3052</v>
      </c>
      <c r="D5013" s="20" t="s">
        <v>4742</v>
      </c>
      <c r="E5013" s="89">
        <v>44</v>
      </c>
      <c r="F5013" s="89" t="s">
        <v>13</v>
      </c>
      <c r="G5013" s="89" t="s">
        <v>32</v>
      </c>
      <c r="H5013" s="89"/>
      <c r="I5013" s="89"/>
      <c r="J5013" s="89">
        <v>1997</v>
      </c>
      <c r="K5013" s="91" t="s">
        <v>19</v>
      </c>
    </row>
    <row r="5014" spans="2:11" ht="16.25" customHeight="1" thickBot="1" x14ac:dyDescent="0.45">
      <c r="B5014" s="90"/>
      <c r="C5014" s="90"/>
      <c r="D5014" s="48" t="s">
        <v>4743</v>
      </c>
      <c r="E5014" s="90"/>
      <c r="F5014" s="90"/>
      <c r="G5014" s="90"/>
      <c r="H5014" s="90"/>
      <c r="I5014" s="90"/>
      <c r="J5014" s="90"/>
      <c r="K5014" s="92"/>
    </row>
    <row r="5015" spans="2:11" ht="15.6" customHeight="1" x14ac:dyDescent="0.4">
      <c r="B5015" s="89">
        <v>2505</v>
      </c>
      <c r="C5015" s="89">
        <v>3053</v>
      </c>
      <c r="D5015" s="20" t="s">
        <v>4744</v>
      </c>
      <c r="E5015" s="89">
        <v>86</v>
      </c>
      <c r="F5015" s="89" t="s">
        <v>13</v>
      </c>
      <c r="G5015" s="89" t="s">
        <v>32</v>
      </c>
      <c r="H5015" s="89"/>
      <c r="I5015" s="89"/>
      <c r="J5015" s="89">
        <v>2025</v>
      </c>
      <c r="K5015" s="91" t="s">
        <v>19</v>
      </c>
    </row>
    <row r="5016" spans="2:11" ht="16.350000000000001" customHeight="1" thickBot="1" x14ac:dyDescent="0.45">
      <c r="B5016" s="90"/>
      <c r="C5016" s="90"/>
      <c r="D5016" s="48" t="s">
        <v>4745</v>
      </c>
      <c r="E5016" s="90"/>
      <c r="F5016" s="90"/>
      <c r="G5016" s="90"/>
      <c r="H5016" s="90"/>
      <c r="I5016" s="90"/>
      <c r="J5016" s="90"/>
      <c r="K5016" s="92"/>
    </row>
    <row r="5017" spans="2:11" ht="15.6" customHeight="1" x14ac:dyDescent="0.4">
      <c r="B5017" s="89">
        <v>2506</v>
      </c>
      <c r="C5017" s="89">
        <v>3054</v>
      </c>
      <c r="D5017" s="20" t="s">
        <v>4746</v>
      </c>
      <c r="E5017" s="89">
        <v>39</v>
      </c>
      <c r="F5017" s="89" t="s">
        <v>13</v>
      </c>
      <c r="G5017" s="89" t="s">
        <v>29</v>
      </c>
      <c r="H5017" s="89"/>
      <c r="I5017" s="89"/>
      <c r="J5017" s="89">
        <v>2098</v>
      </c>
      <c r="K5017" s="91" t="s">
        <v>19</v>
      </c>
    </row>
    <row r="5018" spans="2:11" ht="16.350000000000001" customHeight="1" thickBot="1" x14ac:dyDescent="0.45">
      <c r="B5018" s="90"/>
      <c r="C5018" s="90"/>
      <c r="D5018" s="48" t="s">
        <v>4747</v>
      </c>
      <c r="E5018" s="90"/>
      <c r="F5018" s="90"/>
      <c r="G5018" s="90"/>
      <c r="H5018" s="90"/>
      <c r="I5018" s="90"/>
      <c r="J5018" s="90"/>
      <c r="K5018" s="92"/>
    </row>
    <row r="5019" spans="2:11" ht="15.6" customHeight="1" x14ac:dyDescent="0.4">
      <c r="B5019" s="89">
        <v>2507</v>
      </c>
      <c r="C5019" s="89">
        <v>3055</v>
      </c>
      <c r="D5019" s="20" t="s">
        <v>4748</v>
      </c>
      <c r="E5019" s="89">
        <v>60</v>
      </c>
      <c r="F5019" s="89" t="s">
        <v>13</v>
      </c>
      <c r="G5019" s="89" t="s">
        <v>169</v>
      </c>
      <c r="H5019" s="89"/>
      <c r="I5019" s="89"/>
      <c r="J5019" s="89">
        <v>2065</v>
      </c>
      <c r="K5019" s="91" t="s">
        <v>19</v>
      </c>
    </row>
    <row r="5020" spans="2:11" ht="16.350000000000001" customHeight="1" thickBot="1" x14ac:dyDescent="0.45">
      <c r="B5020" s="90"/>
      <c r="C5020" s="90"/>
      <c r="D5020" s="48" t="s">
        <v>4749</v>
      </c>
      <c r="E5020" s="90"/>
      <c r="F5020" s="90"/>
      <c r="G5020" s="90"/>
      <c r="H5020" s="90"/>
      <c r="I5020" s="90"/>
      <c r="J5020" s="90"/>
      <c r="K5020" s="92"/>
    </row>
    <row r="5021" spans="2:11" ht="15.6" customHeight="1" x14ac:dyDescent="0.4">
      <c r="B5021" s="89">
        <v>2508</v>
      </c>
      <c r="C5021" s="89">
        <v>4176</v>
      </c>
      <c r="D5021" s="20" t="s">
        <v>6435</v>
      </c>
      <c r="E5021" s="89" t="s">
        <v>13</v>
      </c>
      <c r="F5021" s="89" t="s">
        <v>13</v>
      </c>
      <c r="G5021" s="89" t="s">
        <v>494</v>
      </c>
      <c r="H5021" s="89">
        <v>9</v>
      </c>
      <c r="I5021" s="89">
        <v>0</v>
      </c>
      <c r="J5021" s="89">
        <v>2100</v>
      </c>
      <c r="K5021" s="91" t="s">
        <v>15</v>
      </c>
    </row>
    <row r="5022" spans="2:11" ht="16.350000000000001" customHeight="1" thickBot="1" x14ac:dyDescent="0.45">
      <c r="B5022" s="90"/>
      <c r="C5022" s="90"/>
      <c r="D5022" s="48" t="s">
        <v>6439</v>
      </c>
      <c r="E5022" s="90"/>
      <c r="F5022" s="90"/>
      <c r="G5022" s="90"/>
      <c r="H5022" s="90"/>
      <c r="I5022" s="90"/>
      <c r="J5022" s="90"/>
      <c r="K5022" s="92"/>
    </row>
    <row r="5023" spans="2:11" ht="15.6" customHeight="1" x14ac:dyDescent="0.4">
      <c r="B5023" s="89">
        <v>2509</v>
      </c>
      <c r="C5023" s="89">
        <v>3056</v>
      </c>
      <c r="D5023" s="20" t="s">
        <v>4750</v>
      </c>
      <c r="E5023" s="89">
        <v>94</v>
      </c>
      <c r="F5023" s="89" t="s">
        <v>13</v>
      </c>
      <c r="G5023" s="89" t="s">
        <v>29</v>
      </c>
      <c r="H5023" s="89"/>
      <c r="I5023" s="89"/>
      <c r="J5023" s="89">
        <v>1993</v>
      </c>
      <c r="K5023" s="91" t="s">
        <v>19</v>
      </c>
    </row>
    <row r="5024" spans="2:11" ht="16.350000000000001" customHeight="1" thickBot="1" x14ac:dyDescent="0.45">
      <c r="B5024" s="90"/>
      <c r="C5024" s="90"/>
      <c r="D5024" s="48" t="s">
        <v>4751</v>
      </c>
      <c r="E5024" s="90"/>
      <c r="F5024" s="90"/>
      <c r="G5024" s="90"/>
      <c r="H5024" s="90"/>
      <c r="I5024" s="90"/>
      <c r="J5024" s="90"/>
      <c r="K5024" s="92"/>
    </row>
    <row r="5025" spans="2:11" ht="15.6" customHeight="1" x14ac:dyDescent="0.4">
      <c r="B5025" s="89">
        <v>2510</v>
      </c>
      <c r="C5025" s="89">
        <v>3827</v>
      </c>
      <c r="D5025" s="20" t="s">
        <v>4752</v>
      </c>
      <c r="E5025" s="89" t="s">
        <v>203</v>
      </c>
      <c r="F5025" s="89" t="s">
        <v>57</v>
      </c>
      <c r="G5025" s="89" t="s">
        <v>43</v>
      </c>
      <c r="H5025" s="89">
        <f>8+11</f>
        <v>19</v>
      </c>
      <c r="I5025" s="89">
        <f>-1+13</f>
        <v>12</v>
      </c>
      <c r="J5025" s="89">
        <v>2212</v>
      </c>
      <c r="K5025" s="91" t="s">
        <v>15</v>
      </c>
    </row>
    <row r="5026" spans="2:11" ht="16.350000000000001" customHeight="1" thickBot="1" x14ac:dyDescent="0.45">
      <c r="B5026" s="90"/>
      <c r="C5026" s="90"/>
      <c r="D5026" s="48" t="s">
        <v>4753</v>
      </c>
      <c r="E5026" s="90"/>
      <c r="F5026" s="90"/>
      <c r="G5026" s="90"/>
      <c r="H5026" s="90"/>
      <c r="I5026" s="90"/>
      <c r="J5026" s="90"/>
      <c r="K5026" s="92"/>
    </row>
    <row r="5027" spans="2:11" ht="15.6" customHeight="1" x14ac:dyDescent="0.4">
      <c r="B5027" s="89">
        <v>2511</v>
      </c>
      <c r="C5027" s="89">
        <v>3057</v>
      </c>
      <c r="D5027" s="20" t="s">
        <v>4754</v>
      </c>
      <c r="E5027" s="89">
        <v>50</v>
      </c>
      <c r="F5027" s="89" t="s">
        <v>13</v>
      </c>
      <c r="G5027" s="89" t="s">
        <v>29</v>
      </c>
      <c r="H5027" s="89"/>
      <c r="I5027" s="89"/>
      <c r="J5027" s="89">
        <v>2051</v>
      </c>
      <c r="K5027" s="91" t="s">
        <v>19</v>
      </c>
    </row>
    <row r="5028" spans="2:11" ht="16.350000000000001" customHeight="1" thickBot="1" x14ac:dyDescent="0.45">
      <c r="B5028" s="90"/>
      <c r="C5028" s="90"/>
      <c r="D5028" s="48" t="s">
        <v>4755</v>
      </c>
      <c r="E5028" s="90"/>
      <c r="F5028" s="90"/>
      <c r="G5028" s="90"/>
      <c r="H5028" s="90"/>
      <c r="I5028" s="90"/>
      <c r="J5028" s="90"/>
      <c r="K5028" s="92"/>
    </row>
    <row r="5029" spans="2:11" ht="15.6" customHeight="1" x14ac:dyDescent="0.4">
      <c r="B5029" s="89">
        <v>2512</v>
      </c>
      <c r="C5029" s="89">
        <v>3058</v>
      </c>
      <c r="D5029" s="20" t="s">
        <v>4756</v>
      </c>
      <c r="E5029" s="89" t="s">
        <v>13</v>
      </c>
      <c r="F5029" s="89" t="s">
        <v>13</v>
      </c>
      <c r="G5029" s="89" t="s">
        <v>79</v>
      </c>
      <c r="H5029" s="89"/>
      <c r="I5029" s="89"/>
      <c r="J5029" s="89">
        <v>2031</v>
      </c>
      <c r="K5029" s="91" t="s">
        <v>19</v>
      </c>
    </row>
    <row r="5030" spans="2:11" ht="16.350000000000001" customHeight="1" thickBot="1" x14ac:dyDescent="0.45">
      <c r="B5030" s="90"/>
      <c r="C5030" s="90"/>
      <c r="D5030" s="48" t="s">
        <v>4757</v>
      </c>
      <c r="E5030" s="90"/>
      <c r="F5030" s="90"/>
      <c r="G5030" s="90"/>
      <c r="H5030" s="90"/>
      <c r="I5030" s="90"/>
      <c r="J5030" s="90"/>
      <c r="K5030" s="92"/>
    </row>
    <row r="5031" spans="2:11" ht="15.6" customHeight="1" x14ac:dyDescent="0.4">
      <c r="B5031" s="89">
        <v>2513</v>
      </c>
      <c r="C5031" s="89">
        <v>3059</v>
      </c>
      <c r="D5031" s="20" t="s">
        <v>4758</v>
      </c>
      <c r="E5031" s="89">
        <v>53</v>
      </c>
      <c r="F5031" s="89" t="s">
        <v>13</v>
      </c>
      <c r="G5031" s="89" t="s">
        <v>29</v>
      </c>
      <c r="H5031" s="89"/>
      <c r="I5031" s="89"/>
      <c r="J5031" s="89">
        <v>2056</v>
      </c>
      <c r="K5031" s="91" t="s">
        <v>19</v>
      </c>
    </row>
    <row r="5032" spans="2:11" ht="16.350000000000001" customHeight="1" thickBot="1" x14ac:dyDescent="0.45">
      <c r="B5032" s="90"/>
      <c r="C5032" s="90"/>
      <c r="D5032" s="48" t="s">
        <v>4759</v>
      </c>
      <c r="E5032" s="90"/>
      <c r="F5032" s="90"/>
      <c r="G5032" s="90"/>
      <c r="H5032" s="90"/>
      <c r="I5032" s="90"/>
      <c r="J5032" s="90"/>
      <c r="K5032" s="92"/>
    </row>
    <row r="5033" spans="2:11" ht="15.6" customHeight="1" x14ac:dyDescent="0.4">
      <c r="B5033" s="89">
        <v>2514</v>
      </c>
      <c r="C5033" s="89">
        <v>3060</v>
      </c>
      <c r="D5033" s="20" t="s">
        <v>4760</v>
      </c>
      <c r="E5033" s="89">
        <v>58</v>
      </c>
      <c r="F5033" s="89" t="s">
        <v>134</v>
      </c>
      <c r="G5033" s="89" t="s">
        <v>469</v>
      </c>
      <c r="H5033" s="89"/>
      <c r="I5033" s="89"/>
      <c r="J5033" s="89">
        <v>2306</v>
      </c>
      <c r="K5033" s="91" t="s">
        <v>19</v>
      </c>
    </row>
    <row r="5034" spans="2:11" ht="16.350000000000001" customHeight="1" thickBot="1" x14ac:dyDescent="0.45">
      <c r="B5034" s="90"/>
      <c r="C5034" s="90"/>
      <c r="D5034" s="48" t="s">
        <v>4761</v>
      </c>
      <c r="E5034" s="90"/>
      <c r="F5034" s="90"/>
      <c r="G5034" s="90"/>
      <c r="H5034" s="90"/>
      <c r="I5034" s="90"/>
      <c r="J5034" s="90"/>
      <c r="K5034" s="92"/>
    </row>
    <row r="5035" spans="2:11" ht="15.6" customHeight="1" x14ac:dyDescent="0.4">
      <c r="B5035" s="89">
        <v>2515</v>
      </c>
      <c r="C5035" s="89">
        <v>3061</v>
      </c>
      <c r="D5035" s="20" t="s">
        <v>4762</v>
      </c>
      <c r="E5035" s="89">
        <v>40</v>
      </c>
      <c r="F5035" s="89" t="s">
        <v>13</v>
      </c>
      <c r="G5035" s="89" t="s">
        <v>169</v>
      </c>
      <c r="H5035" s="89"/>
      <c r="I5035" s="89"/>
      <c r="J5035" s="89">
        <v>2046</v>
      </c>
      <c r="K5035" s="91" t="s">
        <v>19</v>
      </c>
    </row>
    <row r="5036" spans="2:11" ht="16.350000000000001" customHeight="1" thickBot="1" x14ac:dyDescent="0.45">
      <c r="B5036" s="90"/>
      <c r="C5036" s="90"/>
      <c r="D5036" s="48" t="s">
        <v>4763</v>
      </c>
      <c r="E5036" s="90"/>
      <c r="F5036" s="90"/>
      <c r="G5036" s="90"/>
      <c r="H5036" s="90"/>
      <c r="I5036" s="90"/>
      <c r="J5036" s="90"/>
      <c r="K5036" s="92"/>
    </row>
    <row r="5037" spans="2:11" ht="15.6" customHeight="1" x14ac:dyDescent="0.4">
      <c r="B5037" s="89">
        <v>2516</v>
      </c>
      <c r="C5037" s="89">
        <v>3062</v>
      </c>
      <c r="D5037" s="20" t="s">
        <v>4764</v>
      </c>
      <c r="E5037" s="89">
        <v>56</v>
      </c>
      <c r="F5037" s="89" t="s">
        <v>13</v>
      </c>
      <c r="G5037" s="89" t="s">
        <v>32</v>
      </c>
      <c r="H5037" s="89"/>
      <c r="I5037" s="89"/>
      <c r="J5037" s="89">
        <v>2142</v>
      </c>
      <c r="K5037" s="91" t="s">
        <v>19</v>
      </c>
    </row>
    <row r="5038" spans="2:11" ht="16.350000000000001" customHeight="1" thickBot="1" x14ac:dyDescent="0.45">
      <c r="B5038" s="90"/>
      <c r="C5038" s="90"/>
      <c r="D5038" s="48" t="s">
        <v>4765</v>
      </c>
      <c r="E5038" s="90"/>
      <c r="F5038" s="90"/>
      <c r="G5038" s="90"/>
      <c r="H5038" s="90"/>
      <c r="I5038" s="90"/>
      <c r="J5038" s="90"/>
      <c r="K5038" s="92"/>
    </row>
    <row r="5039" spans="2:11" ht="15.6" customHeight="1" x14ac:dyDescent="0.4">
      <c r="B5039" s="89">
        <v>2517</v>
      </c>
      <c r="C5039" s="89">
        <v>3063</v>
      </c>
      <c r="D5039" s="20" t="s">
        <v>4766</v>
      </c>
      <c r="E5039" s="89">
        <v>98</v>
      </c>
      <c r="F5039" s="89" t="s">
        <v>13</v>
      </c>
      <c r="G5039" s="89" t="s">
        <v>79</v>
      </c>
      <c r="H5039" s="89"/>
      <c r="I5039" s="89"/>
      <c r="J5039" s="89">
        <v>2000</v>
      </c>
      <c r="K5039" s="91" t="s">
        <v>19</v>
      </c>
    </row>
    <row r="5040" spans="2:11" ht="16.350000000000001" customHeight="1" thickBot="1" x14ac:dyDescent="0.45">
      <c r="B5040" s="90"/>
      <c r="C5040" s="90"/>
      <c r="D5040" s="48" t="s">
        <v>4767</v>
      </c>
      <c r="E5040" s="90"/>
      <c r="F5040" s="90"/>
      <c r="G5040" s="90"/>
      <c r="H5040" s="90"/>
      <c r="I5040" s="90"/>
      <c r="J5040" s="90"/>
      <c r="K5040" s="92"/>
    </row>
    <row r="5041" spans="2:11" ht="15.6" customHeight="1" x14ac:dyDescent="0.4">
      <c r="B5041" s="89">
        <v>2518</v>
      </c>
      <c r="C5041" s="89">
        <v>3064</v>
      </c>
      <c r="D5041" s="20" t="s">
        <v>4768</v>
      </c>
      <c r="E5041" s="89" t="s">
        <v>13</v>
      </c>
      <c r="F5041" s="89" t="s">
        <v>13</v>
      </c>
      <c r="G5041" s="89" t="s">
        <v>32</v>
      </c>
      <c r="H5041" s="89"/>
      <c r="I5041" s="89"/>
      <c r="J5041" s="89">
        <v>2011</v>
      </c>
      <c r="K5041" s="91" t="s">
        <v>19</v>
      </c>
    </row>
    <row r="5042" spans="2:11" ht="16.350000000000001" customHeight="1" thickBot="1" x14ac:dyDescent="0.45">
      <c r="B5042" s="90"/>
      <c r="C5042" s="90"/>
      <c r="D5042" s="48" t="s">
        <v>4769</v>
      </c>
      <c r="E5042" s="90"/>
      <c r="F5042" s="90"/>
      <c r="G5042" s="90"/>
      <c r="H5042" s="90"/>
      <c r="I5042" s="90"/>
      <c r="J5042" s="90"/>
      <c r="K5042" s="92"/>
    </row>
    <row r="5043" spans="2:11" ht="15.6" customHeight="1" x14ac:dyDescent="0.4">
      <c r="B5043" s="89">
        <v>2519</v>
      </c>
      <c r="C5043" s="89">
        <v>3066</v>
      </c>
      <c r="D5043" s="20" t="s">
        <v>4770</v>
      </c>
      <c r="E5043" s="89" t="s">
        <v>46</v>
      </c>
      <c r="F5043" s="89" t="s">
        <v>13</v>
      </c>
      <c r="G5043" s="89" t="s">
        <v>29</v>
      </c>
      <c r="H5043" s="89"/>
      <c r="I5043" s="89"/>
      <c r="J5043" s="89">
        <v>2094</v>
      </c>
      <c r="K5043" s="91" t="s">
        <v>19</v>
      </c>
    </row>
    <row r="5044" spans="2:11" ht="16.350000000000001" customHeight="1" thickBot="1" x14ac:dyDescent="0.45">
      <c r="B5044" s="90"/>
      <c r="C5044" s="90"/>
      <c r="D5044" s="48" t="s">
        <v>4771</v>
      </c>
      <c r="E5044" s="90"/>
      <c r="F5044" s="90"/>
      <c r="G5044" s="90"/>
      <c r="H5044" s="90"/>
      <c r="I5044" s="90"/>
      <c r="J5044" s="90"/>
      <c r="K5044" s="92"/>
    </row>
    <row r="5045" spans="2:11" ht="15.6" customHeight="1" x14ac:dyDescent="0.4">
      <c r="B5045" s="89">
        <v>2520</v>
      </c>
      <c r="C5045" s="89">
        <v>3067</v>
      </c>
      <c r="D5045" s="20" t="s">
        <v>4772</v>
      </c>
      <c r="E5045" s="89">
        <v>38</v>
      </c>
      <c r="F5045" s="89" t="s">
        <v>13</v>
      </c>
      <c r="G5045" s="89" t="s">
        <v>54</v>
      </c>
      <c r="H5045" s="89"/>
      <c r="I5045" s="89"/>
      <c r="J5045" s="89">
        <v>2079</v>
      </c>
      <c r="K5045" s="91" t="s">
        <v>19</v>
      </c>
    </row>
    <row r="5046" spans="2:11" ht="16.350000000000001" customHeight="1" thickBot="1" x14ac:dyDescent="0.45">
      <c r="B5046" s="90"/>
      <c r="C5046" s="90"/>
      <c r="D5046" s="48" t="s">
        <v>4773</v>
      </c>
      <c r="E5046" s="90"/>
      <c r="F5046" s="90"/>
      <c r="G5046" s="90"/>
      <c r="H5046" s="90"/>
      <c r="I5046" s="90"/>
      <c r="J5046" s="90"/>
      <c r="K5046" s="92"/>
    </row>
    <row r="5047" spans="2:11" ht="15.6" customHeight="1" x14ac:dyDescent="0.4">
      <c r="B5047" s="89">
        <v>2521</v>
      </c>
      <c r="C5047" s="89">
        <v>3068</v>
      </c>
      <c r="D5047" s="20" t="s">
        <v>4774</v>
      </c>
      <c r="E5047" s="89" t="s">
        <v>62</v>
      </c>
      <c r="F5047" s="89" t="s">
        <v>13</v>
      </c>
      <c r="G5047" s="89" t="s">
        <v>29</v>
      </c>
      <c r="H5047" s="89"/>
      <c r="I5047" s="89"/>
      <c r="J5047" s="89">
        <v>2005</v>
      </c>
      <c r="K5047" s="91" t="s">
        <v>19</v>
      </c>
    </row>
    <row r="5048" spans="2:11" ht="16.350000000000001" customHeight="1" thickBot="1" x14ac:dyDescent="0.45">
      <c r="B5048" s="90"/>
      <c r="C5048" s="90"/>
      <c r="D5048" s="48" t="s">
        <v>4775</v>
      </c>
      <c r="E5048" s="90"/>
      <c r="F5048" s="90"/>
      <c r="G5048" s="90"/>
      <c r="H5048" s="90"/>
      <c r="I5048" s="90"/>
      <c r="J5048" s="90"/>
      <c r="K5048" s="92"/>
    </row>
    <row r="5049" spans="2:11" ht="15.6" customHeight="1" x14ac:dyDescent="0.4">
      <c r="B5049" s="89">
        <v>2522</v>
      </c>
      <c r="C5049" s="89">
        <v>3069</v>
      </c>
      <c r="D5049" s="20" t="s">
        <v>4776</v>
      </c>
      <c r="E5049" s="89">
        <v>91</v>
      </c>
      <c r="F5049" s="89" t="s">
        <v>13</v>
      </c>
      <c r="G5049" s="89" t="s">
        <v>29</v>
      </c>
      <c r="H5049" s="89"/>
      <c r="I5049" s="89"/>
      <c r="J5049" s="89">
        <v>2115</v>
      </c>
      <c r="K5049" s="91" t="s">
        <v>19</v>
      </c>
    </row>
    <row r="5050" spans="2:11" ht="16.350000000000001" customHeight="1" thickBot="1" x14ac:dyDescent="0.45">
      <c r="B5050" s="90"/>
      <c r="C5050" s="90"/>
      <c r="D5050" s="48" t="s">
        <v>4777</v>
      </c>
      <c r="E5050" s="90"/>
      <c r="F5050" s="90"/>
      <c r="G5050" s="90"/>
      <c r="H5050" s="90"/>
      <c r="I5050" s="90"/>
      <c r="J5050" s="90"/>
      <c r="K5050" s="92"/>
    </row>
    <row r="5051" spans="2:11" ht="15.6" customHeight="1" x14ac:dyDescent="0.4">
      <c r="B5051" s="89">
        <v>2523</v>
      </c>
      <c r="C5051" s="89">
        <v>3070</v>
      </c>
      <c r="D5051" s="20" t="s">
        <v>4778</v>
      </c>
      <c r="E5051" s="89">
        <v>96</v>
      </c>
      <c r="F5051" s="89" t="s">
        <v>13</v>
      </c>
      <c r="G5051" s="89" t="s">
        <v>212</v>
      </c>
      <c r="H5051" s="89"/>
      <c r="I5051" s="89"/>
      <c r="J5051" s="89">
        <v>1899</v>
      </c>
      <c r="K5051" s="91" t="s">
        <v>19</v>
      </c>
    </row>
    <row r="5052" spans="2:11" ht="16.350000000000001" customHeight="1" thickBot="1" x14ac:dyDescent="0.45">
      <c r="B5052" s="90"/>
      <c r="C5052" s="90"/>
      <c r="D5052" s="48" t="s">
        <v>4779</v>
      </c>
      <c r="E5052" s="90"/>
      <c r="F5052" s="90"/>
      <c r="G5052" s="90"/>
      <c r="H5052" s="90"/>
      <c r="I5052" s="90"/>
      <c r="J5052" s="90"/>
      <c r="K5052" s="92"/>
    </row>
    <row r="5053" spans="2:11" ht="15.6" customHeight="1" x14ac:dyDescent="0.4">
      <c r="B5053" s="89">
        <v>2524</v>
      </c>
      <c r="C5053" s="89">
        <v>4193</v>
      </c>
      <c r="D5053" s="20" t="s">
        <v>6462</v>
      </c>
      <c r="E5053" s="89" t="s">
        <v>6261</v>
      </c>
      <c r="F5053" s="89" t="s">
        <v>13</v>
      </c>
      <c r="G5053" s="89" t="s">
        <v>43</v>
      </c>
      <c r="H5053" s="89">
        <v>11</v>
      </c>
      <c r="I5053" s="89">
        <v>-17</v>
      </c>
      <c r="J5053" s="89">
        <v>2083</v>
      </c>
      <c r="K5053" s="91" t="s">
        <v>15</v>
      </c>
    </row>
    <row r="5054" spans="2:11" ht="16.350000000000001" customHeight="1" thickBot="1" x14ac:dyDescent="0.45">
      <c r="B5054" s="90"/>
      <c r="C5054" s="90"/>
      <c r="D5054" s="48" t="s">
        <v>6484</v>
      </c>
      <c r="E5054" s="90"/>
      <c r="F5054" s="90"/>
      <c r="G5054" s="90"/>
      <c r="H5054" s="90"/>
      <c r="I5054" s="90"/>
      <c r="J5054" s="90"/>
      <c r="K5054" s="92"/>
    </row>
    <row r="5055" spans="2:11" ht="15.6" customHeight="1" x14ac:dyDescent="0.4">
      <c r="B5055" s="89">
        <v>2525</v>
      </c>
      <c r="C5055" s="89">
        <v>3071</v>
      </c>
      <c r="D5055" s="20" t="s">
        <v>4780</v>
      </c>
      <c r="E5055" s="89">
        <v>92</v>
      </c>
      <c r="F5055" s="89" t="s">
        <v>13</v>
      </c>
      <c r="G5055" s="89" t="s">
        <v>29</v>
      </c>
      <c r="H5055" s="89"/>
      <c r="I5055" s="89"/>
      <c r="J5055" s="89">
        <v>2037</v>
      </c>
      <c r="K5055" s="91" t="s">
        <v>19</v>
      </c>
    </row>
    <row r="5056" spans="2:11" ht="16.350000000000001" customHeight="1" thickBot="1" x14ac:dyDescent="0.45">
      <c r="B5056" s="90"/>
      <c r="C5056" s="90"/>
      <c r="D5056" s="48" t="s">
        <v>4781</v>
      </c>
      <c r="E5056" s="90"/>
      <c r="F5056" s="90"/>
      <c r="G5056" s="90"/>
      <c r="H5056" s="90"/>
      <c r="I5056" s="90"/>
      <c r="J5056" s="90"/>
      <c r="K5056" s="92"/>
    </row>
    <row r="5057" spans="2:11" ht="15.6" customHeight="1" x14ac:dyDescent="0.4">
      <c r="B5057" s="89">
        <v>2526</v>
      </c>
      <c r="C5057" s="89">
        <v>3072</v>
      </c>
      <c r="D5057" s="20" t="s">
        <v>4782</v>
      </c>
      <c r="E5057" s="89">
        <v>91</v>
      </c>
      <c r="F5057" s="89" t="s">
        <v>13</v>
      </c>
      <c r="G5057" s="89" t="s">
        <v>79</v>
      </c>
      <c r="H5057" s="89"/>
      <c r="I5057" s="89"/>
      <c r="J5057" s="89">
        <v>2070</v>
      </c>
      <c r="K5057" s="91" t="s">
        <v>19</v>
      </c>
    </row>
    <row r="5058" spans="2:11" ht="16.350000000000001" customHeight="1" thickBot="1" x14ac:dyDescent="0.45">
      <c r="B5058" s="90"/>
      <c r="C5058" s="90"/>
      <c r="D5058" s="48" t="s">
        <v>4783</v>
      </c>
      <c r="E5058" s="90"/>
      <c r="F5058" s="90"/>
      <c r="G5058" s="90"/>
      <c r="H5058" s="90"/>
      <c r="I5058" s="90"/>
      <c r="J5058" s="90"/>
      <c r="K5058" s="92"/>
    </row>
    <row r="5059" spans="2:11" ht="15.6" customHeight="1" x14ac:dyDescent="0.4">
      <c r="B5059" s="89">
        <v>2527</v>
      </c>
      <c r="C5059" s="89">
        <v>3073</v>
      </c>
      <c r="D5059" s="20" t="s">
        <v>4784</v>
      </c>
      <c r="E5059" s="89">
        <v>88</v>
      </c>
      <c r="F5059" s="89" t="s">
        <v>13</v>
      </c>
      <c r="G5059" s="89" t="s">
        <v>29</v>
      </c>
      <c r="H5059" s="89"/>
      <c r="I5059" s="89"/>
      <c r="J5059" s="89">
        <v>2084</v>
      </c>
      <c r="K5059" s="91" t="s">
        <v>19</v>
      </c>
    </row>
    <row r="5060" spans="2:11" ht="16.350000000000001" customHeight="1" thickBot="1" x14ac:dyDescent="0.45">
      <c r="B5060" s="90"/>
      <c r="C5060" s="90"/>
      <c r="D5060" s="48" t="s">
        <v>4785</v>
      </c>
      <c r="E5060" s="90"/>
      <c r="F5060" s="90"/>
      <c r="G5060" s="90"/>
      <c r="H5060" s="90"/>
      <c r="I5060" s="90"/>
      <c r="J5060" s="90"/>
      <c r="K5060" s="92"/>
    </row>
    <row r="5061" spans="2:11" ht="15.6" customHeight="1" x14ac:dyDescent="0.4">
      <c r="B5061" s="89">
        <v>2528</v>
      </c>
      <c r="C5061" s="89">
        <v>3895</v>
      </c>
      <c r="D5061" s="20" t="s">
        <v>4786</v>
      </c>
      <c r="E5061" s="89" t="s">
        <v>1439</v>
      </c>
      <c r="F5061" s="89" t="s">
        <v>13</v>
      </c>
      <c r="G5061" s="89" t="s">
        <v>29</v>
      </c>
      <c r="H5061" s="89">
        <f>9+11</f>
        <v>20</v>
      </c>
      <c r="I5061" s="89">
        <f>9+23</f>
        <v>32</v>
      </c>
      <c r="J5061" s="89">
        <v>2117</v>
      </c>
      <c r="K5061" s="91" t="s">
        <v>15</v>
      </c>
    </row>
    <row r="5062" spans="2:11" ht="16.350000000000001" customHeight="1" thickBot="1" x14ac:dyDescent="0.45">
      <c r="B5062" s="90"/>
      <c r="C5062" s="90"/>
      <c r="D5062" s="48" t="s">
        <v>4787</v>
      </c>
      <c r="E5062" s="90"/>
      <c r="F5062" s="90"/>
      <c r="G5062" s="90"/>
      <c r="H5062" s="90"/>
      <c r="I5062" s="90"/>
      <c r="J5062" s="90"/>
      <c r="K5062" s="92"/>
    </row>
    <row r="5063" spans="2:11" ht="15.6" customHeight="1" x14ac:dyDescent="0.4">
      <c r="B5063" s="89">
        <v>2529</v>
      </c>
      <c r="C5063" s="89">
        <v>3074</v>
      </c>
      <c r="D5063" s="20" t="s">
        <v>4788</v>
      </c>
      <c r="E5063" s="89">
        <v>94</v>
      </c>
      <c r="F5063" s="89" t="s">
        <v>57</v>
      </c>
      <c r="G5063" s="89" t="s">
        <v>32</v>
      </c>
      <c r="H5063" s="89"/>
      <c r="I5063" s="89"/>
      <c r="J5063" s="89">
        <v>2158</v>
      </c>
      <c r="K5063" s="91" t="s">
        <v>19</v>
      </c>
    </row>
    <row r="5064" spans="2:11" ht="16.350000000000001" customHeight="1" thickBot="1" x14ac:dyDescent="0.45">
      <c r="B5064" s="90"/>
      <c r="C5064" s="90"/>
      <c r="D5064" s="48" t="s">
        <v>4789</v>
      </c>
      <c r="E5064" s="90"/>
      <c r="F5064" s="90"/>
      <c r="G5064" s="90"/>
      <c r="H5064" s="90"/>
      <c r="I5064" s="90"/>
      <c r="J5064" s="90"/>
      <c r="K5064" s="92"/>
    </row>
    <row r="5065" spans="2:11" ht="15.6" customHeight="1" x14ac:dyDescent="0.4">
      <c r="B5065" s="89">
        <v>2530</v>
      </c>
      <c r="C5065" s="89">
        <v>3907</v>
      </c>
      <c r="D5065" s="20" t="s">
        <v>4790</v>
      </c>
      <c r="E5065" s="89" t="s">
        <v>28</v>
      </c>
      <c r="F5065" s="89" t="s">
        <v>13</v>
      </c>
      <c r="G5065" s="89" t="s">
        <v>29</v>
      </c>
      <c r="H5065" s="89"/>
      <c r="I5065" s="89"/>
      <c r="J5065" s="89">
        <v>2057</v>
      </c>
      <c r="K5065" s="91" t="s">
        <v>15</v>
      </c>
    </row>
    <row r="5066" spans="2:11" ht="16.350000000000001" customHeight="1" thickBot="1" x14ac:dyDescent="0.45">
      <c r="B5066" s="90"/>
      <c r="C5066" s="90"/>
      <c r="D5066" s="48" t="s">
        <v>4791</v>
      </c>
      <c r="E5066" s="90"/>
      <c r="F5066" s="90"/>
      <c r="G5066" s="90"/>
      <c r="H5066" s="90"/>
      <c r="I5066" s="90"/>
      <c r="J5066" s="90"/>
      <c r="K5066" s="92"/>
    </row>
    <row r="5067" spans="2:11" ht="15.6" customHeight="1" x14ac:dyDescent="0.4">
      <c r="B5067" s="89">
        <v>2531</v>
      </c>
      <c r="C5067" s="89">
        <v>3075</v>
      </c>
      <c r="D5067" s="20" t="s">
        <v>4792</v>
      </c>
      <c r="E5067" s="89">
        <v>85</v>
      </c>
      <c r="F5067" s="89" t="s">
        <v>57</v>
      </c>
      <c r="G5067" s="89" t="s">
        <v>29</v>
      </c>
      <c r="H5067" s="89"/>
      <c r="I5067" s="89"/>
      <c r="J5067" s="89">
        <v>2105</v>
      </c>
      <c r="K5067" s="91" t="s">
        <v>19</v>
      </c>
    </row>
    <row r="5068" spans="2:11" ht="16.350000000000001" customHeight="1" thickBot="1" x14ac:dyDescent="0.45">
      <c r="B5068" s="90"/>
      <c r="C5068" s="90"/>
      <c r="D5068" s="48" t="s">
        <v>4793</v>
      </c>
      <c r="E5068" s="90"/>
      <c r="F5068" s="90"/>
      <c r="G5068" s="90"/>
      <c r="H5068" s="90"/>
      <c r="I5068" s="90"/>
      <c r="J5068" s="90"/>
      <c r="K5068" s="92"/>
    </row>
    <row r="5069" spans="2:11" ht="15.6" customHeight="1" x14ac:dyDescent="0.4">
      <c r="B5069" s="89">
        <v>2532</v>
      </c>
      <c r="C5069" s="89">
        <v>3076</v>
      </c>
      <c r="D5069" s="20" t="s">
        <v>4794</v>
      </c>
      <c r="E5069" s="89" t="s">
        <v>13</v>
      </c>
      <c r="F5069" s="89" t="s">
        <v>13</v>
      </c>
      <c r="G5069" s="89" t="s">
        <v>79</v>
      </c>
      <c r="H5069" s="89"/>
      <c r="I5069" s="89"/>
      <c r="J5069" s="89">
        <v>2024</v>
      </c>
      <c r="K5069" s="91" t="s">
        <v>19</v>
      </c>
    </row>
    <row r="5070" spans="2:11" ht="16.350000000000001" customHeight="1" thickBot="1" x14ac:dyDescent="0.45">
      <c r="B5070" s="90"/>
      <c r="C5070" s="90"/>
      <c r="D5070" s="48" t="s">
        <v>4795</v>
      </c>
      <c r="E5070" s="90"/>
      <c r="F5070" s="90"/>
      <c r="G5070" s="90"/>
      <c r="H5070" s="90"/>
      <c r="I5070" s="90"/>
      <c r="J5070" s="90"/>
      <c r="K5070" s="92"/>
    </row>
    <row r="5071" spans="2:11" ht="15.6" customHeight="1" x14ac:dyDescent="0.4">
      <c r="B5071" s="89">
        <v>2533</v>
      </c>
      <c r="C5071" s="89">
        <v>3078</v>
      </c>
      <c r="D5071" s="20" t="s">
        <v>4796</v>
      </c>
      <c r="E5071" s="89" t="s">
        <v>13</v>
      </c>
      <c r="F5071" s="89" t="s">
        <v>13</v>
      </c>
      <c r="G5071" s="89" t="s">
        <v>91</v>
      </c>
      <c r="H5071" s="89"/>
      <c r="I5071" s="89"/>
      <c r="J5071" s="89">
        <v>1999</v>
      </c>
      <c r="K5071" s="91" t="s">
        <v>19</v>
      </c>
    </row>
    <row r="5072" spans="2:11" ht="16.350000000000001" customHeight="1" thickBot="1" x14ac:dyDescent="0.45">
      <c r="B5072" s="90"/>
      <c r="C5072" s="90"/>
      <c r="D5072" s="48" t="s">
        <v>4797</v>
      </c>
      <c r="E5072" s="90"/>
      <c r="F5072" s="90"/>
      <c r="G5072" s="90"/>
      <c r="H5072" s="90"/>
      <c r="I5072" s="90"/>
      <c r="J5072" s="90"/>
      <c r="K5072" s="92"/>
    </row>
    <row r="5073" spans="2:11" ht="15.6" customHeight="1" x14ac:dyDescent="0.4">
      <c r="B5073" s="89">
        <v>2534</v>
      </c>
      <c r="C5073" s="89">
        <v>3079</v>
      </c>
      <c r="D5073" s="20" t="s">
        <v>4798</v>
      </c>
      <c r="E5073" s="89" t="s">
        <v>13</v>
      </c>
      <c r="F5073" s="89" t="s">
        <v>13</v>
      </c>
      <c r="G5073" s="89" t="s">
        <v>39</v>
      </c>
      <c r="H5073" s="89"/>
      <c r="I5073" s="89"/>
      <c r="J5073" s="89">
        <v>2030</v>
      </c>
      <c r="K5073" s="91" t="s">
        <v>19</v>
      </c>
    </row>
    <row r="5074" spans="2:11" ht="16.350000000000001" customHeight="1" thickBot="1" x14ac:dyDescent="0.45">
      <c r="B5074" s="90"/>
      <c r="C5074" s="90"/>
      <c r="D5074" s="48" t="s">
        <v>4799</v>
      </c>
      <c r="E5074" s="90"/>
      <c r="F5074" s="90"/>
      <c r="G5074" s="90"/>
      <c r="H5074" s="90"/>
      <c r="I5074" s="90"/>
      <c r="J5074" s="90"/>
      <c r="K5074" s="92"/>
    </row>
    <row r="5075" spans="2:11" ht="15.6" customHeight="1" x14ac:dyDescent="0.4">
      <c r="B5075" s="89">
        <v>2535</v>
      </c>
      <c r="C5075" s="89">
        <v>3080</v>
      </c>
      <c r="D5075" s="20" t="s">
        <v>4800</v>
      </c>
      <c r="E5075" s="89">
        <v>92</v>
      </c>
      <c r="F5075" s="89" t="s">
        <v>13</v>
      </c>
      <c r="G5075" s="89" t="s">
        <v>29</v>
      </c>
      <c r="H5075" s="89"/>
      <c r="I5075" s="89"/>
      <c r="J5075" s="89">
        <v>2113</v>
      </c>
      <c r="K5075" s="91" t="s">
        <v>19</v>
      </c>
    </row>
    <row r="5076" spans="2:11" ht="16.350000000000001" customHeight="1" thickBot="1" x14ac:dyDescent="0.45">
      <c r="B5076" s="90"/>
      <c r="C5076" s="90"/>
      <c r="D5076" s="48" t="s">
        <v>4801</v>
      </c>
      <c r="E5076" s="90"/>
      <c r="F5076" s="90"/>
      <c r="G5076" s="90"/>
      <c r="H5076" s="90"/>
      <c r="I5076" s="90"/>
      <c r="J5076" s="90"/>
      <c r="K5076" s="92"/>
    </row>
    <row r="5077" spans="2:11" ht="15.6" customHeight="1" x14ac:dyDescent="0.4">
      <c r="B5077" s="89">
        <v>2536</v>
      </c>
      <c r="C5077" s="89">
        <v>3081</v>
      </c>
      <c r="D5077" s="20" t="s">
        <v>4802</v>
      </c>
      <c r="E5077" s="89">
        <v>48</v>
      </c>
      <c r="F5077" s="89" t="s">
        <v>13</v>
      </c>
      <c r="G5077" s="89" t="s">
        <v>29</v>
      </c>
      <c r="H5077" s="89"/>
      <c r="I5077" s="89"/>
      <c r="J5077" s="89">
        <v>2059</v>
      </c>
      <c r="K5077" s="91" t="s">
        <v>19</v>
      </c>
    </row>
    <row r="5078" spans="2:11" ht="16.350000000000001" customHeight="1" thickBot="1" x14ac:dyDescent="0.45">
      <c r="B5078" s="90"/>
      <c r="C5078" s="90"/>
      <c r="D5078" s="48" t="s">
        <v>4803</v>
      </c>
      <c r="E5078" s="90"/>
      <c r="F5078" s="90"/>
      <c r="G5078" s="90"/>
      <c r="H5078" s="90"/>
      <c r="I5078" s="90"/>
      <c r="J5078" s="90"/>
      <c r="K5078" s="92"/>
    </row>
    <row r="5079" spans="2:11" ht="15.6" customHeight="1" x14ac:dyDescent="0.4">
      <c r="B5079" s="89">
        <v>2537</v>
      </c>
      <c r="C5079" s="89">
        <v>3082</v>
      </c>
      <c r="D5079" s="20" t="s">
        <v>4804</v>
      </c>
      <c r="E5079" s="89">
        <v>58</v>
      </c>
      <c r="F5079" s="89" t="s">
        <v>13</v>
      </c>
      <c r="G5079" s="89" t="s">
        <v>292</v>
      </c>
      <c r="H5079" s="89"/>
      <c r="I5079" s="89"/>
      <c r="J5079" s="89">
        <v>2109</v>
      </c>
      <c r="K5079" s="91" t="s">
        <v>15</v>
      </c>
    </row>
    <row r="5080" spans="2:11" ht="16.350000000000001" customHeight="1" thickBot="1" x14ac:dyDescent="0.45">
      <c r="B5080" s="90"/>
      <c r="C5080" s="90"/>
      <c r="D5080" s="48" t="s">
        <v>4805</v>
      </c>
      <c r="E5080" s="90"/>
      <c r="F5080" s="90"/>
      <c r="G5080" s="90"/>
      <c r="H5080" s="90"/>
      <c r="I5080" s="90"/>
      <c r="J5080" s="90"/>
      <c r="K5080" s="92"/>
    </row>
    <row r="5081" spans="2:11" ht="15.6" customHeight="1" x14ac:dyDescent="0.4">
      <c r="B5081" s="89">
        <v>2538</v>
      </c>
      <c r="C5081" s="89">
        <v>3083</v>
      </c>
      <c r="D5081" s="20" t="s">
        <v>4806</v>
      </c>
      <c r="E5081" s="89" t="s">
        <v>137</v>
      </c>
      <c r="F5081" s="89" t="s">
        <v>134</v>
      </c>
      <c r="G5081" s="89" t="s">
        <v>29</v>
      </c>
      <c r="H5081" s="89">
        <f>8+11+7+11+9+11+7+2</f>
        <v>66</v>
      </c>
      <c r="I5081" s="89">
        <f>-15+14+0+1+15-6-8+2</f>
        <v>3</v>
      </c>
      <c r="J5081" s="89">
        <v>2512</v>
      </c>
      <c r="K5081" s="91" t="s">
        <v>15</v>
      </c>
    </row>
    <row r="5082" spans="2:11" ht="16.350000000000001" customHeight="1" thickBot="1" x14ac:dyDescent="0.45">
      <c r="B5082" s="90"/>
      <c r="C5082" s="90"/>
      <c r="D5082" s="48" t="s">
        <v>4807</v>
      </c>
      <c r="E5082" s="90"/>
      <c r="F5082" s="90"/>
      <c r="G5082" s="90"/>
      <c r="H5082" s="90"/>
      <c r="I5082" s="90"/>
      <c r="J5082" s="90"/>
      <c r="K5082" s="92"/>
    </row>
    <row r="5083" spans="2:11" ht="15.6" customHeight="1" x14ac:dyDescent="0.4">
      <c r="B5083" s="89">
        <v>2539</v>
      </c>
      <c r="C5083" s="89">
        <v>3084</v>
      </c>
      <c r="D5083" s="20" t="s">
        <v>4808</v>
      </c>
      <c r="E5083" s="89" t="s">
        <v>13</v>
      </c>
      <c r="F5083" s="89" t="s">
        <v>13</v>
      </c>
      <c r="G5083" s="89" t="s">
        <v>494</v>
      </c>
      <c r="H5083" s="89"/>
      <c r="I5083" s="89"/>
      <c r="J5083" s="89">
        <v>1991</v>
      </c>
      <c r="K5083" s="91" t="s">
        <v>19</v>
      </c>
    </row>
    <row r="5084" spans="2:11" ht="16.350000000000001" customHeight="1" thickBot="1" x14ac:dyDescent="0.45">
      <c r="B5084" s="90"/>
      <c r="C5084" s="90"/>
      <c r="D5084" s="48" t="s">
        <v>4809</v>
      </c>
      <c r="E5084" s="90"/>
      <c r="F5084" s="90"/>
      <c r="G5084" s="90"/>
      <c r="H5084" s="90"/>
      <c r="I5084" s="90"/>
      <c r="J5084" s="90"/>
      <c r="K5084" s="92"/>
    </row>
    <row r="5085" spans="2:11" ht="15.6" customHeight="1" x14ac:dyDescent="0.4">
      <c r="B5085" s="89">
        <v>2540</v>
      </c>
      <c r="C5085" s="89">
        <v>3085</v>
      </c>
      <c r="D5085" s="20" t="s">
        <v>4810</v>
      </c>
      <c r="E5085" s="89">
        <v>99</v>
      </c>
      <c r="F5085" s="89" t="s">
        <v>57</v>
      </c>
      <c r="G5085" s="89" t="s">
        <v>32</v>
      </c>
      <c r="H5085" s="89"/>
      <c r="I5085" s="89"/>
      <c r="J5085" s="89">
        <v>2221</v>
      </c>
      <c r="K5085" s="91" t="s">
        <v>19</v>
      </c>
    </row>
    <row r="5086" spans="2:11" ht="16.350000000000001" customHeight="1" thickBot="1" x14ac:dyDescent="0.45">
      <c r="B5086" s="90"/>
      <c r="C5086" s="90"/>
      <c r="D5086" s="48" t="s">
        <v>4811</v>
      </c>
      <c r="E5086" s="90"/>
      <c r="F5086" s="90"/>
      <c r="G5086" s="90"/>
      <c r="H5086" s="90"/>
      <c r="I5086" s="90"/>
      <c r="J5086" s="90"/>
      <c r="K5086" s="92"/>
    </row>
    <row r="5087" spans="2:11" ht="15.6" customHeight="1" x14ac:dyDescent="0.4">
      <c r="B5087" s="89">
        <v>2541</v>
      </c>
      <c r="C5087" s="89">
        <v>3086</v>
      </c>
      <c r="D5087" s="20" t="s">
        <v>4812</v>
      </c>
      <c r="E5087" s="89" t="s">
        <v>13</v>
      </c>
      <c r="F5087" s="89" t="s">
        <v>13</v>
      </c>
      <c r="G5087" s="89" t="s">
        <v>79</v>
      </c>
      <c r="H5087" s="89"/>
      <c r="I5087" s="89"/>
      <c r="J5087" s="89">
        <v>1977</v>
      </c>
      <c r="K5087" s="91" t="s">
        <v>19</v>
      </c>
    </row>
    <row r="5088" spans="2:11" ht="16.350000000000001" customHeight="1" thickBot="1" x14ac:dyDescent="0.45">
      <c r="B5088" s="90"/>
      <c r="C5088" s="90"/>
      <c r="D5088" s="48" t="s">
        <v>4813</v>
      </c>
      <c r="E5088" s="90"/>
      <c r="F5088" s="90"/>
      <c r="G5088" s="90"/>
      <c r="H5088" s="90"/>
      <c r="I5088" s="90"/>
      <c r="J5088" s="90"/>
      <c r="K5088" s="92"/>
    </row>
    <row r="5089" spans="2:11" ht="15.6" customHeight="1" x14ac:dyDescent="0.4">
      <c r="B5089" s="89">
        <v>2542</v>
      </c>
      <c r="C5089" s="89">
        <v>3087</v>
      </c>
      <c r="D5089" s="20" t="s">
        <v>4814</v>
      </c>
      <c r="E5089" s="89">
        <v>97</v>
      </c>
      <c r="F5089" s="89" t="s">
        <v>13</v>
      </c>
      <c r="G5089" s="89" t="s">
        <v>29</v>
      </c>
      <c r="H5089" s="89"/>
      <c r="I5089" s="89"/>
      <c r="J5089" s="89">
        <v>2010</v>
      </c>
      <c r="K5089" s="91" t="s">
        <v>19</v>
      </c>
    </row>
    <row r="5090" spans="2:11" ht="16.350000000000001" customHeight="1" thickBot="1" x14ac:dyDescent="0.45">
      <c r="B5090" s="90"/>
      <c r="C5090" s="90"/>
      <c r="D5090" s="48" t="s">
        <v>4815</v>
      </c>
      <c r="E5090" s="90"/>
      <c r="F5090" s="90"/>
      <c r="G5090" s="90"/>
      <c r="H5090" s="90"/>
      <c r="I5090" s="90"/>
      <c r="J5090" s="90"/>
      <c r="K5090" s="92"/>
    </row>
    <row r="5091" spans="2:11" ht="15.6" customHeight="1" x14ac:dyDescent="0.4">
      <c r="B5091" s="89">
        <v>2543</v>
      </c>
      <c r="C5091" s="89">
        <v>3088</v>
      </c>
      <c r="D5091" s="20" t="s">
        <v>4816</v>
      </c>
      <c r="E5091" s="89" t="s">
        <v>189</v>
      </c>
      <c r="F5091" s="89" t="s">
        <v>13</v>
      </c>
      <c r="G5091" s="89" t="s">
        <v>29</v>
      </c>
      <c r="H5091" s="89"/>
      <c r="I5091" s="89"/>
      <c r="J5091" s="89">
        <v>2029</v>
      </c>
      <c r="K5091" s="91" t="s">
        <v>19</v>
      </c>
    </row>
    <row r="5092" spans="2:11" ht="16.350000000000001" customHeight="1" thickBot="1" x14ac:dyDescent="0.45">
      <c r="B5092" s="90"/>
      <c r="C5092" s="90"/>
      <c r="D5092" s="48" t="s">
        <v>4817</v>
      </c>
      <c r="E5092" s="90"/>
      <c r="F5092" s="90"/>
      <c r="G5092" s="90"/>
      <c r="H5092" s="90"/>
      <c r="I5092" s="90"/>
      <c r="J5092" s="90"/>
      <c r="K5092" s="92"/>
    </row>
    <row r="5093" spans="2:11" ht="15.6" customHeight="1" x14ac:dyDescent="0.4">
      <c r="B5093" s="89">
        <v>2544</v>
      </c>
      <c r="C5093" s="89">
        <v>3089</v>
      </c>
      <c r="D5093" s="20" t="s">
        <v>4818</v>
      </c>
      <c r="E5093" s="89" t="s">
        <v>13</v>
      </c>
      <c r="F5093" s="89" t="s">
        <v>13</v>
      </c>
      <c r="G5093" s="89" t="s">
        <v>29</v>
      </c>
      <c r="H5093" s="89"/>
      <c r="I5093" s="89"/>
      <c r="J5093" s="89">
        <v>2127</v>
      </c>
      <c r="K5093" s="91" t="s">
        <v>19</v>
      </c>
    </row>
    <row r="5094" spans="2:11" ht="16.350000000000001" customHeight="1" thickBot="1" x14ac:dyDescent="0.45">
      <c r="B5094" s="90"/>
      <c r="C5094" s="90"/>
      <c r="D5094" s="48" t="s">
        <v>4819</v>
      </c>
      <c r="E5094" s="90"/>
      <c r="F5094" s="90"/>
      <c r="G5094" s="90"/>
      <c r="H5094" s="90"/>
      <c r="I5094" s="90"/>
      <c r="J5094" s="90"/>
      <c r="K5094" s="92"/>
    </row>
    <row r="5095" spans="2:11" ht="15.6" customHeight="1" x14ac:dyDescent="0.4">
      <c r="B5095" s="89">
        <v>2545</v>
      </c>
      <c r="C5095" s="89">
        <v>3090</v>
      </c>
      <c r="D5095" s="20" t="s">
        <v>4820</v>
      </c>
      <c r="E5095" s="89">
        <v>97</v>
      </c>
      <c r="F5095" s="89" t="s">
        <v>13</v>
      </c>
      <c r="G5095" s="89" t="s">
        <v>79</v>
      </c>
      <c r="H5095" s="89"/>
      <c r="I5095" s="89"/>
      <c r="J5095" s="89">
        <v>2022</v>
      </c>
      <c r="K5095" s="91" t="s">
        <v>19</v>
      </c>
    </row>
    <row r="5096" spans="2:11" ht="16.350000000000001" customHeight="1" thickBot="1" x14ac:dyDescent="0.45">
      <c r="B5096" s="90"/>
      <c r="C5096" s="90"/>
      <c r="D5096" s="48" t="s">
        <v>4821</v>
      </c>
      <c r="E5096" s="90"/>
      <c r="F5096" s="90"/>
      <c r="G5096" s="90"/>
      <c r="H5096" s="90"/>
      <c r="I5096" s="90"/>
      <c r="J5096" s="90"/>
      <c r="K5096" s="92"/>
    </row>
    <row r="5097" spans="2:11" ht="15.6" customHeight="1" x14ac:dyDescent="0.4">
      <c r="B5097" s="89">
        <v>2546</v>
      </c>
      <c r="C5097" s="89">
        <v>3091</v>
      </c>
      <c r="D5097" s="20" t="s">
        <v>4822</v>
      </c>
      <c r="E5097" s="89">
        <v>57</v>
      </c>
      <c r="F5097" s="89" t="s">
        <v>13</v>
      </c>
      <c r="G5097" s="89" t="s">
        <v>32</v>
      </c>
      <c r="H5097" s="89"/>
      <c r="I5097" s="89"/>
      <c r="J5097" s="89">
        <v>2036</v>
      </c>
      <c r="K5097" s="91" t="s">
        <v>19</v>
      </c>
    </row>
    <row r="5098" spans="2:11" ht="16.350000000000001" customHeight="1" thickBot="1" x14ac:dyDescent="0.45">
      <c r="B5098" s="90"/>
      <c r="C5098" s="90"/>
      <c r="D5098" s="48" t="s">
        <v>4823</v>
      </c>
      <c r="E5098" s="90"/>
      <c r="F5098" s="90"/>
      <c r="G5098" s="90"/>
      <c r="H5098" s="90"/>
      <c r="I5098" s="90"/>
      <c r="J5098" s="90"/>
      <c r="K5098" s="92"/>
    </row>
    <row r="5099" spans="2:11" ht="15.6" customHeight="1" x14ac:dyDescent="0.4">
      <c r="B5099" s="89">
        <v>2547</v>
      </c>
      <c r="C5099" s="89">
        <v>3092</v>
      </c>
      <c r="D5099" s="20" t="s">
        <v>4824</v>
      </c>
      <c r="E5099" s="89">
        <v>92</v>
      </c>
      <c r="F5099" s="89" t="s">
        <v>13</v>
      </c>
      <c r="G5099" s="89" t="s">
        <v>29</v>
      </c>
      <c r="H5099" s="89"/>
      <c r="I5099" s="89"/>
      <c r="J5099" s="89">
        <v>2096</v>
      </c>
      <c r="K5099" s="91" t="s">
        <v>19</v>
      </c>
    </row>
    <row r="5100" spans="2:11" ht="16.350000000000001" customHeight="1" thickBot="1" x14ac:dyDescent="0.45">
      <c r="B5100" s="90"/>
      <c r="C5100" s="90"/>
      <c r="D5100" s="48" t="s">
        <v>4825</v>
      </c>
      <c r="E5100" s="90"/>
      <c r="F5100" s="90"/>
      <c r="G5100" s="90"/>
      <c r="H5100" s="90"/>
      <c r="I5100" s="90"/>
      <c r="J5100" s="90"/>
      <c r="K5100" s="92"/>
    </row>
    <row r="5101" spans="2:11" ht="15.6" customHeight="1" x14ac:dyDescent="0.4">
      <c r="B5101" s="89">
        <v>2548</v>
      </c>
      <c r="C5101" s="89">
        <v>3093</v>
      </c>
      <c r="D5101" s="20" t="s">
        <v>4826</v>
      </c>
      <c r="E5101" s="89">
        <v>66</v>
      </c>
      <c r="F5101" s="89" t="s">
        <v>13</v>
      </c>
      <c r="G5101" s="89" t="s">
        <v>29</v>
      </c>
      <c r="H5101" s="89"/>
      <c r="I5101" s="89"/>
      <c r="J5101" s="89">
        <v>2013</v>
      </c>
      <c r="K5101" s="91" t="s">
        <v>19</v>
      </c>
    </row>
    <row r="5102" spans="2:11" ht="16.350000000000001" customHeight="1" thickBot="1" x14ac:dyDescent="0.45">
      <c r="B5102" s="90"/>
      <c r="C5102" s="90"/>
      <c r="D5102" s="48" t="s">
        <v>4827</v>
      </c>
      <c r="E5102" s="90"/>
      <c r="F5102" s="90"/>
      <c r="G5102" s="90"/>
      <c r="H5102" s="90"/>
      <c r="I5102" s="90"/>
      <c r="J5102" s="90"/>
      <c r="K5102" s="92"/>
    </row>
    <row r="5103" spans="2:11" ht="15.6" customHeight="1" x14ac:dyDescent="0.4">
      <c r="B5103" s="89">
        <v>2549</v>
      </c>
      <c r="C5103" s="89">
        <v>3094</v>
      </c>
      <c r="D5103" s="20" t="s">
        <v>4828</v>
      </c>
      <c r="E5103" s="89">
        <v>40</v>
      </c>
      <c r="F5103" s="89" t="s">
        <v>13</v>
      </c>
      <c r="G5103" s="89" t="s">
        <v>29</v>
      </c>
      <c r="H5103" s="89"/>
      <c r="I5103" s="89"/>
      <c r="J5103" s="89">
        <v>2013</v>
      </c>
      <c r="K5103" s="91" t="s">
        <v>19</v>
      </c>
    </row>
    <row r="5104" spans="2:11" ht="16.350000000000001" customHeight="1" thickBot="1" x14ac:dyDescent="0.45">
      <c r="B5104" s="90"/>
      <c r="C5104" s="90"/>
      <c r="D5104" s="48" t="s">
        <v>4829</v>
      </c>
      <c r="E5104" s="90"/>
      <c r="F5104" s="90"/>
      <c r="G5104" s="90"/>
      <c r="H5104" s="90"/>
      <c r="I5104" s="90"/>
      <c r="J5104" s="90"/>
      <c r="K5104" s="92"/>
    </row>
    <row r="5105" spans="2:11" ht="15.6" customHeight="1" x14ac:dyDescent="0.4">
      <c r="B5105" s="89">
        <v>2550</v>
      </c>
      <c r="C5105" s="89">
        <v>3095</v>
      </c>
      <c r="D5105" s="20" t="s">
        <v>4830</v>
      </c>
      <c r="E5105" s="89">
        <v>56</v>
      </c>
      <c r="F5105" s="89" t="s">
        <v>13</v>
      </c>
      <c r="G5105" s="89" t="s">
        <v>29</v>
      </c>
      <c r="H5105" s="89"/>
      <c r="I5105" s="89"/>
      <c r="J5105" s="89">
        <v>2036</v>
      </c>
      <c r="K5105" s="91" t="s">
        <v>19</v>
      </c>
    </row>
    <row r="5106" spans="2:11" ht="16.350000000000001" customHeight="1" thickBot="1" x14ac:dyDescent="0.45">
      <c r="B5106" s="90"/>
      <c r="C5106" s="90"/>
      <c r="D5106" s="48" t="s">
        <v>4831</v>
      </c>
      <c r="E5106" s="90"/>
      <c r="F5106" s="90"/>
      <c r="G5106" s="90"/>
      <c r="H5106" s="90"/>
      <c r="I5106" s="90"/>
      <c r="J5106" s="90"/>
      <c r="K5106" s="92"/>
    </row>
    <row r="5107" spans="2:11" ht="15.6" customHeight="1" x14ac:dyDescent="0.4">
      <c r="B5107" s="89">
        <v>2551</v>
      </c>
      <c r="C5107" s="89">
        <v>3096</v>
      </c>
      <c r="D5107" s="20" t="s">
        <v>4832</v>
      </c>
      <c r="E5107" s="89" t="s">
        <v>13</v>
      </c>
      <c r="F5107" s="89" t="s">
        <v>13</v>
      </c>
      <c r="G5107" s="89" t="s">
        <v>292</v>
      </c>
      <c r="H5107" s="89"/>
      <c r="I5107" s="89"/>
      <c r="J5107" s="89">
        <v>2026</v>
      </c>
      <c r="K5107" s="91" t="s">
        <v>19</v>
      </c>
    </row>
    <row r="5108" spans="2:11" ht="16.350000000000001" customHeight="1" thickBot="1" x14ac:dyDescent="0.45">
      <c r="B5108" s="90"/>
      <c r="C5108" s="90"/>
      <c r="D5108" s="48" t="s">
        <v>4833</v>
      </c>
      <c r="E5108" s="90"/>
      <c r="F5108" s="90"/>
      <c r="G5108" s="90"/>
      <c r="H5108" s="90"/>
      <c r="I5108" s="90"/>
      <c r="J5108" s="90"/>
      <c r="K5108" s="92"/>
    </row>
    <row r="5109" spans="2:11" ht="15.6" customHeight="1" x14ac:dyDescent="0.4">
      <c r="B5109" s="89">
        <v>2552</v>
      </c>
      <c r="C5109" s="89">
        <v>3097</v>
      </c>
      <c r="D5109" s="20" t="s">
        <v>4834</v>
      </c>
      <c r="E5109" s="89">
        <v>97</v>
      </c>
      <c r="F5109" s="89" t="s">
        <v>13</v>
      </c>
      <c r="G5109" s="89" t="s">
        <v>29</v>
      </c>
      <c r="H5109" s="89"/>
      <c r="I5109" s="89"/>
      <c r="J5109" s="89">
        <v>2086</v>
      </c>
      <c r="K5109" s="91" t="s">
        <v>15</v>
      </c>
    </row>
    <row r="5110" spans="2:11" ht="16.350000000000001" customHeight="1" thickBot="1" x14ac:dyDescent="0.45">
      <c r="B5110" s="90"/>
      <c r="C5110" s="90"/>
      <c r="D5110" s="48" t="s">
        <v>4835</v>
      </c>
      <c r="E5110" s="90"/>
      <c r="F5110" s="90"/>
      <c r="G5110" s="90"/>
      <c r="H5110" s="90"/>
      <c r="I5110" s="90"/>
      <c r="J5110" s="90"/>
      <c r="K5110" s="92"/>
    </row>
    <row r="5111" spans="2:11" ht="15.6" customHeight="1" x14ac:dyDescent="0.4">
      <c r="B5111" s="89">
        <v>2553</v>
      </c>
      <c r="C5111" s="89">
        <v>3098</v>
      </c>
      <c r="D5111" s="20" t="s">
        <v>4836</v>
      </c>
      <c r="E5111" s="89">
        <v>89</v>
      </c>
      <c r="F5111" s="89" t="s">
        <v>13</v>
      </c>
      <c r="G5111" s="89" t="s">
        <v>323</v>
      </c>
      <c r="H5111" s="89"/>
      <c r="I5111" s="89"/>
      <c r="J5111" s="89">
        <v>2031</v>
      </c>
      <c r="K5111" s="91" t="s">
        <v>19</v>
      </c>
    </row>
    <row r="5112" spans="2:11" ht="16.350000000000001" customHeight="1" thickBot="1" x14ac:dyDescent="0.45">
      <c r="B5112" s="90"/>
      <c r="C5112" s="90"/>
      <c r="D5112" s="48" t="s">
        <v>4837</v>
      </c>
      <c r="E5112" s="90"/>
      <c r="F5112" s="90"/>
      <c r="G5112" s="90"/>
      <c r="H5112" s="90"/>
      <c r="I5112" s="90"/>
      <c r="J5112" s="90"/>
      <c r="K5112" s="92"/>
    </row>
    <row r="5113" spans="2:11" ht="15.6" customHeight="1" x14ac:dyDescent="0.4">
      <c r="B5113" s="89">
        <v>2554</v>
      </c>
      <c r="C5113" s="89">
        <v>3099</v>
      </c>
      <c r="D5113" s="20" t="s">
        <v>4838</v>
      </c>
      <c r="E5113" s="89" t="s">
        <v>13</v>
      </c>
      <c r="F5113" s="89" t="s">
        <v>13</v>
      </c>
      <c r="G5113" s="89" t="s">
        <v>936</v>
      </c>
      <c r="H5113" s="89"/>
      <c r="I5113" s="89"/>
      <c r="J5113" s="89">
        <v>2067</v>
      </c>
      <c r="K5113" s="91" t="s">
        <v>19</v>
      </c>
    </row>
    <row r="5114" spans="2:11" ht="16.350000000000001" customHeight="1" thickBot="1" x14ac:dyDescent="0.45">
      <c r="B5114" s="90"/>
      <c r="C5114" s="90"/>
      <c r="D5114" s="48" t="s">
        <v>4839</v>
      </c>
      <c r="E5114" s="90"/>
      <c r="F5114" s="90"/>
      <c r="G5114" s="90"/>
      <c r="H5114" s="90"/>
      <c r="I5114" s="90"/>
      <c r="J5114" s="90"/>
      <c r="K5114" s="92"/>
    </row>
    <row r="5115" spans="2:11" ht="15.6" customHeight="1" x14ac:dyDescent="0.4">
      <c r="B5115" s="89">
        <v>2555</v>
      </c>
      <c r="C5115" s="89">
        <v>3100</v>
      </c>
      <c r="D5115" s="20" t="s">
        <v>4840</v>
      </c>
      <c r="E5115" s="89">
        <v>90</v>
      </c>
      <c r="F5115" s="89" t="s">
        <v>13</v>
      </c>
      <c r="G5115" s="89" t="s">
        <v>85</v>
      </c>
      <c r="H5115" s="89"/>
      <c r="I5115" s="89"/>
      <c r="J5115" s="89">
        <v>2080</v>
      </c>
      <c r="K5115" s="91" t="s">
        <v>19</v>
      </c>
    </row>
    <row r="5116" spans="2:11" ht="16.350000000000001" customHeight="1" thickBot="1" x14ac:dyDescent="0.45">
      <c r="B5116" s="90"/>
      <c r="C5116" s="90"/>
      <c r="D5116" s="48" t="s">
        <v>4841</v>
      </c>
      <c r="E5116" s="90"/>
      <c r="F5116" s="90"/>
      <c r="G5116" s="90"/>
      <c r="H5116" s="90"/>
      <c r="I5116" s="90"/>
      <c r="J5116" s="90"/>
      <c r="K5116" s="92"/>
    </row>
    <row r="5117" spans="2:11" ht="15.6" customHeight="1" x14ac:dyDescent="0.4">
      <c r="B5117" s="89">
        <v>2556</v>
      </c>
      <c r="C5117" s="89">
        <v>3101</v>
      </c>
      <c r="D5117" s="20" t="s">
        <v>4842</v>
      </c>
      <c r="E5117" s="89">
        <v>86</v>
      </c>
      <c r="F5117" s="89" t="s">
        <v>13</v>
      </c>
      <c r="G5117" s="89" t="s">
        <v>32</v>
      </c>
      <c r="H5117" s="89"/>
      <c r="I5117" s="89"/>
      <c r="J5117" s="89">
        <v>2042</v>
      </c>
      <c r="K5117" s="91" t="s">
        <v>19</v>
      </c>
    </row>
    <row r="5118" spans="2:11" ht="16.350000000000001" customHeight="1" thickBot="1" x14ac:dyDescent="0.45">
      <c r="B5118" s="90"/>
      <c r="C5118" s="90"/>
      <c r="D5118" s="48" t="s">
        <v>4843</v>
      </c>
      <c r="E5118" s="90"/>
      <c r="F5118" s="90"/>
      <c r="G5118" s="90"/>
      <c r="H5118" s="90"/>
      <c r="I5118" s="90"/>
      <c r="J5118" s="90"/>
      <c r="K5118" s="92"/>
    </row>
    <row r="5119" spans="2:11" ht="15.6" customHeight="1" x14ac:dyDescent="0.4">
      <c r="B5119" s="89">
        <v>2557</v>
      </c>
      <c r="C5119" s="89">
        <v>3102</v>
      </c>
      <c r="D5119" s="20" t="s">
        <v>4844</v>
      </c>
      <c r="E5119" s="89">
        <v>92</v>
      </c>
      <c r="F5119" s="89" t="s">
        <v>13</v>
      </c>
      <c r="G5119" s="89" t="s">
        <v>79</v>
      </c>
      <c r="H5119" s="89"/>
      <c r="I5119" s="89"/>
      <c r="J5119" s="89">
        <v>2040</v>
      </c>
      <c r="K5119" s="91" t="s">
        <v>19</v>
      </c>
    </row>
    <row r="5120" spans="2:11" ht="16.350000000000001" customHeight="1" thickBot="1" x14ac:dyDescent="0.45">
      <c r="B5120" s="90"/>
      <c r="C5120" s="90"/>
      <c r="D5120" s="48" t="s">
        <v>4845</v>
      </c>
      <c r="E5120" s="90"/>
      <c r="F5120" s="90"/>
      <c r="G5120" s="90"/>
      <c r="H5120" s="90"/>
      <c r="I5120" s="90"/>
      <c r="J5120" s="90"/>
      <c r="K5120" s="92"/>
    </row>
    <row r="5121" spans="2:11" ht="15.6" customHeight="1" x14ac:dyDescent="0.4">
      <c r="B5121" s="89">
        <v>2558</v>
      </c>
      <c r="C5121" s="89">
        <v>3103</v>
      </c>
      <c r="D5121" s="20" t="s">
        <v>4846</v>
      </c>
      <c r="E5121" s="89">
        <v>37</v>
      </c>
      <c r="F5121" s="89" t="s">
        <v>13</v>
      </c>
      <c r="G5121" s="89" t="s">
        <v>32</v>
      </c>
      <c r="H5121" s="89"/>
      <c r="I5121" s="89"/>
      <c r="J5121" s="89">
        <v>2052</v>
      </c>
      <c r="K5121" s="91" t="s">
        <v>19</v>
      </c>
    </row>
    <row r="5122" spans="2:11" ht="16.350000000000001" customHeight="1" thickBot="1" x14ac:dyDescent="0.45">
      <c r="B5122" s="90"/>
      <c r="C5122" s="90"/>
      <c r="D5122" s="48" t="s">
        <v>4847</v>
      </c>
      <c r="E5122" s="90"/>
      <c r="F5122" s="90"/>
      <c r="G5122" s="90"/>
      <c r="H5122" s="90"/>
      <c r="I5122" s="90"/>
      <c r="J5122" s="90"/>
      <c r="K5122" s="92"/>
    </row>
    <row r="5123" spans="2:11" ht="15.6" customHeight="1" x14ac:dyDescent="0.4">
      <c r="B5123" s="89">
        <v>2559</v>
      </c>
      <c r="C5123" s="89">
        <v>3104</v>
      </c>
      <c r="D5123" s="20" t="s">
        <v>4848</v>
      </c>
      <c r="E5123" s="89">
        <v>57</v>
      </c>
      <c r="F5123" s="89" t="s">
        <v>13</v>
      </c>
      <c r="G5123" s="89" t="s">
        <v>79</v>
      </c>
      <c r="H5123" s="89"/>
      <c r="I5123" s="89"/>
      <c r="J5123" s="89">
        <v>2041</v>
      </c>
      <c r="K5123" s="91" t="s">
        <v>19</v>
      </c>
    </row>
    <row r="5124" spans="2:11" ht="16.350000000000001" customHeight="1" thickBot="1" x14ac:dyDescent="0.45">
      <c r="B5124" s="90"/>
      <c r="C5124" s="90"/>
      <c r="D5124" s="48" t="s">
        <v>4849</v>
      </c>
      <c r="E5124" s="90"/>
      <c r="F5124" s="90"/>
      <c r="G5124" s="90"/>
      <c r="H5124" s="90"/>
      <c r="I5124" s="90"/>
      <c r="J5124" s="90"/>
      <c r="K5124" s="92"/>
    </row>
    <row r="5125" spans="2:11" ht="15.6" customHeight="1" x14ac:dyDescent="0.4">
      <c r="B5125" s="89">
        <v>2560</v>
      </c>
      <c r="C5125" s="89">
        <v>3105</v>
      </c>
      <c r="D5125" s="20" t="s">
        <v>4850</v>
      </c>
      <c r="E5125" s="89">
        <v>84</v>
      </c>
      <c r="F5125" s="89" t="s">
        <v>13</v>
      </c>
      <c r="G5125" s="89" t="s">
        <v>79</v>
      </c>
      <c r="H5125" s="89"/>
      <c r="I5125" s="89"/>
      <c r="J5125" s="89">
        <v>2085</v>
      </c>
      <c r="K5125" s="91" t="s">
        <v>19</v>
      </c>
    </row>
    <row r="5126" spans="2:11" ht="16.350000000000001" customHeight="1" thickBot="1" x14ac:dyDescent="0.45">
      <c r="B5126" s="90"/>
      <c r="C5126" s="90"/>
      <c r="D5126" s="48" t="s">
        <v>4851</v>
      </c>
      <c r="E5126" s="90"/>
      <c r="F5126" s="90"/>
      <c r="G5126" s="90"/>
      <c r="H5126" s="90"/>
      <c r="I5126" s="90"/>
      <c r="J5126" s="90"/>
      <c r="K5126" s="92"/>
    </row>
    <row r="5127" spans="2:11" ht="15.6" customHeight="1" x14ac:dyDescent="0.4">
      <c r="B5127" s="89">
        <v>2561</v>
      </c>
      <c r="C5127" s="89">
        <v>4097</v>
      </c>
      <c r="D5127" s="20" t="s">
        <v>6175</v>
      </c>
      <c r="E5127" s="89" t="s">
        <v>6256</v>
      </c>
      <c r="F5127" s="89" t="s">
        <v>13</v>
      </c>
      <c r="G5127" s="89" t="s">
        <v>494</v>
      </c>
      <c r="H5127" s="89">
        <v>9</v>
      </c>
      <c r="I5127" s="89">
        <v>-8</v>
      </c>
      <c r="J5127" s="89">
        <v>2072</v>
      </c>
      <c r="K5127" s="91" t="s">
        <v>15</v>
      </c>
    </row>
    <row r="5128" spans="2:11" ht="16.350000000000001" customHeight="1" thickBot="1" x14ac:dyDescent="0.45">
      <c r="B5128" s="90"/>
      <c r="C5128" s="90"/>
      <c r="D5128" s="48" t="s">
        <v>6331</v>
      </c>
      <c r="E5128" s="90"/>
      <c r="F5128" s="90"/>
      <c r="G5128" s="90"/>
      <c r="H5128" s="90"/>
      <c r="I5128" s="90"/>
      <c r="J5128" s="90"/>
      <c r="K5128" s="92"/>
    </row>
    <row r="5129" spans="2:11" ht="15.6" customHeight="1" x14ac:dyDescent="0.4">
      <c r="B5129" s="89">
        <v>2562</v>
      </c>
      <c r="C5129" s="89">
        <v>3106</v>
      </c>
      <c r="D5129" s="20" t="s">
        <v>4852</v>
      </c>
      <c r="E5129" s="89" t="s">
        <v>189</v>
      </c>
      <c r="F5129" s="89" t="s">
        <v>13</v>
      </c>
      <c r="G5129" s="89" t="s">
        <v>29</v>
      </c>
      <c r="H5129" s="89"/>
      <c r="I5129" s="89"/>
      <c r="J5129" s="89">
        <v>2078</v>
      </c>
      <c r="K5129" s="91" t="s">
        <v>15</v>
      </c>
    </row>
    <row r="5130" spans="2:11" ht="16.350000000000001" customHeight="1" thickBot="1" x14ac:dyDescent="0.45">
      <c r="B5130" s="90"/>
      <c r="C5130" s="90"/>
      <c r="D5130" s="48" t="s">
        <v>4853</v>
      </c>
      <c r="E5130" s="90"/>
      <c r="F5130" s="90"/>
      <c r="G5130" s="90"/>
      <c r="H5130" s="90"/>
      <c r="I5130" s="90"/>
      <c r="J5130" s="90"/>
      <c r="K5130" s="92"/>
    </row>
    <row r="5131" spans="2:11" ht="15.6" customHeight="1" x14ac:dyDescent="0.4">
      <c r="B5131" s="89">
        <v>2563</v>
      </c>
      <c r="C5131" s="89">
        <v>3843</v>
      </c>
      <c r="D5131" s="20" t="s">
        <v>6392</v>
      </c>
      <c r="E5131" s="89" t="s">
        <v>158</v>
      </c>
      <c r="F5131" s="89" t="s">
        <v>134</v>
      </c>
      <c r="G5131" s="89" t="s">
        <v>29</v>
      </c>
      <c r="H5131" s="89">
        <f>9+7+11+7</f>
        <v>34</v>
      </c>
      <c r="I5131" s="89">
        <f>0+0-4-7</f>
        <v>-11</v>
      </c>
      <c r="J5131" s="89">
        <v>2392</v>
      </c>
      <c r="K5131" s="91" t="s">
        <v>15</v>
      </c>
    </row>
    <row r="5132" spans="2:11" ht="16.350000000000001" customHeight="1" thickBot="1" x14ac:dyDescent="0.45">
      <c r="B5132" s="90"/>
      <c r="C5132" s="90"/>
      <c r="D5132" s="48" t="s">
        <v>4854</v>
      </c>
      <c r="E5132" s="90"/>
      <c r="F5132" s="90"/>
      <c r="G5132" s="90"/>
      <c r="H5132" s="90"/>
      <c r="I5132" s="90"/>
      <c r="J5132" s="90"/>
      <c r="K5132" s="92"/>
    </row>
    <row r="5133" spans="2:11" ht="15.6" customHeight="1" x14ac:dyDescent="0.4">
      <c r="B5133" s="89">
        <v>2564</v>
      </c>
      <c r="C5133" s="89">
        <v>3107</v>
      </c>
      <c r="D5133" s="20" t="s">
        <v>4855</v>
      </c>
      <c r="E5133" s="89">
        <v>91</v>
      </c>
      <c r="F5133" s="89" t="s">
        <v>13</v>
      </c>
      <c r="G5133" s="89" t="s">
        <v>29</v>
      </c>
      <c r="H5133" s="89"/>
      <c r="I5133" s="89"/>
      <c r="J5133" s="89">
        <v>2035</v>
      </c>
      <c r="K5133" s="91" t="s">
        <v>19</v>
      </c>
    </row>
    <row r="5134" spans="2:11" ht="16.350000000000001" customHeight="1" thickBot="1" x14ac:dyDescent="0.45">
      <c r="B5134" s="90"/>
      <c r="C5134" s="90"/>
      <c r="D5134" s="48" t="s">
        <v>4856</v>
      </c>
      <c r="E5134" s="90"/>
      <c r="F5134" s="90"/>
      <c r="G5134" s="90"/>
      <c r="H5134" s="90"/>
      <c r="I5134" s="90"/>
      <c r="J5134" s="90"/>
      <c r="K5134" s="92"/>
    </row>
    <row r="5135" spans="2:11" ht="15.6" customHeight="1" x14ac:dyDescent="0.4">
      <c r="B5135" s="89">
        <v>2565</v>
      </c>
      <c r="C5135" s="89">
        <v>4156</v>
      </c>
      <c r="D5135" s="20" t="s">
        <v>6297</v>
      </c>
      <c r="E5135" s="89" t="s">
        <v>203</v>
      </c>
      <c r="F5135" s="89" t="s">
        <v>13</v>
      </c>
      <c r="G5135" s="89" t="s">
        <v>469</v>
      </c>
      <c r="H5135" s="89">
        <v>8</v>
      </c>
      <c r="I5135" s="89">
        <v>-22</v>
      </c>
      <c r="J5135" s="89">
        <v>2068</v>
      </c>
      <c r="K5135" s="91" t="s">
        <v>15</v>
      </c>
    </row>
    <row r="5136" spans="2:11" ht="16.350000000000001" customHeight="1" thickBot="1" x14ac:dyDescent="0.45">
      <c r="B5136" s="90"/>
      <c r="C5136" s="90"/>
      <c r="D5136" s="48" t="s">
        <v>6383</v>
      </c>
      <c r="E5136" s="90"/>
      <c r="F5136" s="90"/>
      <c r="G5136" s="90"/>
      <c r="H5136" s="90"/>
      <c r="I5136" s="90"/>
      <c r="J5136" s="90"/>
      <c r="K5136" s="92"/>
    </row>
    <row r="5137" spans="2:11" ht="15.6" customHeight="1" x14ac:dyDescent="0.4">
      <c r="B5137" s="89">
        <v>2566</v>
      </c>
      <c r="C5137" s="89">
        <v>3108</v>
      </c>
      <c r="D5137" s="20" t="s">
        <v>4857</v>
      </c>
      <c r="E5137" s="89">
        <v>92</v>
      </c>
      <c r="F5137" s="89" t="s">
        <v>184</v>
      </c>
      <c r="G5137" s="89" t="s">
        <v>32</v>
      </c>
      <c r="H5137" s="89"/>
      <c r="I5137" s="89"/>
      <c r="J5137" s="89">
        <v>2323</v>
      </c>
      <c r="K5137" s="91" t="s">
        <v>19</v>
      </c>
    </row>
    <row r="5138" spans="2:11" ht="16.350000000000001" customHeight="1" thickBot="1" x14ac:dyDescent="0.45">
      <c r="B5138" s="90"/>
      <c r="C5138" s="90"/>
      <c r="D5138" s="48" t="s">
        <v>4858</v>
      </c>
      <c r="E5138" s="90"/>
      <c r="F5138" s="90"/>
      <c r="G5138" s="90"/>
      <c r="H5138" s="90"/>
      <c r="I5138" s="90"/>
      <c r="J5138" s="90"/>
      <c r="K5138" s="92"/>
    </row>
    <row r="5139" spans="2:11" ht="15.6" customHeight="1" x14ac:dyDescent="0.4">
      <c r="B5139" s="89">
        <v>2567</v>
      </c>
      <c r="C5139" s="89">
        <v>3109</v>
      </c>
      <c r="D5139" s="20" t="s">
        <v>4859</v>
      </c>
      <c r="E5139" s="89">
        <v>70</v>
      </c>
      <c r="F5139" s="89" t="s">
        <v>13</v>
      </c>
      <c r="G5139" s="89" t="s">
        <v>79</v>
      </c>
      <c r="H5139" s="89"/>
      <c r="I5139" s="89"/>
      <c r="J5139" s="89">
        <v>2085</v>
      </c>
      <c r="K5139" s="91" t="s">
        <v>19</v>
      </c>
    </row>
    <row r="5140" spans="2:11" ht="16.350000000000001" customHeight="1" thickBot="1" x14ac:dyDescent="0.45">
      <c r="B5140" s="90"/>
      <c r="C5140" s="90"/>
      <c r="D5140" s="48" t="s">
        <v>4860</v>
      </c>
      <c r="E5140" s="90"/>
      <c r="F5140" s="90"/>
      <c r="G5140" s="90"/>
      <c r="H5140" s="90"/>
      <c r="I5140" s="90"/>
      <c r="J5140" s="90"/>
      <c r="K5140" s="92"/>
    </row>
    <row r="5141" spans="2:11" ht="15.6" customHeight="1" x14ac:dyDescent="0.4">
      <c r="B5141" s="89">
        <v>2568</v>
      </c>
      <c r="C5141" s="89">
        <v>3110</v>
      </c>
      <c r="D5141" s="20" t="s">
        <v>4861</v>
      </c>
      <c r="E5141" s="89">
        <v>96</v>
      </c>
      <c r="F5141" s="89" t="s">
        <v>13</v>
      </c>
      <c r="G5141" s="89" t="s">
        <v>193</v>
      </c>
      <c r="H5141" s="89"/>
      <c r="I5141" s="89"/>
      <c r="J5141" s="89">
        <v>2039</v>
      </c>
      <c r="K5141" s="91" t="s">
        <v>19</v>
      </c>
    </row>
    <row r="5142" spans="2:11" ht="16.350000000000001" customHeight="1" thickBot="1" x14ac:dyDescent="0.45">
      <c r="B5142" s="90"/>
      <c r="C5142" s="90"/>
      <c r="D5142" s="48" t="s">
        <v>4862</v>
      </c>
      <c r="E5142" s="90"/>
      <c r="F5142" s="90"/>
      <c r="G5142" s="90"/>
      <c r="H5142" s="90"/>
      <c r="I5142" s="90"/>
      <c r="J5142" s="90"/>
      <c r="K5142" s="92"/>
    </row>
    <row r="5143" spans="2:11" ht="15.6" customHeight="1" x14ac:dyDescent="0.4">
      <c r="B5143" s="89">
        <v>2569</v>
      </c>
      <c r="C5143" s="89">
        <v>3111</v>
      </c>
      <c r="D5143" s="20" t="s">
        <v>4863</v>
      </c>
      <c r="E5143" s="89">
        <v>88</v>
      </c>
      <c r="F5143" s="89" t="s">
        <v>13</v>
      </c>
      <c r="G5143" s="89" t="s">
        <v>32</v>
      </c>
      <c r="H5143" s="89"/>
      <c r="I5143" s="89"/>
      <c r="J5143" s="89">
        <v>2116</v>
      </c>
      <c r="K5143" s="91" t="s">
        <v>19</v>
      </c>
    </row>
    <row r="5144" spans="2:11" ht="16.350000000000001" customHeight="1" thickBot="1" x14ac:dyDescent="0.45">
      <c r="B5144" s="90"/>
      <c r="C5144" s="90"/>
      <c r="D5144" s="48" t="s">
        <v>4864</v>
      </c>
      <c r="E5144" s="90"/>
      <c r="F5144" s="90"/>
      <c r="G5144" s="90"/>
      <c r="H5144" s="90"/>
      <c r="I5144" s="90"/>
      <c r="J5144" s="90"/>
      <c r="K5144" s="92"/>
    </row>
    <row r="5145" spans="2:11" ht="15.6" customHeight="1" x14ac:dyDescent="0.4">
      <c r="B5145" s="89">
        <v>2570</v>
      </c>
      <c r="C5145" s="89">
        <v>3112</v>
      </c>
      <c r="D5145" s="20" t="s">
        <v>4865</v>
      </c>
      <c r="E5145" s="89">
        <v>86</v>
      </c>
      <c r="F5145" s="89" t="s">
        <v>13</v>
      </c>
      <c r="G5145" s="89" t="s">
        <v>29</v>
      </c>
      <c r="H5145" s="89"/>
      <c r="I5145" s="89"/>
      <c r="J5145" s="89">
        <v>2075</v>
      </c>
      <c r="K5145" s="91" t="s">
        <v>19</v>
      </c>
    </row>
    <row r="5146" spans="2:11" ht="16.350000000000001" customHeight="1" thickBot="1" x14ac:dyDescent="0.45">
      <c r="B5146" s="90"/>
      <c r="C5146" s="90"/>
      <c r="D5146" s="48" t="s">
        <v>4866</v>
      </c>
      <c r="E5146" s="90"/>
      <c r="F5146" s="90"/>
      <c r="G5146" s="90"/>
      <c r="H5146" s="90"/>
      <c r="I5146" s="90"/>
      <c r="J5146" s="90"/>
      <c r="K5146" s="92"/>
    </row>
    <row r="5147" spans="2:11" ht="15.6" customHeight="1" x14ac:dyDescent="0.4">
      <c r="B5147" s="89">
        <v>2571</v>
      </c>
      <c r="C5147" s="89">
        <v>3113</v>
      </c>
      <c r="D5147" s="20" t="s">
        <v>4867</v>
      </c>
      <c r="E5147" s="89" t="s">
        <v>13</v>
      </c>
      <c r="F5147" s="89" t="s">
        <v>13</v>
      </c>
      <c r="G5147" s="89" t="s">
        <v>193</v>
      </c>
      <c r="H5147" s="89"/>
      <c r="I5147" s="89"/>
      <c r="J5147" s="89">
        <v>2066</v>
      </c>
      <c r="K5147" s="91" t="s">
        <v>19</v>
      </c>
    </row>
    <row r="5148" spans="2:11" ht="16.350000000000001" customHeight="1" thickBot="1" x14ac:dyDescent="0.45">
      <c r="B5148" s="90"/>
      <c r="C5148" s="90"/>
      <c r="D5148" s="48" t="s">
        <v>4868</v>
      </c>
      <c r="E5148" s="90"/>
      <c r="F5148" s="90"/>
      <c r="G5148" s="90"/>
      <c r="H5148" s="90"/>
      <c r="I5148" s="90"/>
      <c r="J5148" s="90"/>
      <c r="K5148" s="92"/>
    </row>
    <row r="5149" spans="2:11" ht="15.6" customHeight="1" x14ac:dyDescent="0.4">
      <c r="B5149" s="89">
        <v>2572</v>
      </c>
      <c r="C5149" s="89">
        <v>3114</v>
      </c>
      <c r="D5149" s="20" t="s">
        <v>4869</v>
      </c>
      <c r="E5149" s="89">
        <v>85</v>
      </c>
      <c r="F5149" s="89" t="s">
        <v>13</v>
      </c>
      <c r="G5149" s="89" t="s">
        <v>193</v>
      </c>
      <c r="H5149" s="89"/>
      <c r="I5149" s="89"/>
      <c r="J5149" s="89">
        <v>2074</v>
      </c>
      <c r="K5149" s="91" t="s">
        <v>19</v>
      </c>
    </row>
    <row r="5150" spans="2:11" ht="16.350000000000001" customHeight="1" thickBot="1" x14ac:dyDescent="0.45">
      <c r="B5150" s="90"/>
      <c r="C5150" s="90"/>
      <c r="D5150" s="48" t="s">
        <v>4870</v>
      </c>
      <c r="E5150" s="90"/>
      <c r="F5150" s="90"/>
      <c r="G5150" s="90"/>
      <c r="H5150" s="90"/>
      <c r="I5150" s="90"/>
      <c r="J5150" s="90"/>
      <c r="K5150" s="92"/>
    </row>
    <row r="5151" spans="2:11" ht="15.6" customHeight="1" x14ac:dyDescent="0.4">
      <c r="B5151" s="89">
        <v>2573</v>
      </c>
      <c r="C5151" s="89">
        <v>3115</v>
      </c>
      <c r="D5151" s="20" t="s">
        <v>4871</v>
      </c>
      <c r="E5151" s="89" t="s">
        <v>13</v>
      </c>
      <c r="F5151" s="89" t="s">
        <v>13</v>
      </c>
      <c r="G5151" s="89" t="s">
        <v>29</v>
      </c>
      <c r="H5151" s="89"/>
      <c r="I5151" s="89"/>
      <c r="J5151" s="89">
        <v>2046</v>
      </c>
      <c r="K5151" s="91" t="s">
        <v>19</v>
      </c>
    </row>
    <row r="5152" spans="2:11" ht="16.350000000000001" customHeight="1" thickBot="1" x14ac:dyDescent="0.45">
      <c r="B5152" s="90"/>
      <c r="C5152" s="90"/>
      <c r="D5152" s="48" t="s">
        <v>4872</v>
      </c>
      <c r="E5152" s="90"/>
      <c r="F5152" s="90"/>
      <c r="G5152" s="90"/>
      <c r="H5152" s="90"/>
      <c r="I5152" s="90"/>
      <c r="J5152" s="90"/>
      <c r="K5152" s="92"/>
    </row>
    <row r="5153" spans="2:11" ht="15.6" customHeight="1" x14ac:dyDescent="0.4">
      <c r="B5153" s="89">
        <v>2574</v>
      </c>
      <c r="C5153" s="89">
        <v>3116</v>
      </c>
      <c r="D5153" s="20" t="s">
        <v>4873</v>
      </c>
      <c r="E5153" s="89">
        <v>37</v>
      </c>
      <c r="F5153" s="89" t="s">
        <v>13</v>
      </c>
      <c r="G5153" s="89" t="s">
        <v>169</v>
      </c>
      <c r="H5153" s="89"/>
      <c r="I5153" s="89"/>
      <c r="J5153" s="89">
        <v>2045</v>
      </c>
      <c r="K5153" s="91" t="s">
        <v>19</v>
      </c>
    </row>
    <row r="5154" spans="2:11" ht="16.350000000000001" customHeight="1" thickBot="1" x14ac:dyDescent="0.45">
      <c r="B5154" s="90"/>
      <c r="C5154" s="90"/>
      <c r="D5154" s="48" t="s">
        <v>4874</v>
      </c>
      <c r="E5154" s="90"/>
      <c r="F5154" s="90"/>
      <c r="G5154" s="90"/>
      <c r="H5154" s="90"/>
      <c r="I5154" s="90"/>
      <c r="J5154" s="90"/>
      <c r="K5154" s="92"/>
    </row>
    <row r="5155" spans="2:11" ht="15.6" customHeight="1" x14ac:dyDescent="0.4">
      <c r="B5155" s="89">
        <v>2575</v>
      </c>
      <c r="C5155" s="89">
        <v>3117</v>
      </c>
      <c r="D5155" s="20" t="s">
        <v>4875</v>
      </c>
      <c r="E5155" s="89">
        <v>91</v>
      </c>
      <c r="F5155" s="89" t="s">
        <v>13</v>
      </c>
      <c r="G5155" s="89" t="s">
        <v>79</v>
      </c>
      <c r="H5155" s="89"/>
      <c r="I5155" s="89"/>
      <c r="J5155" s="89">
        <v>2050</v>
      </c>
      <c r="K5155" s="91" t="s">
        <v>19</v>
      </c>
    </row>
    <row r="5156" spans="2:11" ht="16.350000000000001" customHeight="1" thickBot="1" x14ac:dyDescent="0.45">
      <c r="B5156" s="90"/>
      <c r="C5156" s="90"/>
      <c r="D5156" s="48" t="s">
        <v>4876</v>
      </c>
      <c r="E5156" s="90"/>
      <c r="F5156" s="90"/>
      <c r="G5156" s="90"/>
      <c r="H5156" s="90"/>
      <c r="I5156" s="90"/>
      <c r="J5156" s="90"/>
      <c r="K5156" s="92"/>
    </row>
    <row r="5157" spans="2:11" ht="15.6" customHeight="1" x14ac:dyDescent="0.4">
      <c r="B5157" s="89">
        <v>2576</v>
      </c>
      <c r="C5157" s="89">
        <v>3118</v>
      </c>
      <c r="D5157" s="20" t="s">
        <v>4877</v>
      </c>
      <c r="E5157" s="89">
        <v>28</v>
      </c>
      <c r="F5157" s="89" t="s">
        <v>13</v>
      </c>
      <c r="G5157" s="89" t="s">
        <v>32</v>
      </c>
      <c r="H5157" s="89"/>
      <c r="I5157" s="89"/>
      <c r="J5157" s="89">
        <v>2046</v>
      </c>
      <c r="K5157" s="91" t="s">
        <v>19</v>
      </c>
    </row>
    <row r="5158" spans="2:11" ht="16.350000000000001" customHeight="1" thickBot="1" x14ac:dyDescent="0.45">
      <c r="B5158" s="90"/>
      <c r="C5158" s="90"/>
      <c r="D5158" s="48" t="s">
        <v>4878</v>
      </c>
      <c r="E5158" s="90"/>
      <c r="F5158" s="90"/>
      <c r="G5158" s="90"/>
      <c r="H5158" s="90"/>
      <c r="I5158" s="90"/>
      <c r="J5158" s="90"/>
      <c r="K5158" s="92"/>
    </row>
    <row r="5159" spans="2:11" ht="15.6" customHeight="1" x14ac:dyDescent="0.4">
      <c r="B5159" s="89">
        <v>2577</v>
      </c>
      <c r="C5159" s="89">
        <v>3119</v>
      </c>
      <c r="D5159" s="20" t="s">
        <v>4879</v>
      </c>
      <c r="E5159" s="89" t="s">
        <v>13</v>
      </c>
      <c r="F5159" s="89" t="s">
        <v>13</v>
      </c>
      <c r="G5159" s="89" t="s">
        <v>32</v>
      </c>
      <c r="H5159" s="89"/>
      <c r="I5159" s="89"/>
      <c r="J5159" s="89">
        <v>2062</v>
      </c>
      <c r="K5159" s="91" t="s">
        <v>19</v>
      </c>
    </row>
    <row r="5160" spans="2:11" ht="16.350000000000001" customHeight="1" thickBot="1" x14ac:dyDescent="0.45">
      <c r="B5160" s="90"/>
      <c r="C5160" s="90"/>
      <c r="D5160" s="48" t="s">
        <v>4880</v>
      </c>
      <c r="E5160" s="90"/>
      <c r="F5160" s="90"/>
      <c r="G5160" s="90"/>
      <c r="H5160" s="90"/>
      <c r="I5160" s="90"/>
      <c r="J5160" s="90"/>
      <c r="K5160" s="92"/>
    </row>
    <row r="5161" spans="2:11" ht="15.6" customHeight="1" x14ac:dyDescent="0.4">
      <c r="B5161" s="89">
        <v>2578</v>
      </c>
      <c r="C5161" s="89">
        <v>3120</v>
      </c>
      <c r="D5161" s="20" t="s">
        <v>4881</v>
      </c>
      <c r="E5161" s="89">
        <v>85</v>
      </c>
      <c r="F5161" s="89" t="s">
        <v>184</v>
      </c>
      <c r="G5161" s="89" t="s">
        <v>29</v>
      </c>
      <c r="H5161" s="89"/>
      <c r="I5161" s="89"/>
      <c r="J5161" s="89">
        <v>2314</v>
      </c>
      <c r="K5161" s="91" t="s">
        <v>19</v>
      </c>
    </row>
    <row r="5162" spans="2:11" ht="16.350000000000001" customHeight="1" thickBot="1" x14ac:dyDescent="0.45">
      <c r="B5162" s="90"/>
      <c r="C5162" s="90"/>
      <c r="D5162" s="48" t="s">
        <v>4882</v>
      </c>
      <c r="E5162" s="90"/>
      <c r="F5162" s="90"/>
      <c r="G5162" s="90"/>
      <c r="H5162" s="90"/>
      <c r="I5162" s="90"/>
      <c r="J5162" s="90"/>
      <c r="K5162" s="92"/>
    </row>
    <row r="5163" spans="2:11" ht="15.6" customHeight="1" x14ac:dyDescent="0.4">
      <c r="B5163" s="89">
        <v>2579</v>
      </c>
      <c r="C5163" s="89">
        <v>3121</v>
      </c>
      <c r="D5163" s="20" t="s">
        <v>4883</v>
      </c>
      <c r="E5163" s="89">
        <v>84</v>
      </c>
      <c r="F5163" s="89" t="s">
        <v>13</v>
      </c>
      <c r="G5163" s="89" t="s">
        <v>29</v>
      </c>
      <c r="H5163" s="89"/>
      <c r="I5163" s="89"/>
      <c r="J5163" s="89">
        <v>2322</v>
      </c>
      <c r="K5163" s="91" t="s">
        <v>19</v>
      </c>
    </row>
    <row r="5164" spans="2:11" ht="16.350000000000001" customHeight="1" thickBot="1" x14ac:dyDescent="0.45">
      <c r="B5164" s="90"/>
      <c r="C5164" s="90"/>
      <c r="D5164" s="48" t="s">
        <v>4884</v>
      </c>
      <c r="E5164" s="90"/>
      <c r="F5164" s="90"/>
      <c r="G5164" s="90"/>
      <c r="H5164" s="90"/>
      <c r="I5164" s="90"/>
      <c r="J5164" s="90"/>
      <c r="K5164" s="92"/>
    </row>
    <row r="5165" spans="2:11" ht="15.6" customHeight="1" x14ac:dyDescent="0.4">
      <c r="B5165" s="89">
        <v>2580</v>
      </c>
      <c r="C5165" s="89">
        <v>3122</v>
      </c>
      <c r="D5165" s="20" t="s">
        <v>4885</v>
      </c>
      <c r="E5165" s="89">
        <v>39</v>
      </c>
      <c r="F5165" s="89" t="s">
        <v>13</v>
      </c>
      <c r="G5165" s="89" t="s">
        <v>32</v>
      </c>
      <c r="H5165" s="89"/>
      <c r="I5165" s="89"/>
      <c r="J5165" s="89">
        <v>2056</v>
      </c>
      <c r="K5165" s="91" t="s">
        <v>19</v>
      </c>
    </row>
    <row r="5166" spans="2:11" ht="16.350000000000001" customHeight="1" thickBot="1" x14ac:dyDescent="0.45">
      <c r="B5166" s="90"/>
      <c r="C5166" s="90"/>
      <c r="D5166" s="48" t="s">
        <v>4886</v>
      </c>
      <c r="E5166" s="90"/>
      <c r="F5166" s="90"/>
      <c r="G5166" s="90"/>
      <c r="H5166" s="90"/>
      <c r="I5166" s="90"/>
      <c r="J5166" s="90"/>
      <c r="K5166" s="92"/>
    </row>
    <row r="5167" spans="2:11" ht="15.6" customHeight="1" x14ac:dyDescent="0.4">
      <c r="B5167" s="89">
        <v>2581</v>
      </c>
      <c r="C5167" s="89">
        <v>3663</v>
      </c>
      <c r="D5167" s="20" t="s">
        <v>4887</v>
      </c>
      <c r="E5167" s="89" t="s">
        <v>82</v>
      </c>
      <c r="F5167" s="89" t="s">
        <v>13</v>
      </c>
      <c r="G5167" s="89" t="s">
        <v>79</v>
      </c>
      <c r="H5167" s="89"/>
      <c r="I5167" s="89"/>
      <c r="J5167" s="89">
        <v>2042</v>
      </c>
      <c r="K5167" s="91" t="s">
        <v>15</v>
      </c>
    </row>
    <row r="5168" spans="2:11" ht="16.350000000000001" customHeight="1" thickBot="1" x14ac:dyDescent="0.45">
      <c r="B5168" s="90"/>
      <c r="C5168" s="90"/>
      <c r="D5168" s="48" t="s">
        <v>4888</v>
      </c>
      <c r="E5168" s="90"/>
      <c r="F5168" s="90"/>
      <c r="G5168" s="90"/>
      <c r="H5168" s="90"/>
      <c r="I5168" s="90"/>
      <c r="J5168" s="90"/>
      <c r="K5168" s="92"/>
    </row>
    <row r="5169" spans="2:11" ht="15.6" customHeight="1" x14ac:dyDescent="0.4">
      <c r="B5169" s="89">
        <v>2582</v>
      </c>
      <c r="C5169" s="89">
        <v>3123</v>
      </c>
      <c r="D5169" s="20" t="s">
        <v>4889</v>
      </c>
      <c r="E5169" s="89" t="s">
        <v>13</v>
      </c>
      <c r="F5169" s="89" t="s">
        <v>13</v>
      </c>
      <c r="G5169" s="89" t="s">
        <v>29</v>
      </c>
      <c r="H5169" s="89"/>
      <c r="I5169" s="89"/>
      <c r="J5169" s="89">
        <v>2036</v>
      </c>
      <c r="K5169" s="91" t="s">
        <v>19</v>
      </c>
    </row>
    <row r="5170" spans="2:11" ht="16.350000000000001" customHeight="1" thickBot="1" x14ac:dyDescent="0.45">
      <c r="B5170" s="90"/>
      <c r="C5170" s="90"/>
      <c r="D5170" s="48" t="s">
        <v>4890</v>
      </c>
      <c r="E5170" s="90"/>
      <c r="F5170" s="90"/>
      <c r="G5170" s="90"/>
      <c r="H5170" s="90"/>
      <c r="I5170" s="90"/>
      <c r="J5170" s="90"/>
      <c r="K5170" s="92"/>
    </row>
    <row r="5171" spans="2:11" ht="15.6" customHeight="1" x14ac:dyDescent="0.4">
      <c r="B5171" s="89">
        <v>2583</v>
      </c>
      <c r="C5171" s="89">
        <v>3124</v>
      </c>
      <c r="D5171" s="20" t="s">
        <v>4891</v>
      </c>
      <c r="E5171" s="89">
        <v>45</v>
      </c>
      <c r="F5171" s="89" t="s">
        <v>13</v>
      </c>
      <c r="G5171" s="89" t="s">
        <v>169</v>
      </c>
      <c r="H5171" s="89"/>
      <c r="I5171" s="89"/>
      <c r="J5171" s="89">
        <v>2062</v>
      </c>
      <c r="K5171" s="91" t="s">
        <v>19</v>
      </c>
    </row>
    <row r="5172" spans="2:11" ht="16.350000000000001" customHeight="1" thickBot="1" x14ac:dyDescent="0.45">
      <c r="B5172" s="90"/>
      <c r="C5172" s="90"/>
      <c r="D5172" s="48" t="s">
        <v>4892</v>
      </c>
      <c r="E5172" s="90"/>
      <c r="F5172" s="90"/>
      <c r="G5172" s="90"/>
      <c r="H5172" s="90"/>
      <c r="I5172" s="90"/>
      <c r="J5172" s="90"/>
      <c r="K5172" s="92"/>
    </row>
    <row r="5173" spans="2:11" ht="15.6" customHeight="1" x14ac:dyDescent="0.4">
      <c r="B5173" s="89">
        <v>2584</v>
      </c>
      <c r="C5173" s="89">
        <v>3126</v>
      </c>
      <c r="D5173" s="20" t="s">
        <v>4893</v>
      </c>
      <c r="E5173" s="89" t="s">
        <v>13</v>
      </c>
      <c r="F5173" s="89" t="s">
        <v>13</v>
      </c>
      <c r="G5173" s="89" t="s">
        <v>29</v>
      </c>
      <c r="H5173" s="89"/>
      <c r="I5173" s="89"/>
      <c r="J5173" s="89">
        <v>1960</v>
      </c>
      <c r="K5173" s="91" t="s">
        <v>19</v>
      </c>
    </row>
    <row r="5174" spans="2:11" ht="16.350000000000001" customHeight="1" thickBot="1" x14ac:dyDescent="0.45">
      <c r="B5174" s="90"/>
      <c r="C5174" s="90"/>
      <c r="D5174" s="48" t="s">
        <v>4894</v>
      </c>
      <c r="E5174" s="90"/>
      <c r="F5174" s="90"/>
      <c r="G5174" s="90"/>
      <c r="H5174" s="90"/>
      <c r="I5174" s="90"/>
      <c r="J5174" s="90"/>
      <c r="K5174" s="92"/>
    </row>
    <row r="5175" spans="2:11" ht="15.6" customHeight="1" x14ac:dyDescent="0.4">
      <c r="B5175" s="89">
        <v>2585</v>
      </c>
      <c r="C5175" s="89">
        <v>3127</v>
      </c>
      <c r="D5175" s="20" t="s">
        <v>4895</v>
      </c>
      <c r="E5175" s="89">
        <v>88</v>
      </c>
      <c r="F5175" s="89" t="s">
        <v>184</v>
      </c>
      <c r="G5175" s="89" t="s">
        <v>29</v>
      </c>
      <c r="H5175" s="89"/>
      <c r="I5175" s="89"/>
      <c r="J5175" s="89">
        <v>2178</v>
      </c>
      <c r="K5175" s="91" t="s">
        <v>19</v>
      </c>
    </row>
    <row r="5176" spans="2:11" ht="16.350000000000001" customHeight="1" thickBot="1" x14ac:dyDescent="0.45">
      <c r="B5176" s="90"/>
      <c r="C5176" s="90"/>
      <c r="D5176" s="48" t="s">
        <v>4896</v>
      </c>
      <c r="E5176" s="90"/>
      <c r="F5176" s="90"/>
      <c r="G5176" s="90"/>
      <c r="H5176" s="90"/>
      <c r="I5176" s="90"/>
      <c r="J5176" s="90"/>
      <c r="K5176" s="92"/>
    </row>
    <row r="5177" spans="2:11" ht="15.6" customHeight="1" x14ac:dyDescent="0.4">
      <c r="B5177" s="89">
        <v>2586</v>
      </c>
      <c r="C5177" s="89">
        <v>3128</v>
      </c>
      <c r="D5177" s="20" t="s">
        <v>4897</v>
      </c>
      <c r="E5177" s="89">
        <v>99</v>
      </c>
      <c r="F5177" s="89" t="s">
        <v>13</v>
      </c>
      <c r="G5177" s="89" t="s">
        <v>29</v>
      </c>
      <c r="H5177" s="89"/>
      <c r="I5177" s="89"/>
      <c r="J5177" s="89">
        <v>2065</v>
      </c>
      <c r="K5177" s="91" t="s">
        <v>19</v>
      </c>
    </row>
    <row r="5178" spans="2:11" ht="16.350000000000001" customHeight="1" thickBot="1" x14ac:dyDescent="0.45">
      <c r="B5178" s="90"/>
      <c r="C5178" s="90"/>
      <c r="D5178" s="48" t="s">
        <v>4898</v>
      </c>
      <c r="E5178" s="90"/>
      <c r="F5178" s="90"/>
      <c r="G5178" s="90"/>
      <c r="H5178" s="90"/>
      <c r="I5178" s="90"/>
      <c r="J5178" s="90"/>
      <c r="K5178" s="92"/>
    </row>
    <row r="5179" spans="2:11" ht="15.6" customHeight="1" x14ac:dyDescent="0.4">
      <c r="B5179" s="89">
        <v>2587</v>
      </c>
      <c r="C5179" s="89">
        <v>4161</v>
      </c>
      <c r="D5179" s="20" t="s">
        <v>6388</v>
      </c>
      <c r="E5179" s="89" t="s">
        <v>28</v>
      </c>
      <c r="F5179" s="89" t="s">
        <v>13</v>
      </c>
      <c r="G5179" s="89" t="s">
        <v>29</v>
      </c>
      <c r="H5179" s="89">
        <v>8</v>
      </c>
      <c r="I5179" s="89">
        <v>-4</v>
      </c>
      <c r="J5179" s="89">
        <v>2050</v>
      </c>
      <c r="K5179" s="91" t="s">
        <v>15</v>
      </c>
    </row>
    <row r="5180" spans="2:11" ht="16.350000000000001" customHeight="1" thickBot="1" x14ac:dyDescent="0.45">
      <c r="B5180" s="90"/>
      <c r="C5180" s="90"/>
      <c r="D5180" s="48" t="s">
        <v>6302</v>
      </c>
      <c r="E5180" s="90"/>
      <c r="F5180" s="90"/>
      <c r="G5180" s="90"/>
      <c r="H5180" s="90"/>
      <c r="I5180" s="90"/>
      <c r="J5180" s="90"/>
      <c r="K5180" s="92"/>
    </row>
    <row r="5181" spans="2:11" ht="15.6" customHeight="1" x14ac:dyDescent="0.4">
      <c r="B5181" s="89">
        <v>2588</v>
      </c>
      <c r="C5181" s="89">
        <v>3129</v>
      </c>
      <c r="D5181" s="20" t="s">
        <v>4899</v>
      </c>
      <c r="E5181" s="89">
        <v>58</v>
      </c>
      <c r="F5181" s="89" t="s">
        <v>13</v>
      </c>
      <c r="G5181" s="89" t="s">
        <v>32</v>
      </c>
      <c r="H5181" s="89"/>
      <c r="I5181" s="89"/>
      <c r="J5181" s="89">
        <v>2065</v>
      </c>
      <c r="K5181" s="91" t="s">
        <v>19</v>
      </c>
    </row>
    <row r="5182" spans="2:11" ht="16.350000000000001" customHeight="1" thickBot="1" x14ac:dyDescent="0.45">
      <c r="B5182" s="90"/>
      <c r="C5182" s="90"/>
      <c r="D5182" s="48" t="s">
        <v>4900</v>
      </c>
      <c r="E5182" s="90"/>
      <c r="F5182" s="90"/>
      <c r="G5182" s="90"/>
      <c r="H5182" s="90"/>
      <c r="I5182" s="90"/>
      <c r="J5182" s="90"/>
      <c r="K5182" s="92"/>
    </row>
    <row r="5183" spans="2:11" ht="15.6" customHeight="1" x14ac:dyDescent="0.4">
      <c r="B5183" s="89">
        <v>2589</v>
      </c>
      <c r="C5183" s="89">
        <v>3130</v>
      </c>
      <c r="D5183" s="20" t="s">
        <v>4901</v>
      </c>
      <c r="E5183" s="89">
        <v>58</v>
      </c>
      <c r="F5183" s="89" t="s">
        <v>13</v>
      </c>
      <c r="G5183" s="89" t="s">
        <v>29</v>
      </c>
      <c r="H5183" s="89"/>
      <c r="I5183" s="89"/>
      <c r="J5183" s="89">
        <v>2141</v>
      </c>
      <c r="K5183" s="91" t="s">
        <v>19</v>
      </c>
    </row>
    <row r="5184" spans="2:11" ht="16.350000000000001" customHeight="1" thickBot="1" x14ac:dyDescent="0.45">
      <c r="B5184" s="90"/>
      <c r="C5184" s="90"/>
      <c r="D5184" s="48" t="s">
        <v>4902</v>
      </c>
      <c r="E5184" s="90"/>
      <c r="F5184" s="90"/>
      <c r="G5184" s="90"/>
      <c r="H5184" s="90"/>
      <c r="I5184" s="90"/>
      <c r="J5184" s="90"/>
      <c r="K5184" s="92"/>
    </row>
    <row r="5185" spans="2:11" ht="15.6" customHeight="1" x14ac:dyDescent="0.4">
      <c r="B5185" s="89">
        <v>2590</v>
      </c>
      <c r="C5185" s="89">
        <v>3131</v>
      </c>
      <c r="D5185" s="20" t="s">
        <v>4903</v>
      </c>
      <c r="E5185" s="89">
        <v>97</v>
      </c>
      <c r="F5185" s="89" t="s">
        <v>13</v>
      </c>
      <c r="G5185" s="89" t="s">
        <v>79</v>
      </c>
      <c r="H5185" s="89"/>
      <c r="I5185" s="89"/>
      <c r="J5185" s="89">
        <v>2018</v>
      </c>
      <c r="K5185" s="91" t="s">
        <v>19</v>
      </c>
    </row>
    <row r="5186" spans="2:11" ht="16.350000000000001" customHeight="1" thickBot="1" x14ac:dyDescent="0.45">
      <c r="B5186" s="90"/>
      <c r="C5186" s="90"/>
      <c r="D5186" s="48" t="s">
        <v>4904</v>
      </c>
      <c r="E5186" s="90"/>
      <c r="F5186" s="90"/>
      <c r="G5186" s="90"/>
      <c r="H5186" s="90"/>
      <c r="I5186" s="90"/>
      <c r="J5186" s="90"/>
      <c r="K5186" s="92"/>
    </row>
    <row r="5187" spans="2:11" ht="15.6" customHeight="1" x14ac:dyDescent="0.4">
      <c r="B5187" s="89">
        <v>2591</v>
      </c>
      <c r="C5187" s="89">
        <v>4127</v>
      </c>
      <c r="D5187" s="20" t="s">
        <v>6306</v>
      </c>
      <c r="E5187" s="89" t="s">
        <v>2624</v>
      </c>
      <c r="F5187" s="89" t="s">
        <v>13</v>
      </c>
      <c r="G5187" s="89" t="s">
        <v>79</v>
      </c>
      <c r="H5187" s="89">
        <f>13+7+9</f>
        <v>29</v>
      </c>
      <c r="I5187" s="89">
        <f>-9+6+16</f>
        <v>13</v>
      </c>
      <c r="J5187" s="89">
        <v>2141</v>
      </c>
      <c r="K5187" s="91" t="s">
        <v>15</v>
      </c>
    </row>
    <row r="5188" spans="2:11" ht="16.350000000000001" customHeight="1" thickBot="1" x14ac:dyDescent="0.45">
      <c r="B5188" s="90"/>
      <c r="C5188" s="90"/>
      <c r="D5188" s="48" t="s">
        <v>6246</v>
      </c>
      <c r="E5188" s="90"/>
      <c r="F5188" s="90"/>
      <c r="G5188" s="90"/>
      <c r="H5188" s="90"/>
      <c r="I5188" s="90"/>
      <c r="J5188" s="90"/>
      <c r="K5188" s="92"/>
    </row>
    <row r="5189" spans="2:11" ht="15.6" customHeight="1" x14ac:dyDescent="0.4">
      <c r="B5189" s="89">
        <v>2592</v>
      </c>
      <c r="C5189" s="89">
        <v>3132</v>
      </c>
      <c r="D5189" s="20" t="s">
        <v>4905</v>
      </c>
      <c r="E5189" s="89">
        <v>87</v>
      </c>
      <c r="F5189" s="89" t="s">
        <v>13</v>
      </c>
      <c r="G5189" s="89" t="s">
        <v>29</v>
      </c>
      <c r="H5189" s="89"/>
      <c r="I5189" s="89"/>
      <c r="J5189" s="89">
        <v>2055</v>
      </c>
      <c r="K5189" s="91" t="s">
        <v>19</v>
      </c>
    </row>
    <row r="5190" spans="2:11" ht="16.350000000000001" customHeight="1" thickBot="1" x14ac:dyDescent="0.45">
      <c r="B5190" s="90"/>
      <c r="C5190" s="90"/>
      <c r="D5190" s="48" t="s">
        <v>4906</v>
      </c>
      <c r="E5190" s="90"/>
      <c r="F5190" s="90"/>
      <c r="G5190" s="90"/>
      <c r="H5190" s="90"/>
      <c r="I5190" s="90"/>
      <c r="J5190" s="90"/>
      <c r="K5190" s="92"/>
    </row>
    <row r="5191" spans="2:11" ht="15.6" customHeight="1" x14ac:dyDescent="0.4">
      <c r="B5191" s="89">
        <v>2593</v>
      </c>
      <c r="C5191" s="89">
        <v>3133</v>
      </c>
      <c r="D5191" s="20" t="s">
        <v>4907</v>
      </c>
      <c r="E5191" s="89" t="s">
        <v>13</v>
      </c>
      <c r="F5191" s="89" t="s">
        <v>13</v>
      </c>
      <c r="G5191" s="89" t="s">
        <v>79</v>
      </c>
      <c r="H5191" s="89"/>
      <c r="I5191" s="89"/>
      <c r="J5191" s="89">
        <v>2083</v>
      </c>
      <c r="K5191" s="91" t="s">
        <v>19</v>
      </c>
    </row>
    <row r="5192" spans="2:11" ht="16.350000000000001" customHeight="1" thickBot="1" x14ac:dyDescent="0.45">
      <c r="B5192" s="90"/>
      <c r="C5192" s="90"/>
      <c r="D5192" s="48" t="s">
        <v>4908</v>
      </c>
      <c r="E5192" s="90"/>
      <c r="F5192" s="90"/>
      <c r="G5192" s="90"/>
      <c r="H5192" s="90"/>
      <c r="I5192" s="90"/>
      <c r="J5192" s="90"/>
      <c r="K5192" s="92"/>
    </row>
    <row r="5193" spans="2:11" ht="15.6" customHeight="1" x14ac:dyDescent="0.4">
      <c r="B5193" s="89">
        <v>2594</v>
      </c>
      <c r="C5193" s="89">
        <v>3134</v>
      </c>
      <c r="D5193" s="20" t="s">
        <v>4909</v>
      </c>
      <c r="E5193" s="89">
        <v>66</v>
      </c>
      <c r="F5193" s="89" t="s">
        <v>13</v>
      </c>
      <c r="G5193" s="89" t="s">
        <v>32</v>
      </c>
      <c r="H5193" s="89"/>
      <c r="I5193" s="89"/>
      <c r="J5193" s="89">
        <v>2052</v>
      </c>
      <c r="K5193" s="91" t="s">
        <v>19</v>
      </c>
    </row>
    <row r="5194" spans="2:11" ht="16.350000000000001" customHeight="1" thickBot="1" x14ac:dyDescent="0.45">
      <c r="B5194" s="90"/>
      <c r="C5194" s="90"/>
      <c r="D5194" s="48" t="s">
        <v>4910</v>
      </c>
      <c r="E5194" s="90"/>
      <c r="F5194" s="90"/>
      <c r="G5194" s="90"/>
      <c r="H5194" s="90"/>
      <c r="I5194" s="90"/>
      <c r="J5194" s="90"/>
      <c r="K5194" s="92"/>
    </row>
    <row r="5195" spans="2:11" ht="15.6" customHeight="1" x14ac:dyDescent="0.4">
      <c r="B5195" s="89">
        <v>2595</v>
      </c>
      <c r="C5195" s="89">
        <v>3135</v>
      </c>
      <c r="D5195" s="20" t="s">
        <v>4911</v>
      </c>
      <c r="E5195" s="89">
        <v>90</v>
      </c>
      <c r="F5195" s="89" t="s">
        <v>13</v>
      </c>
      <c r="G5195" s="89" t="s">
        <v>29</v>
      </c>
      <c r="H5195" s="89"/>
      <c r="I5195" s="89"/>
      <c r="J5195" s="89">
        <v>2109</v>
      </c>
      <c r="K5195" s="91" t="s">
        <v>19</v>
      </c>
    </row>
    <row r="5196" spans="2:11" ht="16.350000000000001" customHeight="1" thickBot="1" x14ac:dyDescent="0.45">
      <c r="B5196" s="90"/>
      <c r="C5196" s="90"/>
      <c r="D5196" s="48" t="s">
        <v>4912</v>
      </c>
      <c r="E5196" s="90"/>
      <c r="F5196" s="90"/>
      <c r="G5196" s="90"/>
      <c r="H5196" s="90"/>
      <c r="I5196" s="90"/>
      <c r="J5196" s="90"/>
      <c r="K5196" s="92"/>
    </row>
    <row r="5197" spans="2:11" ht="15.6" customHeight="1" x14ac:dyDescent="0.4">
      <c r="B5197" s="89">
        <v>2596</v>
      </c>
      <c r="C5197" s="89">
        <v>3136</v>
      </c>
      <c r="D5197" s="20" t="s">
        <v>4913</v>
      </c>
      <c r="E5197" s="89" t="s">
        <v>13</v>
      </c>
      <c r="F5197" s="89" t="s">
        <v>13</v>
      </c>
      <c r="G5197" s="89" t="s">
        <v>469</v>
      </c>
      <c r="H5197" s="89"/>
      <c r="I5197" s="89"/>
      <c r="J5197" s="89">
        <v>2068</v>
      </c>
      <c r="K5197" s="91" t="s">
        <v>19</v>
      </c>
    </row>
    <row r="5198" spans="2:11" ht="16.350000000000001" customHeight="1" thickBot="1" x14ac:dyDescent="0.45">
      <c r="B5198" s="90"/>
      <c r="C5198" s="90"/>
      <c r="D5198" s="48" t="s">
        <v>4914</v>
      </c>
      <c r="E5198" s="90"/>
      <c r="F5198" s="90"/>
      <c r="G5198" s="90"/>
      <c r="H5198" s="90"/>
      <c r="I5198" s="90"/>
      <c r="J5198" s="90"/>
      <c r="K5198" s="92"/>
    </row>
    <row r="5199" spans="2:11" ht="15.6" customHeight="1" x14ac:dyDescent="0.4">
      <c r="B5199" s="89">
        <v>2597</v>
      </c>
      <c r="C5199" s="89">
        <v>3138</v>
      </c>
      <c r="D5199" s="20" t="s">
        <v>4915</v>
      </c>
      <c r="E5199" s="89">
        <v>67</v>
      </c>
      <c r="F5199" s="89" t="s">
        <v>134</v>
      </c>
      <c r="G5199" s="89" t="s">
        <v>169</v>
      </c>
      <c r="H5199" s="89"/>
      <c r="I5199" s="89"/>
      <c r="J5199" s="89">
        <v>2504</v>
      </c>
      <c r="K5199" s="91" t="s">
        <v>15</v>
      </c>
    </row>
    <row r="5200" spans="2:11" ht="16.350000000000001" customHeight="1" thickBot="1" x14ac:dyDescent="0.45">
      <c r="B5200" s="90"/>
      <c r="C5200" s="90"/>
      <c r="D5200" s="48" t="s">
        <v>4916</v>
      </c>
      <c r="E5200" s="90"/>
      <c r="F5200" s="90"/>
      <c r="G5200" s="90"/>
      <c r="H5200" s="90"/>
      <c r="I5200" s="90"/>
      <c r="J5200" s="90"/>
      <c r="K5200" s="92"/>
    </row>
    <row r="5201" spans="2:11" ht="15.6" customHeight="1" x14ac:dyDescent="0.4">
      <c r="B5201" s="89">
        <v>2598</v>
      </c>
      <c r="C5201" s="89">
        <v>3139</v>
      </c>
      <c r="D5201" s="20" t="s">
        <v>4917</v>
      </c>
      <c r="E5201" s="89">
        <v>98</v>
      </c>
      <c r="F5201" s="89" t="s">
        <v>13</v>
      </c>
      <c r="G5201" s="89" t="s">
        <v>32</v>
      </c>
      <c r="H5201" s="89"/>
      <c r="I5201" s="89"/>
      <c r="J5201" s="89">
        <v>1955</v>
      </c>
      <c r="K5201" s="91" t="s">
        <v>19</v>
      </c>
    </row>
    <row r="5202" spans="2:11" ht="16.350000000000001" customHeight="1" thickBot="1" x14ac:dyDescent="0.45">
      <c r="B5202" s="90"/>
      <c r="C5202" s="90"/>
      <c r="D5202" s="48" t="s">
        <v>4918</v>
      </c>
      <c r="E5202" s="90"/>
      <c r="F5202" s="90"/>
      <c r="G5202" s="90"/>
      <c r="H5202" s="90"/>
      <c r="I5202" s="90"/>
      <c r="J5202" s="90"/>
      <c r="K5202" s="92"/>
    </row>
    <row r="5203" spans="2:11" ht="15.6" customHeight="1" x14ac:dyDescent="0.4">
      <c r="B5203" s="89">
        <v>2599</v>
      </c>
      <c r="C5203" s="89">
        <v>3140</v>
      </c>
      <c r="D5203" s="20" t="s">
        <v>4919</v>
      </c>
      <c r="E5203" s="89" t="s">
        <v>46</v>
      </c>
      <c r="F5203" s="89" t="s">
        <v>13</v>
      </c>
      <c r="G5203" s="89" t="s">
        <v>85</v>
      </c>
      <c r="H5203" s="89"/>
      <c r="I5203" s="89"/>
      <c r="J5203" s="89">
        <v>2067</v>
      </c>
      <c r="K5203" s="91" t="s">
        <v>19</v>
      </c>
    </row>
    <row r="5204" spans="2:11" ht="16.350000000000001" customHeight="1" thickBot="1" x14ac:dyDescent="0.45">
      <c r="B5204" s="90"/>
      <c r="C5204" s="90"/>
      <c r="D5204" s="48" t="s">
        <v>4920</v>
      </c>
      <c r="E5204" s="90"/>
      <c r="F5204" s="90"/>
      <c r="G5204" s="90"/>
      <c r="H5204" s="90"/>
      <c r="I5204" s="90"/>
      <c r="J5204" s="90"/>
      <c r="K5204" s="92"/>
    </row>
    <row r="5205" spans="2:11" ht="15.6" customHeight="1" x14ac:dyDescent="0.4">
      <c r="B5205" s="89">
        <v>2600</v>
      </c>
      <c r="C5205" s="89">
        <v>3141</v>
      </c>
      <c r="D5205" s="20" t="s">
        <v>4921</v>
      </c>
      <c r="E5205" s="89">
        <v>69</v>
      </c>
      <c r="F5205" s="89" t="s">
        <v>13</v>
      </c>
      <c r="G5205" s="89" t="s">
        <v>32</v>
      </c>
      <c r="H5205" s="89"/>
      <c r="I5205" s="89"/>
      <c r="J5205" s="89">
        <v>2043</v>
      </c>
      <c r="K5205" s="91" t="s">
        <v>19</v>
      </c>
    </row>
    <row r="5206" spans="2:11" ht="16.350000000000001" customHeight="1" thickBot="1" x14ac:dyDescent="0.45">
      <c r="B5206" s="90"/>
      <c r="C5206" s="90"/>
      <c r="D5206" s="48" t="s">
        <v>4922</v>
      </c>
      <c r="E5206" s="90"/>
      <c r="F5206" s="90"/>
      <c r="G5206" s="90"/>
      <c r="H5206" s="90"/>
      <c r="I5206" s="90"/>
      <c r="J5206" s="90"/>
      <c r="K5206" s="92"/>
    </row>
    <row r="5207" spans="2:11" ht="15.6" customHeight="1" x14ac:dyDescent="0.4">
      <c r="B5207" s="89">
        <v>2601</v>
      </c>
      <c r="C5207" s="89">
        <v>3142</v>
      </c>
      <c r="D5207" s="20" t="s">
        <v>4923</v>
      </c>
      <c r="E5207" s="89" t="s">
        <v>82</v>
      </c>
      <c r="F5207" s="89" t="s">
        <v>57</v>
      </c>
      <c r="G5207" s="89" t="s">
        <v>79</v>
      </c>
      <c r="H5207" s="89"/>
      <c r="I5207" s="89"/>
      <c r="J5207" s="89">
        <v>2182</v>
      </c>
      <c r="K5207" s="91" t="s">
        <v>15</v>
      </c>
    </row>
    <row r="5208" spans="2:11" ht="16.350000000000001" customHeight="1" thickBot="1" x14ac:dyDescent="0.45">
      <c r="B5208" s="90"/>
      <c r="C5208" s="90"/>
      <c r="D5208" s="48" t="s">
        <v>4924</v>
      </c>
      <c r="E5208" s="90"/>
      <c r="F5208" s="90"/>
      <c r="G5208" s="90"/>
      <c r="H5208" s="90"/>
      <c r="I5208" s="90"/>
      <c r="J5208" s="90"/>
      <c r="K5208" s="92"/>
    </row>
    <row r="5209" spans="2:11" ht="15.6" customHeight="1" x14ac:dyDescent="0.4">
      <c r="B5209" s="89">
        <v>2602</v>
      </c>
      <c r="C5209" s="89">
        <v>3866</v>
      </c>
      <c r="D5209" s="20" t="s">
        <v>4925</v>
      </c>
      <c r="E5209" s="89" t="s">
        <v>13</v>
      </c>
      <c r="F5209" s="89" t="s">
        <v>13</v>
      </c>
      <c r="G5209" s="89" t="s">
        <v>494</v>
      </c>
      <c r="H5209" s="89"/>
      <c r="I5209" s="89"/>
      <c r="J5209" s="89">
        <v>2028</v>
      </c>
      <c r="K5209" s="91" t="s">
        <v>19</v>
      </c>
    </row>
    <row r="5210" spans="2:11" ht="16.350000000000001" customHeight="1" thickBot="1" x14ac:dyDescent="0.45">
      <c r="B5210" s="90"/>
      <c r="C5210" s="90"/>
      <c r="D5210" s="48" t="s">
        <v>4926</v>
      </c>
      <c r="E5210" s="90"/>
      <c r="F5210" s="90"/>
      <c r="G5210" s="90"/>
      <c r="H5210" s="90"/>
      <c r="I5210" s="90"/>
      <c r="J5210" s="90"/>
      <c r="K5210" s="92"/>
    </row>
    <row r="5211" spans="2:11" ht="15.6" customHeight="1" x14ac:dyDescent="0.4">
      <c r="B5211" s="89">
        <v>2603</v>
      </c>
      <c r="C5211" s="89">
        <v>3143</v>
      </c>
      <c r="D5211" s="20" t="s">
        <v>4927</v>
      </c>
      <c r="E5211" s="89">
        <v>93</v>
      </c>
      <c r="F5211" s="89" t="s">
        <v>13</v>
      </c>
      <c r="G5211" s="89" t="s">
        <v>29</v>
      </c>
      <c r="H5211" s="89"/>
      <c r="I5211" s="89"/>
      <c r="J5211" s="89">
        <v>2045</v>
      </c>
      <c r="K5211" s="91" t="s">
        <v>19</v>
      </c>
    </row>
    <row r="5212" spans="2:11" ht="16.350000000000001" customHeight="1" thickBot="1" x14ac:dyDescent="0.45">
      <c r="B5212" s="90"/>
      <c r="C5212" s="90"/>
      <c r="D5212" s="48" t="s">
        <v>4928</v>
      </c>
      <c r="E5212" s="90"/>
      <c r="F5212" s="90"/>
      <c r="G5212" s="90"/>
      <c r="H5212" s="90"/>
      <c r="I5212" s="90"/>
      <c r="J5212" s="90"/>
      <c r="K5212" s="92"/>
    </row>
    <row r="5213" spans="2:11" ht="15.6" customHeight="1" x14ac:dyDescent="0.4">
      <c r="B5213" s="89">
        <v>2604</v>
      </c>
      <c r="C5213" s="89">
        <v>3144</v>
      </c>
      <c r="D5213" s="20" t="s">
        <v>4929</v>
      </c>
      <c r="E5213" s="89" t="s">
        <v>13</v>
      </c>
      <c r="F5213" s="89" t="s">
        <v>13</v>
      </c>
      <c r="G5213" s="89" t="s">
        <v>193</v>
      </c>
      <c r="H5213" s="89"/>
      <c r="I5213" s="89"/>
      <c r="J5213" s="89">
        <v>2038</v>
      </c>
      <c r="K5213" s="91" t="s">
        <v>15</v>
      </c>
    </row>
    <row r="5214" spans="2:11" ht="16.350000000000001" customHeight="1" thickBot="1" x14ac:dyDescent="0.45">
      <c r="B5214" s="90"/>
      <c r="C5214" s="90"/>
      <c r="D5214" s="48" t="s">
        <v>4930</v>
      </c>
      <c r="E5214" s="90"/>
      <c r="F5214" s="90"/>
      <c r="G5214" s="90"/>
      <c r="H5214" s="90"/>
      <c r="I5214" s="90"/>
      <c r="J5214" s="90"/>
      <c r="K5214" s="92"/>
    </row>
    <row r="5215" spans="2:11" ht="15.6" customHeight="1" x14ac:dyDescent="0.4">
      <c r="B5215" s="89">
        <v>2605</v>
      </c>
      <c r="C5215" s="89">
        <v>3145</v>
      </c>
      <c r="D5215" s="20" t="s">
        <v>4931</v>
      </c>
      <c r="E5215" s="89" t="s">
        <v>13</v>
      </c>
      <c r="F5215" s="89" t="s">
        <v>13</v>
      </c>
      <c r="G5215" s="89" t="s">
        <v>29</v>
      </c>
      <c r="H5215" s="89"/>
      <c r="I5215" s="89"/>
      <c r="J5215" s="89">
        <v>2064</v>
      </c>
      <c r="K5215" s="91" t="s">
        <v>19</v>
      </c>
    </row>
    <row r="5216" spans="2:11" ht="16.350000000000001" customHeight="1" thickBot="1" x14ac:dyDescent="0.45">
      <c r="B5216" s="90"/>
      <c r="C5216" s="90"/>
      <c r="D5216" s="48" t="s">
        <v>4932</v>
      </c>
      <c r="E5216" s="90"/>
      <c r="F5216" s="90"/>
      <c r="G5216" s="90"/>
      <c r="H5216" s="90"/>
      <c r="I5216" s="90"/>
      <c r="J5216" s="90"/>
      <c r="K5216" s="92"/>
    </row>
    <row r="5217" spans="2:11" ht="15.6" customHeight="1" x14ac:dyDescent="0.4">
      <c r="B5217" s="89">
        <v>2606</v>
      </c>
      <c r="C5217" s="89">
        <v>3146</v>
      </c>
      <c r="D5217" s="20" t="s">
        <v>4933</v>
      </c>
      <c r="E5217" s="89">
        <v>98</v>
      </c>
      <c r="F5217" s="89" t="s">
        <v>13</v>
      </c>
      <c r="G5217" s="89" t="s">
        <v>29</v>
      </c>
      <c r="H5217" s="89"/>
      <c r="I5217" s="89"/>
      <c r="J5217" s="89">
        <v>2066</v>
      </c>
      <c r="K5217" s="91" t="s">
        <v>19</v>
      </c>
    </row>
    <row r="5218" spans="2:11" ht="16.350000000000001" customHeight="1" thickBot="1" x14ac:dyDescent="0.45">
      <c r="B5218" s="90"/>
      <c r="C5218" s="90"/>
      <c r="D5218" s="48" t="s">
        <v>4934</v>
      </c>
      <c r="E5218" s="90"/>
      <c r="F5218" s="90"/>
      <c r="G5218" s="90"/>
      <c r="H5218" s="90"/>
      <c r="I5218" s="90"/>
      <c r="J5218" s="90"/>
      <c r="K5218" s="92"/>
    </row>
    <row r="5219" spans="2:11" ht="15.6" customHeight="1" x14ac:dyDescent="0.4">
      <c r="B5219" s="89">
        <v>2607</v>
      </c>
      <c r="C5219" s="89">
        <v>3147</v>
      </c>
      <c r="D5219" s="20" t="s">
        <v>4935</v>
      </c>
      <c r="E5219" s="89" t="s">
        <v>13</v>
      </c>
      <c r="F5219" s="89" t="s">
        <v>13</v>
      </c>
      <c r="G5219" s="89" t="s">
        <v>323</v>
      </c>
      <c r="H5219" s="89"/>
      <c r="I5219" s="89"/>
      <c r="J5219" s="89">
        <v>2048</v>
      </c>
      <c r="K5219" s="91" t="s">
        <v>19</v>
      </c>
    </row>
    <row r="5220" spans="2:11" ht="16.350000000000001" customHeight="1" thickBot="1" x14ac:dyDescent="0.45">
      <c r="B5220" s="90"/>
      <c r="C5220" s="90"/>
      <c r="D5220" s="48" t="s">
        <v>4936</v>
      </c>
      <c r="E5220" s="90"/>
      <c r="F5220" s="90"/>
      <c r="G5220" s="90"/>
      <c r="H5220" s="90"/>
      <c r="I5220" s="90"/>
      <c r="J5220" s="90"/>
      <c r="K5220" s="92"/>
    </row>
    <row r="5221" spans="2:11" ht="15.6" customHeight="1" x14ac:dyDescent="0.4">
      <c r="B5221" s="89">
        <v>2608</v>
      </c>
      <c r="C5221" s="89">
        <v>3148</v>
      </c>
      <c r="D5221" s="20" t="s">
        <v>4937</v>
      </c>
      <c r="E5221" s="89">
        <v>59</v>
      </c>
      <c r="F5221" s="89" t="s">
        <v>13</v>
      </c>
      <c r="G5221" s="89" t="s">
        <v>116</v>
      </c>
      <c r="H5221" s="89"/>
      <c r="I5221" s="89"/>
      <c r="J5221" s="89">
        <v>2120</v>
      </c>
      <c r="K5221" s="91" t="s">
        <v>19</v>
      </c>
    </row>
    <row r="5222" spans="2:11" ht="16.350000000000001" customHeight="1" thickBot="1" x14ac:dyDescent="0.45">
      <c r="B5222" s="90"/>
      <c r="C5222" s="90"/>
      <c r="D5222" s="48" t="s">
        <v>4938</v>
      </c>
      <c r="E5222" s="90"/>
      <c r="F5222" s="90"/>
      <c r="G5222" s="90"/>
      <c r="H5222" s="90"/>
      <c r="I5222" s="90"/>
      <c r="J5222" s="90"/>
      <c r="K5222" s="92"/>
    </row>
    <row r="5223" spans="2:11" ht="15.6" customHeight="1" x14ac:dyDescent="0.4">
      <c r="B5223" s="89">
        <v>2609</v>
      </c>
      <c r="C5223" s="89">
        <v>3149</v>
      </c>
      <c r="D5223" s="20" t="s">
        <v>4939</v>
      </c>
      <c r="E5223" s="89" t="s">
        <v>13</v>
      </c>
      <c r="F5223" s="89" t="s">
        <v>13</v>
      </c>
      <c r="G5223" s="89" t="s">
        <v>18</v>
      </c>
      <c r="H5223" s="89"/>
      <c r="I5223" s="89"/>
      <c r="J5223" s="89">
        <v>2054</v>
      </c>
      <c r="K5223" s="91" t="s">
        <v>19</v>
      </c>
    </row>
    <row r="5224" spans="2:11" ht="16.350000000000001" customHeight="1" thickBot="1" x14ac:dyDescent="0.45">
      <c r="B5224" s="90"/>
      <c r="C5224" s="90"/>
      <c r="D5224" s="48" t="s">
        <v>4940</v>
      </c>
      <c r="E5224" s="90"/>
      <c r="F5224" s="90"/>
      <c r="G5224" s="90"/>
      <c r="H5224" s="90"/>
      <c r="I5224" s="90"/>
      <c r="J5224" s="90"/>
      <c r="K5224" s="92"/>
    </row>
    <row r="5225" spans="2:11" ht="15.6" customHeight="1" x14ac:dyDescent="0.4">
      <c r="B5225" s="89">
        <v>2610</v>
      </c>
      <c r="C5225" s="89">
        <v>4098</v>
      </c>
      <c r="D5225" s="20" t="s">
        <v>6176</v>
      </c>
      <c r="E5225" s="89" t="s">
        <v>6255</v>
      </c>
      <c r="F5225" s="89" t="s">
        <v>13</v>
      </c>
      <c r="G5225" s="89" t="s">
        <v>494</v>
      </c>
      <c r="H5225" s="89"/>
      <c r="I5225" s="89"/>
      <c r="J5225" s="89">
        <v>2060</v>
      </c>
      <c r="K5225" s="91" t="s">
        <v>15</v>
      </c>
    </row>
    <row r="5226" spans="2:11" ht="16.350000000000001" customHeight="1" thickBot="1" x14ac:dyDescent="0.45">
      <c r="B5226" s="90"/>
      <c r="C5226" s="90"/>
      <c r="D5226" s="48" t="s">
        <v>6332</v>
      </c>
      <c r="E5226" s="90"/>
      <c r="F5226" s="90"/>
      <c r="G5226" s="90"/>
      <c r="H5226" s="90"/>
      <c r="I5226" s="90"/>
      <c r="J5226" s="90"/>
      <c r="K5226" s="92"/>
    </row>
    <row r="5227" spans="2:11" ht="15.6" customHeight="1" x14ac:dyDescent="0.4">
      <c r="B5227" s="89">
        <v>2611</v>
      </c>
      <c r="C5227" s="89">
        <v>3150</v>
      </c>
      <c r="D5227" s="20" t="s">
        <v>4941</v>
      </c>
      <c r="E5227" s="89">
        <v>55</v>
      </c>
      <c r="F5227" s="89" t="s">
        <v>13</v>
      </c>
      <c r="G5227" s="89" t="s">
        <v>239</v>
      </c>
      <c r="H5227" s="89"/>
      <c r="I5227" s="89"/>
      <c r="J5227" s="89">
        <v>2061</v>
      </c>
      <c r="K5227" s="91" t="s">
        <v>19</v>
      </c>
    </row>
    <row r="5228" spans="2:11" ht="16.350000000000001" customHeight="1" thickBot="1" x14ac:dyDescent="0.45">
      <c r="B5228" s="90"/>
      <c r="C5228" s="90"/>
      <c r="D5228" s="48" t="s">
        <v>4942</v>
      </c>
      <c r="E5228" s="90"/>
      <c r="F5228" s="90"/>
      <c r="G5228" s="90"/>
      <c r="H5228" s="90"/>
      <c r="I5228" s="90"/>
      <c r="J5228" s="90"/>
      <c r="K5228" s="92"/>
    </row>
    <row r="5229" spans="2:11" ht="15.6" customHeight="1" x14ac:dyDescent="0.4">
      <c r="B5229" s="89">
        <v>2612</v>
      </c>
      <c r="C5229" s="89">
        <v>3151</v>
      </c>
      <c r="D5229" s="20" t="s">
        <v>4943</v>
      </c>
      <c r="E5229" s="89">
        <v>58</v>
      </c>
      <c r="F5229" s="89" t="s">
        <v>13</v>
      </c>
      <c r="G5229" s="89" t="s">
        <v>239</v>
      </c>
      <c r="H5229" s="89"/>
      <c r="I5229" s="89"/>
      <c r="J5229" s="89">
        <v>2010</v>
      </c>
      <c r="K5229" s="91" t="s">
        <v>19</v>
      </c>
    </row>
    <row r="5230" spans="2:11" ht="16.350000000000001" customHeight="1" thickBot="1" x14ac:dyDescent="0.45">
      <c r="B5230" s="90"/>
      <c r="C5230" s="90"/>
      <c r="D5230" s="48" t="s">
        <v>4944</v>
      </c>
      <c r="E5230" s="90"/>
      <c r="F5230" s="90"/>
      <c r="G5230" s="90"/>
      <c r="H5230" s="90"/>
      <c r="I5230" s="90"/>
      <c r="J5230" s="90"/>
      <c r="K5230" s="92"/>
    </row>
    <row r="5231" spans="2:11" ht="15.6" customHeight="1" x14ac:dyDescent="0.4">
      <c r="B5231" s="89">
        <v>2613</v>
      </c>
      <c r="C5231" s="89">
        <v>3152</v>
      </c>
      <c r="D5231" s="20" t="s">
        <v>4945</v>
      </c>
      <c r="E5231" s="89">
        <v>86</v>
      </c>
      <c r="F5231" s="89" t="s">
        <v>13</v>
      </c>
      <c r="G5231" s="89" t="s">
        <v>29</v>
      </c>
      <c r="H5231" s="89"/>
      <c r="I5231" s="89"/>
      <c r="J5231" s="89">
        <v>2087</v>
      </c>
      <c r="K5231" s="91" t="s">
        <v>19</v>
      </c>
    </row>
    <row r="5232" spans="2:11" ht="16.350000000000001" customHeight="1" thickBot="1" x14ac:dyDescent="0.45">
      <c r="B5232" s="90"/>
      <c r="C5232" s="90"/>
      <c r="D5232" s="48" t="s">
        <v>4946</v>
      </c>
      <c r="E5232" s="90"/>
      <c r="F5232" s="90"/>
      <c r="G5232" s="90"/>
      <c r="H5232" s="90"/>
      <c r="I5232" s="90"/>
      <c r="J5232" s="90"/>
      <c r="K5232" s="92"/>
    </row>
    <row r="5233" spans="2:11" ht="15.6" customHeight="1" x14ac:dyDescent="0.4">
      <c r="B5233" s="89">
        <v>2614</v>
      </c>
      <c r="C5233" s="89">
        <v>3153</v>
      </c>
      <c r="D5233" s="20" t="s">
        <v>4947</v>
      </c>
      <c r="E5233" s="89" t="s">
        <v>13</v>
      </c>
      <c r="F5233" s="89" t="s">
        <v>13</v>
      </c>
      <c r="G5233" s="89" t="s">
        <v>14</v>
      </c>
      <c r="H5233" s="89"/>
      <c r="I5233" s="89"/>
      <c r="J5233" s="89">
        <v>2043</v>
      </c>
      <c r="K5233" s="91" t="s">
        <v>19</v>
      </c>
    </row>
    <row r="5234" spans="2:11" ht="16.350000000000001" customHeight="1" thickBot="1" x14ac:dyDescent="0.45">
      <c r="B5234" s="90"/>
      <c r="C5234" s="90"/>
      <c r="D5234" s="48" t="s">
        <v>4948</v>
      </c>
      <c r="E5234" s="90"/>
      <c r="F5234" s="90"/>
      <c r="G5234" s="90"/>
      <c r="H5234" s="90"/>
      <c r="I5234" s="90"/>
      <c r="J5234" s="90"/>
      <c r="K5234" s="92"/>
    </row>
    <row r="5235" spans="2:11" ht="15.6" customHeight="1" x14ac:dyDescent="0.4">
      <c r="B5235" s="89">
        <v>2615</v>
      </c>
      <c r="C5235" s="89">
        <v>3154</v>
      </c>
      <c r="D5235" s="20" t="s">
        <v>4949</v>
      </c>
      <c r="E5235" s="89" t="s">
        <v>13</v>
      </c>
      <c r="F5235" s="89" t="s">
        <v>13</v>
      </c>
      <c r="G5235" s="89" t="s">
        <v>494</v>
      </c>
      <c r="H5235" s="89"/>
      <c r="I5235" s="89"/>
      <c r="J5235" s="89">
        <v>2073</v>
      </c>
      <c r="K5235" s="91" t="s">
        <v>19</v>
      </c>
    </row>
    <row r="5236" spans="2:11" ht="16.350000000000001" customHeight="1" thickBot="1" x14ac:dyDescent="0.45">
      <c r="B5236" s="90"/>
      <c r="C5236" s="90"/>
      <c r="D5236" s="48" t="s">
        <v>4950</v>
      </c>
      <c r="E5236" s="90"/>
      <c r="F5236" s="90"/>
      <c r="G5236" s="90"/>
      <c r="H5236" s="90"/>
      <c r="I5236" s="90"/>
      <c r="J5236" s="90"/>
      <c r="K5236" s="92"/>
    </row>
    <row r="5237" spans="2:11" ht="15.6" customHeight="1" x14ac:dyDescent="0.4">
      <c r="B5237" s="89">
        <v>2616</v>
      </c>
      <c r="C5237" s="89">
        <v>3861</v>
      </c>
      <c r="D5237" s="20" t="s">
        <v>4951</v>
      </c>
      <c r="E5237" s="89" t="s">
        <v>13</v>
      </c>
      <c r="F5237" s="89" t="s">
        <v>13</v>
      </c>
      <c r="G5237" s="89" t="s">
        <v>494</v>
      </c>
      <c r="H5237" s="89"/>
      <c r="I5237" s="89"/>
      <c r="J5237" s="89">
        <v>2092</v>
      </c>
      <c r="K5237" s="91" t="s">
        <v>19</v>
      </c>
    </row>
    <row r="5238" spans="2:11" ht="16.350000000000001" customHeight="1" thickBot="1" x14ac:dyDescent="0.45">
      <c r="B5238" s="90"/>
      <c r="C5238" s="90"/>
      <c r="D5238" s="48" t="s">
        <v>4952</v>
      </c>
      <c r="E5238" s="90"/>
      <c r="F5238" s="90"/>
      <c r="G5238" s="90"/>
      <c r="H5238" s="90"/>
      <c r="I5238" s="90"/>
      <c r="J5238" s="90"/>
      <c r="K5238" s="92"/>
    </row>
    <row r="5239" spans="2:11" ht="15.6" customHeight="1" x14ac:dyDescent="0.4">
      <c r="B5239" s="89">
        <v>2617</v>
      </c>
      <c r="C5239" s="89">
        <v>3155</v>
      </c>
      <c r="D5239" s="20" t="s">
        <v>4953</v>
      </c>
      <c r="E5239" s="89" t="s">
        <v>13</v>
      </c>
      <c r="F5239" s="89" t="s">
        <v>13</v>
      </c>
      <c r="G5239" s="89" t="s">
        <v>4954</v>
      </c>
      <c r="H5239" s="89"/>
      <c r="I5239" s="89"/>
      <c r="J5239" s="89">
        <v>2036</v>
      </c>
      <c r="K5239" s="91" t="s">
        <v>19</v>
      </c>
    </row>
    <row r="5240" spans="2:11" ht="16.350000000000001" customHeight="1" thickBot="1" x14ac:dyDescent="0.45">
      <c r="B5240" s="90"/>
      <c r="C5240" s="90"/>
      <c r="D5240" s="48" t="s">
        <v>4955</v>
      </c>
      <c r="E5240" s="90"/>
      <c r="F5240" s="90"/>
      <c r="G5240" s="90"/>
      <c r="H5240" s="90"/>
      <c r="I5240" s="90"/>
      <c r="J5240" s="90"/>
      <c r="K5240" s="92"/>
    </row>
    <row r="5241" spans="2:11" ht="15.6" customHeight="1" x14ac:dyDescent="0.4">
      <c r="B5241" s="89">
        <v>2618</v>
      </c>
      <c r="C5241" s="89">
        <v>3156</v>
      </c>
      <c r="D5241" s="20" t="s">
        <v>4956</v>
      </c>
      <c r="E5241" s="89" t="s">
        <v>13</v>
      </c>
      <c r="F5241" s="89" t="s">
        <v>13</v>
      </c>
      <c r="G5241" s="89" t="s">
        <v>4954</v>
      </c>
      <c r="H5241" s="89"/>
      <c r="I5241" s="89"/>
      <c r="J5241" s="89">
        <v>2027</v>
      </c>
      <c r="K5241" s="91" t="s">
        <v>19</v>
      </c>
    </row>
    <row r="5242" spans="2:11" ht="16.350000000000001" customHeight="1" thickBot="1" x14ac:dyDescent="0.45">
      <c r="B5242" s="90"/>
      <c r="C5242" s="90"/>
      <c r="D5242" s="48" t="s">
        <v>4957</v>
      </c>
      <c r="E5242" s="90"/>
      <c r="F5242" s="90"/>
      <c r="G5242" s="90"/>
      <c r="H5242" s="90"/>
      <c r="I5242" s="90"/>
      <c r="J5242" s="90"/>
      <c r="K5242" s="92"/>
    </row>
    <row r="5243" spans="2:11" ht="15.6" customHeight="1" x14ac:dyDescent="0.4">
      <c r="B5243" s="89">
        <v>2619</v>
      </c>
      <c r="C5243" s="89">
        <v>3157</v>
      </c>
      <c r="D5243" s="20" t="s">
        <v>4958</v>
      </c>
      <c r="E5243" s="89" t="s">
        <v>13</v>
      </c>
      <c r="F5243" s="89" t="s">
        <v>13</v>
      </c>
      <c r="G5243" s="89" t="s">
        <v>4954</v>
      </c>
      <c r="H5243" s="89"/>
      <c r="I5243" s="89"/>
      <c r="J5243" s="89">
        <v>2023</v>
      </c>
      <c r="K5243" s="91" t="s">
        <v>19</v>
      </c>
    </row>
    <row r="5244" spans="2:11" ht="16.350000000000001" customHeight="1" thickBot="1" x14ac:dyDescent="0.45">
      <c r="B5244" s="90"/>
      <c r="C5244" s="90"/>
      <c r="D5244" s="48" t="s">
        <v>4959</v>
      </c>
      <c r="E5244" s="90"/>
      <c r="F5244" s="90"/>
      <c r="G5244" s="90"/>
      <c r="H5244" s="90"/>
      <c r="I5244" s="90"/>
      <c r="J5244" s="90"/>
      <c r="K5244" s="92"/>
    </row>
    <row r="5245" spans="2:11" ht="15.6" customHeight="1" x14ac:dyDescent="0.4">
      <c r="B5245" s="89">
        <v>2620</v>
      </c>
      <c r="C5245" s="89">
        <v>3158</v>
      </c>
      <c r="D5245" s="20" t="s">
        <v>4960</v>
      </c>
      <c r="E5245" s="89">
        <v>38</v>
      </c>
      <c r="F5245" s="89" t="s">
        <v>13</v>
      </c>
      <c r="G5245" s="89" t="s">
        <v>32</v>
      </c>
      <c r="H5245" s="89"/>
      <c r="I5245" s="89"/>
      <c r="J5245" s="89">
        <v>1879</v>
      </c>
      <c r="K5245" s="91" t="s">
        <v>19</v>
      </c>
    </row>
    <row r="5246" spans="2:11" ht="16.350000000000001" customHeight="1" thickBot="1" x14ac:dyDescent="0.45">
      <c r="B5246" s="90"/>
      <c r="C5246" s="90"/>
      <c r="D5246" s="48" t="s">
        <v>4961</v>
      </c>
      <c r="E5246" s="90"/>
      <c r="F5246" s="90"/>
      <c r="G5246" s="90"/>
      <c r="H5246" s="90"/>
      <c r="I5246" s="90"/>
      <c r="J5246" s="90"/>
      <c r="K5246" s="92"/>
    </row>
    <row r="5247" spans="2:11" ht="15.6" customHeight="1" x14ac:dyDescent="0.4">
      <c r="B5247" s="89">
        <v>2621</v>
      </c>
      <c r="C5247" s="89">
        <v>3159</v>
      </c>
      <c r="D5247" s="20" t="s">
        <v>4962</v>
      </c>
      <c r="E5247" s="89" t="s">
        <v>13</v>
      </c>
      <c r="F5247" s="89" t="s">
        <v>13</v>
      </c>
      <c r="G5247" s="89" t="s">
        <v>79</v>
      </c>
      <c r="H5247" s="89"/>
      <c r="I5247" s="89"/>
      <c r="J5247" s="89">
        <v>2044</v>
      </c>
      <c r="K5247" s="91" t="s">
        <v>19</v>
      </c>
    </row>
    <row r="5248" spans="2:11" ht="16.350000000000001" customHeight="1" thickBot="1" x14ac:dyDescent="0.45">
      <c r="B5248" s="90"/>
      <c r="C5248" s="90"/>
      <c r="D5248" s="48" t="s">
        <v>4963</v>
      </c>
      <c r="E5248" s="90"/>
      <c r="F5248" s="90"/>
      <c r="G5248" s="90"/>
      <c r="H5248" s="90"/>
      <c r="I5248" s="90"/>
      <c r="J5248" s="90"/>
      <c r="K5248" s="92"/>
    </row>
    <row r="5249" spans="2:11" ht="15.6" customHeight="1" x14ac:dyDescent="0.4">
      <c r="B5249" s="89">
        <v>2622</v>
      </c>
      <c r="C5249" s="89">
        <v>4170</v>
      </c>
      <c r="D5249" s="20" t="s">
        <v>6535</v>
      </c>
      <c r="E5249" s="89" t="s">
        <v>28</v>
      </c>
      <c r="F5249" s="89" t="s">
        <v>13</v>
      </c>
      <c r="G5249" s="89" t="s">
        <v>29</v>
      </c>
      <c r="H5249" s="89">
        <v>8</v>
      </c>
      <c r="I5249" s="89">
        <v>-28</v>
      </c>
      <c r="J5249" s="89">
        <v>2072</v>
      </c>
      <c r="K5249" s="91" t="s">
        <v>15</v>
      </c>
    </row>
    <row r="5250" spans="2:11" ht="16.350000000000001" customHeight="1" thickBot="1" x14ac:dyDescent="0.45">
      <c r="B5250" s="90"/>
      <c r="C5250" s="90"/>
      <c r="D5250" s="48" t="s">
        <v>6423</v>
      </c>
      <c r="E5250" s="90"/>
      <c r="F5250" s="90"/>
      <c r="G5250" s="90"/>
      <c r="H5250" s="90"/>
      <c r="I5250" s="90"/>
      <c r="J5250" s="90"/>
      <c r="K5250" s="92"/>
    </row>
    <row r="5251" spans="2:11" ht="15.6" customHeight="1" x14ac:dyDescent="0.4">
      <c r="B5251" s="89">
        <v>2623</v>
      </c>
      <c r="C5251" s="89">
        <v>4054</v>
      </c>
      <c r="D5251" s="20" t="s">
        <v>6317</v>
      </c>
      <c r="E5251" s="89" t="s">
        <v>158</v>
      </c>
      <c r="F5251" s="89" t="s">
        <v>13</v>
      </c>
      <c r="G5251" s="89" t="s">
        <v>29</v>
      </c>
      <c r="H5251" s="89">
        <f>8+11</f>
        <v>19</v>
      </c>
      <c r="I5251" s="89">
        <f>-1+7</f>
        <v>6</v>
      </c>
      <c r="J5251" s="89">
        <v>2125</v>
      </c>
      <c r="K5251" s="91" t="s">
        <v>15</v>
      </c>
    </row>
    <row r="5252" spans="2:11" ht="16.350000000000001" customHeight="1" thickBot="1" x14ac:dyDescent="0.45">
      <c r="B5252" s="90"/>
      <c r="C5252" s="90"/>
      <c r="D5252" s="48" t="s">
        <v>6113</v>
      </c>
      <c r="E5252" s="90"/>
      <c r="F5252" s="90"/>
      <c r="G5252" s="90"/>
      <c r="H5252" s="90"/>
      <c r="I5252" s="90"/>
      <c r="J5252" s="90"/>
      <c r="K5252" s="92"/>
    </row>
    <row r="5253" spans="2:11" ht="15.6" customHeight="1" x14ac:dyDescent="0.4">
      <c r="B5253" s="89">
        <v>2624</v>
      </c>
      <c r="C5253" s="89">
        <v>3160</v>
      </c>
      <c r="D5253" s="20" t="s">
        <v>4964</v>
      </c>
      <c r="E5253" s="89">
        <v>90</v>
      </c>
      <c r="F5253" s="89" t="s">
        <v>13</v>
      </c>
      <c r="G5253" s="89" t="s">
        <v>29</v>
      </c>
      <c r="H5253" s="89"/>
      <c r="I5253" s="89"/>
      <c r="J5253" s="89">
        <v>2035</v>
      </c>
      <c r="K5253" s="91" t="s">
        <v>19</v>
      </c>
    </row>
    <row r="5254" spans="2:11" ht="16.350000000000001" customHeight="1" thickBot="1" x14ac:dyDescent="0.45">
      <c r="B5254" s="90"/>
      <c r="C5254" s="90"/>
      <c r="D5254" s="48" t="s">
        <v>4965</v>
      </c>
      <c r="E5254" s="90"/>
      <c r="F5254" s="90"/>
      <c r="G5254" s="90"/>
      <c r="H5254" s="90"/>
      <c r="I5254" s="90"/>
      <c r="J5254" s="90"/>
      <c r="K5254" s="92"/>
    </row>
    <row r="5255" spans="2:11" ht="15.6" customHeight="1" x14ac:dyDescent="0.4">
      <c r="B5255" s="89">
        <v>2625</v>
      </c>
      <c r="C5255" s="89">
        <v>4194</v>
      </c>
      <c r="D5255" s="20" t="s">
        <v>6463</v>
      </c>
      <c r="E5255" s="89" t="s">
        <v>6259</v>
      </c>
      <c r="F5255" s="89" t="s">
        <v>13</v>
      </c>
      <c r="G5255" s="89" t="s">
        <v>29</v>
      </c>
      <c r="H5255" s="89">
        <v>11</v>
      </c>
      <c r="I5255" s="89">
        <v>-10</v>
      </c>
      <c r="J5255" s="89">
        <v>2090</v>
      </c>
      <c r="K5255" s="91" t="s">
        <v>15</v>
      </c>
    </row>
    <row r="5256" spans="2:11" ht="16.350000000000001" customHeight="1" thickBot="1" x14ac:dyDescent="0.45">
      <c r="B5256" s="90"/>
      <c r="C5256" s="90"/>
      <c r="D5256" s="48" t="s">
        <v>6451</v>
      </c>
      <c r="E5256" s="90"/>
      <c r="F5256" s="90"/>
      <c r="G5256" s="90"/>
      <c r="H5256" s="90"/>
      <c r="I5256" s="90"/>
      <c r="J5256" s="90"/>
      <c r="K5256" s="92"/>
    </row>
    <row r="5257" spans="2:11" ht="15.6" customHeight="1" x14ac:dyDescent="0.4">
      <c r="B5257" s="89">
        <v>2626</v>
      </c>
      <c r="C5257" s="89">
        <v>3161</v>
      </c>
      <c r="D5257" s="20" t="s">
        <v>4966</v>
      </c>
      <c r="E5257" s="89">
        <v>49</v>
      </c>
      <c r="F5257" s="89" t="s">
        <v>57</v>
      </c>
      <c r="G5257" s="89" t="s">
        <v>32</v>
      </c>
      <c r="H5257" s="89"/>
      <c r="I5257" s="89"/>
      <c r="J5257" s="89">
        <v>2129</v>
      </c>
      <c r="K5257" s="91" t="s">
        <v>19</v>
      </c>
    </row>
    <row r="5258" spans="2:11" ht="16.350000000000001" customHeight="1" thickBot="1" x14ac:dyDescent="0.45">
      <c r="B5258" s="90"/>
      <c r="C5258" s="90"/>
      <c r="D5258" s="48" t="s">
        <v>4967</v>
      </c>
      <c r="E5258" s="90"/>
      <c r="F5258" s="90"/>
      <c r="G5258" s="90"/>
      <c r="H5258" s="90"/>
      <c r="I5258" s="90"/>
      <c r="J5258" s="90"/>
      <c r="K5258" s="92"/>
    </row>
    <row r="5259" spans="2:11" ht="15.6" customHeight="1" x14ac:dyDescent="0.4">
      <c r="B5259" s="89">
        <v>2627</v>
      </c>
      <c r="C5259" s="89">
        <v>3792</v>
      </c>
      <c r="D5259" s="20" t="s">
        <v>4968</v>
      </c>
      <c r="E5259" s="89" t="s">
        <v>158</v>
      </c>
      <c r="F5259" s="89" t="s">
        <v>13</v>
      </c>
      <c r="G5259" s="89" t="s">
        <v>85</v>
      </c>
      <c r="H5259" s="89"/>
      <c r="I5259" s="89"/>
      <c r="J5259" s="89">
        <v>2146</v>
      </c>
      <c r="K5259" s="91" t="s">
        <v>19</v>
      </c>
    </row>
    <row r="5260" spans="2:11" ht="16.350000000000001" customHeight="1" thickBot="1" x14ac:dyDescent="0.45">
      <c r="B5260" s="90"/>
      <c r="C5260" s="90"/>
      <c r="D5260" s="48" t="s">
        <v>4969</v>
      </c>
      <c r="E5260" s="90"/>
      <c r="F5260" s="90"/>
      <c r="G5260" s="90"/>
      <c r="H5260" s="90"/>
      <c r="I5260" s="90"/>
      <c r="J5260" s="90"/>
      <c r="K5260" s="92"/>
    </row>
    <row r="5261" spans="2:11" ht="15.6" customHeight="1" x14ac:dyDescent="0.4">
      <c r="B5261" s="89">
        <v>2628</v>
      </c>
      <c r="C5261" s="89">
        <v>3162</v>
      </c>
      <c r="D5261" s="20" t="s">
        <v>4970</v>
      </c>
      <c r="E5261" s="89">
        <v>88</v>
      </c>
      <c r="F5261" s="89" t="s">
        <v>13</v>
      </c>
      <c r="G5261" s="89" t="s">
        <v>79</v>
      </c>
      <c r="H5261" s="89"/>
      <c r="I5261" s="89"/>
      <c r="J5261" s="89">
        <v>2080</v>
      </c>
      <c r="K5261" s="91" t="s">
        <v>19</v>
      </c>
    </row>
    <row r="5262" spans="2:11" ht="16.350000000000001" customHeight="1" thickBot="1" x14ac:dyDescent="0.45">
      <c r="B5262" s="90"/>
      <c r="C5262" s="90"/>
      <c r="D5262" s="48" t="s">
        <v>4971</v>
      </c>
      <c r="E5262" s="90"/>
      <c r="F5262" s="90"/>
      <c r="G5262" s="90"/>
      <c r="H5262" s="90"/>
      <c r="I5262" s="90"/>
      <c r="J5262" s="90"/>
      <c r="K5262" s="92"/>
    </row>
    <row r="5263" spans="2:11" ht="15.6" customHeight="1" x14ac:dyDescent="0.4">
      <c r="B5263" s="89">
        <v>2629</v>
      </c>
      <c r="C5263" s="89">
        <v>3163</v>
      </c>
      <c r="D5263" s="20" t="s">
        <v>4972</v>
      </c>
      <c r="E5263" s="89">
        <v>99</v>
      </c>
      <c r="F5263" s="89" t="s">
        <v>13</v>
      </c>
      <c r="G5263" s="89" t="s">
        <v>29</v>
      </c>
      <c r="H5263" s="89"/>
      <c r="I5263" s="89"/>
      <c r="J5263" s="89">
        <v>2075</v>
      </c>
      <c r="K5263" s="91" t="s">
        <v>19</v>
      </c>
    </row>
    <row r="5264" spans="2:11" ht="16.350000000000001" customHeight="1" thickBot="1" x14ac:dyDescent="0.45">
      <c r="B5264" s="90"/>
      <c r="C5264" s="90"/>
      <c r="D5264" s="48" t="s">
        <v>4973</v>
      </c>
      <c r="E5264" s="90"/>
      <c r="F5264" s="90"/>
      <c r="G5264" s="90"/>
      <c r="H5264" s="90"/>
      <c r="I5264" s="90"/>
      <c r="J5264" s="90"/>
      <c r="K5264" s="92"/>
    </row>
    <row r="5265" spans="2:11" ht="15.6" customHeight="1" x14ac:dyDescent="0.4">
      <c r="B5265" s="89">
        <v>2630</v>
      </c>
      <c r="C5265" s="89">
        <v>3164</v>
      </c>
      <c r="D5265" s="20" t="s">
        <v>4974</v>
      </c>
      <c r="E5265" s="89" t="s">
        <v>13</v>
      </c>
      <c r="F5265" s="89" t="s">
        <v>13</v>
      </c>
      <c r="G5265" s="89" t="s">
        <v>29</v>
      </c>
      <c r="H5265" s="89"/>
      <c r="I5265" s="89"/>
      <c r="J5265" s="89">
        <v>2058</v>
      </c>
      <c r="K5265" s="91" t="s">
        <v>19</v>
      </c>
    </row>
    <row r="5266" spans="2:11" ht="16.350000000000001" customHeight="1" thickBot="1" x14ac:dyDescent="0.45">
      <c r="B5266" s="90"/>
      <c r="C5266" s="90"/>
      <c r="D5266" s="48" t="s">
        <v>4975</v>
      </c>
      <c r="E5266" s="90"/>
      <c r="F5266" s="90"/>
      <c r="G5266" s="90"/>
      <c r="H5266" s="90"/>
      <c r="I5266" s="90"/>
      <c r="J5266" s="90"/>
      <c r="K5266" s="92"/>
    </row>
    <row r="5267" spans="2:11" ht="15.6" customHeight="1" x14ac:dyDescent="0.4">
      <c r="B5267" s="89">
        <v>2631</v>
      </c>
      <c r="C5267" s="89">
        <v>3165</v>
      </c>
      <c r="D5267" s="20" t="s">
        <v>4976</v>
      </c>
      <c r="E5267" s="89" t="s">
        <v>189</v>
      </c>
      <c r="F5267" s="89" t="s">
        <v>13</v>
      </c>
      <c r="G5267" s="89" t="s">
        <v>29</v>
      </c>
      <c r="H5267" s="89"/>
      <c r="I5267" s="89"/>
      <c r="J5267" s="89">
        <v>2092</v>
      </c>
      <c r="K5267" s="91" t="s">
        <v>15</v>
      </c>
    </row>
    <row r="5268" spans="2:11" ht="16.350000000000001" customHeight="1" thickBot="1" x14ac:dyDescent="0.45">
      <c r="B5268" s="90"/>
      <c r="C5268" s="90"/>
      <c r="D5268" s="48" t="s">
        <v>4977</v>
      </c>
      <c r="E5268" s="90"/>
      <c r="F5268" s="90"/>
      <c r="G5268" s="90"/>
      <c r="H5268" s="90"/>
      <c r="I5268" s="90"/>
      <c r="J5268" s="90"/>
      <c r="K5268" s="92"/>
    </row>
    <row r="5269" spans="2:11" ht="15.6" customHeight="1" x14ac:dyDescent="0.4">
      <c r="B5269" s="89">
        <v>2632</v>
      </c>
      <c r="C5269" s="89">
        <v>3170</v>
      </c>
      <c r="D5269" s="20" t="s">
        <v>6403</v>
      </c>
      <c r="E5269" s="89">
        <v>96</v>
      </c>
      <c r="F5269" s="89" t="s">
        <v>184</v>
      </c>
      <c r="G5269" s="89" t="s">
        <v>29</v>
      </c>
      <c r="H5269" s="89">
        <f>10+11</f>
        <v>21</v>
      </c>
      <c r="I5269" s="89">
        <f>4+4</f>
        <v>8</v>
      </c>
      <c r="J5269" s="89">
        <v>2369</v>
      </c>
      <c r="K5269" s="91" t="s">
        <v>15</v>
      </c>
    </row>
    <row r="5270" spans="2:11" ht="16.350000000000001" customHeight="1" thickBot="1" x14ac:dyDescent="0.45">
      <c r="B5270" s="90"/>
      <c r="C5270" s="90"/>
      <c r="D5270" s="48" t="s">
        <v>4984</v>
      </c>
      <c r="E5270" s="90"/>
      <c r="F5270" s="90"/>
      <c r="G5270" s="90"/>
      <c r="H5270" s="90"/>
      <c r="I5270" s="90"/>
      <c r="J5270" s="90"/>
      <c r="K5270" s="92"/>
    </row>
    <row r="5271" spans="2:11" ht="15.6" customHeight="1" x14ac:dyDescent="0.4">
      <c r="B5271" s="89">
        <v>2633</v>
      </c>
      <c r="C5271" s="89">
        <v>3167</v>
      </c>
      <c r="D5271" s="20" t="s">
        <v>4978</v>
      </c>
      <c r="E5271" s="89">
        <v>92</v>
      </c>
      <c r="F5271" s="89" t="s">
        <v>13</v>
      </c>
      <c r="G5271" s="89" t="s">
        <v>32</v>
      </c>
      <c r="H5271" s="89"/>
      <c r="I5271" s="89"/>
      <c r="J5271" s="89">
        <v>2083</v>
      </c>
      <c r="K5271" s="91" t="s">
        <v>19</v>
      </c>
    </row>
    <row r="5272" spans="2:11" ht="16.350000000000001" customHeight="1" thickBot="1" x14ac:dyDescent="0.45">
      <c r="B5272" s="90"/>
      <c r="C5272" s="90"/>
      <c r="D5272" s="48" t="s">
        <v>4979</v>
      </c>
      <c r="E5272" s="90"/>
      <c r="F5272" s="90"/>
      <c r="G5272" s="90"/>
      <c r="H5272" s="90"/>
      <c r="I5272" s="90"/>
      <c r="J5272" s="90"/>
      <c r="K5272" s="92"/>
    </row>
    <row r="5273" spans="2:11" ht="15.6" customHeight="1" x14ac:dyDescent="0.4">
      <c r="B5273" s="89">
        <v>2634</v>
      </c>
      <c r="C5273" s="89">
        <v>3168</v>
      </c>
      <c r="D5273" s="20" t="s">
        <v>4980</v>
      </c>
      <c r="E5273" s="89" t="s">
        <v>13</v>
      </c>
      <c r="F5273" s="89" t="s">
        <v>13</v>
      </c>
      <c r="G5273" s="89" t="s">
        <v>469</v>
      </c>
      <c r="H5273" s="89"/>
      <c r="I5273" s="89"/>
      <c r="J5273" s="89">
        <v>2031</v>
      </c>
      <c r="K5273" s="91" t="s">
        <v>19</v>
      </c>
    </row>
    <row r="5274" spans="2:11" ht="16.350000000000001" customHeight="1" thickBot="1" x14ac:dyDescent="0.45">
      <c r="B5274" s="90"/>
      <c r="C5274" s="90"/>
      <c r="D5274" s="48" t="s">
        <v>4981</v>
      </c>
      <c r="E5274" s="90"/>
      <c r="F5274" s="90"/>
      <c r="G5274" s="90"/>
      <c r="H5274" s="90"/>
      <c r="I5274" s="90"/>
      <c r="J5274" s="90"/>
      <c r="K5274" s="92"/>
    </row>
    <row r="5275" spans="2:11" ht="15.6" customHeight="1" x14ac:dyDescent="0.4">
      <c r="B5275" s="89">
        <v>2635</v>
      </c>
      <c r="C5275" s="89">
        <v>3169</v>
      </c>
      <c r="D5275" s="20" t="s">
        <v>4982</v>
      </c>
      <c r="E5275" s="89" t="s">
        <v>13</v>
      </c>
      <c r="F5275" s="89" t="s">
        <v>13</v>
      </c>
      <c r="G5275" s="89" t="s">
        <v>85</v>
      </c>
      <c r="H5275" s="89"/>
      <c r="I5275" s="89"/>
      <c r="J5275" s="89">
        <v>2162</v>
      </c>
      <c r="K5275" s="91" t="s">
        <v>19</v>
      </c>
    </row>
    <row r="5276" spans="2:11" ht="16.350000000000001" customHeight="1" thickBot="1" x14ac:dyDescent="0.45">
      <c r="B5276" s="90"/>
      <c r="C5276" s="90"/>
      <c r="D5276" s="48" t="s">
        <v>4983</v>
      </c>
      <c r="E5276" s="90"/>
      <c r="F5276" s="90"/>
      <c r="G5276" s="90"/>
      <c r="H5276" s="90"/>
      <c r="I5276" s="90"/>
      <c r="J5276" s="90"/>
      <c r="K5276" s="92"/>
    </row>
    <row r="5277" spans="2:11" ht="15.6" customHeight="1" x14ac:dyDescent="0.4">
      <c r="B5277" s="89">
        <v>2636</v>
      </c>
      <c r="C5277" s="89">
        <v>3171</v>
      </c>
      <c r="D5277" s="20" t="s">
        <v>4985</v>
      </c>
      <c r="E5277" s="89">
        <v>99</v>
      </c>
      <c r="F5277" s="89" t="s">
        <v>13</v>
      </c>
      <c r="G5277" s="89" t="s">
        <v>18</v>
      </c>
      <c r="H5277" s="89"/>
      <c r="I5277" s="89"/>
      <c r="J5277" s="89">
        <v>2145</v>
      </c>
      <c r="K5277" s="91" t="s">
        <v>19</v>
      </c>
    </row>
    <row r="5278" spans="2:11" ht="16.350000000000001" customHeight="1" thickBot="1" x14ac:dyDescent="0.45">
      <c r="B5278" s="90"/>
      <c r="C5278" s="90"/>
      <c r="D5278" s="48" t="s">
        <v>4986</v>
      </c>
      <c r="E5278" s="90"/>
      <c r="F5278" s="90"/>
      <c r="G5278" s="90"/>
      <c r="H5278" s="90"/>
      <c r="I5278" s="90"/>
      <c r="J5278" s="90"/>
      <c r="K5278" s="92"/>
    </row>
    <row r="5279" spans="2:11" ht="15.6" customHeight="1" x14ac:dyDescent="0.4">
      <c r="B5279" s="89">
        <v>2637</v>
      </c>
      <c r="C5279" s="89">
        <v>3172</v>
      </c>
      <c r="D5279" s="20" t="s">
        <v>4987</v>
      </c>
      <c r="E5279" s="89">
        <v>55</v>
      </c>
      <c r="F5279" s="89" t="s">
        <v>57</v>
      </c>
      <c r="G5279" s="89" t="s">
        <v>32</v>
      </c>
      <c r="H5279" s="89"/>
      <c r="I5279" s="89"/>
      <c r="J5279" s="89">
        <v>2082</v>
      </c>
      <c r="K5279" s="91" t="s">
        <v>19</v>
      </c>
    </row>
    <row r="5280" spans="2:11" ht="16.350000000000001" customHeight="1" thickBot="1" x14ac:dyDescent="0.45">
      <c r="B5280" s="90"/>
      <c r="C5280" s="90"/>
      <c r="D5280" s="48" t="s">
        <v>4988</v>
      </c>
      <c r="E5280" s="90"/>
      <c r="F5280" s="90"/>
      <c r="G5280" s="90"/>
      <c r="H5280" s="90"/>
      <c r="I5280" s="90"/>
      <c r="J5280" s="90"/>
      <c r="K5280" s="92"/>
    </row>
    <row r="5281" spans="2:11" ht="15.6" customHeight="1" x14ac:dyDescent="0.4">
      <c r="B5281" s="89">
        <v>2638</v>
      </c>
      <c r="C5281" s="89">
        <v>3173</v>
      </c>
      <c r="D5281" s="20" t="s">
        <v>4989</v>
      </c>
      <c r="E5281" s="89">
        <v>60</v>
      </c>
      <c r="F5281" s="89" t="s">
        <v>13</v>
      </c>
      <c r="G5281" s="89" t="s">
        <v>32</v>
      </c>
      <c r="H5281" s="89"/>
      <c r="I5281" s="89"/>
      <c r="J5281" s="89">
        <v>2060</v>
      </c>
      <c r="K5281" s="91" t="s">
        <v>19</v>
      </c>
    </row>
    <row r="5282" spans="2:11" ht="16.350000000000001" customHeight="1" thickBot="1" x14ac:dyDescent="0.45">
      <c r="B5282" s="90"/>
      <c r="C5282" s="90"/>
      <c r="D5282" s="48" t="s">
        <v>4990</v>
      </c>
      <c r="E5282" s="90"/>
      <c r="F5282" s="90"/>
      <c r="G5282" s="90"/>
      <c r="H5282" s="90"/>
      <c r="I5282" s="90"/>
      <c r="J5282" s="90"/>
      <c r="K5282" s="92"/>
    </row>
    <row r="5283" spans="2:11" ht="15.6" customHeight="1" x14ac:dyDescent="0.4">
      <c r="B5283" s="89">
        <v>2639</v>
      </c>
      <c r="C5283" s="89">
        <v>3174</v>
      </c>
      <c r="D5283" s="20" t="s">
        <v>4991</v>
      </c>
      <c r="E5283" s="89">
        <v>63</v>
      </c>
      <c r="F5283" s="89" t="s">
        <v>134</v>
      </c>
      <c r="G5283" s="89" t="s">
        <v>85</v>
      </c>
      <c r="H5283" s="89"/>
      <c r="I5283" s="89"/>
      <c r="J5283" s="89">
        <v>2376</v>
      </c>
      <c r="K5283" s="91" t="s">
        <v>19</v>
      </c>
    </row>
    <row r="5284" spans="2:11" ht="16.350000000000001" customHeight="1" thickBot="1" x14ac:dyDescent="0.45">
      <c r="B5284" s="90"/>
      <c r="C5284" s="90"/>
      <c r="D5284" s="48" t="s">
        <v>4992</v>
      </c>
      <c r="E5284" s="90"/>
      <c r="F5284" s="90"/>
      <c r="G5284" s="90"/>
      <c r="H5284" s="90"/>
      <c r="I5284" s="90"/>
      <c r="J5284" s="90"/>
      <c r="K5284" s="92"/>
    </row>
    <row r="5285" spans="2:11" ht="15.6" customHeight="1" x14ac:dyDescent="0.4">
      <c r="B5285" s="89">
        <v>2640</v>
      </c>
      <c r="C5285" s="89">
        <v>3175</v>
      </c>
      <c r="D5285" s="20" t="s">
        <v>4993</v>
      </c>
      <c r="E5285" s="89">
        <v>37</v>
      </c>
      <c r="F5285" s="89" t="s">
        <v>13</v>
      </c>
      <c r="G5285" s="89" t="s">
        <v>85</v>
      </c>
      <c r="H5285" s="89"/>
      <c r="I5285" s="89"/>
      <c r="J5285" s="89">
        <v>2006</v>
      </c>
      <c r="K5285" s="91" t="s">
        <v>19</v>
      </c>
    </row>
    <row r="5286" spans="2:11" ht="16.350000000000001" customHeight="1" thickBot="1" x14ac:dyDescent="0.45">
      <c r="B5286" s="90"/>
      <c r="C5286" s="90"/>
      <c r="D5286" s="48" t="s">
        <v>4994</v>
      </c>
      <c r="E5286" s="90"/>
      <c r="F5286" s="90"/>
      <c r="G5286" s="90"/>
      <c r="H5286" s="90"/>
      <c r="I5286" s="90"/>
      <c r="J5286" s="90"/>
      <c r="K5286" s="92"/>
    </row>
    <row r="5287" spans="2:11" ht="15.6" customHeight="1" x14ac:dyDescent="0.4">
      <c r="B5287" s="89">
        <v>2641</v>
      </c>
      <c r="C5287" s="89">
        <v>3894</v>
      </c>
      <c r="D5287" s="20" t="s">
        <v>4995</v>
      </c>
      <c r="E5287" s="89" t="s">
        <v>203</v>
      </c>
      <c r="F5287" s="89" t="s">
        <v>13</v>
      </c>
      <c r="G5287" s="89" t="s">
        <v>29</v>
      </c>
      <c r="H5287" s="89">
        <f>11+8</f>
        <v>19</v>
      </c>
      <c r="I5287" s="89">
        <f>11+9</f>
        <v>20</v>
      </c>
      <c r="J5287" s="89">
        <v>2144</v>
      </c>
      <c r="K5287" s="91" t="s">
        <v>15</v>
      </c>
    </row>
    <row r="5288" spans="2:11" ht="16.350000000000001" customHeight="1" thickBot="1" x14ac:dyDescent="0.45">
      <c r="B5288" s="90"/>
      <c r="C5288" s="90"/>
      <c r="D5288" s="48" t="s">
        <v>4996</v>
      </c>
      <c r="E5288" s="90"/>
      <c r="F5288" s="90"/>
      <c r="G5288" s="90"/>
      <c r="H5288" s="90"/>
      <c r="I5288" s="90"/>
      <c r="J5288" s="90"/>
      <c r="K5288" s="92"/>
    </row>
    <row r="5289" spans="2:11" ht="15.6" customHeight="1" x14ac:dyDescent="0.4">
      <c r="B5289" s="89">
        <v>2642</v>
      </c>
      <c r="C5289" s="89">
        <v>3176</v>
      </c>
      <c r="D5289" s="20" t="s">
        <v>4997</v>
      </c>
      <c r="E5289" s="89">
        <v>48</v>
      </c>
      <c r="F5289" s="89" t="s">
        <v>13</v>
      </c>
      <c r="G5289" s="89" t="s">
        <v>29</v>
      </c>
      <c r="H5289" s="89"/>
      <c r="I5289" s="89"/>
      <c r="J5289" s="89">
        <v>2009</v>
      </c>
      <c r="K5289" s="91" t="s">
        <v>19</v>
      </c>
    </row>
    <row r="5290" spans="2:11" ht="16.350000000000001" customHeight="1" thickBot="1" x14ac:dyDescent="0.45">
      <c r="B5290" s="90"/>
      <c r="C5290" s="90"/>
      <c r="D5290" s="48" t="s">
        <v>4998</v>
      </c>
      <c r="E5290" s="90"/>
      <c r="F5290" s="90"/>
      <c r="G5290" s="90"/>
      <c r="H5290" s="90"/>
      <c r="I5290" s="90"/>
      <c r="J5290" s="90"/>
      <c r="K5290" s="92"/>
    </row>
    <row r="5291" spans="2:11" ht="15.6" customHeight="1" x14ac:dyDescent="0.4">
      <c r="B5291" s="89">
        <v>2643</v>
      </c>
      <c r="C5291" s="89">
        <v>3177</v>
      </c>
      <c r="D5291" s="20" t="s">
        <v>4999</v>
      </c>
      <c r="E5291" s="89">
        <v>87</v>
      </c>
      <c r="F5291" s="89" t="s">
        <v>13</v>
      </c>
      <c r="G5291" s="89" t="s">
        <v>29</v>
      </c>
      <c r="H5291" s="89"/>
      <c r="I5291" s="89"/>
      <c r="J5291" s="89">
        <v>2040</v>
      </c>
      <c r="K5291" s="91" t="s">
        <v>19</v>
      </c>
    </row>
    <row r="5292" spans="2:11" ht="16.350000000000001" customHeight="1" thickBot="1" x14ac:dyDescent="0.45">
      <c r="B5292" s="90"/>
      <c r="C5292" s="90"/>
      <c r="D5292" s="48" t="s">
        <v>5000</v>
      </c>
      <c r="E5292" s="90"/>
      <c r="F5292" s="90"/>
      <c r="G5292" s="90"/>
      <c r="H5292" s="90"/>
      <c r="I5292" s="90"/>
      <c r="J5292" s="90"/>
      <c r="K5292" s="92"/>
    </row>
    <row r="5293" spans="2:11" ht="15.6" customHeight="1" x14ac:dyDescent="0.4">
      <c r="B5293" s="89">
        <v>2644</v>
      </c>
      <c r="C5293" s="89">
        <v>3178</v>
      </c>
      <c r="D5293" s="20" t="s">
        <v>5001</v>
      </c>
      <c r="E5293" s="89">
        <v>94</v>
      </c>
      <c r="F5293" s="89" t="s">
        <v>13</v>
      </c>
      <c r="G5293" s="89" t="s">
        <v>79</v>
      </c>
      <c r="H5293" s="89"/>
      <c r="I5293" s="89"/>
      <c r="J5293" s="89">
        <v>1868</v>
      </c>
      <c r="K5293" s="91" t="s">
        <v>19</v>
      </c>
    </row>
    <row r="5294" spans="2:11" ht="16.350000000000001" customHeight="1" thickBot="1" x14ac:dyDescent="0.45">
      <c r="B5294" s="90"/>
      <c r="C5294" s="90"/>
      <c r="D5294" s="48" t="s">
        <v>5002</v>
      </c>
      <c r="E5294" s="90"/>
      <c r="F5294" s="90"/>
      <c r="G5294" s="90"/>
      <c r="H5294" s="90"/>
      <c r="I5294" s="90"/>
      <c r="J5294" s="90"/>
      <c r="K5294" s="92"/>
    </row>
    <row r="5295" spans="2:11" ht="15.6" customHeight="1" x14ac:dyDescent="0.4">
      <c r="B5295" s="89">
        <v>2645</v>
      </c>
      <c r="C5295" s="89">
        <v>3179</v>
      </c>
      <c r="D5295" s="20" t="s">
        <v>5003</v>
      </c>
      <c r="E5295" s="89">
        <v>86</v>
      </c>
      <c r="F5295" s="89" t="s">
        <v>134</v>
      </c>
      <c r="G5295" s="89" t="s">
        <v>29</v>
      </c>
      <c r="H5295" s="89"/>
      <c r="I5295" s="89"/>
      <c r="J5295" s="89">
        <v>2278</v>
      </c>
      <c r="K5295" s="91" t="s">
        <v>19</v>
      </c>
    </row>
    <row r="5296" spans="2:11" ht="16.350000000000001" customHeight="1" thickBot="1" x14ac:dyDescent="0.45">
      <c r="B5296" s="90"/>
      <c r="C5296" s="90"/>
      <c r="D5296" s="48" t="s">
        <v>5004</v>
      </c>
      <c r="E5296" s="90"/>
      <c r="F5296" s="90"/>
      <c r="G5296" s="90"/>
      <c r="H5296" s="90"/>
      <c r="I5296" s="90"/>
      <c r="J5296" s="90"/>
      <c r="K5296" s="92"/>
    </row>
    <row r="5297" spans="2:11" ht="15.6" customHeight="1" x14ac:dyDescent="0.4">
      <c r="B5297" s="89">
        <v>2646</v>
      </c>
      <c r="C5297" s="89">
        <v>3180</v>
      </c>
      <c r="D5297" s="20" t="s">
        <v>5005</v>
      </c>
      <c r="E5297" s="89" t="s">
        <v>13</v>
      </c>
      <c r="F5297" s="89" t="s">
        <v>13</v>
      </c>
      <c r="G5297" s="89" t="s">
        <v>29</v>
      </c>
      <c r="H5297" s="89"/>
      <c r="I5297" s="89"/>
      <c r="J5297" s="89">
        <v>2114</v>
      </c>
      <c r="K5297" s="91" t="s">
        <v>19</v>
      </c>
    </row>
    <row r="5298" spans="2:11" ht="16.350000000000001" customHeight="1" thickBot="1" x14ac:dyDescent="0.45">
      <c r="B5298" s="90"/>
      <c r="C5298" s="90"/>
      <c r="D5298" s="48" t="s">
        <v>5006</v>
      </c>
      <c r="E5298" s="90"/>
      <c r="F5298" s="90"/>
      <c r="G5298" s="90"/>
      <c r="H5298" s="90"/>
      <c r="I5298" s="90"/>
      <c r="J5298" s="90"/>
      <c r="K5298" s="92"/>
    </row>
    <row r="5299" spans="2:11" ht="15.6" customHeight="1" x14ac:dyDescent="0.4">
      <c r="B5299" s="89">
        <v>2647</v>
      </c>
      <c r="C5299" s="89">
        <v>3181</v>
      </c>
      <c r="D5299" s="20" t="s">
        <v>5007</v>
      </c>
      <c r="E5299" s="89" t="s">
        <v>46</v>
      </c>
      <c r="F5299" s="89" t="s">
        <v>13</v>
      </c>
      <c r="G5299" s="89" t="s">
        <v>29</v>
      </c>
      <c r="H5299" s="89"/>
      <c r="I5299" s="89"/>
      <c r="J5299" s="89">
        <v>2023</v>
      </c>
      <c r="K5299" s="91" t="s">
        <v>19</v>
      </c>
    </row>
    <row r="5300" spans="2:11" ht="16.350000000000001" customHeight="1" thickBot="1" x14ac:dyDescent="0.45">
      <c r="B5300" s="90"/>
      <c r="C5300" s="90"/>
      <c r="D5300" s="48" t="s">
        <v>5008</v>
      </c>
      <c r="E5300" s="90"/>
      <c r="F5300" s="90"/>
      <c r="G5300" s="90"/>
      <c r="H5300" s="90"/>
      <c r="I5300" s="90"/>
      <c r="J5300" s="90"/>
      <c r="K5300" s="92"/>
    </row>
    <row r="5301" spans="2:11" ht="15.6" customHeight="1" x14ac:dyDescent="0.4">
      <c r="B5301" s="89">
        <v>2648</v>
      </c>
      <c r="C5301" s="89">
        <v>3182</v>
      </c>
      <c r="D5301" s="20" t="s">
        <v>5009</v>
      </c>
      <c r="E5301" s="89" t="s">
        <v>13</v>
      </c>
      <c r="F5301" s="89" t="s">
        <v>13</v>
      </c>
      <c r="G5301" s="89" t="s">
        <v>79</v>
      </c>
      <c r="H5301" s="89"/>
      <c r="I5301" s="89"/>
      <c r="J5301" s="89">
        <v>2062</v>
      </c>
      <c r="K5301" s="91" t="s">
        <v>19</v>
      </c>
    </row>
    <row r="5302" spans="2:11" ht="16.350000000000001" customHeight="1" thickBot="1" x14ac:dyDescent="0.45">
      <c r="B5302" s="90"/>
      <c r="C5302" s="90"/>
      <c r="D5302" s="48" t="s">
        <v>5010</v>
      </c>
      <c r="E5302" s="90"/>
      <c r="F5302" s="90"/>
      <c r="G5302" s="90"/>
      <c r="H5302" s="90"/>
      <c r="I5302" s="90"/>
      <c r="J5302" s="90"/>
      <c r="K5302" s="92"/>
    </row>
    <row r="5303" spans="2:11" ht="15.6" customHeight="1" x14ac:dyDescent="0.4">
      <c r="B5303" s="89">
        <v>2649</v>
      </c>
      <c r="C5303" s="89">
        <v>3183</v>
      </c>
      <c r="D5303" s="20" t="s">
        <v>5011</v>
      </c>
      <c r="E5303" s="89">
        <v>92</v>
      </c>
      <c r="F5303" s="89" t="s">
        <v>13</v>
      </c>
      <c r="G5303" s="89" t="s">
        <v>193</v>
      </c>
      <c r="H5303" s="89"/>
      <c r="I5303" s="89"/>
      <c r="J5303" s="89">
        <v>2015</v>
      </c>
      <c r="K5303" s="91" t="s">
        <v>19</v>
      </c>
    </row>
    <row r="5304" spans="2:11" ht="16.350000000000001" customHeight="1" thickBot="1" x14ac:dyDescent="0.45">
      <c r="B5304" s="90"/>
      <c r="C5304" s="90"/>
      <c r="D5304" s="48" t="s">
        <v>5012</v>
      </c>
      <c r="E5304" s="90"/>
      <c r="F5304" s="90"/>
      <c r="G5304" s="90"/>
      <c r="H5304" s="90"/>
      <c r="I5304" s="90"/>
      <c r="J5304" s="90"/>
      <c r="K5304" s="92"/>
    </row>
    <row r="5305" spans="2:11" ht="15.6" customHeight="1" x14ac:dyDescent="0.4">
      <c r="B5305" s="89">
        <v>2650</v>
      </c>
      <c r="C5305" s="89">
        <v>3184</v>
      </c>
      <c r="D5305" s="20" t="s">
        <v>5013</v>
      </c>
      <c r="E5305" s="89" t="s">
        <v>13</v>
      </c>
      <c r="F5305" s="89" t="s">
        <v>13</v>
      </c>
      <c r="G5305" s="89" t="s">
        <v>79</v>
      </c>
      <c r="H5305" s="89"/>
      <c r="I5305" s="89"/>
      <c r="J5305" s="89">
        <v>2119</v>
      </c>
      <c r="K5305" s="91" t="s">
        <v>19</v>
      </c>
    </row>
    <row r="5306" spans="2:11" ht="16.350000000000001" customHeight="1" thickBot="1" x14ac:dyDescent="0.45">
      <c r="B5306" s="90"/>
      <c r="C5306" s="90"/>
      <c r="D5306" s="48" t="s">
        <v>5014</v>
      </c>
      <c r="E5306" s="90"/>
      <c r="F5306" s="90"/>
      <c r="G5306" s="90"/>
      <c r="H5306" s="90"/>
      <c r="I5306" s="90"/>
      <c r="J5306" s="90"/>
      <c r="K5306" s="92"/>
    </row>
    <row r="5307" spans="2:11" ht="15.6" customHeight="1" x14ac:dyDescent="0.4">
      <c r="B5307" s="89">
        <v>2651</v>
      </c>
      <c r="C5307" s="89">
        <v>3185</v>
      </c>
      <c r="D5307" s="20" t="s">
        <v>5015</v>
      </c>
      <c r="E5307" s="89">
        <v>88</v>
      </c>
      <c r="F5307" s="89" t="s">
        <v>13</v>
      </c>
      <c r="G5307" s="89" t="s">
        <v>79</v>
      </c>
      <c r="H5307" s="89"/>
      <c r="I5307" s="89"/>
      <c r="J5307" s="89">
        <v>2025</v>
      </c>
      <c r="K5307" s="91" t="s">
        <v>19</v>
      </c>
    </row>
    <row r="5308" spans="2:11" ht="16.350000000000001" customHeight="1" thickBot="1" x14ac:dyDescent="0.45">
      <c r="B5308" s="90"/>
      <c r="C5308" s="90"/>
      <c r="D5308" s="48" t="s">
        <v>5016</v>
      </c>
      <c r="E5308" s="90"/>
      <c r="F5308" s="90"/>
      <c r="G5308" s="90"/>
      <c r="H5308" s="90"/>
      <c r="I5308" s="90"/>
      <c r="J5308" s="90"/>
      <c r="K5308" s="92"/>
    </row>
    <row r="5309" spans="2:11" ht="15.6" customHeight="1" x14ac:dyDescent="0.4">
      <c r="B5309" s="89">
        <v>2652</v>
      </c>
      <c r="C5309" s="89">
        <v>3186</v>
      </c>
      <c r="D5309" s="20" t="s">
        <v>5017</v>
      </c>
      <c r="E5309" s="89" t="s">
        <v>137</v>
      </c>
      <c r="F5309" s="89" t="s">
        <v>57</v>
      </c>
      <c r="G5309" s="89" t="s">
        <v>29</v>
      </c>
      <c r="H5309" s="89">
        <f>8+7+11</f>
        <v>26</v>
      </c>
      <c r="I5309" s="89">
        <f>3+4-5</f>
        <v>2</v>
      </c>
      <c r="J5309" s="89">
        <v>2236</v>
      </c>
      <c r="K5309" s="91" t="s">
        <v>15</v>
      </c>
    </row>
    <row r="5310" spans="2:11" ht="16.350000000000001" customHeight="1" thickBot="1" x14ac:dyDescent="0.45">
      <c r="B5310" s="90"/>
      <c r="C5310" s="90"/>
      <c r="D5310" s="48" t="s">
        <v>5018</v>
      </c>
      <c r="E5310" s="90"/>
      <c r="F5310" s="90"/>
      <c r="G5310" s="90"/>
      <c r="H5310" s="90"/>
      <c r="I5310" s="90"/>
      <c r="J5310" s="90"/>
      <c r="K5310" s="92"/>
    </row>
    <row r="5311" spans="2:11" ht="15.6" customHeight="1" x14ac:dyDescent="0.4">
      <c r="B5311" s="89">
        <v>2653</v>
      </c>
      <c r="C5311" s="89">
        <v>3187</v>
      </c>
      <c r="D5311" s="20" t="s">
        <v>5019</v>
      </c>
      <c r="E5311" s="89">
        <v>90</v>
      </c>
      <c r="F5311" s="89" t="s">
        <v>13</v>
      </c>
      <c r="G5311" s="89" t="s">
        <v>29</v>
      </c>
      <c r="H5311" s="89"/>
      <c r="I5311" s="89"/>
      <c r="J5311" s="89">
        <v>2054</v>
      </c>
      <c r="K5311" s="91" t="s">
        <v>19</v>
      </c>
    </row>
    <row r="5312" spans="2:11" ht="16.350000000000001" customHeight="1" thickBot="1" x14ac:dyDescent="0.45">
      <c r="B5312" s="90"/>
      <c r="C5312" s="90"/>
      <c r="D5312" s="48" t="s">
        <v>5020</v>
      </c>
      <c r="E5312" s="90"/>
      <c r="F5312" s="90"/>
      <c r="G5312" s="90"/>
      <c r="H5312" s="90"/>
      <c r="I5312" s="90"/>
      <c r="J5312" s="90"/>
      <c r="K5312" s="92"/>
    </row>
    <row r="5313" spans="2:11" ht="15.6" customHeight="1" x14ac:dyDescent="0.4">
      <c r="B5313" s="89">
        <v>2654</v>
      </c>
      <c r="C5313" s="89">
        <v>3188</v>
      </c>
      <c r="D5313" s="20" t="s">
        <v>5021</v>
      </c>
      <c r="E5313" s="89">
        <v>87</v>
      </c>
      <c r="F5313" s="89" t="s">
        <v>13</v>
      </c>
      <c r="G5313" s="89" t="s">
        <v>323</v>
      </c>
      <c r="H5313" s="89"/>
      <c r="I5313" s="89"/>
      <c r="J5313" s="89">
        <v>2026</v>
      </c>
      <c r="K5313" s="91" t="s">
        <v>19</v>
      </c>
    </row>
    <row r="5314" spans="2:11" ht="16.350000000000001" customHeight="1" thickBot="1" x14ac:dyDescent="0.45">
      <c r="B5314" s="90"/>
      <c r="C5314" s="90"/>
      <c r="D5314" s="48" t="s">
        <v>5022</v>
      </c>
      <c r="E5314" s="90"/>
      <c r="F5314" s="90"/>
      <c r="G5314" s="90"/>
      <c r="H5314" s="90"/>
      <c r="I5314" s="90"/>
      <c r="J5314" s="90"/>
      <c r="K5314" s="92"/>
    </row>
    <row r="5315" spans="2:11" ht="15.6" customHeight="1" x14ac:dyDescent="0.4">
      <c r="B5315" s="89">
        <v>2655</v>
      </c>
      <c r="C5315" s="89">
        <v>3879</v>
      </c>
      <c r="D5315" s="20" t="s">
        <v>5023</v>
      </c>
      <c r="E5315" s="89" t="s">
        <v>189</v>
      </c>
      <c r="F5315" s="89" t="s">
        <v>13</v>
      </c>
      <c r="G5315" s="89" t="s">
        <v>212</v>
      </c>
      <c r="H5315" s="89">
        <v>7</v>
      </c>
      <c r="I5315" s="89">
        <v>-18</v>
      </c>
      <c r="J5315" s="89">
        <v>1962</v>
      </c>
      <c r="K5315" s="91" t="s">
        <v>15</v>
      </c>
    </row>
    <row r="5316" spans="2:11" ht="16.350000000000001" customHeight="1" thickBot="1" x14ac:dyDescent="0.45">
      <c r="B5316" s="90"/>
      <c r="C5316" s="90"/>
      <c r="D5316" s="48" t="s">
        <v>5024</v>
      </c>
      <c r="E5316" s="90"/>
      <c r="F5316" s="90"/>
      <c r="G5316" s="90"/>
      <c r="H5316" s="90"/>
      <c r="I5316" s="90"/>
      <c r="J5316" s="90"/>
      <c r="K5316" s="92"/>
    </row>
    <row r="5317" spans="2:11" ht="15.6" customHeight="1" x14ac:dyDescent="0.4">
      <c r="B5317" s="89">
        <v>2656</v>
      </c>
      <c r="C5317" s="89">
        <v>3189</v>
      </c>
      <c r="D5317" s="20" t="s">
        <v>5025</v>
      </c>
      <c r="E5317" s="89" t="s">
        <v>13</v>
      </c>
      <c r="F5317" s="89" t="s">
        <v>13</v>
      </c>
      <c r="G5317" s="89" t="s">
        <v>43</v>
      </c>
      <c r="H5317" s="89"/>
      <c r="I5317" s="89"/>
      <c r="J5317" s="89">
        <v>2030</v>
      </c>
      <c r="K5317" s="91" t="s">
        <v>19</v>
      </c>
    </row>
    <row r="5318" spans="2:11" ht="16.350000000000001" customHeight="1" thickBot="1" x14ac:dyDescent="0.45">
      <c r="B5318" s="90"/>
      <c r="C5318" s="90"/>
      <c r="D5318" s="48" t="s">
        <v>5026</v>
      </c>
      <c r="E5318" s="90"/>
      <c r="F5318" s="90"/>
      <c r="G5318" s="90"/>
      <c r="H5318" s="90"/>
      <c r="I5318" s="90"/>
      <c r="J5318" s="90"/>
      <c r="K5318" s="92"/>
    </row>
    <row r="5319" spans="2:11" ht="15.6" customHeight="1" x14ac:dyDescent="0.4">
      <c r="B5319" s="89">
        <v>2657</v>
      </c>
      <c r="C5319" s="89">
        <v>3190</v>
      </c>
      <c r="D5319" s="20" t="s">
        <v>5027</v>
      </c>
      <c r="E5319" s="89">
        <v>91</v>
      </c>
      <c r="F5319" s="89" t="s">
        <v>13</v>
      </c>
      <c r="G5319" s="89" t="s">
        <v>79</v>
      </c>
      <c r="H5319" s="89"/>
      <c r="I5319" s="89"/>
      <c r="J5319" s="89">
        <v>2049</v>
      </c>
      <c r="K5319" s="91" t="s">
        <v>19</v>
      </c>
    </row>
    <row r="5320" spans="2:11" ht="16.350000000000001" customHeight="1" thickBot="1" x14ac:dyDescent="0.45">
      <c r="B5320" s="90"/>
      <c r="C5320" s="90"/>
      <c r="D5320" s="48" t="s">
        <v>5028</v>
      </c>
      <c r="E5320" s="90"/>
      <c r="F5320" s="90"/>
      <c r="G5320" s="90"/>
      <c r="H5320" s="90"/>
      <c r="I5320" s="90"/>
      <c r="J5320" s="90"/>
      <c r="K5320" s="92"/>
    </row>
    <row r="5321" spans="2:11" ht="15.6" customHeight="1" x14ac:dyDescent="0.4">
      <c r="B5321" s="89">
        <v>2658</v>
      </c>
      <c r="C5321" s="89">
        <v>3191</v>
      </c>
      <c r="D5321" s="20" t="s">
        <v>5029</v>
      </c>
      <c r="E5321" s="89" t="s">
        <v>13</v>
      </c>
      <c r="F5321" s="89" t="s">
        <v>13</v>
      </c>
      <c r="G5321" s="89" t="s">
        <v>79</v>
      </c>
      <c r="H5321" s="89"/>
      <c r="I5321" s="89"/>
      <c r="J5321" s="89">
        <v>2075</v>
      </c>
      <c r="K5321" s="91" t="s">
        <v>19</v>
      </c>
    </row>
    <row r="5322" spans="2:11" ht="16.350000000000001" customHeight="1" thickBot="1" x14ac:dyDescent="0.45">
      <c r="B5322" s="90"/>
      <c r="C5322" s="90"/>
      <c r="D5322" s="48" t="s">
        <v>5030</v>
      </c>
      <c r="E5322" s="90"/>
      <c r="F5322" s="90"/>
      <c r="G5322" s="90"/>
      <c r="H5322" s="90"/>
      <c r="I5322" s="90"/>
      <c r="J5322" s="90"/>
      <c r="K5322" s="92"/>
    </row>
    <row r="5323" spans="2:11" ht="15.6" customHeight="1" x14ac:dyDescent="0.4">
      <c r="B5323" s="89">
        <v>2659</v>
      </c>
      <c r="C5323" s="89">
        <v>3192</v>
      </c>
      <c r="D5323" s="20" t="s">
        <v>5031</v>
      </c>
      <c r="E5323" s="89" t="s">
        <v>13</v>
      </c>
      <c r="F5323" s="89" t="s">
        <v>13</v>
      </c>
      <c r="G5323" s="89" t="s">
        <v>103</v>
      </c>
      <c r="H5323" s="89"/>
      <c r="I5323" s="89"/>
      <c r="J5323" s="89">
        <v>1997</v>
      </c>
      <c r="K5323" s="91" t="s">
        <v>19</v>
      </c>
    </row>
    <row r="5324" spans="2:11" ht="16.350000000000001" customHeight="1" thickBot="1" x14ac:dyDescent="0.45">
      <c r="B5324" s="90"/>
      <c r="C5324" s="90"/>
      <c r="D5324" s="48" t="s">
        <v>5032</v>
      </c>
      <c r="E5324" s="90"/>
      <c r="F5324" s="90"/>
      <c r="G5324" s="90"/>
      <c r="H5324" s="90"/>
      <c r="I5324" s="90"/>
      <c r="J5324" s="90"/>
      <c r="K5324" s="92"/>
    </row>
    <row r="5325" spans="2:11" ht="15.6" customHeight="1" x14ac:dyDescent="0.4">
      <c r="B5325" s="89">
        <v>2660</v>
      </c>
      <c r="C5325" s="89">
        <v>3193</v>
      </c>
      <c r="D5325" s="20" t="s">
        <v>5033</v>
      </c>
      <c r="E5325" s="89">
        <v>86</v>
      </c>
      <c r="F5325" s="89" t="s">
        <v>13</v>
      </c>
      <c r="G5325" s="89" t="s">
        <v>29</v>
      </c>
      <c r="H5325" s="89"/>
      <c r="I5325" s="89"/>
      <c r="J5325" s="89">
        <v>2042</v>
      </c>
      <c r="K5325" s="91" t="s">
        <v>19</v>
      </c>
    </row>
    <row r="5326" spans="2:11" ht="16.350000000000001" customHeight="1" thickBot="1" x14ac:dyDescent="0.45">
      <c r="B5326" s="90"/>
      <c r="C5326" s="90"/>
      <c r="D5326" s="48" t="s">
        <v>5034</v>
      </c>
      <c r="E5326" s="90"/>
      <c r="F5326" s="90"/>
      <c r="G5326" s="90"/>
      <c r="H5326" s="90"/>
      <c r="I5326" s="90"/>
      <c r="J5326" s="90"/>
      <c r="K5326" s="92"/>
    </row>
    <row r="5327" spans="2:11" ht="15.6" customHeight="1" x14ac:dyDescent="0.4">
      <c r="B5327" s="89">
        <v>2661</v>
      </c>
      <c r="C5327" s="89">
        <v>3194</v>
      </c>
      <c r="D5327" s="20" t="s">
        <v>5035</v>
      </c>
      <c r="E5327" s="89" t="s">
        <v>13</v>
      </c>
      <c r="F5327" s="89" t="s">
        <v>13</v>
      </c>
      <c r="G5327" s="89" t="s">
        <v>39</v>
      </c>
      <c r="H5327" s="89"/>
      <c r="I5327" s="89"/>
      <c r="J5327" s="89">
        <v>2068</v>
      </c>
      <c r="K5327" s="91" t="s">
        <v>19</v>
      </c>
    </row>
    <row r="5328" spans="2:11" ht="16.350000000000001" customHeight="1" thickBot="1" x14ac:dyDescent="0.45">
      <c r="B5328" s="90"/>
      <c r="C5328" s="90"/>
      <c r="D5328" s="48" t="s">
        <v>5036</v>
      </c>
      <c r="E5328" s="90"/>
      <c r="F5328" s="90"/>
      <c r="G5328" s="90"/>
      <c r="H5328" s="90"/>
      <c r="I5328" s="90"/>
      <c r="J5328" s="90"/>
      <c r="K5328" s="92"/>
    </row>
    <row r="5329" spans="2:11" ht="15.6" customHeight="1" x14ac:dyDescent="0.4">
      <c r="B5329" s="89">
        <v>2662</v>
      </c>
      <c r="C5329" s="89">
        <v>4227</v>
      </c>
      <c r="D5329" s="20" t="s">
        <v>6517</v>
      </c>
      <c r="E5329" s="89" t="s">
        <v>49</v>
      </c>
      <c r="F5329" s="89"/>
      <c r="G5329" s="89" t="s">
        <v>32</v>
      </c>
      <c r="H5329" s="89">
        <v>8</v>
      </c>
      <c r="I5329" s="89">
        <v>37</v>
      </c>
      <c r="J5329" s="89">
        <v>2137</v>
      </c>
      <c r="K5329" s="91" t="s">
        <v>15</v>
      </c>
    </row>
    <row r="5330" spans="2:11" ht="16.350000000000001" customHeight="1" thickBot="1" x14ac:dyDescent="0.45">
      <c r="B5330" s="90"/>
      <c r="C5330" s="90"/>
      <c r="D5330" s="48" t="s">
        <v>6553</v>
      </c>
      <c r="E5330" s="90"/>
      <c r="F5330" s="90"/>
      <c r="G5330" s="90"/>
      <c r="H5330" s="90"/>
      <c r="I5330" s="90"/>
      <c r="J5330" s="90"/>
      <c r="K5330" s="92"/>
    </row>
    <row r="5331" spans="2:11" ht="15.6" customHeight="1" x14ac:dyDescent="0.4">
      <c r="B5331" s="89">
        <v>2663</v>
      </c>
      <c r="C5331" s="89">
        <v>3195</v>
      </c>
      <c r="D5331" s="20" t="s">
        <v>5037</v>
      </c>
      <c r="E5331" s="89">
        <v>82</v>
      </c>
      <c r="F5331" s="89" t="s">
        <v>13</v>
      </c>
      <c r="G5331" s="89" t="s">
        <v>29</v>
      </c>
      <c r="H5331" s="89"/>
      <c r="I5331" s="89"/>
      <c r="J5331" s="89">
        <v>2085</v>
      </c>
      <c r="K5331" s="91" t="s">
        <v>15</v>
      </c>
    </row>
    <row r="5332" spans="2:11" ht="16.350000000000001" customHeight="1" thickBot="1" x14ac:dyDescent="0.45">
      <c r="B5332" s="90"/>
      <c r="C5332" s="90"/>
      <c r="D5332" s="48" t="s">
        <v>5038</v>
      </c>
      <c r="E5332" s="90"/>
      <c r="F5332" s="90"/>
      <c r="G5332" s="90"/>
      <c r="H5332" s="90"/>
      <c r="I5332" s="90"/>
      <c r="J5332" s="90"/>
      <c r="K5332" s="92"/>
    </row>
    <row r="5333" spans="2:11" ht="15.6" customHeight="1" x14ac:dyDescent="0.4">
      <c r="B5333" s="89">
        <v>2664</v>
      </c>
      <c r="C5333" s="89">
        <v>3196</v>
      </c>
      <c r="D5333" s="20" t="s">
        <v>5039</v>
      </c>
      <c r="E5333" s="89">
        <v>88</v>
      </c>
      <c r="F5333" s="89" t="s">
        <v>13</v>
      </c>
      <c r="G5333" s="89" t="s">
        <v>29</v>
      </c>
      <c r="H5333" s="89"/>
      <c r="I5333" s="89"/>
      <c r="J5333" s="89">
        <v>2030</v>
      </c>
      <c r="K5333" s="91" t="s">
        <v>19</v>
      </c>
    </row>
    <row r="5334" spans="2:11" ht="16.350000000000001" customHeight="1" thickBot="1" x14ac:dyDescent="0.45">
      <c r="B5334" s="90"/>
      <c r="C5334" s="90"/>
      <c r="D5334" s="48" t="s">
        <v>5040</v>
      </c>
      <c r="E5334" s="90"/>
      <c r="F5334" s="90"/>
      <c r="G5334" s="90"/>
      <c r="H5334" s="90"/>
      <c r="I5334" s="90"/>
      <c r="J5334" s="90"/>
      <c r="K5334" s="92"/>
    </row>
    <row r="5335" spans="2:11" ht="15.6" customHeight="1" x14ac:dyDescent="0.4">
      <c r="B5335" s="89">
        <v>2665</v>
      </c>
      <c r="C5335" s="89">
        <v>3197</v>
      </c>
      <c r="D5335" s="20" t="s">
        <v>5041</v>
      </c>
      <c r="E5335" s="89">
        <v>84</v>
      </c>
      <c r="F5335" s="89" t="s">
        <v>13</v>
      </c>
      <c r="G5335" s="89" t="s">
        <v>85</v>
      </c>
      <c r="H5335" s="89"/>
      <c r="I5335" s="89"/>
      <c r="J5335" s="89">
        <v>2117</v>
      </c>
      <c r="K5335" s="91" t="s">
        <v>19</v>
      </c>
    </row>
    <row r="5336" spans="2:11" ht="16.350000000000001" customHeight="1" thickBot="1" x14ac:dyDescent="0.45">
      <c r="B5336" s="90"/>
      <c r="C5336" s="90"/>
      <c r="D5336" s="48" t="s">
        <v>5042</v>
      </c>
      <c r="E5336" s="90"/>
      <c r="F5336" s="90"/>
      <c r="G5336" s="90"/>
      <c r="H5336" s="90"/>
      <c r="I5336" s="90"/>
      <c r="J5336" s="90"/>
      <c r="K5336" s="92"/>
    </row>
    <row r="5337" spans="2:11" ht="15.6" customHeight="1" x14ac:dyDescent="0.4">
      <c r="B5337" s="89">
        <v>2666</v>
      </c>
      <c r="C5337" s="89">
        <v>3198</v>
      </c>
      <c r="D5337" s="20" t="s">
        <v>5043</v>
      </c>
      <c r="E5337" s="89" t="s">
        <v>46</v>
      </c>
      <c r="F5337" s="89" t="s">
        <v>13</v>
      </c>
      <c r="G5337" s="89" t="s">
        <v>29</v>
      </c>
      <c r="H5337" s="89"/>
      <c r="I5337" s="89"/>
      <c r="J5337" s="89">
        <v>2029</v>
      </c>
      <c r="K5337" s="91" t="s">
        <v>19</v>
      </c>
    </row>
    <row r="5338" spans="2:11" ht="16.350000000000001" customHeight="1" thickBot="1" x14ac:dyDescent="0.45">
      <c r="B5338" s="90"/>
      <c r="C5338" s="90"/>
      <c r="D5338" s="48" t="s">
        <v>5044</v>
      </c>
      <c r="E5338" s="90"/>
      <c r="F5338" s="90"/>
      <c r="G5338" s="90"/>
      <c r="H5338" s="90"/>
      <c r="I5338" s="90"/>
      <c r="J5338" s="90"/>
      <c r="K5338" s="92"/>
    </row>
    <row r="5339" spans="2:11" ht="15.6" customHeight="1" x14ac:dyDescent="0.4">
      <c r="B5339" s="89">
        <v>2667</v>
      </c>
      <c r="C5339" s="89">
        <v>4150</v>
      </c>
      <c r="D5339" s="20" t="s">
        <v>6290</v>
      </c>
      <c r="E5339" s="89" t="s">
        <v>6291</v>
      </c>
      <c r="F5339" s="89" t="s">
        <v>13</v>
      </c>
      <c r="G5339" s="89" t="s">
        <v>1731</v>
      </c>
      <c r="H5339" s="89"/>
      <c r="I5339" s="89"/>
      <c r="J5339" s="89">
        <v>2112</v>
      </c>
      <c r="K5339" s="91" t="s">
        <v>15</v>
      </c>
    </row>
    <row r="5340" spans="2:11" ht="16.350000000000001" customHeight="1" thickBot="1" x14ac:dyDescent="0.45">
      <c r="B5340" s="90"/>
      <c r="C5340" s="90"/>
      <c r="D5340" s="48" t="s">
        <v>6377</v>
      </c>
      <c r="E5340" s="90"/>
      <c r="F5340" s="90"/>
      <c r="G5340" s="90"/>
      <c r="H5340" s="90"/>
      <c r="I5340" s="90"/>
      <c r="J5340" s="90"/>
      <c r="K5340" s="92"/>
    </row>
    <row r="5341" spans="2:11" ht="15.6" customHeight="1" x14ac:dyDescent="0.4">
      <c r="B5341" s="89">
        <v>2668</v>
      </c>
      <c r="C5341" s="89">
        <v>3199</v>
      </c>
      <c r="D5341" s="20" t="s">
        <v>5045</v>
      </c>
      <c r="E5341" s="89">
        <v>89</v>
      </c>
      <c r="F5341" s="89" t="s">
        <v>13</v>
      </c>
      <c r="G5341" s="89" t="s">
        <v>29</v>
      </c>
      <c r="H5341" s="89"/>
      <c r="I5341" s="89"/>
      <c r="J5341" s="89">
        <v>2049</v>
      </c>
      <c r="K5341" s="91" t="s">
        <v>19</v>
      </c>
    </row>
    <row r="5342" spans="2:11" ht="16.350000000000001" customHeight="1" thickBot="1" x14ac:dyDescent="0.45">
      <c r="B5342" s="90"/>
      <c r="C5342" s="90"/>
      <c r="D5342" s="48" t="s">
        <v>5046</v>
      </c>
      <c r="E5342" s="90"/>
      <c r="F5342" s="90"/>
      <c r="G5342" s="90"/>
      <c r="H5342" s="90"/>
      <c r="I5342" s="90"/>
      <c r="J5342" s="90"/>
      <c r="K5342" s="92"/>
    </row>
    <row r="5343" spans="2:11" ht="15.6" customHeight="1" x14ac:dyDescent="0.4">
      <c r="B5343" s="89">
        <v>2669</v>
      </c>
      <c r="C5343" s="89">
        <v>3200</v>
      </c>
      <c r="D5343" s="20" t="s">
        <v>5047</v>
      </c>
      <c r="E5343" s="89" t="s">
        <v>13</v>
      </c>
      <c r="F5343" s="89" t="s">
        <v>57</v>
      </c>
      <c r="G5343" s="89" t="s">
        <v>14</v>
      </c>
      <c r="H5343" s="89"/>
      <c r="I5343" s="89"/>
      <c r="J5343" s="89">
        <v>2189</v>
      </c>
      <c r="K5343" s="91" t="s">
        <v>15</v>
      </c>
    </row>
    <row r="5344" spans="2:11" ht="16.350000000000001" customHeight="1" thickBot="1" x14ac:dyDescent="0.45">
      <c r="B5344" s="90"/>
      <c r="C5344" s="90"/>
      <c r="D5344" s="48" t="s">
        <v>5048</v>
      </c>
      <c r="E5344" s="90"/>
      <c r="F5344" s="90"/>
      <c r="G5344" s="90"/>
      <c r="H5344" s="90"/>
      <c r="I5344" s="90"/>
      <c r="J5344" s="90"/>
      <c r="K5344" s="92"/>
    </row>
    <row r="5345" spans="2:11" ht="15.6" customHeight="1" x14ac:dyDescent="0.4">
      <c r="B5345" s="89">
        <v>2670</v>
      </c>
      <c r="C5345" s="89">
        <v>3201</v>
      </c>
      <c r="D5345" s="20" t="s">
        <v>5049</v>
      </c>
      <c r="E5345" s="89" t="s">
        <v>13</v>
      </c>
      <c r="F5345" s="89" t="s">
        <v>13</v>
      </c>
      <c r="G5345" s="89" t="s">
        <v>29</v>
      </c>
      <c r="H5345" s="89"/>
      <c r="I5345" s="89"/>
      <c r="J5345" s="89">
        <v>2060</v>
      </c>
      <c r="K5345" s="91" t="s">
        <v>19</v>
      </c>
    </row>
    <row r="5346" spans="2:11" ht="16.350000000000001" customHeight="1" thickBot="1" x14ac:dyDescent="0.45">
      <c r="B5346" s="90"/>
      <c r="C5346" s="90"/>
      <c r="D5346" s="48" t="s">
        <v>5050</v>
      </c>
      <c r="E5346" s="90"/>
      <c r="F5346" s="90"/>
      <c r="G5346" s="90"/>
      <c r="H5346" s="90"/>
      <c r="I5346" s="90"/>
      <c r="J5346" s="90"/>
      <c r="K5346" s="92"/>
    </row>
    <row r="5347" spans="2:11" ht="15.6" customHeight="1" x14ac:dyDescent="0.4">
      <c r="B5347" s="89">
        <v>2671</v>
      </c>
      <c r="C5347" s="89">
        <v>3202</v>
      </c>
      <c r="D5347" s="20" t="s">
        <v>5051</v>
      </c>
      <c r="E5347" s="89">
        <v>89</v>
      </c>
      <c r="F5347" s="89" t="s">
        <v>13</v>
      </c>
      <c r="G5347" s="89" t="s">
        <v>32</v>
      </c>
      <c r="H5347" s="89"/>
      <c r="I5347" s="89"/>
      <c r="J5347" s="89">
        <v>2045</v>
      </c>
      <c r="K5347" s="91" t="s">
        <v>19</v>
      </c>
    </row>
    <row r="5348" spans="2:11" ht="16.350000000000001" customHeight="1" thickBot="1" x14ac:dyDescent="0.45">
      <c r="B5348" s="90"/>
      <c r="C5348" s="90"/>
      <c r="D5348" s="48" t="s">
        <v>5052</v>
      </c>
      <c r="E5348" s="90"/>
      <c r="F5348" s="90"/>
      <c r="G5348" s="90"/>
      <c r="H5348" s="90"/>
      <c r="I5348" s="90"/>
      <c r="J5348" s="90"/>
      <c r="K5348" s="92"/>
    </row>
    <row r="5349" spans="2:11" ht="15.6" customHeight="1" x14ac:dyDescent="0.4">
      <c r="B5349" s="89">
        <v>2672</v>
      </c>
      <c r="C5349" s="89">
        <v>4158</v>
      </c>
      <c r="D5349" s="20" t="s">
        <v>6385</v>
      </c>
      <c r="E5349" s="89" t="s">
        <v>3053</v>
      </c>
      <c r="F5349" s="89" t="s">
        <v>13</v>
      </c>
      <c r="G5349" s="89" t="s">
        <v>29</v>
      </c>
      <c r="H5349" s="89">
        <v>9</v>
      </c>
      <c r="I5349" s="89">
        <v>-3</v>
      </c>
      <c r="J5349" s="89">
        <v>2092</v>
      </c>
      <c r="K5349" s="91" t="s">
        <v>15</v>
      </c>
    </row>
    <row r="5350" spans="2:11" ht="16.350000000000001" customHeight="1" thickBot="1" x14ac:dyDescent="0.45">
      <c r="B5350" s="90"/>
      <c r="C5350" s="90"/>
      <c r="D5350" s="48" t="s">
        <v>6299</v>
      </c>
      <c r="E5350" s="90"/>
      <c r="F5350" s="90"/>
      <c r="G5350" s="90"/>
      <c r="H5350" s="90"/>
      <c r="I5350" s="90"/>
      <c r="J5350" s="90"/>
      <c r="K5350" s="92"/>
    </row>
    <row r="5351" spans="2:11" ht="15.6" customHeight="1" x14ac:dyDescent="0.4">
      <c r="B5351" s="89">
        <v>2673</v>
      </c>
      <c r="C5351" s="89">
        <v>3203</v>
      </c>
      <c r="D5351" s="20" t="s">
        <v>5053</v>
      </c>
      <c r="E5351" s="89" t="s">
        <v>137</v>
      </c>
      <c r="F5351" s="89" t="s">
        <v>13</v>
      </c>
      <c r="G5351" s="89" t="s">
        <v>29</v>
      </c>
      <c r="H5351" s="89"/>
      <c r="I5351" s="89"/>
      <c r="J5351" s="89">
        <v>2058</v>
      </c>
      <c r="K5351" s="91" t="s">
        <v>19</v>
      </c>
    </row>
    <row r="5352" spans="2:11" ht="16.350000000000001" customHeight="1" thickBot="1" x14ac:dyDescent="0.45">
      <c r="B5352" s="90"/>
      <c r="C5352" s="90"/>
      <c r="D5352" s="48" t="s">
        <v>5054</v>
      </c>
      <c r="E5352" s="90"/>
      <c r="F5352" s="90"/>
      <c r="G5352" s="90"/>
      <c r="H5352" s="90"/>
      <c r="I5352" s="90"/>
      <c r="J5352" s="90"/>
      <c r="K5352" s="92"/>
    </row>
    <row r="5353" spans="2:11" ht="15.6" customHeight="1" x14ac:dyDescent="0.4">
      <c r="B5353" s="89">
        <v>2674</v>
      </c>
      <c r="C5353" s="89">
        <v>3204</v>
      </c>
      <c r="D5353" s="20" t="s">
        <v>5055</v>
      </c>
      <c r="E5353" s="89">
        <v>79</v>
      </c>
      <c r="F5353" s="89" t="s">
        <v>13</v>
      </c>
      <c r="G5353" s="89" t="s">
        <v>5056</v>
      </c>
      <c r="H5353" s="89"/>
      <c r="I5353" s="89"/>
      <c r="J5353" s="89">
        <v>1997</v>
      </c>
      <c r="K5353" s="91" t="s">
        <v>19</v>
      </c>
    </row>
    <row r="5354" spans="2:11" ht="16.350000000000001" customHeight="1" thickBot="1" x14ac:dyDescent="0.45">
      <c r="B5354" s="90"/>
      <c r="C5354" s="90"/>
      <c r="D5354" s="48" t="s">
        <v>5057</v>
      </c>
      <c r="E5354" s="90"/>
      <c r="F5354" s="90"/>
      <c r="G5354" s="90"/>
      <c r="H5354" s="90"/>
      <c r="I5354" s="90"/>
      <c r="J5354" s="90"/>
      <c r="K5354" s="92"/>
    </row>
    <row r="5355" spans="2:11" ht="15.6" customHeight="1" x14ac:dyDescent="0.4">
      <c r="B5355" s="89">
        <v>2675</v>
      </c>
      <c r="C5355" s="89">
        <v>3205</v>
      </c>
      <c r="D5355" s="20" t="s">
        <v>5058</v>
      </c>
      <c r="E5355" s="89">
        <v>84</v>
      </c>
      <c r="F5355" s="89" t="s">
        <v>13</v>
      </c>
      <c r="G5355" s="89" t="s">
        <v>79</v>
      </c>
      <c r="H5355" s="89"/>
      <c r="I5355" s="89"/>
      <c r="J5355" s="89">
        <v>2022</v>
      </c>
      <c r="K5355" s="91" t="s">
        <v>19</v>
      </c>
    </row>
    <row r="5356" spans="2:11" ht="16.350000000000001" customHeight="1" thickBot="1" x14ac:dyDescent="0.45">
      <c r="B5356" s="90"/>
      <c r="C5356" s="90"/>
      <c r="D5356" s="48" t="s">
        <v>5059</v>
      </c>
      <c r="E5356" s="90"/>
      <c r="F5356" s="90"/>
      <c r="G5356" s="90"/>
      <c r="H5356" s="90"/>
      <c r="I5356" s="90"/>
      <c r="J5356" s="90"/>
      <c r="K5356" s="92"/>
    </row>
    <row r="5357" spans="2:11" ht="15.6" customHeight="1" x14ac:dyDescent="0.4">
      <c r="B5357" s="89">
        <v>2676</v>
      </c>
      <c r="C5357" s="89">
        <v>3206</v>
      </c>
      <c r="D5357" s="20" t="s">
        <v>5060</v>
      </c>
      <c r="E5357" s="89">
        <v>86</v>
      </c>
      <c r="F5357" s="89" t="s">
        <v>13</v>
      </c>
      <c r="G5357" s="89" t="s">
        <v>32</v>
      </c>
      <c r="H5357" s="89"/>
      <c r="I5357" s="89"/>
      <c r="J5357" s="89">
        <v>2055</v>
      </c>
      <c r="K5357" s="91" t="s">
        <v>19</v>
      </c>
    </row>
    <row r="5358" spans="2:11" ht="16.350000000000001" customHeight="1" thickBot="1" x14ac:dyDescent="0.45">
      <c r="B5358" s="90"/>
      <c r="C5358" s="90"/>
      <c r="D5358" s="48" t="s">
        <v>5061</v>
      </c>
      <c r="E5358" s="90"/>
      <c r="F5358" s="90"/>
      <c r="G5358" s="90"/>
      <c r="H5358" s="90"/>
      <c r="I5358" s="90"/>
      <c r="J5358" s="90"/>
      <c r="K5358" s="92"/>
    </row>
    <row r="5359" spans="2:11" ht="15.6" customHeight="1" x14ac:dyDescent="0.4">
      <c r="B5359" s="89">
        <v>2677</v>
      </c>
      <c r="C5359" s="89">
        <v>3207</v>
      </c>
      <c r="D5359" s="20" t="s">
        <v>5062</v>
      </c>
      <c r="E5359" s="89">
        <v>89</v>
      </c>
      <c r="F5359" s="89" t="s">
        <v>13</v>
      </c>
      <c r="G5359" s="89" t="s">
        <v>29</v>
      </c>
      <c r="H5359" s="89"/>
      <c r="I5359" s="89"/>
      <c r="J5359" s="89">
        <v>2060</v>
      </c>
      <c r="K5359" s="91" t="s">
        <v>19</v>
      </c>
    </row>
    <row r="5360" spans="2:11" ht="16.350000000000001" customHeight="1" thickBot="1" x14ac:dyDescent="0.45">
      <c r="B5360" s="90"/>
      <c r="C5360" s="90"/>
      <c r="D5360" s="48" t="s">
        <v>5063</v>
      </c>
      <c r="E5360" s="90"/>
      <c r="F5360" s="90"/>
      <c r="G5360" s="90"/>
      <c r="H5360" s="90"/>
      <c r="I5360" s="90"/>
      <c r="J5360" s="90"/>
      <c r="K5360" s="92"/>
    </row>
    <row r="5361" spans="2:11" ht="15.6" customHeight="1" x14ac:dyDescent="0.4">
      <c r="B5361" s="89">
        <v>2678</v>
      </c>
      <c r="C5361" s="89">
        <v>3793</v>
      </c>
      <c r="D5361" s="20" t="s">
        <v>5064</v>
      </c>
      <c r="E5361" s="89" t="s">
        <v>1439</v>
      </c>
      <c r="F5361" s="89" t="s">
        <v>13</v>
      </c>
      <c r="G5361" s="89" t="s">
        <v>29</v>
      </c>
      <c r="H5361" s="89"/>
      <c r="I5361" s="89"/>
      <c r="J5361" s="89">
        <v>2062</v>
      </c>
      <c r="K5361" s="91" t="s">
        <v>19</v>
      </c>
    </row>
    <row r="5362" spans="2:11" ht="16.350000000000001" customHeight="1" thickBot="1" x14ac:dyDescent="0.45">
      <c r="B5362" s="90"/>
      <c r="C5362" s="90"/>
      <c r="D5362" s="48" t="s">
        <v>5065</v>
      </c>
      <c r="E5362" s="90"/>
      <c r="F5362" s="90"/>
      <c r="G5362" s="90"/>
      <c r="H5362" s="90"/>
      <c r="I5362" s="90"/>
      <c r="J5362" s="90"/>
      <c r="K5362" s="92"/>
    </row>
    <row r="5363" spans="2:11" ht="15.6" customHeight="1" x14ac:dyDescent="0.4">
      <c r="B5363" s="89">
        <v>2679</v>
      </c>
      <c r="C5363" s="89">
        <v>3208</v>
      </c>
      <c r="D5363" s="20" t="s">
        <v>5066</v>
      </c>
      <c r="E5363" s="89">
        <v>91</v>
      </c>
      <c r="F5363" s="89" t="s">
        <v>13</v>
      </c>
      <c r="G5363" s="89" t="s">
        <v>79</v>
      </c>
      <c r="H5363" s="89"/>
      <c r="I5363" s="89"/>
      <c r="J5363" s="89">
        <v>2070</v>
      </c>
      <c r="K5363" s="91" t="s">
        <v>19</v>
      </c>
    </row>
    <row r="5364" spans="2:11" ht="16.350000000000001" customHeight="1" thickBot="1" x14ac:dyDescent="0.45">
      <c r="B5364" s="90"/>
      <c r="C5364" s="90"/>
      <c r="D5364" s="48" t="s">
        <v>5067</v>
      </c>
      <c r="E5364" s="90"/>
      <c r="F5364" s="90"/>
      <c r="G5364" s="90"/>
      <c r="H5364" s="90"/>
      <c r="I5364" s="90"/>
      <c r="J5364" s="90"/>
      <c r="K5364" s="92"/>
    </row>
    <row r="5365" spans="2:11" ht="15.6" customHeight="1" x14ac:dyDescent="0.4">
      <c r="B5365" s="89">
        <v>2680</v>
      </c>
      <c r="C5365" s="89">
        <v>3209</v>
      </c>
      <c r="D5365" s="20" t="s">
        <v>5068</v>
      </c>
      <c r="E5365" s="89">
        <v>62</v>
      </c>
      <c r="F5365" s="89" t="s">
        <v>13</v>
      </c>
      <c r="G5365" s="89" t="s">
        <v>29</v>
      </c>
      <c r="H5365" s="89"/>
      <c r="I5365" s="89"/>
      <c r="J5365" s="89">
        <v>2173</v>
      </c>
      <c r="K5365" s="91" t="s">
        <v>19</v>
      </c>
    </row>
    <row r="5366" spans="2:11" ht="16.350000000000001" customHeight="1" thickBot="1" x14ac:dyDescent="0.45">
      <c r="B5366" s="90"/>
      <c r="C5366" s="90"/>
      <c r="D5366" s="48" t="s">
        <v>5069</v>
      </c>
      <c r="E5366" s="90"/>
      <c r="F5366" s="90"/>
      <c r="G5366" s="90"/>
      <c r="H5366" s="90"/>
      <c r="I5366" s="90"/>
      <c r="J5366" s="90"/>
      <c r="K5366" s="92"/>
    </row>
    <row r="5367" spans="2:11" ht="15.6" customHeight="1" x14ac:dyDescent="0.4">
      <c r="B5367" s="89">
        <v>2681</v>
      </c>
      <c r="C5367" s="89">
        <v>3210</v>
      </c>
      <c r="D5367" s="20" t="s">
        <v>5070</v>
      </c>
      <c r="E5367" s="89">
        <v>85</v>
      </c>
      <c r="F5367" s="89" t="s">
        <v>13</v>
      </c>
      <c r="G5367" s="89" t="s">
        <v>32</v>
      </c>
      <c r="H5367" s="89"/>
      <c r="I5367" s="89"/>
      <c r="J5367" s="89">
        <v>2040</v>
      </c>
      <c r="K5367" s="91" t="s">
        <v>19</v>
      </c>
    </row>
    <row r="5368" spans="2:11" ht="16.350000000000001" customHeight="1" thickBot="1" x14ac:dyDescent="0.45">
      <c r="B5368" s="90"/>
      <c r="C5368" s="90"/>
      <c r="D5368" s="48" t="s">
        <v>5071</v>
      </c>
      <c r="E5368" s="90"/>
      <c r="F5368" s="90"/>
      <c r="G5368" s="90"/>
      <c r="H5368" s="90"/>
      <c r="I5368" s="90"/>
      <c r="J5368" s="90"/>
      <c r="K5368" s="92"/>
    </row>
    <row r="5369" spans="2:11" ht="15.6" customHeight="1" x14ac:dyDescent="0.4">
      <c r="B5369" s="89">
        <v>2682</v>
      </c>
      <c r="C5369" s="89">
        <v>3211</v>
      </c>
      <c r="D5369" s="20" t="s">
        <v>5072</v>
      </c>
      <c r="E5369" s="89">
        <v>49</v>
      </c>
      <c r="F5369" s="89" t="s">
        <v>13</v>
      </c>
      <c r="G5369" s="89" t="s">
        <v>29</v>
      </c>
      <c r="H5369" s="89"/>
      <c r="I5369" s="89"/>
      <c r="J5369" s="89">
        <v>1934</v>
      </c>
      <c r="K5369" s="91" t="s">
        <v>19</v>
      </c>
    </row>
    <row r="5370" spans="2:11" ht="16.350000000000001" customHeight="1" thickBot="1" x14ac:dyDescent="0.45">
      <c r="B5370" s="90"/>
      <c r="C5370" s="90"/>
      <c r="D5370" s="48" t="s">
        <v>5073</v>
      </c>
      <c r="E5370" s="90"/>
      <c r="F5370" s="90"/>
      <c r="G5370" s="90"/>
      <c r="H5370" s="90"/>
      <c r="I5370" s="90"/>
      <c r="J5370" s="90"/>
      <c r="K5370" s="92"/>
    </row>
    <row r="5371" spans="2:11" ht="15.6" customHeight="1" x14ac:dyDescent="0.4">
      <c r="B5371" s="89">
        <v>2683</v>
      </c>
      <c r="C5371" s="89">
        <v>3794</v>
      </c>
      <c r="D5371" s="20" t="s">
        <v>5074</v>
      </c>
      <c r="E5371" s="89" t="s">
        <v>13</v>
      </c>
      <c r="F5371" s="89" t="s">
        <v>13</v>
      </c>
      <c r="G5371" s="89" t="s">
        <v>14</v>
      </c>
      <c r="H5371" s="89"/>
      <c r="I5371" s="89"/>
      <c r="J5371" s="89">
        <v>2138</v>
      </c>
      <c r="K5371" s="91" t="s">
        <v>15</v>
      </c>
    </row>
    <row r="5372" spans="2:11" ht="16.350000000000001" customHeight="1" thickBot="1" x14ac:dyDescent="0.45">
      <c r="B5372" s="90"/>
      <c r="C5372" s="90"/>
      <c r="D5372" s="48" t="s">
        <v>5075</v>
      </c>
      <c r="E5372" s="90"/>
      <c r="F5372" s="90"/>
      <c r="G5372" s="90"/>
      <c r="H5372" s="90"/>
      <c r="I5372" s="90"/>
      <c r="J5372" s="90"/>
      <c r="K5372" s="92"/>
    </row>
    <row r="5373" spans="2:11" ht="15.6" customHeight="1" x14ac:dyDescent="0.4">
      <c r="B5373" s="89">
        <v>2684</v>
      </c>
      <c r="C5373" s="89">
        <v>3212</v>
      </c>
      <c r="D5373" s="20" t="s">
        <v>5076</v>
      </c>
      <c r="E5373" s="89" t="s">
        <v>13</v>
      </c>
      <c r="F5373" s="89" t="s">
        <v>13</v>
      </c>
      <c r="G5373" s="89" t="s">
        <v>242</v>
      </c>
      <c r="H5373" s="89"/>
      <c r="I5373" s="89"/>
      <c r="J5373" s="89">
        <v>2036</v>
      </c>
      <c r="K5373" s="91" t="s">
        <v>19</v>
      </c>
    </row>
    <row r="5374" spans="2:11" ht="16.350000000000001" customHeight="1" thickBot="1" x14ac:dyDescent="0.45">
      <c r="B5374" s="90"/>
      <c r="C5374" s="90"/>
      <c r="D5374" s="48" t="s">
        <v>5077</v>
      </c>
      <c r="E5374" s="90"/>
      <c r="F5374" s="90"/>
      <c r="G5374" s="90"/>
      <c r="H5374" s="90"/>
      <c r="I5374" s="90"/>
      <c r="J5374" s="90"/>
      <c r="K5374" s="92"/>
    </row>
    <row r="5375" spans="2:11" ht="15.6" customHeight="1" x14ac:dyDescent="0.4">
      <c r="B5375" s="89">
        <v>2685</v>
      </c>
      <c r="C5375" s="89">
        <v>3213</v>
      </c>
      <c r="D5375" s="20" t="s">
        <v>5078</v>
      </c>
      <c r="E5375" s="89">
        <v>75</v>
      </c>
      <c r="F5375" s="89" t="s">
        <v>134</v>
      </c>
      <c r="G5375" s="89" t="s">
        <v>29</v>
      </c>
      <c r="H5375" s="89">
        <v>8</v>
      </c>
      <c r="I5375" s="89">
        <v>9</v>
      </c>
      <c r="J5375" s="89">
        <v>2328</v>
      </c>
      <c r="K5375" s="91" t="s">
        <v>15</v>
      </c>
    </row>
    <row r="5376" spans="2:11" ht="16.350000000000001" customHeight="1" thickBot="1" x14ac:dyDescent="0.45">
      <c r="B5376" s="90"/>
      <c r="C5376" s="90"/>
      <c r="D5376" s="48" t="s">
        <v>5079</v>
      </c>
      <c r="E5376" s="90"/>
      <c r="F5376" s="90"/>
      <c r="G5376" s="90"/>
      <c r="H5376" s="90"/>
      <c r="I5376" s="90"/>
      <c r="J5376" s="90"/>
      <c r="K5376" s="92"/>
    </row>
    <row r="5377" spans="2:11" ht="15.6" customHeight="1" x14ac:dyDescent="0.4">
      <c r="B5377" s="89">
        <v>2686</v>
      </c>
      <c r="C5377" s="89">
        <v>3214</v>
      </c>
      <c r="D5377" s="20" t="s">
        <v>5080</v>
      </c>
      <c r="E5377" s="89">
        <v>92</v>
      </c>
      <c r="F5377" s="89" t="s">
        <v>13</v>
      </c>
      <c r="G5377" s="89" t="s">
        <v>29</v>
      </c>
      <c r="H5377" s="89">
        <v>11</v>
      </c>
      <c r="I5377" s="89">
        <v>2</v>
      </c>
      <c r="J5377" s="89">
        <v>2159</v>
      </c>
      <c r="K5377" s="91" t="s">
        <v>15</v>
      </c>
    </row>
    <row r="5378" spans="2:11" ht="16.350000000000001" customHeight="1" thickBot="1" x14ac:dyDescent="0.45">
      <c r="B5378" s="90"/>
      <c r="C5378" s="90"/>
      <c r="D5378" s="48" t="s">
        <v>5081</v>
      </c>
      <c r="E5378" s="90"/>
      <c r="F5378" s="90"/>
      <c r="G5378" s="90"/>
      <c r="H5378" s="90"/>
      <c r="I5378" s="90"/>
      <c r="J5378" s="90"/>
      <c r="K5378" s="92"/>
    </row>
    <row r="5379" spans="2:11" ht="15.6" customHeight="1" x14ac:dyDescent="0.4">
      <c r="B5379" s="89">
        <v>2687</v>
      </c>
      <c r="C5379" s="89">
        <v>3215</v>
      </c>
      <c r="D5379" s="20" t="s">
        <v>5082</v>
      </c>
      <c r="E5379" s="89" t="s">
        <v>13</v>
      </c>
      <c r="F5379" s="89" t="s">
        <v>13</v>
      </c>
      <c r="G5379" s="89" t="s">
        <v>39</v>
      </c>
      <c r="H5379" s="89"/>
      <c r="I5379" s="89"/>
      <c r="J5379" s="89">
        <v>2061</v>
      </c>
      <c r="K5379" s="91" t="s">
        <v>19</v>
      </c>
    </row>
    <row r="5380" spans="2:11" ht="16.350000000000001" customHeight="1" thickBot="1" x14ac:dyDescent="0.45">
      <c r="B5380" s="90"/>
      <c r="C5380" s="90"/>
      <c r="D5380" s="48" t="s">
        <v>5083</v>
      </c>
      <c r="E5380" s="90"/>
      <c r="F5380" s="90"/>
      <c r="G5380" s="90"/>
      <c r="H5380" s="90"/>
      <c r="I5380" s="90"/>
      <c r="J5380" s="90"/>
      <c r="K5380" s="92"/>
    </row>
    <row r="5381" spans="2:11" ht="15.6" customHeight="1" x14ac:dyDescent="0.4">
      <c r="B5381" s="89">
        <v>2688</v>
      </c>
      <c r="C5381" s="89">
        <v>3216</v>
      </c>
      <c r="D5381" s="20" t="s">
        <v>5084</v>
      </c>
      <c r="E5381" s="89">
        <v>98</v>
      </c>
      <c r="F5381" s="89" t="s">
        <v>13</v>
      </c>
      <c r="G5381" s="89" t="s">
        <v>85</v>
      </c>
      <c r="H5381" s="89"/>
      <c r="I5381" s="89"/>
      <c r="J5381" s="89">
        <v>2027</v>
      </c>
      <c r="K5381" s="91" t="s">
        <v>19</v>
      </c>
    </row>
    <row r="5382" spans="2:11" ht="16.350000000000001" customHeight="1" thickBot="1" x14ac:dyDescent="0.45">
      <c r="B5382" s="90"/>
      <c r="C5382" s="90"/>
      <c r="D5382" s="48" t="s">
        <v>5085</v>
      </c>
      <c r="E5382" s="90"/>
      <c r="F5382" s="90"/>
      <c r="G5382" s="90"/>
      <c r="H5382" s="90"/>
      <c r="I5382" s="90"/>
      <c r="J5382" s="90"/>
      <c r="K5382" s="92"/>
    </row>
    <row r="5383" spans="2:11" ht="15.6" customHeight="1" x14ac:dyDescent="0.4">
      <c r="B5383" s="89">
        <v>2689</v>
      </c>
      <c r="C5383" s="89">
        <v>3217</v>
      </c>
      <c r="D5383" s="20" t="s">
        <v>5086</v>
      </c>
      <c r="E5383" s="89" t="s">
        <v>13</v>
      </c>
      <c r="F5383" s="89" t="s">
        <v>13</v>
      </c>
      <c r="G5383" s="89" t="s">
        <v>469</v>
      </c>
      <c r="H5383" s="89"/>
      <c r="I5383" s="89"/>
      <c r="J5383" s="89">
        <v>1964</v>
      </c>
      <c r="K5383" s="91" t="s">
        <v>19</v>
      </c>
    </row>
    <row r="5384" spans="2:11" ht="16.350000000000001" customHeight="1" thickBot="1" x14ac:dyDescent="0.45">
      <c r="B5384" s="90"/>
      <c r="C5384" s="90"/>
      <c r="D5384" s="48" t="s">
        <v>5087</v>
      </c>
      <c r="E5384" s="90"/>
      <c r="F5384" s="90"/>
      <c r="G5384" s="90"/>
      <c r="H5384" s="90"/>
      <c r="I5384" s="90"/>
      <c r="J5384" s="90"/>
      <c r="K5384" s="92"/>
    </row>
    <row r="5385" spans="2:11" ht="15.6" customHeight="1" x14ac:dyDescent="0.4">
      <c r="B5385" s="89">
        <v>2690</v>
      </c>
      <c r="C5385" s="89">
        <v>3218</v>
      </c>
      <c r="D5385" s="20" t="s">
        <v>5088</v>
      </c>
      <c r="E5385" s="89" t="s">
        <v>13</v>
      </c>
      <c r="F5385" s="89" t="s">
        <v>13</v>
      </c>
      <c r="G5385" s="89" t="s">
        <v>22</v>
      </c>
      <c r="H5385" s="89"/>
      <c r="I5385" s="89"/>
      <c r="J5385" s="89">
        <v>2068</v>
      </c>
      <c r="K5385" s="91" t="s">
        <v>19</v>
      </c>
    </row>
    <row r="5386" spans="2:11" ht="16.350000000000001" customHeight="1" thickBot="1" x14ac:dyDescent="0.45">
      <c r="B5386" s="90"/>
      <c r="C5386" s="90"/>
      <c r="D5386" s="48" t="s">
        <v>5089</v>
      </c>
      <c r="E5386" s="90"/>
      <c r="F5386" s="90"/>
      <c r="G5386" s="90"/>
      <c r="H5386" s="90"/>
      <c r="I5386" s="90"/>
      <c r="J5386" s="90"/>
      <c r="K5386" s="92"/>
    </row>
    <row r="5387" spans="2:11" ht="15.6" customHeight="1" x14ac:dyDescent="0.4">
      <c r="B5387" s="89">
        <v>2691</v>
      </c>
      <c r="C5387" s="89">
        <v>3929</v>
      </c>
      <c r="D5387" s="20" t="s">
        <v>5090</v>
      </c>
      <c r="E5387" s="89" t="s">
        <v>13</v>
      </c>
      <c r="F5387" s="89" t="s">
        <v>13</v>
      </c>
      <c r="G5387" s="89" t="s">
        <v>22</v>
      </c>
      <c r="H5387" s="89"/>
      <c r="I5387" s="89"/>
      <c r="J5387" s="89">
        <v>2117</v>
      </c>
      <c r="K5387" s="91" t="s">
        <v>15</v>
      </c>
    </row>
    <row r="5388" spans="2:11" ht="16.350000000000001" customHeight="1" thickBot="1" x14ac:dyDescent="0.45">
      <c r="B5388" s="90"/>
      <c r="C5388" s="90"/>
      <c r="D5388" s="48" t="s">
        <v>5091</v>
      </c>
      <c r="E5388" s="90"/>
      <c r="F5388" s="90"/>
      <c r="G5388" s="90"/>
      <c r="H5388" s="90"/>
      <c r="I5388" s="90"/>
      <c r="J5388" s="90"/>
      <c r="K5388" s="92"/>
    </row>
    <row r="5389" spans="2:11" ht="15.6" customHeight="1" x14ac:dyDescent="0.4">
      <c r="B5389" s="89">
        <v>2692</v>
      </c>
      <c r="C5389" s="89">
        <v>3219</v>
      </c>
      <c r="D5389" s="20" t="s">
        <v>5092</v>
      </c>
      <c r="E5389" s="89" t="s">
        <v>13</v>
      </c>
      <c r="F5389" s="89" t="s">
        <v>13</v>
      </c>
      <c r="G5389" s="89" t="s">
        <v>22</v>
      </c>
      <c r="H5389" s="89"/>
      <c r="I5389" s="89"/>
      <c r="J5389" s="89">
        <v>2070</v>
      </c>
      <c r="K5389" s="91" t="s">
        <v>19</v>
      </c>
    </row>
    <row r="5390" spans="2:11" ht="16.350000000000001" customHeight="1" thickBot="1" x14ac:dyDescent="0.45">
      <c r="B5390" s="90"/>
      <c r="C5390" s="90"/>
      <c r="D5390" s="48" t="s">
        <v>5093</v>
      </c>
      <c r="E5390" s="90"/>
      <c r="F5390" s="90"/>
      <c r="G5390" s="90"/>
      <c r="H5390" s="90"/>
      <c r="I5390" s="90"/>
      <c r="J5390" s="90"/>
      <c r="K5390" s="92"/>
    </row>
    <row r="5391" spans="2:11" ht="15.6" customHeight="1" x14ac:dyDescent="0.4">
      <c r="B5391" s="89">
        <v>2693</v>
      </c>
      <c r="C5391" s="89">
        <v>3220</v>
      </c>
      <c r="D5391" s="20" t="s">
        <v>5094</v>
      </c>
      <c r="E5391" s="89" t="s">
        <v>13</v>
      </c>
      <c r="F5391" s="89" t="s">
        <v>13</v>
      </c>
      <c r="G5391" s="89" t="s">
        <v>22</v>
      </c>
      <c r="H5391" s="89"/>
      <c r="I5391" s="89"/>
      <c r="J5391" s="89">
        <v>2082</v>
      </c>
      <c r="K5391" s="91" t="s">
        <v>15</v>
      </c>
    </row>
    <row r="5392" spans="2:11" ht="16.350000000000001" customHeight="1" thickBot="1" x14ac:dyDescent="0.45">
      <c r="B5392" s="90"/>
      <c r="C5392" s="90"/>
      <c r="D5392" s="48" t="s">
        <v>5095</v>
      </c>
      <c r="E5392" s="90"/>
      <c r="F5392" s="90"/>
      <c r="G5392" s="90"/>
      <c r="H5392" s="90"/>
      <c r="I5392" s="90"/>
      <c r="J5392" s="90"/>
      <c r="K5392" s="92"/>
    </row>
    <row r="5393" spans="2:11" ht="15.6" customHeight="1" x14ac:dyDescent="0.4">
      <c r="B5393" s="89">
        <v>2694</v>
      </c>
      <c r="C5393" s="89">
        <v>3221</v>
      </c>
      <c r="D5393" s="20" t="s">
        <v>5096</v>
      </c>
      <c r="E5393" s="89" t="s">
        <v>13</v>
      </c>
      <c r="F5393" s="89" t="s">
        <v>13</v>
      </c>
      <c r="G5393" s="89" t="s">
        <v>22</v>
      </c>
      <c r="H5393" s="89"/>
      <c r="I5393" s="89"/>
      <c r="J5393" s="89">
        <v>2088</v>
      </c>
      <c r="K5393" s="91" t="s">
        <v>19</v>
      </c>
    </row>
    <row r="5394" spans="2:11" ht="16.350000000000001" customHeight="1" thickBot="1" x14ac:dyDescent="0.45">
      <c r="B5394" s="90"/>
      <c r="C5394" s="90"/>
      <c r="D5394" s="48" t="s">
        <v>5097</v>
      </c>
      <c r="E5394" s="90"/>
      <c r="F5394" s="90"/>
      <c r="G5394" s="90"/>
      <c r="H5394" s="90"/>
      <c r="I5394" s="90"/>
      <c r="J5394" s="90"/>
      <c r="K5394" s="92"/>
    </row>
    <row r="5395" spans="2:11" ht="15.6" customHeight="1" x14ac:dyDescent="0.4">
      <c r="B5395" s="89">
        <v>2695</v>
      </c>
      <c r="C5395" s="89">
        <v>3222</v>
      </c>
      <c r="D5395" s="20" t="s">
        <v>5098</v>
      </c>
      <c r="E5395" s="89" t="s">
        <v>13</v>
      </c>
      <c r="F5395" s="89" t="s">
        <v>13</v>
      </c>
      <c r="G5395" s="89" t="s">
        <v>22</v>
      </c>
      <c r="H5395" s="89">
        <v>7</v>
      </c>
      <c r="I5395" s="89">
        <v>7</v>
      </c>
      <c r="J5395" s="89">
        <v>2102</v>
      </c>
      <c r="K5395" s="91" t="s">
        <v>15</v>
      </c>
    </row>
    <row r="5396" spans="2:11" ht="16.350000000000001" customHeight="1" thickBot="1" x14ac:dyDescent="0.45">
      <c r="B5396" s="90"/>
      <c r="C5396" s="90"/>
      <c r="D5396" s="48" t="s">
        <v>5099</v>
      </c>
      <c r="E5396" s="90"/>
      <c r="F5396" s="90"/>
      <c r="G5396" s="90"/>
      <c r="H5396" s="90"/>
      <c r="I5396" s="90"/>
      <c r="J5396" s="90"/>
      <c r="K5396" s="92"/>
    </row>
    <row r="5397" spans="2:11" ht="15.6" customHeight="1" x14ac:dyDescent="0.4">
      <c r="B5397" s="89">
        <v>2696</v>
      </c>
      <c r="C5397" s="89">
        <v>3937</v>
      </c>
      <c r="D5397" s="20" t="s">
        <v>5100</v>
      </c>
      <c r="E5397" s="89" t="s">
        <v>13</v>
      </c>
      <c r="F5397" s="89" t="s">
        <v>13</v>
      </c>
      <c r="G5397" s="89" t="s">
        <v>22</v>
      </c>
      <c r="H5397" s="89"/>
      <c r="I5397" s="89"/>
      <c r="J5397" s="89">
        <v>2060</v>
      </c>
      <c r="K5397" s="91" t="s">
        <v>15</v>
      </c>
    </row>
    <row r="5398" spans="2:11" ht="16.350000000000001" customHeight="1" thickBot="1" x14ac:dyDescent="0.45">
      <c r="B5398" s="90"/>
      <c r="C5398" s="90"/>
      <c r="D5398" s="48" t="s">
        <v>5101</v>
      </c>
      <c r="E5398" s="90"/>
      <c r="F5398" s="90"/>
      <c r="G5398" s="90"/>
      <c r="H5398" s="90"/>
      <c r="I5398" s="90"/>
      <c r="J5398" s="90"/>
      <c r="K5398" s="92"/>
    </row>
    <row r="5399" spans="2:11" ht="15.6" customHeight="1" x14ac:dyDescent="0.4">
      <c r="B5399" s="89">
        <v>2697</v>
      </c>
      <c r="C5399" s="89">
        <v>3223</v>
      </c>
      <c r="D5399" s="20" t="s">
        <v>5102</v>
      </c>
      <c r="E5399" s="89" t="s">
        <v>13</v>
      </c>
      <c r="F5399" s="89" t="s">
        <v>13</v>
      </c>
      <c r="G5399" s="89" t="s">
        <v>22</v>
      </c>
      <c r="H5399" s="89"/>
      <c r="I5399" s="89"/>
      <c r="J5399" s="89">
        <v>2149</v>
      </c>
      <c r="K5399" s="91" t="s">
        <v>15</v>
      </c>
    </row>
    <row r="5400" spans="2:11" ht="16.350000000000001" customHeight="1" thickBot="1" x14ac:dyDescent="0.45">
      <c r="B5400" s="90"/>
      <c r="C5400" s="90"/>
      <c r="D5400" s="48" t="s">
        <v>5103</v>
      </c>
      <c r="E5400" s="90"/>
      <c r="F5400" s="90"/>
      <c r="G5400" s="90"/>
      <c r="H5400" s="90"/>
      <c r="I5400" s="90"/>
      <c r="J5400" s="90"/>
      <c r="K5400" s="92"/>
    </row>
    <row r="5401" spans="2:11" ht="15.6" customHeight="1" x14ac:dyDescent="0.4">
      <c r="B5401" s="89">
        <v>2698</v>
      </c>
      <c r="C5401" s="89">
        <v>3940</v>
      </c>
      <c r="D5401" s="20" t="s">
        <v>5104</v>
      </c>
      <c r="E5401" s="89" t="s">
        <v>13</v>
      </c>
      <c r="F5401" s="89" t="s">
        <v>13</v>
      </c>
      <c r="G5401" s="89" t="s">
        <v>22</v>
      </c>
      <c r="H5401" s="89">
        <v>7</v>
      </c>
      <c r="I5401" s="89">
        <v>21</v>
      </c>
      <c r="J5401" s="89">
        <v>2159</v>
      </c>
      <c r="K5401" s="91" t="s">
        <v>15</v>
      </c>
    </row>
    <row r="5402" spans="2:11" ht="16.350000000000001" customHeight="1" thickBot="1" x14ac:dyDescent="0.45">
      <c r="B5402" s="90"/>
      <c r="C5402" s="90"/>
      <c r="D5402" s="48" t="s">
        <v>5105</v>
      </c>
      <c r="E5402" s="90"/>
      <c r="F5402" s="90"/>
      <c r="G5402" s="90"/>
      <c r="H5402" s="90"/>
      <c r="I5402" s="90"/>
      <c r="J5402" s="90"/>
      <c r="K5402" s="92"/>
    </row>
    <row r="5403" spans="2:11" ht="15.6" customHeight="1" x14ac:dyDescent="0.4">
      <c r="B5403" s="89">
        <v>2699</v>
      </c>
      <c r="C5403" s="89">
        <v>3125</v>
      </c>
      <c r="D5403" s="20" t="s">
        <v>5106</v>
      </c>
      <c r="E5403" s="89">
        <v>70</v>
      </c>
      <c r="F5403" s="89" t="s">
        <v>13</v>
      </c>
      <c r="G5403" s="89" t="s">
        <v>277</v>
      </c>
      <c r="H5403" s="89"/>
      <c r="I5403" s="89"/>
      <c r="J5403" s="89">
        <v>2083</v>
      </c>
      <c r="K5403" s="91" t="s">
        <v>19</v>
      </c>
    </row>
    <row r="5404" spans="2:11" ht="16.350000000000001" customHeight="1" thickBot="1" x14ac:dyDescent="0.45">
      <c r="B5404" s="90"/>
      <c r="C5404" s="90"/>
      <c r="D5404" s="48" t="s">
        <v>5107</v>
      </c>
      <c r="E5404" s="90"/>
      <c r="F5404" s="90"/>
      <c r="G5404" s="90"/>
      <c r="H5404" s="90"/>
      <c r="I5404" s="90"/>
      <c r="J5404" s="90"/>
      <c r="K5404" s="92"/>
    </row>
    <row r="5405" spans="2:11" ht="15.6" customHeight="1" x14ac:dyDescent="0.4">
      <c r="B5405" s="89">
        <v>2700</v>
      </c>
      <c r="C5405" s="89">
        <v>3224</v>
      </c>
      <c r="D5405" s="20" t="s">
        <v>5108</v>
      </c>
      <c r="E5405" s="89" t="s">
        <v>49</v>
      </c>
      <c r="F5405" s="89" t="s">
        <v>13</v>
      </c>
      <c r="G5405" s="89" t="s">
        <v>277</v>
      </c>
      <c r="H5405" s="89"/>
      <c r="I5405" s="89"/>
      <c r="J5405" s="89">
        <v>2132</v>
      </c>
      <c r="K5405" s="91" t="s">
        <v>15</v>
      </c>
    </row>
    <row r="5406" spans="2:11" ht="16.350000000000001" customHeight="1" thickBot="1" x14ac:dyDescent="0.45">
      <c r="B5406" s="90"/>
      <c r="C5406" s="90"/>
      <c r="D5406" s="48" t="s">
        <v>5109</v>
      </c>
      <c r="E5406" s="90"/>
      <c r="F5406" s="90"/>
      <c r="G5406" s="90"/>
      <c r="H5406" s="90"/>
      <c r="I5406" s="90"/>
      <c r="J5406" s="90"/>
      <c r="K5406" s="92"/>
    </row>
    <row r="5407" spans="2:11" ht="15.6" customHeight="1" x14ac:dyDescent="0.4">
      <c r="B5407" s="89">
        <v>2701</v>
      </c>
      <c r="C5407" s="89">
        <v>3225</v>
      </c>
      <c r="D5407" s="20" t="s">
        <v>5110</v>
      </c>
      <c r="E5407" s="89" t="s">
        <v>13</v>
      </c>
      <c r="F5407" s="89" t="s">
        <v>13</v>
      </c>
      <c r="G5407" s="89" t="s">
        <v>14</v>
      </c>
      <c r="H5407" s="89"/>
      <c r="I5407" s="89"/>
      <c r="J5407" s="89">
        <v>2091</v>
      </c>
      <c r="K5407" s="91" t="s">
        <v>19</v>
      </c>
    </row>
    <row r="5408" spans="2:11" ht="16.350000000000001" customHeight="1" thickBot="1" x14ac:dyDescent="0.45">
      <c r="B5408" s="90"/>
      <c r="C5408" s="90"/>
      <c r="D5408" s="48" t="s">
        <v>5111</v>
      </c>
      <c r="E5408" s="90"/>
      <c r="F5408" s="90"/>
      <c r="G5408" s="90"/>
      <c r="H5408" s="90"/>
      <c r="I5408" s="90"/>
      <c r="J5408" s="90"/>
      <c r="K5408" s="92"/>
    </row>
    <row r="5409" spans="2:11" ht="15.6" customHeight="1" x14ac:dyDescent="0.4">
      <c r="B5409" s="89">
        <v>2702</v>
      </c>
      <c r="C5409" s="89">
        <v>3226</v>
      </c>
      <c r="D5409" s="20" t="s">
        <v>5112</v>
      </c>
      <c r="E5409" s="89">
        <v>95</v>
      </c>
      <c r="F5409" s="89" t="s">
        <v>13</v>
      </c>
      <c r="G5409" s="89" t="s">
        <v>29</v>
      </c>
      <c r="H5409" s="89"/>
      <c r="I5409" s="89"/>
      <c r="J5409" s="89">
        <v>2092</v>
      </c>
      <c r="K5409" s="91" t="s">
        <v>15</v>
      </c>
    </row>
    <row r="5410" spans="2:11" ht="16.350000000000001" customHeight="1" thickBot="1" x14ac:dyDescent="0.45">
      <c r="B5410" s="90"/>
      <c r="C5410" s="90"/>
      <c r="D5410" s="48" t="s">
        <v>5113</v>
      </c>
      <c r="E5410" s="90"/>
      <c r="F5410" s="90"/>
      <c r="G5410" s="90"/>
      <c r="H5410" s="90"/>
      <c r="I5410" s="90"/>
      <c r="J5410" s="90"/>
      <c r="K5410" s="92"/>
    </row>
    <row r="5411" spans="2:11" ht="15.6" customHeight="1" x14ac:dyDescent="0.4">
      <c r="B5411" s="89">
        <v>2703</v>
      </c>
      <c r="C5411" s="89">
        <v>3227</v>
      </c>
      <c r="D5411" s="20" t="s">
        <v>5114</v>
      </c>
      <c r="E5411" s="89">
        <v>63</v>
      </c>
      <c r="F5411" s="89" t="s">
        <v>13</v>
      </c>
      <c r="G5411" s="89" t="s">
        <v>85</v>
      </c>
      <c r="H5411" s="89"/>
      <c r="I5411" s="89"/>
      <c r="J5411" s="89">
        <v>2050</v>
      </c>
      <c r="K5411" s="91" t="s">
        <v>19</v>
      </c>
    </row>
    <row r="5412" spans="2:11" ht="16.350000000000001" customHeight="1" thickBot="1" x14ac:dyDescent="0.45">
      <c r="B5412" s="90"/>
      <c r="C5412" s="90"/>
      <c r="D5412" s="48" t="s">
        <v>5115</v>
      </c>
      <c r="E5412" s="90"/>
      <c r="F5412" s="90"/>
      <c r="G5412" s="90"/>
      <c r="H5412" s="90"/>
      <c r="I5412" s="90"/>
      <c r="J5412" s="90"/>
      <c r="K5412" s="92"/>
    </row>
    <row r="5413" spans="2:11" ht="15.6" customHeight="1" x14ac:dyDescent="0.4">
      <c r="B5413" s="89">
        <v>2704</v>
      </c>
      <c r="C5413" s="89">
        <v>3228</v>
      </c>
      <c r="D5413" s="20" t="s">
        <v>5116</v>
      </c>
      <c r="E5413" s="89" t="s">
        <v>13</v>
      </c>
      <c r="F5413" s="89" t="s">
        <v>13</v>
      </c>
      <c r="G5413" s="89" t="s">
        <v>193</v>
      </c>
      <c r="H5413" s="89"/>
      <c r="I5413" s="89"/>
      <c r="J5413" s="89">
        <v>1960</v>
      </c>
      <c r="K5413" s="91" t="s">
        <v>19</v>
      </c>
    </row>
    <row r="5414" spans="2:11" ht="16.350000000000001" customHeight="1" thickBot="1" x14ac:dyDescent="0.45">
      <c r="B5414" s="90"/>
      <c r="C5414" s="90"/>
      <c r="D5414" s="48" t="s">
        <v>5117</v>
      </c>
      <c r="E5414" s="90"/>
      <c r="F5414" s="90"/>
      <c r="G5414" s="90"/>
      <c r="H5414" s="90"/>
      <c r="I5414" s="90"/>
      <c r="J5414" s="90"/>
      <c r="K5414" s="92"/>
    </row>
    <row r="5415" spans="2:11" ht="15.6" customHeight="1" x14ac:dyDescent="0.4">
      <c r="B5415" s="89">
        <v>2705</v>
      </c>
      <c r="C5415" s="89">
        <v>3229</v>
      </c>
      <c r="D5415" s="20" t="s">
        <v>5118</v>
      </c>
      <c r="E5415" s="89">
        <v>75</v>
      </c>
      <c r="F5415" s="89" t="s">
        <v>13</v>
      </c>
      <c r="G5415" s="89" t="s">
        <v>29</v>
      </c>
      <c r="H5415" s="89"/>
      <c r="I5415" s="89"/>
      <c r="J5415" s="89">
        <v>1937</v>
      </c>
      <c r="K5415" s="91" t="s">
        <v>19</v>
      </c>
    </row>
    <row r="5416" spans="2:11" ht="16.350000000000001" customHeight="1" thickBot="1" x14ac:dyDescent="0.45">
      <c r="B5416" s="90"/>
      <c r="C5416" s="90"/>
      <c r="D5416" s="48" t="s">
        <v>5119</v>
      </c>
      <c r="E5416" s="90"/>
      <c r="F5416" s="90"/>
      <c r="G5416" s="90"/>
      <c r="H5416" s="90"/>
      <c r="I5416" s="90"/>
      <c r="J5416" s="90"/>
      <c r="K5416" s="92"/>
    </row>
    <row r="5417" spans="2:11" ht="15.6" customHeight="1" x14ac:dyDescent="0.4">
      <c r="B5417" s="89">
        <v>2706</v>
      </c>
      <c r="C5417" s="89">
        <v>3230</v>
      </c>
      <c r="D5417" s="20" t="s">
        <v>5120</v>
      </c>
      <c r="E5417" s="89">
        <v>61</v>
      </c>
      <c r="F5417" s="89" t="s">
        <v>13</v>
      </c>
      <c r="G5417" s="89" t="s">
        <v>79</v>
      </c>
      <c r="H5417" s="89"/>
      <c r="I5417" s="89"/>
      <c r="J5417" s="89">
        <v>2070</v>
      </c>
      <c r="K5417" s="91" t="s">
        <v>19</v>
      </c>
    </row>
    <row r="5418" spans="2:11" ht="16.350000000000001" customHeight="1" thickBot="1" x14ac:dyDescent="0.45">
      <c r="B5418" s="90"/>
      <c r="C5418" s="90"/>
      <c r="D5418" s="48" t="s">
        <v>5121</v>
      </c>
      <c r="E5418" s="90"/>
      <c r="F5418" s="90"/>
      <c r="G5418" s="90"/>
      <c r="H5418" s="90"/>
      <c r="I5418" s="90"/>
      <c r="J5418" s="90"/>
      <c r="K5418" s="92"/>
    </row>
    <row r="5419" spans="2:11" ht="15.6" customHeight="1" x14ac:dyDescent="0.4">
      <c r="B5419" s="89">
        <v>2707</v>
      </c>
      <c r="C5419" s="89">
        <v>3231</v>
      </c>
      <c r="D5419" s="20" t="s">
        <v>5122</v>
      </c>
      <c r="E5419" s="89">
        <v>90</v>
      </c>
      <c r="F5419" s="89" t="s">
        <v>13</v>
      </c>
      <c r="G5419" s="89" t="s">
        <v>85</v>
      </c>
      <c r="H5419" s="89"/>
      <c r="I5419" s="89"/>
      <c r="J5419" s="89">
        <v>2055</v>
      </c>
      <c r="K5419" s="91" t="s">
        <v>19</v>
      </c>
    </row>
    <row r="5420" spans="2:11" ht="16.350000000000001" customHeight="1" thickBot="1" x14ac:dyDescent="0.45">
      <c r="B5420" s="90"/>
      <c r="C5420" s="90"/>
      <c r="D5420" s="48" t="s">
        <v>5123</v>
      </c>
      <c r="E5420" s="90"/>
      <c r="F5420" s="90"/>
      <c r="G5420" s="90"/>
      <c r="H5420" s="90"/>
      <c r="I5420" s="90"/>
      <c r="J5420" s="90"/>
      <c r="K5420" s="92"/>
    </row>
    <row r="5421" spans="2:11" ht="15.6" customHeight="1" x14ac:dyDescent="0.4">
      <c r="B5421" s="89">
        <v>2708</v>
      </c>
      <c r="C5421" s="89">
        <v>3232</v>
      </c>
      <c r="D5421" s="20" t="s">
        <v>5124</v>
      </c>
      <c r="E5421" s="89" t="s">
        <v>13</v>
      </c>
      <c r="F5421" s="89" t="s">
        <v>13</v>
      </c>
      <c r="G5421" s="89" t="s">
        <v>149</v>
      </c>
      <c r="H5421" s="89"/>
      <c r="I5421" s="89"/>
      <c r="J5421" s="89">
        <v>1965</v>
      </c>
      <c r="K5421" s="91" t="s">
        <v>19</v>
      </c>
    </row>
    <row r="5422" spans="2:11" ht="16.350000000000001" customHeight="1" thickBot="1" x14ac:dyDescent="0.45">
      <c r="B5422" s="90"/>
      <c r="C5422" s="90"/>
      <c r="D5422" s="48" t="s">
        <v>5125</v>
      </c>
      <c r="E5422" s="90"/>
      <c r="F5422" s="90"/>
      <c r="G5422" s="90"/>
      <c r="H5422" s="90"/>
      <c r="I5422" s="90"/>
      <c r="J5422" s="90"/>
      <c r="K5422" s="92"/>
    </row>
    <row r="5423" spans="2:11" ht="15.6" customHeight="1" x14ac:dyDescent="0.4">
      <c r="B5423" s="89">
        <v>2709</v>
      </c>
      <c r="C5423" s="89">
        <v>3233</v>
      </c>
      <c r="D5423" s="20" t="s">
        <v>5126</v>
      </c>
      <c r="E5423" s="89">
        <v>79</v>
      </c>
      <c r="F5423" s="89" t="s">
        <v>13</v>
      </c>
      <c r="G5423" s="89" t="s">
        <v>79</v>
      </c>
      <c r="H5423" s="89"/>
      <c r="I5423" s="89"/>
      <c r="J5423" s="89">
        <v>2050</v>
      </c>
      <c r="K5423" s="91" t="s">
        <v>19</v>
      </c>
    </row>
    <row r="5424" spans="2:11" ht="16.350000000000001" customHeight="1" thickBot="1" x14ac:dyDescent="0.45">
      <c r="B5424" s="90"/>
      <c r="C5424" s="90"/>
      <c r="D5424" s="48" t="s">
        <v>5127</v>
      </c>
      <c r="E5424" s="90"/>
      <c r="F5424" s="90"/>
      <c r="G5424" s="90"/>
      <c r="H5424" s="90"/>
      <c r="I5424" s="90"/>
      <c r="J5424" s="90"/>
      <c r="K5424" s="92"/>
    </row>
    <row r="5425" spans="2:11" ht="15.6" customHeight="1" x14ac:dyDescent="0.4">
      <c r="B5425" s="89">
        <v>2710</v>
      </c>
      <c r="C5425" s="89">
        <v>3234</v>
      </c>
      <c r="D5425" s="20" t="s">
        <v>5128</v>
      </c>
      <c r="E5425" s="89" t="s">
        <v>13</v>
      </c>
      <c r="F5425" s="89" t="s">
        <v>13</v>
      </c>
      <c r="G5425" s="89" t="s">
        <v>277</v>
      </c>
      <c r="H5425" s="89"/>
      <c r="I5425" s="89"/>
      <c r="J5425" s="89">
        <v>2061</v>
      </c>
      <c r="K5425" s="91" t="s">
        <v>19</v>
      </c>
    </row>
    <row r="5426" spans="2:11" ht="16.350000000000001" customHeight="1" thickBot="1" x14ac:dyDescent="0.45">
      <c r="B5426" s="90"/>
      <c r="C5426" s="90"/>
      <c r="D5426" s="48" t="s">
        <v>5129</v>
      </c>
      <c r="E5426" s="90"/>
      <c r="F5426" s="90"/>
      <c r="G5426" s="90"/>
      <c r="H5426" s="90"/>
      <c r="I5426" s="90"/>
      <c r="J5426" s="90"/>
      <c r="K5426" s="92"/>
    </row>
    <row r="5427" spans="2:11" ht="15.6" customHeight="1" x14ac:dyDescent="0.4">
      <c r="B5427" s="89">
        <v>2711</v>
      </c>
      <c r="C5427" s="89">
        <v>3235</v>
      </c>
      <c r="D5427" s="20" t="s">
        <v>5130</v>
      </c>
      <c r="E5427" s="89">
        <v>92</v>
      </c>
      <c r="F5427" s="89" t="s">
        <v>13</v>
      </c>
      <c r="G5427" s="89" t="s">
        <v>18</v>
      </c>
      <c r="H5427" s="89"/>
      <c r="I5427" s="89"/>
      <c r="J5427" s="89">
        <v>2094</v>
      </c>
      <c r="K5427" s="91" t="s">
        <v>19</v>
      </c>
    </row>
    <row r="5428" spans="2:11" ht="16.350000000000001" customHeight="1" thickBot="1" x14ac:dyDescent="0.45">
      <c r="B5428" s="90"/>
      <c r="C5428" s="90"/>
      <c r="D5428" s="48" t="s">
        <v>5131</v>
      </c>
      <c r="E5428" s="90"/>
      <c r="F5428" s="90"/>
      <c r="G5428" s="90"/>
      <c r="H5428" s="90"/>
      <c r="I5428" s="90"/>
      <c r="J5428" s="90"/>
      <c r="K5428" s="92"/>
    </row>
    <row r="5429" spans="2:11" ht="15.6" customHeight="1" x14ac:dyDescent="0.4">
      <c r="B5429" s="89">
        <v>2712</v>
      </c>
      <c r="C5429" s="89">
        <v>3236</v>
      </c>
      <c r="D5429" s="20" t="s">
        <v>5132</v>
      </c>
      <c r="E5429" s="89" t="s">
        <v>13</v>
      </c>
      <c r="F5429" s="89" t="s">
        <v>13</v>
      </c>
      <c r="G5429" s="89" t="s">
        <v>32</v>
      </c>
      <c r="H5429" s="89"/>
      <c r="I5429" s="89"/>
      <c r="J5429" s="89">
        <v>1973</v>
      </c>
      <c r="K5429" s="91" t="s">
        <v>19</v>
      </c>
    </row>
    <row r="5430" spans="2:11" ht="16.350000000000001" customHeight="1" thickBot="1" x14ac:dyDescent="0.45">
      <c r="B5430" s="90"/>
      <c r="C5430" s="90"/>
      <c r="D5430" s="48" t="s">
        <v>5133</v>
      </c>
      <c r="E5430" s="90"/>
      <c r="F5430" s="90"/>
      <c r="G5430" s="90"/>
      <c r="H5430" s="90"/>
      <c r="I5430" s="90"/>
      <c r="J5430" s="90"/>
      <c r="K5430" s="92"/>
    </row>
    <row r="5431" spans="2:11" ht="15.6" customHeight="1" x14ac:dyDescent="0.4">
      <c r="B5431" s="89">
        <v>2713</v>
      </c>
      <c r="C5431" s="89">
        <v>4020</v>
      </c>
      <c r="D5431" s="20" t="s">
        <v>5134</v>
      </c>
      <c r="E5431" s="89">
        <v>55</v>
      </c>
      <c r="F5431" s="89" t="s">
        <v>13</v>
      </c>
      <c r="G5431" s="89" t="s">
        <v>29</v>
      </c>
      <c r="H5431" s="89"/>
      <c r="I5431" s="89"/>
      <c r="J5431" s="89">
        <v>2048</v>
      </c>
      <c r="K5431" s="91" t="s">
        <v>15</v>
      </c>
    </row>
    <row r="5432" spans="2:11" ht="16.350000000000001" customHeight="1" thickBot="1" x14ac:dyDescent="0.45">
      <c r="B5432" s="90"/>
      <c r="C5432" s="90"/>
      <c r="D5432" s="48" t="s">
        <v>5135</v>
      </c>
      <c r="E5432" s="90"/>
      <c r="F5432" s="90"/>
      <c r="G5432" s="90"/>
      <c r="H5432" s="90"/>
      <c r="I5432" s="90"/>
      <c r="J5432" s="90"/>
      <c r="K5432" s="92"/>
    </row>
    <row r="5433" spans="2:11" ht="15.6" customHeight="1" x14ac:dyDescent="0.4">
      <c r="B5433" s="89">
        <v>2714</v>
      </c>
      <c r="C5433" s="89">
        <v>3237</v>
      </c>
      <c r="D5433" s="20" t="s">
        <v>5136</v>
      </c>
      <c r="E5433" s="89">
        <v>99</v>
      </c>
      <c r="F5433" s="89" t="s">
        <v>13</v>
      </c>
      <c r="G5433" s="89" t="s">
        <v>29</v>
      </c>
      <c r="H5433" s="89"/>
      <c r="I5433" s="89"/>
      <c r="J5433" s="89">
        <v>2014</v>
      </c>
      <c r="K5433" s="91" t="s">
        <v>19</v>
      </c>
    </row>
    <row r="5434" spans="2:11" ht="16.350000000000001" customHeight="1" thickBot="1" x14ac:dyDescent="0.45">
      <c r="B5434" s="90"/>
      <c r="C5434" s="90"/>
      <c r="D5434" s="48" t="s">
        <v>5137</v>
      </c>
      <c r="E5434" s="90"/>
      <c r="F5434" s="90"/>
      <c r="G5434" s="90"/>
      <c r="H5434" s="90"/>
      <c r="I5434" s="90"/>
      <c r="J5434" s="90"/>
      <c r="K5434" s="92"/>
    </row>
    <row r="5435" spans="2:11" ht="15.6" customHeight="1" x14ac:dyDescent="0.4">
      <c r="B5435" s="89">
        <v>2715</v>
      </c>
      <c r="C5435" s="89">
        <v>3238</v>
      </c>
      <c r="D5435" s="20" t="s">
        <v>5138</v>
      </c>
      <c r="E5435" s="89">
        <v>98</v>
      </c>
      <c r="F5435" s="89" t="s">
        <v>13</v>
      </c>
      <c r="G5435" s="89" t="s">
        <v>29</v>
      </c>
      <c r="H5435" s="89"/>
      <c r="I5435" s="89"/>
      <c r="J5435" s="89">
        <v>1998</v>
      </c>
      <c r="K5435" s="91" t="s">
        <v>19</v>
      </c>
    </row>
    <row r="5436" spans="2:11" ht="16.350000000000001" customHeight="1" thickBot="1" x14ac:dyDescent="0.45">
      <c r="B5436" s="90"/>
      <c r="C5436" s="90"/>
      <c r="D5436" s="48" t="s">
        <v>5139</v>
      </c>
      <c r="E5436" s="90"/>
      <c r="F5436" s="90"/>
      <c r="G5436" s="90"/>
      <c r="H5436" s="90"/>
      <c r="I5436" s="90"/>
      <c r="J5436" s="90"/>
      <c r="K5436" s="92"/>
    </row>
    <row r="5437" spans="2:11" ht="15.6" customHeight="1" x14ac:dyDescent="0.4">
      <c r="B5437" s="89">
        <v>2716</v>
      </c>
      <c r="C5437" s="89">
        <v>3239</v>
      </c>
      <c r="D5437" s="20" t="s">
        <v>5140</v>
      </c>
      <c r="E5437" s="89" t="s">
        <v>13</v>
      </c>
      <c r="F5437" s="89" t="s">
        <v>13</v>
      </c>
      <c r="G5437" s="89" t="s">
        <v>29</v>
      </c>
      <c r="H5437" s="89"/>
      <c r="I5437" s="89"/>
      <c r="J5437" s="89">
        <v>2129</v>
      </c>
      <c r="K5437" s="91" t="s">
        <v>19</v>
      </c>
    </row>
    <row r="5438" spans="2:11" ht="16.350000000000001" customHeight="1" thickBot="1" x14ac:dyDescent="0.45">
      <c r="B5438" s="90"/>
      <c r="C5438" s="90"/>
      <c r="D5438" s="48" t="s">
        <v>5141</v>
      </c>
      <c r="E5438" s="90"/>
      <c r="F5438" s="90"/>
      <c r="G5438" s="90"/>
      <c r="H5438" s="90"/>
      <c r="I5438" s="90"/>
      <c r="J5438" s="90"/>
      <c r="K5438" s="92"/>
    </row>
    <row r="5439" spans="2:11" ht="15.6" customHeight="1" x14ac:dyDescent="0.4">
      <c r="B5439" s="89">
        <v>2717</v>
      </c>
      <c r="C5439" s="89">
        <v>3240</v>
      </c>
      <c r="D5439" s="20" t="s">
        <v>5142</v>
      </c>
      <c r="E5439" s="89" t="s">
        <v>13</v>
      </c>
      <c r="F5439" s="89" t="s">
        <v>13</v>
      </c>
      <c r="G5439" s="89" t="s">
        <v>103</v>
      </c>
      <c r="H5439" s="89"/>
      <c r="I5439" s="89"/>
      <c r="J5439" s="89">
        <v>2035</v>
      </c>
      <c r="K5439" s="91" t="s">
        <v>19</v>
      </c>
    </row>
    <row r="5440" spans="2:11" ht="16.350000000000001" customHeight="1" thickBot="1" x14ac:dyDescent="0.45">
      <c r="B5440" s="90"/>
      <c r="C5440" s="90"/>
      <c r="D5440" s="48" t="s">
        <v>5143</v>
      </c>
      <c r="E5440" s="90"/>
      <c r="F5440" s="90"/>
      <c r="G5440" s="90"/>
      <c r="H5440" s="90"/>
      <c r="I5440" s="90"/>
      <c r="J5440" s="90"/>
      <c r="K5440" s="92"/>
    </row>
    <row r="5441" spans="2:11" ht="15.6" customHeight="1" x14ac:dyDescent="0.4">
      <c r="B5441" s="89">
        <v>2718</v>
      </c>
      <c r="C5441" s="89">
        <v>3241</v>
      </c>
      <c r="D5441" s="20" t="s">
        <v>5144</v>
      </c>
      <c r="E5441" s="89">
        <v>81</v>
      </c>
      <c r="F5441" s="89" t="s">
        <v>13</v>
      </c>
      <c r="G5441" s="89" t="s">
        <v>32</v>
      </c>
      <c r="H5441" s="89"/>
      <c r="I5441" s="89"/>
      <c r="J5441" s="89">
        <v>2101</v>
      </c>
      <c r="K5441" s="91" t="s">
        <v>19</v>
      </c>
    </row>
    <row r="5442" spans="2:11" ht="16.350000000000001" customHeight="1" thickBot="1" x14ac:dyDescent="0.45">
      <c r="B5442" s="90"/>
      <c r="C5442" s="90"/>
      <c r="D5442" s="48" t="s">
        <v>5145</v>
      </c>
      <c r="E5442" s="90"/>
      <c r="F5442" s="90"/>
      <c r="G5442" s="90"/>
      <c r="H5442" s="90"/>
      <c r="I5442" s="90"/>
      <c r="J5442" s="90"/>
      <c r="K5442" s="92"/>
    </row>
    <row r="5443" spans="2:11" ht="15.6" customHeight="1" x14ac:dyDescent="0.4">
      <c r="B5443" s="89">
        <v>2719</v>
      </c>
      <c r="C5443" s="89">
        <v>3242</v>
      </c>
      <c r="D5443" s="20" t="s">
        <v>5146</v>
      </c>
      <c r="E5443" s="89">
        <v>89</v>
      </c>
      <c r="F5443" s="89" t="s">
        <v>13</v>
      </c>
      <c r="G5443" s="89" t="s">
        <v>29</v>
      </c>
      <c r="H5443" s="89"/>
      <c r="I5443" s="89"/>
      <c r="J5443" s="89">
        <v>1947</v>
      </c>
      <c r="K5443" s="91" t="s">
        <v>19</v>
      </c>
    </row>
    <row r="5444" spans="2:11" ht="16.350000000000001" customHeight="1" thickBot="1" x14ac:dyDescent="0.45">
      <c r="B5444" s="90"/>
      <c r="C5444" s="90"/>
      <c r="D5444" s="48" t="s">
        <v>5147</v>
      </c>
      <c r="E5444" s="90"/>
      <c r="F5444" s="90"/>
      <c r="G5444" s="90"/>
      <c r="H5444" s="90"/>
      <c r="I5444" s="90"/>
      <c r="J5444" s="90"/>
      <c r="K5444" s="92"/>
    </row>
    <row r="5445" spans="2:11" ht="15.6" customHeight="1" x14ac:dyDescent="0.4">
      <c r="B5445" s="89">
        <v>2720</v>
      </c>
      <c r="C5445" s="89">
        <v>3243</v>
      </c>
      <c r="D5445" s="20" t="s">
        <v>5148</v>
      </c>
      <c r="E5445" s="89" t="s">
        <v>13</v>
      </c>
      <c r="F5445" s="89" t="s">
        <v>13</v>
      </c>
      <c r="G5445" s="89" t="s">
        <v>85</v>
      </c>
      <c r="H5445" s="89"/>
      <c r="I5445" s="89"/>
      <c r="J5445" s="89">
        <v>2071</v>
      </c>
      <c r="K5445" s="91" t="s">
        <v>19</v>
      </c>
    </row>
    <row r="5446" spans="2:11" ht="16.350000000000001" customHeight="1" thickBot="1" x14ac:dyDescent="0.45">
      <c r="B5446" s="90"/>
      <c r="C5446" s="90"/>
      <c r="D5446" s="48" t="s">
        <v>5149</v>
      </c>
      <c r="E5446" s="90"/>
      <c r="F5446" s="90"/>
      <c r="G5446" s="90"/>
      <c r="H5446" s="90"/>
      <c r="I5446" s="90"/>
      <c r="J5446" s="90"/>
      <c r="K5446" s="92"/>
    </row>
    <row r="5447" spans="2:11" ht="15.6" customHeight="1" x14ac:dyDescent="0.4">
      <c r="B5447" s="89">
        <v>2721</v>
      </c>
      <c r="C5447" s="89">
        <v>3244</v>
      </c>
      <c r="D5447" s="20" t="s">
        <v>5150</v>
      </c>
      <c r="E5447" s="89" t="s">
        <v>13</v>
      </c>
      <c r="F5447" s="89" t="s">
        <v>13</v>
      </c>
      <c r="G5447" s="89" t="s">
        <v>79</v>
      </c>
      <c r="H5447" s="89"/>
      <c r="I5447" s="89"/>
      <c r="J5447" s="89">
        <v>2056</v>
      </c>
      <c r="K5447" s="91" t="s">
        <v>19</v>
      </c>
    </row>
    <row r="5448" spans="2:11" ht="16.350000000000001" customHeight="1" thickBot="1" x14ac:dyDescent="0.45">
      <c r="B5448" s="90"/>
      <c r="C5448" s="90"/>
      <c r="D5448" s="48" t="s">
        <v>5151</v>
      </c>
      <c r="E5448" s="90"/>
      <c r="F5448" s="90"/>
      <c r="G5448" s="90"/>
      <c r="H5448" s="90"/>
      <c r="I5448" s="90"/>
      <c r="J5448" s="90"/>
      <c r="K5448" s="92"/>
    </row>
    <row r="5449" spans="2:11" ht="15.6" customHeight="1" x14ac:dyDescent="0.4">
      <c r="B5449" s="89">
        <v>2722</v>
      </c>
      <c r="C5449" s="89">
        <v>3245</v>
      </c>
      <c r="D5449" s="20" t="s">
        <v>5152</v>
      </c>
      <c r="E5449" s="89" t="s">
        <v>13</v>
      </c>
      <c r="F5449" s="89" t="s">
        <v>13</v>
      </c>
      <c r="G5449" s="89" t="s">
        <v>29</v>
      </c>
      <c r="H5449" s="89"/>
      <c r="I5449" s="89"/>
      <c r="J5449" s="89">
        <v>1975</v>
      </c>
      <c r="K5449" s="91" t="s">
        <v>19</v>
      </c>
    </row>
    <row r="5450" spans="2:11" ht="16.350000000000001" customHeight="1" thickBot="1" x14ac:dyDescent="0.45">
      <c r="B5450" s="90"/>
      <c r="C5450" s="90"/>
      <c r="D5450" s="48" t="s">
        <v>5153</v>
      </c>
      <c r="E5450" s="90"/>
      <c r="F5450" s="90"/>
      <c r="G5450" s="90"/>
      <c r="H5450" s="90"/>
      <c r="I5450" s="90"/>
      <c r="J5450" s="90"/>
      <c r="K5450" s="92"/>
    </row>
    <row r="5451" spans="2:11" ht="15.6" customHeight="1" x14ac:dyDescent="0.4">
      <c r="B5451" s="89">
        <v>2723</v>
      </c>
      <c r="C5451" s="89">
        <v>3246</v>
      </c>
      <c r="D5451" s="20" t="s">
        <v>5154</v>
      </c>
      <c r="E5451" s="89">
        <v>96</v>
      </c>
      <c r="F5451" s="89" t="s">
        <v>13</v>
      </c>
      <c r="G5451" s="89" t="s">
        <v>32</v>
      </c>
      <c r="H5451" s="89"/>
      <c r="I5451" s="89"/>
      <c r="J5451" s="89">
        <v>2041</v>
      </c>
      <c r="K5451" s="91" t="s">
        <v>19</v>
      </c>
    </row>
    <row r="5452" spans="2:11" ht="16.350000000000001" customHeight="1" thickBot="1" x14ac:dyDescent="0.45">
      <c r="B5452" s="90"/>
      <c r="C5452" s="90"/>
      <c r="D5452" s="48" t="s">
        <v>5155</v>
      </c>
      <c r="E5452" s="90"/>
      <c r="F5452" s="90"/>
      <c r="G5452" s="90"/>
      <c r="H5452" s="90"/>
      <c r="I5452" s="90"/>
      <c r="J5452" s="90"/>
      <c r="K5452" s="92"/>
    </row>
    <row r="5453" spans="2:11" ht="15.6" customHeight="1" x14ac:dyDescent="0.4">
      <c r="B5453" s="89">
        <v>2724</v>
      </c>
      <c r="C5453" s="89">
        <v>3247</v>
      </c>
      <c r="D5453" s="20" t="s">
        <v>5156</v>
      </c>
      <c r="E5453" s="89" t="s">
        <v>13</v>
      </c>
      <c r="F5453" s="89" t="s">
        <v>13</v>
      </c>
      <c r="G5453" s="89" t="s">
        <v>323</v>
      </c>
      <c r="H5453" s="89"/>
      <c r="I5453" s="89"/>
      <c r="J5453" s="89">
        <v>2045</v>
      </c>
      <c r="K5453" s="91" t="s">
        <v>19</v>
      </c>
    </row>
    <row r="5454" spans="2:11" ht="16.350000000000001" customHeight="1" thickBot="1" x14ac:dyDescent="0.45">
      <c r="B5454" s="90"/>
      <c r="C5454" s="90"/>
      <c r="D5454" s="48" t="s">
        <v>5157</v>
      </c>
      <c r="E5454" s="90"/>
      <c r="F5454" s="90"/>
      <c r="G5454" s="90"/>
      <c r="H5454" s="90"/>
      <c r="I5454" s="90"/>
      <c r="J5454" s="90"/>
      <c r="K5454" s="92"/>
    </row>
    <row r="5455" spans="2:11" ht="15.6" customHeight="1" x14ac:dyDescent="0.4">
      <c r="B5455" s="89">
        <v>2725</v>
      </c>
      <c r="C5455" s="89">
        <v>4036</v>
      </c>
      <c r="D5455" s="20" t="s">
        <v>5158</v>
      </c>
      <c r="E5455" s="89">
        <v>86</v>
      </c>
      <c r="F5455" s="89" t="s">
        <v>13</v>
      </c>
      <c r="G5455" s="89" t="s">
        <v>29</v>
      </c>
      <c r="H5455" s="89"/>
      <c r="I5455" s="89"/>
      <c r="J5455" s="89">
        <v>2081</v>
      </c>
      <c r="K5455" s="91" t="s">
        <v>15</v>
      </c>
    </row>
    <row r="5456" spans="2:11" ht="16.350000000000001" customHeight="1" thickBot="1" x14ac:dyDescent="0.45">
      <c r="B5456" s="90"/>
      <c r="C5456" s="90"/>
      <c r="D5456" s="48" t="s">
        <v>5159</v>
      </c>
      <c r="E5456" s="90"/>
      <c r="F5456" s="90"/>
      <c r="G5456" s="90"/>
      <c r="H5456" s="90"/>
      <c r="I5456" s="90"/>
      <c r="J5456" s="90"/>
      <c r="K5456" s="92"/>
    </row>
    <row r="5457" spans="2:11" ht="15.6" customHeight="1" x14ac:dyDescent="0.4">
      <c r="B5457" s="89">
        <v>2726</v>
      </c>
      <c r="C5457" s="89">
        <v>3248</v>
      </c>
      <c r="D5457" s="20" t="s">
        <v>5160</v>
      </c>
      <c r="E5457" s="89">
        <v>88</v>
      </c>
      <c r="F5457" s="89" t="s">
        <v>13</v>
      </c>
      <c r="G5457" s="89" t="s">
        <v>29</v>
      </c>
      <c r="H5457" s="89"/>
      <c r="I5457" s="89"/>
      <c r="J5457" s="89">
        <v>2081</v>
      </c>
      <c r="K5457" s="91" t="s">
        <v>19</v>
      </c>
    </row>
    <row r="5458" spans="2:11" ht="16.350000000000001" customHeight="1" thickBot="1" x14ac:dyDescent="0.45">
      <c r="B5458" s="90"/>
      <c r="C5458" s="90"/>
      <c r="D5458" s="48" t="s">
        <v>5161</v>
      </c>
      <c r="E5458" s="90"/>
      <c r="F5458" s="90"/>
      <c r="G5458" s="90"/>
      <c r="H5458" s="90"/>
      <c r="I5458" s="90"/>
      <c r="J5458" s="90"/>
      <c r="K5458" s="92"/>
    </row>
    <row r="5459" spans="2:11" ht="15.6" customHeight="1" x14ac:dyDescent="0.4">
      <c r="B5459" s="89">
        <v>2727</v>
      </c>
      <c r="C5459" s="89">
        <v>3249</v>
      </c>
      <c r="D5459" s="20" t="s">
        <v>6182</v>
      </c>
      <c r="E5459" s="89">
        <v>86</v>
      </c>
      <c r="F5459" s="89" t="s">
        <v>134</v>
      </c>
      <c r="G5459" s="89" t="s">
        <v>29</v>
      </c>
      <c r="H5459" s="89"/>
      <c r="I5459" s="89"/>
      <c r="J5459" s="89">
        <v>2503</v>
      </c>
      <c r="K5459" s="91" t="s">
        <v>15</v>
      </c>
    </row>
    <row r="5460" spans="2:11" ht="16.350000000000001" customHeight="1" thickBot="1" x14ac:dyDescent="0.45">
      <c r="B5460" s="90"/>
      <c r="C5460" s="90"/>
      <c r="D5460" s="48" t="s">
        <v>5162</v>
      </c>
      <c r="E5460" s="90"/>
      <c r="F5460" s="90"/>
      <c r="G5460" s="90"/>
      <c r="H5460" s="90"/>
      <c r="I5460" s="90"/>
      <c r="J5460" s="90"/>
      <c r="K5460" s="92"/>
    </row>
    <row r="5461" spans="2:11" ht="15.6" customHeight="1" x14ac:dyDescent="0.4">
      <c r="B5461" s="89">
        <v>2728</v>
      </c>
      <c r="C5461" s="89">
        <v>4091</v>
      </c>
      <c r="D5461" s="20" t="s">
        <v>6167</v>
      </c>
      <c r="E5461" s="89" t="s">
        <v>510</v>
      </c>
      <c r="F5461" s="89" t="s">
        <v>13</v>
      </c>
      <c r="G5461" s="89" t="s">
        <v>29</v>
      </c>
      <c r="H5461" s="89"/>
      <c r="I5461" s="89"/>
      <c r="J5461" s="89">
        <v>2098</v>
      </c>
      <c r="K5461" s="91" t="s">
        <v>15</v>
      </c>
    </row>
    <row r="5462" spans="2:11" ht="16.350000000000001" customHeight="1" thickBot="1" x14ac:dyDescent="0.45">
      <c r="B5462" s="90"/>
      <c r="C5462" s="90"/>
      <c r="D5462" s="48" t="s">
        <v>6215</v>
      </c>
      <c r="E5462" s="90"/>
      <c r="F5462" s="90"/>
      <c r="G5462" s="90"/>
      <c r="H5462" s="90"/>
      <c r="I5462" s="90"/>
      <c r="J5462" s="90"/>
      <c r="K5462" s="92"/>
    </row>
    <row r="5463" spans="2:11" ht="15.6" customHeight="1" x14ac:dyDescent="0.4">
      <c r="B5463" s="89">
        <v>2729</v>
      </c>
      <c r="C5463" s="89">
        <v>3250</v>
      </c>
      <c r="D5463" s="20" t="s">
        <v>5163</v>
      </c>
      <c r="E5463" s="89" t="s">
        <v>49</v>
      </c>
      <c r="F5463" s="89" t="s">
        <v>13</v>
      </c>
      <c r="G5463" s="89" t="s">
        <v>551</v>
      </c>
      <c r="H5463" s="89"/>
      <c r="I5463" s="89"/>
      <c r="J5463" s="89">
        <v>1970</v>
      </c>
      <c r="K5463" s="91" t="s">
        <v>15</v>
      </c>
    </row>
    <row r="5464" spans="2:11" ht="16.350000000000001" customHeight="1" thickBot="1" x14ac:dyDescent="0.45">
      <c r="B5464" s="90"/>
      <c r="C5464" s="90"/>
      <c r="D5464" s="48" t="s">
        <v>5164</v>
      </c>
      <c r="E5464" s="90"/>
      <c r="F5464" s="90"/>
      <c r="G5464" s="90"/>
      <c r="H5464" s="90"/>
      <c r="I5464" s="90"/>
      <c r="J5464" s="90"/>
      <c r="K5464" s="92"/>
    </row>
    <row r="5465" spans="2:11" ht="15.6" customHeight="1" x14ac:dyDescent="0.4">
      <c r="B5465" s="89">
        <v>2730</v>
      </c>
      <c r="C5465" s="89">
        <v>3251</v>
      </c>
      <c r="D5465" s="20" t="s">
        <v>5165</v>
      </c>
      <c r="E5465" s="89">
        <v>40</v>
      </c>
      <c r="F5465" s="89" t="s">
        <v>13</v>
      </c>
      <c r="G5465" s="89" t="s">
        <v>29</v>
      </c>
      <c r="H5465" s="89"/>
      <c r="I5465" s="89"/>
      <c r="J5465" s="89">
        <v>2046</v>
      </c>
      <c r="K5465" s="91" t="s">
        <v>19</v>
      </c>
    </row>
    <row r="5466" spans="2:11" ht="16.350000000000001" customHeight="1" thickBot="1" x14ac:dyDescent="0.45">
      <c r="B5466" s="90"/>
      <c r="C5466" s="90"/>
      <c r="D5466" s="48" t="s">
        <v>5166</v>
      </c>
      <c r="E5466" s="90"/>
      <c r="F5466" s="90"/>
      <c r="G5466" s="90"/>
      <c r="H5466" s="90"/>
      <c r="I5466" s="90"/>
      <c r="J5466" s="90"/>
      <c r="K5466" s="92"/>
    </row>
    <row r="5467" spans="2:11" ht="15.6" customHeight="1" x14ac:dyDescent="0.4">
      <c r="B5467" s="89">
        <v>2731</v>
      </c>
      <c r="C5467" s="89">
        <v>3252</v>
      </c>
      <c r="D5467" s="20" t="s">
        <v>5167</v>
      </c>
      <c r="E5467" s="89" t="s">
        <v>13</v>
      </c>
      <c r="F5467" s="89" t="s">
        <v>13</v>
      </c>
      <c r="G5467" s="89" t="s">
        <v>43</v>
      </c>
      <c r="H5467" s="89"/>
      <c r="I5467" s="89"/>
      <c r="J5467" s="89">
        <v>2082</v>
      </c>
      <c r="K5467" s="91" t="s">
        <v>19</v>
      </c>
    </row>
    <row r="5468" spans="2:11" ht="16.350000000000001" customHeight="1" thickBot="1" x14ac:dyDescent="0.45">
      <c r="B5468" s="90"/>
      <c r="C5468" s="90"/>
      <c r="D5468" s="48" t="s">
        <v>5168</v>
      </c>
      <c r="E5468" s="90"/>
      <c r="F5468" s="90"/>
      <c r="G5468" s="90"/>
      <c r="H5468" s="90"/>
      <c r="I5468" s="90"/>
      <c r="J5468" s="90"/>
      <c r="K5468" s="92"/>
    </row>
    <row r="5469" spans="2:11" ht="15.6" customHeight="1" x14ac:dyDescent="0.4">
      <c r="B5469" s="89">
        <v>2732</v>
      </c>
      <c r="C5469" s="89">
        <v>3253</v>
      </c>
      <c r="D5469" s="20" t="s">
        <v>5169</v>
      </c>
      <c r="E5469" s="89" t="s">
        <v>13</v>
      </c>
      <c r="F5469" s="89" t="s">
        <v>13</v>
      </c>
      <c r="G5469" s="89" t="s">
        <v>43</v>
      </c>
      <c r="H5469" s="89"/>
      <c r="I5469" s="89"/>
      <c r="J5469" s="89">
        <v>2081</v>
      </c>
      <c r="K5469" s="91" t="s">
        <v>19</v>
      </c>
    </row>
    <row r="5470" spans="2:11" ht="16.350000000000001" customHeight="1" thickBot="1" x14ac:dyDescent="0.45">
      <c r="B5470" s="90"/>
      <c r="C5470" s="90"/>
      <c r="D5470" s="48" t="s">
        <v>5170</v>
      </c>
      <c r="E5470" s="90"/>
      <c r="F5470" s="90"/>
      <c r="G5470" s="90"/>
      <c r="H5470" s="90"/>
      <c r="I5470" s="90"/>
      <c r="J5470" s="90"/>
      <c r="K5470" s="92"/>
    </row>
    <row r="5471" spans="2:11" ht="15.6" customHeight="1" x14ac:dyDescent="0.4">
      <c r="B5471" s="89">
        <v>2733</v>
      </c>
      <c r="C5471" s="89">
        <v>3254</v>
      </c>
      <c r="D5471" s="20" t="s">
        <v>5171</v>
      </c>
      <c r="E5471" s="89">
        <v>84</v>
      </c>
      <c r="F5471" s="89" t="s">
        <v>57</v>
      </c>
      <c r="G5471" s="89" t="s">
        <v>43</v>
      </c>
      <c r="H5471" s="89"/>
      <c r="I5471" s="89"/>
      <c r="J5471" s="89">
        <v>2097</v>
      </c>
      <c r="K5471" s="91" t="s">
        <v>19</v>
      </c>
    </row>
    <row r="5472" spans="2:11" ht="16.350000000000001" customHeight="1" thickBot="1" x14ac:dyDescent="0.45">
      <c r="B5472" s="90"/>
      <c r="C5472" s="90"/>
      <c r="D5472" s="48" t="s">
        <v>5172</v>
      </c>
      <c r="E5472" s="90"/>
      <c r="F5472" s="90"/>
      <c r="G5472" s="90"/>
      <c r="H5472" s="90"/>
      <c r="I5472" s="90"/>
      <c r="J5472" s="90"/>
      <c r="K5472" s="92"/>
    </row>
    <row r="5473" spans="2:11" ht="15.6" customHeight="1" x14ac:dyDescent="0.4">
      <c r="B5473" s="89">
        <v>2734</v>
      </c>
      <c r="C5473" s="89">
        <v>3255</v>
      </c>
      <c r="D5473" s="20" t="s">
        <v>5173</v>
      </c>
      <c r="E5473" s="89">
        <v>84</v>
      </c>
      <c r="F5473" s="89" t="s">
        <v>13</v>
      </c>
      <c r="G5473" s="89" t="s">
        <v>323</v>
      </c>
      <c r="H5473" s="89"/>
      <c r="I5473" s="89"/>
      <c r="J5473" s="89">
        <v>2069</v>
      </c>
      <c r="K5473" s="91" t="s">
        <v>19</v>
      </c>
    </row>
    <row r="5474" spans="2:11" ht="16.350000000000001" customHeight="1" thickBot="1" x14ac:dyDescent="0.45">
      <c r="B5474" s="90"/>
      <c r="C5474" s="90"/>
      <c r="D5474" s="48" t="s">
        <v>5174</v>
      </c>
      <c r="E5474" s="90"/>
      <c r="F5474" s="90"/>
      <c r="G5474" s="90"/>
      <c r="H5474" s="90"/>
      <c r="I5474" s="90"/>
      <c r="J5474" s="90"/>
      <c r="K5474" s="92"/>
    </row>
    <row r="5475" spans="2:11" ht="15.6" customHeight="1" x14ac:dyDescent="0.4">
      <c r="B5475" s="89">
        <v>2735</v>
      </c>
      <c r="C5475" s="89">
        <v>3256</v>
      </c>
      <c r="D5475" s="20" t="s">
        <v>5175</v>
      </c>
      <c r="E5475" s="89">
        <v>84</v>
      </c>
      <c r="F5475" s="89" t="s">
        <v>13</v>
      </c>
      <c r="G5475" s="89" t="s">
        <v>1009</v>
      </c>
      <c r="H5475" s="89"/>
      <c r="I5475" s="89"/>
      <c r="J5475" s="89">
        <v>2090</v>
      </c>
      <c r="K5475" s="91" t="s">
        <v>15</v>
      </c>
    </row>
    <row r="5476" spans="2:11" ht="16.350000000000001" customHeight="1" thickBot="1" x14ac:dyDescent="0.45">
      <c r="B5476" s="90"/>
      <c r="C5476" s="90"/>
      <c r="D5476" s="48" t="s">
        <v>5176</v>
      </c>
      <c r="E5476" s="90"/>
      <c r="F5476" s="90"/>
      <c r="G5476" s="90"/>
      <c r="H5476" s="90"/>
      <c r="I5476" s="90"/>
      <c r="J5476" s="90"/>
      <c r="K5476" s="92"/>
    </row>
    <row r="5477" spans="2:11" ht="15.6" customHeight="1" x14ac:dyDescent="0.4">
      <c r="B5477" s="89">
        <v>2736</v>
      </c>
      <c r="C5477" s="89">
        <v>3257</v>
      </c>
      <c r="D5477" s="20" t="s">
        <v>5177</v>
      </c>
      <c r="E5477" s="89" t="s">
        <v>13</v>
      </c>
      <c r="F5477" s="89" t="s">
        <v>13</v>
      </c>
      <c r="G5477" s="89" t="s">
        <v>79</v>
      </c>
      <c r="H5477" s="89"/>
      <c r="I5477" s="89"/>
      <c r="J5477" s="89">
        <v>2013</v>
      </c>
      <c r="K5477" s="91" t="s">
        <v>19</v>
      </c>
    </row>
    <row r="5478" spans="2:11" ht="16.350000000000001" customHeight="1" thickBot="1" x14ac:dyDescent="0.45">
      <c r="B5478" s="90"/>
      <c r="C5478" s="90"/>
      <c r="D5478" s="48" t="s">
        <v>5178</v>
      </c>
      <c r="E5478" s="90"/>
      <c r="F5478" s="90"/>
      <c r="G5478" s="90"/>
      <c r="H5478" s="90"/>
      <c r="I5478" s="90"/>
      <c r="J5478" s="90"/>
      <c r="K5478" s="92"/>
    </row>
    <row r="5479" spans="2:11" ht="15.6" customHeight="1" x14ac:dyDescent="0.4">
      <c r="B5479" s="89">
        <v>2737</v>
      </c>
      <c r="C5479" s="89">
        <v>3258</v>
      </c>
      <c r="D5479" s="20" t="s">
        <v>5179</v>
      </c>
      <c r="E5479" s="89" t="s">
        <v>28</v>
      </c>
      <c r="F5479" s="89" t="s">
        <v>57</v>
      </c>
      <c r="G5479" s="89" t="s">
        <v>116</v>
      </c>
      <c r="H5479" s="89"/>
      <c r="I5479" s="89"/>
      <c r="J5479" s="89">
        <v>2085</v>
      </c>
      <c r="K5479" s="91" t="s">
        <v>15</v>
      </c>
    </row>
    <row r="5480" spans="2:11" ht="16.350000000000001" customHeight="1" thickBot="1" x14ac:dyDescent="0.45">
      <c r="B5480" s="90"/>
      <c r="C5480" s="90"/>
      <c r="D5480" s="48" t="s">
        <v>5180</v>
      </c>
      <c r="E5480" s="90"/>
      <c r="F5480" s="90"/>
      <c r="G5480" s="90"/>
      <c r="H5480" s="90"/>
      <c r="I5480" s="90"/>
      <c r="J5480" s="90"/>
      <c r="K5480" s="92"/>
    </row>
    <row r="5481" spans="2:11" ht="15.6" customHeight="1" x14ac:dyDescent="0.4">
      <c r="B5481" s="89">
        <v>2738</v>
      </c>
      <c r="C5481" s="89">
        <v>3259</v>
      </c>
      <c r="D5481" s="20" t="s">
        <v>5181</v>
      </c>
      <c r="E5481" s="89">
        <v>96</v>
      </c>
      <c r="F5481" s="89" t="s">
        <v>13</v>
      </c>
      <c r="G5481" s="89" t="s">
        <v>18</v>
      </c>
      <c r="H5481" s="89"/>
      <c r="I5481" s="89"/>
      <c r="J5481" s="89">
        <v>2049</v>
      </c>
      <c r="K5481" s="91" t="s">
        <v>19</v>
      </c>
    </row>
    <row r="5482" spans="2:11" ht="16.350000000000001" customHeight="1" thickBot="1" x14ac:dyDescent="0.45">
      <c r="B5482" s="90"/>
      <c r="C5482" s="90"/>
      <c r="D5482" s="48" t="s">
        <v>5182</v>
      </c>
      <c r="E5482" s="90"/>
      <c r="F5482" s="90"/>
      <c r="G5482" s="90"/>
      <c r="H5482" s="90"/>
      <c r="I5482" s="90"/>
      <c r="J5482" s="90"/>
      <c r="K5482" s="92"/>
    </row>
    <row r="5483" spans="2:11" ht="15.6" customHeight="1" x14ac:dyDescent="0.4">
      <c r="B5483" s="89">
        <v>2739</v>
      </c>
      <c r="C5483" s="89">
        <v>3260</v>
      </c>
      <c r="D5483" s="20" t="s">
        <v>5183</v>
      </c>
      <c r="E5483" s="89" t="s">
        <v>13</v>
      </c>
      <c r="F5483" s="89" t="s">
        <v>13</v>
      </c>
      <c r="G5483" s="89" t="s">
        <v>29</v>
      </c>
      <c r="H5483" s="89"/>
      <c r="I5483" s="89"/>
      <c r="J5483" s="89">
        <v>2044</v>
      </c>
      <c r="K5483" s="91" t="s">
        <v>19</v>
      </c>
    </row>
    <row r="5484" spans="2:11" ht="16.350000000000001" customHeight="1" thickBot="1" x14ac:dyDescent="0.45">
      <c r="B5484" s="90"/>
      <c r="C5484" s="90"/>
      <c r="D5484" s="48" t="s">
        <v>5184</v>
      </c>
      <c r="E5484" s="90"/>
      <c r="F5484" s="90"/>
      <c r="G5484" s="90"/>
      <c r="H5484" s="90"/>
      <c r="I5484" s="90"/>
      <c r="J5484" s="90"/>
      <c r="K5484" s="92"/>
    </row>
    <row r="5485" spans="2:11" ht="15.6" customHeight="1" x14ac:dyDescent="0.4">
      <c r="B5485" s="89">
        <v>2740</v>
      </c>
      <c r="C5485" s="89">
        <v>4136</v>
      </c>
      <c r="D5485" s="20" t="s">
        <v>6363</v>
      </c>
      <c r="E5485" s="89" t="s">
        <v>6107</v>
      </c>
      <c r="F5485" s="89" t="s">
        <v>13</v>
      </c>
      <c r="G5485" s="89" t="s">
        <v>29</v>
      </c>
      <c r="H5485" s="89">
        <v>11</v>
      </c>
      <c r="I5485" s="89">
        <v>5</v>
      </c>
      <c r="J5485" s="89">
        <v>2117</v>
      </c>
      <c r="K5485" s="91" t="s">
        <v>15</v>
      </c>
    </row>
    <row r="5486" spans="2:11" ht="16.350000000000001" customHeight="1" thickBot="1" x14ac:dyDescent="0.45">
      <c r="B5486" s="90"/>
      <c r="C5486" s="90"/>
      <c r="D5486" s="48" t="s">
        <v>6264</v>
      </c>
      <c r="E5486" s="90"/>
      <c r="F5486" s="90"/>
      <c r="G5486" s="90"/>
      <c r="H5486" s="90"/>
      <c r="I5486" s="90"/>
      <c r="J5486" s="90"/>
      <c r="K5486" s="92"/>
    </row>
    <row r="5487" spans="2:11" ht="15.6" customHeight="1" x14ac:dyDescent="0.4">
      <c r="B5487" s="89">
        <v>2741</v>
      </c>
      <c r="C5487" s="89">
        <v>3261</v>
      </c>
      <c r="D5487" s="20" t="s">
        <v>5185</v>
      </c>
      <c r="E5487" s="89">
        <v>72</v>
      </c>
      <c r="F5487" s="89" t="s">
        <v>13</v>
      </c>
      <c r="G5487" s="89" t="s">
        <v>29</v>
      </c>
      <c r="H5487" s="89"/>
      <c r="I5487" s="89"/>
      <c r="J5487" s="89">
        <v>2173</v>
      </c>
      <c r="K5487" s="91" t="s">
        <v>15</v>
      </c>
    </row>
    <row r="5488" spans="2:11" ht="16.350000000000001" customHeight="1" thickBot="1" x14ac:dyDescent="0.45">
      <c r="B5488" s="90"/>
      <c r="C5488" s="90"/>
      <c r="D5488" s="48" t="s">
        <v>5186</v>
      </c>
      <c r="E5488" s="90"/>
      <c r="F5488" s="90"/>
      <c r="G5488" s="90"/>
      <c r="H5488" s="90"/>
      <c r="I5488" s="90"/>
      <c r="J5488" s="90"/>
      <c r="K5488" s="92"/>
    </row>
    <row r="5489" spans="2:11" ht="15.6" customHeight="1" x14ac:dyDescent="0.4">
      <c r="B5489" s="89">
        <v>2742</v>
      </c>
      <c r="C5489" s="89">
        <v>4007</v>
      </c>
      <c r="D5489" s="20" t="s">
        <v>5187</v>
      </c>
      <c r="E5489" s="89" t="s">
        <v>203</v>
      </c>
      <c r="F5489" s="89" t="s">
        <v>13</v>
      </c>
      <c r="G5489" s="89" t="s">
        <v>43</v>
      </c>
      <c r="H5489" s="89">
        <v>11</v>
      </c>
      <c r="I5489" s="89">
        <v>1</v>
      </c>
      <c r="J5489" s="89">
        <v>2042</v>
      </c>
      <c r="K5489" s="91" t="s">
        <v>15</v>
      </c>
    </row>
    <row r="5490" spans="2:11" ht="16.350000000000001" customHeight="1" thickBot="1" x14ac:dyDescent="0.45">
      <c r="B5490" s="90"/>
      <c r="C5490" s="90"/>
      <c r="D5490" s="48" t="s">
        <v>5188</v>
      </c>
      <c r="E5490" s="90"/>
      <c r="F5490" s="90"/>
      <c r="G5490" s="90"/>
      <c r="H5490" s="90"/>
      <c r="I5490" s="90"/>
      <c r="J5490" s="90"/>
      <c r="K5490" s="92"/>
    </row>
    <row r="5491" spans="2:11" ht="15.6" customHeight="1" x14ac:dyDescent="0.4">
      <c r="B5491" s="89">
        <v>2743</v>
      </c>
      <c r="C5491" s="89">
        <v>3262</v>
      </c>
      <c r="D5491" s="20" t="s">
        <v>5189</v>
      </c>
      <c r="E5491" s="89">
        <v>58</v>
      </c>
      <c r="F5491" s="89" t="s">
        <v>13</v>
      </c>
      <c r="G5491" s="89" t="s">
        <v>29</v>
      </c>
      <c r="H5491" s="89"/>
      <c r="I5491" s="89"/>
      <c r="J5491" s="89">
        <v>2232</v>
      </c>
      <c r="K5491" s="91" t="s">
        <v>19</v>
      </c>
    </row>
    <row r="5492" spans="2:11" ht="16.350000000000001" customHeight="1" thickBot="1" x14ac:dyDescent="0.45">
      <c r="B5492" s="90"/>
      <c r="C5492" s="90"/>
      <c r="D5492" s="48" t="s">
        <v>5190</v>
      </c>
      <c r="E5492" s="90"/>
      <c r="F5492" s="90"/>
      <c r="G5492" s="90"/>
      <c r="H5492" s="90"/>
      <c r="I5492" s="90"/>
      <c r="J5492" s="90"/>
      <c r="K5492" s="92"/>
    </row>
    <row r="5493" spans="2:11" ht="15.6" customHeight="1" x14ac:dyDescent="0.4">
      <c r="B5493" s="89">
        <v>2744</v>
      </c>
      <c r="C5493" s="89">
        <v>3263</v>
      </c>
      <c r="D5493" s="20" t="s">
        <v>5191</v>
      </c>
      <c r="E5493" s="89" t="s">
        <v>82</v>
      </c>
      <c r="F5493" s="89" t="s">
        <v>13</v>
      </c>
      <c r="G5493" s="89" t="s">
        <v>43</v>
      </c>
      <c r="H5493" s="89"/>
      <c r="I5493" s="89"/>
      <c r="J5493" s="89">
        <v>2084</v>
      </c>
      <c r="K5493" s="91" t="s">
        <v>19</v>
      </c>
    </row>
    <row r="5494" spans="2:11" ht="16.350000000000001" customHeight="1" thickBot="1" x14ac:dyDescent="0.45">
      <c r="B5494" s="90"/>
      <c r="C5494" s="90"/>
      <c r="D5494" s="48" t="s">
        <v>5192</v>
      </c>
      <c r="E5494" s="90"/>
      <c r="F5494" s="90"/>
      <c r="G5494" s="90"/>
      <c r="H5494" s="90"/>
      <c r="I5494" s="90"/>
      <c r="J5494" s="90"/>
      <c r="K5494" s="92"/>
    </row>
    <row r="5495" spans="2:11" ht="15.6" customHeight="1" x14ac:dyDescent="0.4">
      <c r="B5495" s="89">
        <v>2745</v>
      </c>
      <c r="C5495" s="89">
        <v>3264</v>
      </c>
      <c r="D5495" s="20" t="s">
        <v>5193</v>
      </c>
      <c r="E5495" s="89">
        <v>55</v>
      </c>
      <c r="F5495" s="89" t="s">
        <v>13</v>
      </c>
      <c r="G5495" s="89" t="s">
        <v>29</v>
      </c>
      <c r="H5495" s="89"/>
      <c r="I5495" s="89"/>
      <c r="J5495" s="89">
        <v>1991</v>
      </c>
      <c r="K5495" s="91" t="s">
        <v>19</v>
      </c>
    </row>
    <row r="5496" spans="2:11" ht="16.350000000000001" customHeight="1" thickBot="1" x14ac:dyDescent="0.45">
      <c r="B5496" s="90"/>
      <c r="C5496" s="90"/>
      <c r="D5496" s="48" t="s">
        <v>5194</v>
      </c>
      <c r="E5496" s="90"/>
      <c r="F5496" s="90"/>
      <c r="G5496" s="90"/>
      <c r="H5496" s="90"/>
      <c r="I5496" s="90"/>
      <c r="J5496" s="90"/>
      <c r="K5496" s="92"/>
    </row>
    <row r="5497" spans="2:11" ht="15.6" customHeight="1" x14ac:dyDescent="0.4">
      <c r="B5497" s="89">
        <v>2746</v>
      </c>
      <c r="C5497" s="89">
        <v>3265</v>
      </c>
      <c r="D5497" s="20" t="s">
        <v>5195</v>
      </c>
      <c r="E5497" s="89" t="s">
        <v>13</v>
      </c>
      <c r="F5497" s="89" t="s">
        <v>13</v>
      </c>
      <c r="G5497" s="89" t="s">
        <v>103</v>
      </c>
      <c r="H5497" s="89"/>
      <c r="I5497" s="89"/>
      <c r="J5497" s="89">
        <v>2060</v>
      </c>
      <c r="K5497" s="91" t="s">
        <v>19</v>
      </c>
    </row>
    <row r="5498" spans="2:11" ht="16.350000000000001" customHeight="1" thickBot="1" x14ac:dyDescent="0.45">
      <c r="B5498" s="90"/>
      <c r="C5498" s="90"/>
      <c r="D5498" s="48" t="s">
        <v>5196</v>
      </c>
      <c r="E5498" s="90"/>
      <c r="F5498" s="90"/>
      <c r="G5498" s="90"/>
      <c r="H5498" s="90"/>
      <c r="I5498" s="90"/>
      <c r="J5498" s="90"/>
      <c r="K5498" s="92"/>
    </row>
    <row r="5499" spans="2:11" ht="15.6" customHeight="1" x14ac:dyDescent="0.4">
      <c r="B5499" s="89">
        <v>2747</v>
      </c>
      <c r="C5499" s="89">
        <v>3266</v>
      </c>
      <c r="D5499" s="20" t="s">
        <v>5197</v>
      </c>
      <c r="E5499" s="89" t="s">
        <v>46</v>
      </c>
      <c r="F5499" s="89" t="s">
        <v>13</v>
      </c>
      <c r="G5499" s="89" t="s">
        <v>29</v>
      </c>
      <c r="H5499" s="89"/>
      <c r="I5499" s="89"/>
      <c r="J5499" s="89">
        <v>2124</v>
      </c>
      <c r="K5499" s="91" t="s">
        <v>15</v>
      </c>
    </row>
    <row r="5500" spans="2:11" ht="16.350000000000001" customHeight="1" thickBot="1" x14ac:dyDescent="0.45">
      <c r="B5500" s="90"/>
      <c r="C5500" s="90"/>
      <c r="D5500" s="48" t="s">
        <v>5198</v>
      </c>
      <c r="E5500" s="90"/>
      <c r="F5500" s="90"/>
      <c r="G5500" s="90"/>
      <c r="H5500" s="90"/>
      <c r="I5500" s="90"/>
      <c r="J5500" s="90"/>
      <c r="K5500" s="92"/>
    </row>
    <row r="5501" spans="2:11" ht="15.6" customHeight="1" x14ac:dyDescent="0.4">
      <c r="B5501" s="89">
        <v>2748</v>
      </c>
      <c r="C5501" s="89">
        <v>3267</v>
      </c>
      <c r="D5501" s="20" t="s">
        <v>5199</v>
      </c>
      <c r="E5501" s="89">
        <v>60</v>
      </c>
      <c r="F5501" s="89" t="s">
        <v>13</v>
      </c>
      <c r="G5501" s="89" t="s">
        <v>292</v>
      </c>
      <c r="H5501" s="89"/>
      <c r="I5501" s="89"/>
      <c r="J5501" s="89">
        <v>2029</v>
      </c>
      <c r="K5501" s="91" t="s">
        <v>19</v>
      </c>
    </row>
    <row r="5502" spans="2:11" ht="16.350000000000001" customHeight="1" thickBot="1" x14ac:dyDescent="0.45">
      <c r="B5502" s="90"/>
      <c r="C5502" s="90"/>
      <c r="D5502" s="48" t="s">
        <v>5200</v>
      </c>
      <c r="E5502" s="90"/>
      <c r="F5502" s="90"/>
      <c r="G5502" s="90"/>
      <c r="H5502" s="90"/>
      <c r="I5502" s="90"/>
      <c r="J5502" s="90"/>
      <c r="K5502" s="92"/>
    </row>
    <row r="5503" spans="2:11" ht="15.6" customHeight="1" x14ac:dyDescent="0.4">
      <c r="B5503" s="89">
        <v>2749</v>
      </c>
      <c r="C5503" s="89">
        <v>4024</v>
      </c>
      <c r="D5503" s="20" t="s">
        <v>5201</v>
      </c>
      <c r="E5503" s="89">
        <v>13</v>
      </c>
      <c r="F5503" s="89" t="s">
        <v>13</v>
      </c>
      <c r="G5503" s="89" t="s">
        <v>29</v>
      </c>
      <c r="H5503" s="89">
        <f>9+11</f>
        <v>20</v>
      </c>
      <c r="I5503" s="89">
        <f>5-3</f>
        <v>2</v>
      </c>
      <c r="J5503" s="89">
        <v>2047</v>
      </c>
      <c r="K5503" s="91" t="s">
        <v>15</v>
      </c>
    </row>
    <row r="5504" spans="2:11" ht="16.350000000000001" customHeight="1" thickBot="1" x14ac:dyDescent="0.45">
      <c r="B5504" s="90"/>
      <c r="C5504" s="90"/>
      <c r="D5504" s="48" t="s">
        <v>5202</v>
      </c>
      <c r="E5504" s="90"/>
      <c r="F5504" s="90"/>
      <c r="G5504" s="90"/>
      <c r="H5504" s="90"/>
      <c r="I5504" s="90"/>
      <c r="J5504" s="90"/>
      <c r="K5504" s="92"/>
    </row>
    <row r="5505" spans="2:11" ht="15.6" customHeight="1" x14ac:dyDescent="0.4">
      <c r="B5505" s="89">
        <v>2750</v>
      </c>
      <c r="C5505" s="89">
        <v>3268</v>
      </c>
      <c r="D5505" s="20" t="s">
        <v>5203</v>
      </c>
      <c r="E5505" s="89">
        <v>88</v>
      </c>
      <c r="F5505" s="89" t="s">
        <v>13</v>
      </c>
      <c r="G5505" s="89" t="s">
        <v>29</v>
      </c>
      <c r="H5505" s="89"/>
      <c r="I5505" s="89"/>
      <c r="J5505" s="89">
        <v>2162</v>
      </c>
      <c r="K5505" s="91" t="s">
        <v>19</v>
      </c>
    </row>
    <row r="5506" spans="2:11" ht="16.350000000000001" customHeight="1" thickBot="1" x14ac:dyDescent="0.45">
      <c r="B5506" s="90"/>
      <c r="C5506" s="90"/>
      <c r="D5506" s="48" t="s">
        <v>5204</v>
      </c>
      <c r="E5506" s="90"/>
      <c r="F5506" s="90"/>
      <c r="G5506" s="90"/>
      <c r="H5506" s="90"/>
      <c r="I5506" s="90"/>
      <c r="J5506" s="90"/>
      <c r="K5506" s="92"/>
    </row>
    <row r="5507" spans="2:11" ht="15.6" customHeight="1" x14ac:dyDescent="0.4">
      <c r="B5507" s="89">
        <v>2751</v>
      </c>
      <c r="C5507" s="89">
        <v>3269</v>
      </c>
      <c r="D5507" s="20" t="s">
        <v>5205</v>
      </c>
      <c r="E5507" s="89" t="s">
        <v>13</v>
      </c>
      <c r="F5507" s="89" t="s">
        <v>13</v>
      </c>
      <c r="G5507" s="89" t="s">
        <v>29</v>
      </c>
      <c r="H5507" s="89"/>
      <c r="I5507" s="89"/>
      <c r="J5507" s="89">
        <v>1980</v>
      </c>
      <c r="K5507" s="91" t="s">
        <v>19</v>
      </c>
    </row>
    <row r="5508" spans="2:11" ht="16.350000000000001" customHeight="1" thickBot="1" x14ac:dyDescent="0.45">
      <c r="B5508" s="90"/>
      <c r="C5508" s="90"/>
      <c r="D5508" s="48" t="s">
        <v>5206</v>
      </c>
      <c r="E5508" s="90"/>
      <c r="F5508" s="90"/>
      <c r="G5508" s="90"/>
      <c r="H5508" s="90"/>
      <c r="I5508" s="90"/>
      <c r="J5508" s="90"/>
      <c r="K5508" s="92"/>
    </row>
    <row r="5509" spans="2:11" ht="15.6" customHeight="1" x14ac:dyDescent="0.4">
      <c r="B5509" s="89">
        <v>2752</v>
      </c>
      <c r="C5509" s="89">
        <v>4072</v>
      </c>
      <c r="D5509" s="20" t="s">
        <v>6131</v>
      </c>
      <c r="E5509" s="89" t="s">
        <v>6271</v>
      </c>
      <c r="F5509" s="89" t="s">
        <v>13</v>
      </c>
      <c r="G5509" s="89" t="s">
        <v>43</v>
      </c>
      <c r="H5509" s="89"/>
      <c r="I5509" s="89"/>
      <c r="J5509" s="89">
        <v>2048</v>
      </c>
      <c r="K5509" s="91" t="s">
        <v>15</v>
      </c>
    </row>
    <row r="5510" spans="2:11" ht="16.350000000000001" customHeight="1" thickBot="1" x14ac:dyDescent="0.45">
      <c r="B5510" s="90"/>
      <c r="C5510" s="90"/>
      <c r="D5510" s="48" t="s">
        <v>6196</v>
      </c>
      <c r="E5510" s="90"/>
      <c r="F5510" s="90"/>
      <c r="G5510" s="90"/>
      <c r="H5510" s="90"/>
      <c r="I5510" s="90"/>
      <c r="J5510" s="90"/>
      <c r="K5510" s="92"/>
    </row>
    <row r="5511" spans="2:11" ht="15.6" customHeight="1" x14ac:dyDescent="0.4">
      <c r="B5511" s="89">
        <v>2753</v>
      </c>
      <c r="C5511" s="89">
        <v>4216</v>
      </c>
      <c r="D5511" s="20" t="s">
        <v>6543</v>
      </c>
      <c r="E5511" s="89">
        <v>11</v>
      </c>
      <c r="F5511" s="89" t="s">
        <v>57</v>
      </c>
      <c r="G5511" s="89" t="s">
        <v>29</v>
      </c>
      <c r="H5511" s="89">
        <v>11</v>
      </c>
      <c r="I5511" s="89">
        <v>19</v>
      </c>
      <c r="J5511" s="89">
        <v>2119</v>
      </c>
      <c r="K5511" s="91" t="s">
        <v>15</v>
      </c>
    </row>
    <row r="5512" spans="2:11" ht="16.350000000000001" customHeight="1" thickBot="1" x14ac:dyDescent="0.45">
      <c r="B5512" s="90"/>
      <c r="C5512" s="90"/>
      <c r="D5512" s="48" t="s">
        <v>6505</v>
      </c>
      <c r="E5512" s="90"/>
      <c r="F5512" s="90"/>
      <c r="G5512" s="90"/>
      <c r="H5512" s="90"/>
      <c r="I5512" s="90"/>
      <c r="J5512" s="90"/>
      <c r="K5512" s="92"/>
    </row>
    <row r="5513" spans="2:11" ht="15.6" customHeight="1" x14ac:dyDescent="0.4">
      <c r="B5513" s="89">
        <v>2754</v>
      </c>
      <c r="C5513" s="89">
        <v>4171</v>
      </c>
      <c r="D5513" s="20" t="s">
        <v>6536</v>
      </c>
      <c r="E5513" s="89" t="s">
        <v>28</v>
      </c>
      <c r="F5513" s="89" t="s">
        <v>13</v>
      </c>
      <c r="G5513" s="89" t="s">
        <v>29</v>
      </c>
      <c r="H5513" s="89">
        <v>8</v>
      </c>
      <c r="I5513" s="89">
        <v>-42</v>
      </c>
      <c r="J5513" s="89">
        <v>2058</v>
      </c>
      <c r="K5513" s="91" t="s">
        <v>15</v>
      </c>
    </row>
    <row r="5514" spans="2:11" ht="16.350000000000001" customHeight="1" thickBot="1" x14ac:dyDescent="0.45">
      <c r="B5514" s="90"/>
      <c r="C5514" s="90"/>
      <c r="D5514" s="48" t="s">
        <v>6424</v>
      </c>
      <c r="E5514" s="90"/>
      <c r="F5514" s="90"/>
      <c r="G5514" s="90"/>
      <c r="H5514" s="90"/>
      <c r="I5514" s="90"/>
      <c r="J5514" s="90"/>
      <c r="K5514" s="92"/>
    </row>
    <row r="5515" spans="2:11" ht="15.6" customHeight="1" x14ac:dyDescent="0.4">
      <c r="B5515" s="89">
        <v>2755</v>
      </c>
      <c r="C5515" s="89">
        <v>3270</v>
      </c>
      <c r="D5515" s="20" t="s">
        <v>5207</v>
      </c>
      <c r="E5515" s="89">
        <v>64</v>
      </c>
      <c r="F5515" s="89" t="s">
        <v>13</v>
      </c>
      <c r="G5515" s="89" t="s">
        <v>169</v>
      </c>
      <c r="H5515" s="89"/>
      <c r="I5515" s="89"/>
      <c r="J5515" s="89">
        <v>2050</v>
      </c>
      <c r="K5515" s="91" t="s">
        <v>19</v>
      </c>
    </row>
    <row r="5516" spans="2:11" ht="16.350000000000001" customHeight="1" thickBot="1" x14ac:dyDescent="0.45">
      <c r="B5516" s="90"/>
      <c r="C5516" s="90"/>
      <c r="D5516" s="48" t="s">
        <v>5208</v>
      </c>
      <c r="E5516" s="90"/>
      <c r="F5516" s="90"/>
      <c r="G5516" s="90"/>
      <c r="H5516" s="90"/>
      <c r="I5516" s="90"/>
      <c r="J5516" s="90"/>
      <c r="K5516" s="92"/>
    </row>
    <row r="5517" spans="2:11" ht="15.6" customHeight="1" x14ac:dyDescent="0.4">
      <c r="B5517" s="89">
        <v>2756</v>
      </c>
      <c r="C5517" s="89">
        <v>3271</v>
      </c>
      <c r="D5517" s="20" t="s">
        <v>5209</v>
      </c>
      <c r="E5517" s="89">
        <v>89</v>
      </c>
      <c r="F5517" s="89" t="s">
        <v>13</v>
      </c>
      <c r="G5517" s="89" t="s">
        <v>79</v>
      </c>
      <c r="H5517" s="89"/>
      <c r="I5517" s="89"/>
      <c r="J5517" s="89">
        <v>2060</v>
      </c>
      <c r="K5517" s="91" t="s">
        <v>19</v>
      </c>
    </row>
    <row r="5518" spans="2:11" ht="16.350000000000001" customHeight="1" thickBot="1" x14ac:dyDescent="0.45">
      <c r="B5518" s="90"/>
      <c r="C5518" s="90"/>
      <c r="D5518" s="48" t="s">
        <v>5210</v>
      </c>
      <c r="E5518" s="90"/>
      <c r="F5518" s="90"/>
      <c r="G5518" s="90"/>
      <c r="H5518" s="90"/>
      <c r="I5518" s="90"/>
      <c r="J5518" s="90"/>
      <c r="K5518" s="92"/>
    </row>
    <row r="5519" spans="2:11" ht="15.6" customHeight="1" x14ac:dyDescent="0.4">
      <c r="B5519" s="89">
        <v>2757</v>
      </c>
      <c r="C5519" s="89">
        <v>4134</v>
      </c>
      <c r="D5519" s="20" t="s">
        <v>6313</v>
      </c>
      <c r="E5519" s="89" t="s">
        <v>6107</v>
      </c>
      <c r="F5519" s="89" t="s">
        <v>13</v>
      </c>
      <c r="G5519" s="89" t="s">
        <v>79</v>
      </c>
      <c r="H5519" s="89"/>
      <c r="I5519" s="89"/>
      <c r="J5519" s="89">
        <v>2040</v>
      </c>
      <c r="K5519" s="91" t="s">
        <v>15</v>
      </c>
    </row>
    <row r="5520" spans="2:11" ht="16.350000000000001" customHeight="1" thickBot="1" x14ac:dyDescent="0.45">
      <c r="B5520" s="90"/>
      <c r="C5520" s="90"/>
      <c r="D5520" s="48" t="s">
        <v>6254</v>
      </c>
      <c r="E5520" s="90"/>
      <c r="F5520" s="90"/>
      <c r="G5520" s="90"/>
      <c r="H5520" s="90"/>
      <c r="I5520" s="90"/>
      <c r="J5520" s="90"/>
      <c r="K5520" s="92"/>
    </row>
    <row r="5521" spans="2:11" ht="15.6" customHeight="1" x14ac:dyDescent="0.4">
      <c r="B5521" s="89">
        <v>2758</v>
      </c>
      <c r="C5521" s="89">
        <v>3272</v>
      </c>
      <c r="D5521" s="20" t="s">
        <v>5211</v>
      </c>
      <c r="E5521" s="89">
        <v>95</v>
      </c>
      <c r="F5521" s="89" t="s">
        <v>13</v>
      </c>
      <c r="G5521" s="89" t="s">
        <v>18</v>
      </c>
      <c r="H5521" s="89"/>
      <c r="I5521" s="89"/>
      <c r="J5521" s="89">
        <v>2073</v>
      </c>
      <c r="K5521" s="91" t="s">
        <v>19</v>
      </c>
    </row>
    <row r="5522" spans="2:11" ht="16.350000000000001" customHeight="1" thickBot="1" x14ac:dyDescent="0.45">
      <c r="B5522" s="90"/>
      <c r="C5522" s="90"/>
      <c r="D5522" s="48" t="s">
        <v>5212</v>
      </c>
      <c r="E5522" s="90"/>
      <c r="F5522" s="90"/>
      <c r="G5522" s="90"/>
      <c r="H5522" s="90"/>
      <c r="I5522" s="90"/>
      <c r="J5522" s="90"/>
      <c r="K5522" s="92"/>
    </row>
    <row r="5523" spans="2:11" ht="15.6" customHeight="1" x14ac:dyDescent="0.4">
      <c r="B5523" s="89">
        <v>2759</v>
      </c>
      <c r="C5523" s="89">
        <v>3273</v>
      </c>
      <c r="D5523" s="20" t="s">
        <v>5213</v>
      </c>
      <c r="E5523" s="89">
        <v>95</v>
      </c>
      <c r="F5523" s="89" t="s">
        <v>13</v>
      </c>
      <c r="G5523" s="89" t="s">
        <v>18</v>
      </c>
      <c r="H5523" s="89"/>
      <c r="I5523" s="89"/>
      <c r="J5523" s="89">
        <v>2082</v>
      </c>
      <c r="K5523" s="91" t="s">
        <v>19</v>
      </c>
    </row>
    <row r="5524" spans="2:11" ht="16.350000000000001" customHeight="1" thickBot="1" x14ac:dyDescent="0.45">
      <c r="B5524" s="90"/>
      <c r="C5524" s="90"/>
      <c r="D5524" s="48" t="s">
        <v>5214</v>
      </c>
      <c r="E5524" s="90"/>
      <c r="F5524" s="90"/>
      <c r="G5524" s="90"/>
      <c r="H5524" s="90"/>
      <c r="I5524" s="90"/>
      <c r="J5524" s="90"/>
      <c r="K5524" s="92"/>
    </row>
    <row r="5525" spans="2:11" ht="15.6" customHeight="1" x14ac:dyDescent="0.4">
      <c r="B5525" s="89">
        <v>2760</v>
      </c>
      <c r="C5525" s="89">
        <v>3274</v>
      </c>
      <c r="D5525" s="20" t="s">
        <v>5215</v>
      </c>
      <c r="E5525" s="89">
        <v>84</v>
      </c>
      <c r="F5525" s="89" t="s">
        <v>13</v>
      </c>
      <c r="G5525" s="89" t="s">
        <v>29</v>
      </c>
      <c r="H5525" s="89"/>
      <c r="I5525" s="89"/>
      <c r="J5525" s="89">
        <v>2045</v>
      </c>
      <c r="K5525" s="91" t="s">
        <v>19</v>
      </c>
    </row>
    <row r="5526" spans="2:11" ht="16.350000000000001" customHeight="1" thickBot="1" x14ac:dyDescent="0.45">
      <c r="B5526" s="90"/>
      <c r="C5526" s="90"/>
      <c r="D5526" s="48" t="s">
        <v>5216</v>
      </c>
      <c r="E5526" s="90"/>
      <c r="F5526" s="90"/>
      <c r="G5526" s="90"/>
      <c r="H5526" s="90"/>
      <c r="I5526" s="90"/>
      <c r="J5526" s="90"/>
      <c r="K5526" s="92"/>
    </row>
    <row r="5527" spans="2:11" ht="15.6" customHeight="1" x14ac:dyDescent="0.4">
      <c r="B5527" s="89">
        <v>2761</v>
      </c>
      <c r="C5527" s="89">
        <v>4077</v>
      </c>
      <c r="D5527" s="20" t="s">
        <v>6153</v>
      </c>
      <c r="E5527" s="89" t="s">
        <v>137</v>
      </c>
      <c r="F5527" s="89" t="s">
        <v>13</v>
      </c>
      <c r="G5527" s="89" t="s">
        <v>29</v>
      </c>
      <c r="H5527" s="89"/>
      <c r="I5527" s="89"/>
      <c r="J5527" s="89">
        <v>2083</v>
      </c>
      <c r="K5527" s="91" t="s">
        <v>15</v>
      </c>
    </row>
    <row r="5528" spans="2:11" ht="16.350000000000001" customHeight="1" thickBot="1" x14ac:dyDescent="0.45">
      <c r="B5528" s="90"/>
      <c r="C5528" s="90"/>
      <c r="D5528" s="48" t="s">
        <v>6201</v>
      </c>
      <c r="E5528" s="90"/>
      <c r="F5528" s="90"/>
      <c r="G5528" s="90"/>
      <c r="H5528" s="90"/>
      <c r="I5528" s="90"/>
      <c r="J5528" s="90"/>
      <c r="K5528" s="92"/>
    </row>
    <row r="5529" spans="2:11" ht="15.6" customHeight="1" x14ac:dyDescent="0.4">
      <c r="B5529" s="89">
        <v>2762</v>
      </c>
      <c r="C5529" s="89">
        <v>3275</v>
      </c>
      <c r="D5529" s="20" t="s">
        <v>5217</v>
      </c>
      <c r="E5529" s="89">
        <v>40</v>
      </c>
      <c r="F5529" s="89" t="s">
        <v>57</v>
      </c>
      <c r="G5529" s="89" t="s">
        <v>29</v>
      </c>
      <c r="H5529" s="89"/>
      <c r="I5529" s="89"/>
      <c r="J5529" s="89">
        <v>2090</v>
      </c>
      <c r="K5529" s="91" t="s">
        <v>19</v>
      </c>
    </row>
    <row r="5530" spans="2:11" ht="16.350000000000001" customHeight="1" thickBot="1" x14ac:dyDescent="0.45">
      <c r="B5530" s="90"/>
      <c r="C5530" s="90"/>
      <c r="D5530" s="48" t="s">
        <v>5218</v>
      </c>
      <c r="E5530" s="90"/>
      <c r="F5530" s="90"/>
      <c r="G5530" s="90"/>
      <c r="H5530" s="90"/>
      <c r="I5530" s="90"/>
      <c r="J5530" s="90"/>
      <c r="K5530" s="92"/>
    </row>
    <row r="5531" spans="2:11" ht="15.6" customHeight="1" x14ac:dyDescent="0.4">
      <c r="B5531" s="89">
        <v>2763</v>
      </c>
      <c r="C5531" s="89">
        <v>3276</v>
      </c>
      <c r="D5531" s="20" t="s">
        <v>5219</v>
      </c>
      <c r="E5531" s="89">
        <v>90</v>
      </c>
      <c r="F5531" s="89" t="s">
        <v>13</v>
      </c>
      <c r="G5531" s="89" t="s">
        <v>32</v>
      </c>
      <c r="H5531" s="89"/>
      <c r="I5531" s="89"/>
      <c r="J5531" s="89">
        <v>2041</v>
      </c>
      <c r="K5531" s="91" t="s">
        <v>19</v>
      </c>
    </row>
    <row r="5532" spans="2:11" ht="16.350000000000001" customHeight="1" thickBot="1" x14ac:dyDescent="0.45">
      <c r="B5532" s="90"/>
      <c r="C5532" s="90"/>
      <c r="D5532" s="48" t="s">
        <v>5220</v>
      </c>
      <c r="E5532" s="90"/>
      <c r="F5532" s="90"/>
      <c r="G5532" s="90"/>
      <c r="H5532" s="90"/>
      <c r="I5532" s="90"/>
      <c r="J5532" s="90"/>
      <c r="K5532" s="92"/>
    </row>
    <row r="5533" spans="2:11" ht="15.6" customHeight="1" x14ac:dyDescent="0.4">
      <c r="B5533" s="89">
        <v>2764</v>
      </c>
      <c r="C5533" s="89">
        <v>3277</v>
      </c>
      <c r="D5533" s="20" t="s">
        <v>5221</v>
      </c>
      <c r="E5533" s="89" t="s">
        <v>13</v>
      </c>
      <c r="F5533" s="89" t="s">
        <v>13</v>
      </c>
      <c r="G5533" s="89" t="s">
        <v>323</v>
      </c>
      <c r="H5533" s="89"/>
      <c r="I5533" s="89"/>
      <c r="J5533" s="89">
        <v>2062</v>
      </c>
      <c r="K5533" s="91" t="s">
        <v>19</v>
      </c>
    </row>
    <row r="5534" spans="2:11" ht="16.350000000000001" customHeight="1" thickBot="1" x14ac:dyDescent="0.45">
      <c r="B5534" s="90"/>
      <c r="C5534" s="90"/>
      <c r="D5534" s="48" t="s">
        <v>5222</v>
      </c>
      <c r="E5534" s="90"/>
      <c r="F5534" s="90"/>
      <c r="G5534" s="90"/>
      <c r="H5534" s="90"/>
      <c r="I5534" s="90"/>
      <c r="J5534" s="90"/>
      <c r="K5534" s="92"/>
    </row>
    <row r="5535" spans="2:11" ht="15.6" customHeight="1" x14ac:dyDescent="0.4">
      <c r="B5535" s="89">
        <v>2765</v>
      </c>
      <c r="C5535" s="89">
        <v>3278</v>
      </c>
      <c r="D5535" s="20" t="s">
        <v>5223</v>
      </c>
      <c r="E5535" s="89" t="s">
        <v>13</v>
      </c>
      <c r="F5535" s="89" t="s">
        <v>13</v>
      </c>
      <c r="G5535" s="89" t="s">
        <v>323</v>
      </c>
      <c r="H5535" s="89"/>
      <c r="I5535" s="89"/>
      <c r="J5535" s="89">
        <v>2069</v>
      </c>
      <c r="K5535" s="91" t="s">
        <v>19</v>
      </c>
    </row>
    <row r="5536" spans="2:11" ht="16.350000000000001" customHeight="1" thickBot="1" x14ac:dyDescent="0.45">
      <c r="B5536" s="90"/>
      <c r="C5536" s="90"/>
      <c r="D5536" s="48" t="s">
        <v>5224</v>
      </c>
      <c r="E5536" s="90"/>
      <c r="F5536" s="90"/>
      <c r="G5536" s="90"/>
      <c r="H5536" s="90"/>
      <c r="I5536" s="90"/>
      <c r="J5536" s="90"/>
      <c r="K5536" s="92"/>
    </row>
    <row r="5537" spans="2:11" ht="15.6" customHeight="1" x14ac:dyDescent="0.4">
      <c r="B5537" s="89">
        <v>2766</v>
      </c>
      <c r="C5537" s="89">
        <v>3279</v>
      </c>
      <c r="D5537" s="20" t="s">
        <v>5225</v>
      </c>
      <c r="E5537" s="89" t="s">
        <v>13</v>
      </c>
      <c r="F5537" s="89" t="s">
        <v>13</v>
      </c>
      <c r="G5537" s="89" t="s">
        <v>323</v>
      </c>
      <c r="H5537" s="89"/>
      <c r="I5537" s="89"/>
      <c r="J5537" s="89">
        <v>2045</v>
      </c>
      <c r="K5537" s="91" t="s">
        <v>19</v>
      </c>
    </row>
    <row r="5538" spans="2:11" ht="16.350000000000001" customHeight="1" thickBot="1" x14ac:dyDescent="0.45">
      <c r="B5538" s="90"/>
      <c r="C5538" s="90"/>
      <c r="D5538" s="48" t="s">
        <v>5226</v>
      </c>
      <c r="E5538" s="90"/>
      <c r="F5538" s="90"/>
      <c r="G5538" s="90"/>
      <c r="H5538" s="90"/>
      <c r="I5538" s="90"/>
      <c r="J5538" s="90"/>
      <c r="K5538" s="92"/>
    </row>
    <row r="5539" spans="2:11" ht="15.6" customHeight="1" x14ac:dyDescent="0.4">
      <c r="B5539" s="89">
        <v>2767</v>
      </c>
      <c r="C5539" s="89">
        <v>3980</v>
      </c>
      <c r="D5539" s="20" t="s">
        <v>5227</v>
      </c>
      <c r="E5539" s="89" t="s">
        <v>28</v>
      </c>
      <c r="F5539" s="89" t="s">
        <v>13</v>
      </c>
      <c r="G5539" s="89" t="s">
        <v>193</v>
      </c>
      <c r="H5539" s="89">
        <f>7+7+7</f>
        <v>21</v>
      </c>
      <c r="I5539" s="89">
        <f>16-1-5</f>
        <v>10</v>
      </c>
      <c r="J5539" s="89">
        <v>2094</v>
      </c>
      <c r="K5539" s="91" t="s">
        <v>15</v>
      </c>
    </row>
    <row r="5540" spans="2:11" ht="16.350000000000001" customHeight="1" thickBot="1" x14ac:dyDescent="0.45">
      <c r="B5540" s="90"/>
      <c r="C5540" s="90"/>
      <c r="D5540" s="48" t="s">
        <v>5228</v>
      </c>
      <c r="E5540" s="90"/>
      <c r="F5540" s="90"/>
      <c r="G5540" s="90"/>
      <c r="H5540" s="90"/>
      <c r="I5540" s="90"/>
      <c r="J5540" s="90"/>
      <c r="K5540" s="92"/>
    </row>
    <row r="5541" spans="2:11" ht="15.6" customHeight="1" x14ac:dyDescent="0.4">
      <c r="B5541" s="89">
        <v>2768</v>
      </c>
      <c r="C5541" s="89">
        <v>3280</v>
      </c>
      <c r="D5541" s="20" t="s">
        <v>5229</v>
      </c>
      <c r="E5541" s="89">
        <v>58</v>
      </c>
      <c r="F5541" s="89" t="s">
        <v>13</v>
      </c>
      <c r="G5541" s="89" t="s">
        <v>169</v>
      </c>
      <c r="H5541" s="89"/>
      <c r="I5541" s="89"/>
      <c r="J5541" s="89">
        <v>2050</v>
      </c>
      <c r="K5541" s="91" t="s">
        <v>19</v>
      </c>
    </row>
    <row r="5542" spans="2:11" ht="16.350000000000001" customHeight="1" thickBot="1" x14ac:dyDescent="0.45">
      <c r="B5542" s="90"/>
      <c r="C5542" s="90"/>
      <c r="D5542" s="48" t="s">
        <v>5230</v>
      </c>
      <c r="E5542" s="90"/>
      <c r="F5542" s="90"/>
      <c r="G5542" s="90"/>
      <c r="H5542" s="90"/>
      <c r="I5542" s="90"/>
      <c r="J5542" s="90"/>
      <c r="K5542" s="92"/>
    </row>
    <row r="5543" spans="2:11" ht="15.6" customHeight="1" x14ac:dyDescent="0.4">
      <c r="B5543" s="89">
        <v>2769</v>
      </c>
      <c r="C5543" s="89">
        <v>3281</v>
      </c>
      <c r="D5543" s="20" t="s">
        <v>5231</v>
      </c>
      <c r="E5543" s="89">
        <v>88</v>
      </c>
      <c r="F5543" s="89" t="s">
        <v>13</v>
      </c>
      <c r="G5543" s="89" t="s">
        <v>193</v>
      </c>
      <c r="H5543" s="89"/>
      <c r="I5543" s="89"/>
      <c r="J5543" s="89">
        <v>2097</v>
      </c>
      <c r="K5543" s="91" t="s">
        <v>15</v>
      </c>
    </row>
    <row r="5544" spans="2:11" ht="16.350000000000001" customHeight="1" thickBot="1" x14ac:dyDescent="0.45">
      <c r="B5544" s="90"/>
      <c r="C5544" s="90"/>
      <c r="D5544" s="48" t="s">
        <v>5232</v>
      </c>
      <c r="E5544" s="90"/>
      <c r="F5544" s="90"/>
      <c r="G5544" s="90"/>
      <c r="H5544" s="90"/>
      <c r="I5544" s="90"/>
      <c r="J5544" s="90"/>
      <c r="K5544" s="92"/>
    </row>
    <row r="5545" spans="2:11" ht="15.6" customHeight="1" x14ac:dyDescent="0.4">
      <c r="B5545" s="89">
        <v>2770</v>
      </c>
      <c r="C5545" s="89">
        <v>3282</v>
      </c>
      <c r="D5545" s="20" t="s">
        <v>5233</v>
      </c>
      <c r="E5545" s="89">
        <v>87</v>
      </c>
      <c r="F5545" s="89" t="s">
        <v>13</v>
      </c>
      <c r="G5545" s="89" t="s">
        <v>29</v>
      </c>
      <c r="H5545" s="89"/>
      <c r="I5545" s="89"/>
      <c r="J5545" s="89">
        <v>2055</v>
      </c>
      <c r="K5545" s="91" t="s">
        <v>19</v>
      </c>
    </row>
    <row r="5546" spans="2:11" ht="16.350000000000001" customHeight="1" thickBot="1" x14ac:dyDescent="0.45">
      <c r="B5546" s="90"/>
      <c r="C5546" s="90"/>
      <c r="D5546" s="48" t="s">
        <v>5234</v>
      </c>
      <c r="E5546" s="90"/>
      <c r="F5546" s="90"/>
      <c r="G5546" s="90"/>
      <c r="H5546" s="90"/>
      <c r="I5546" s="90"/>
      <c r="J5546" s="90"/>
      <c r="K5546" s="92"/>
    </row>
    <row r="5547" spans="2:11" ht="15.6" customHeight="1" x14ac:dyDescent="0.4">
      <c r="B5547" s="89">
        <v>2771</v>
      </c>
      <c r="C5547" s="89">
        <v>3283</v>
      </c>
      <c r="D5547" s="20" t="s">
        <v>5235</v>
      </c>
      <c r="E5547" s="89" t="s">
        <v>13</v>
      </c>
      <c r="F5547" s="89" t="s">
        <v>13</v>
      </c>
      <c r="G5547" s="89" t="s">
        <v>551</v>
      </c>
      <c r="H5547" s="89"/>
      <c r="I5547" s="89"/>
      <c r="J5547" s="89">
        <v>2061</v>
      </c>
      <c r="K5547" s="91" t="s">
        <v>19</v>
      </c>
    </row>
    <row r="5548" spans="2:11" ht="16.350000000000001" customHeight="1" thickBot="1" x14ac:dyDescent="0.45">
      <c r="B5548" s="90"/>
      <c r="C5548" s="90"/>
      <c r="D5548" s="48" t="s">
        <v>5236</v>
      </c>
      <c r="E5548" s="90"/>
      <c r="F5548" s="90"/>
      <c r="G5548" s="90"/>
      <c r="H5548" s="90"/>
      <c r="I5548" s="90"/>
      <c r="J5548" s="90"/>
      <c r="K5548" s="92"/>
    </row>
    <row r="5549" spans="2:11" ht="15.6" customHeight="1" x14ac:dyDescent="0.4">
      <c r="B5549" s="89">
        <v>2772</v>
      </c>
      <c r="C5549" s="89">
        <v>3284</v>
      </c>
      <c r="D5549" s="20" t="s">
        <v>5237</v>
      </c>
      <c r="E5549" s="89">
        <v>65</v>
      </c>
      <c r="F5549" s="89" t="s">
        <v>13</v>
      </c>
      <c r="G5549" s="89" t="s">
        <v>551</v>
      </c>
      <c r="H5549" s="89"/>
      <c r="I5549" s="89"/>
      <c r="J5549" s="89">
        <v>2039</v>
      </c>
      <c r="K5549" s="91" t="s">
        <v>19</v>
      </c>
    </row>
    <row r="5550" spans="2:11" ht="16.350000000000001" customHeight="1" thickBot="1" x14ac:dyDescent="0.45">
      <c r="B5550" s="90"/>
      <c r="C5550" s="90"/>
      <c r="D5550" s="48" t="s">
        <v>5238</v>
      </c>
      <c r="E5550" s="90"/>
      <c r="F5550" s="90"/>
      <c r="G5550" s="90"/>
      <c r="H5550" s="90"/>
      <c r="I5550" s="90"/>
      <c r="J5550" s="90"/>
      <c r="K5550" s="92"/>
    </row>
    <row r="5551" spans="2:11" ht="15.6" customHeight="1" x14ac:dyDescent="0.4">
      <c r="B5551" s="89">
        <v>2773</v>
      </c>
      <c r="C5551" s="89">
        <v>3285</v>
      </c>
      <c r="D5551" s="20" t="s">
        <v>5239</v>
      </c>
      <c r="E5551" s="89" t="s">
        <v>158</v>
      </c>
      <c r="F5551" s="89" t="s">
        <v>13</v>
      </c>
      <c r="G5551" s="89" t="s">
        <v>116</v>
      </c>
      <c r="H5551" s="89"/>
      <c r="I5551" s="89"/>
      <c r="J5551" s="89">
        <v>2015</v>
      </c>
      <c r="K5551" s="91" t="s">
        <v>19</v>
      </c>
    </row>
    <row r="5552" spans="2:11" ht="16.350000000000001" customHeight="1" thickBot="1" x14ac:dyDescent="0.45">
      <c r="B5552" s="90"/>
      <c r="C5552" s="90"/>
      <c r="D5552" s="48" t="s">
        <v>5240</v>
      </c>
      <c r="E5552" s="90"/>
      <c r="F5552" s="90"/>
      <c r="G5552" s="90"/>
      <c r="H5552" s="90"/>
      <c r="I5552" s="90"/>
      <c r="J5552" s="90"/>
      <c r="K5552" s="92"/>
    </row>
    <row r="5553" spans="2:11" ht="15.6" customHeight="1" x14ac:dyDescent="0.4">
      <c r="B5553" s="89">
        <v>2774</v>
      </c>
      <c r="C5553" s="89">
        <v>3988</v>
      </c>
      <c r="D5553" s="20" t="s">
        <v>5241</v>
      </c>
      <c r="E5553" s="89" t="s">
        <v>13</v>
      </c>
      <c r="F5553" s="89" t="s">
        <v>13</v>
      </c>
      <c r="G5553" s="89" t="s">
        <v>1050</v>
      </c>
      <c r="H5553" s="89"/>
      <c r="I5553" s="89"/>
      <c r="J5553" s="89">
        <v>2126</v>
      </c>
      <c r="K5553" s="91" t="s">
        <v>15</v>
      </c>
    </row>
    <row r="5554" spans="2:11" ht="16.350000000000001" customHeight="1" thickBot="1" x14ac:dyDescent="0.45">
      <c r="B5554" s="90"/>
      <c r="C5554" s="90"/>
      <c r="D5554" s="48" t="s">
        <v>5242</v>
      </c>
      <c r="E5554" s="90"/>
      <c r="F5554" s="90"/>
      <c r="G5554" s="90"/>
      <c r="H5554" s="90"/>
      <c r="I5554" s="90"/>
      <c r="J5554" s="90"/>
      <c r="K5554" s="92"/>
    </row>
    <row r="5555" spans="2:11" ht="15.6" customHeight="1" x14ac:dyDescent="0.4">
      <c r="B5555" s="89">
        <v>2775</v>
      </c>
      <c r="C5555" s="89">
        <v>3286</v>
      </c>
      <c r="D5555" s="20" t="s">
        <v>5243</v>
      </c>
      <c r="E5555" s="89" t="s">
        <v>13</v>
      </c>
      <c r="F5555" s="89" t="s">
        <v>13</v>
      </c>
      <c r="G5555" s="89" t="s">
        <v>43</v>
      </c>
      <c r="H5555" s="89"/>
      <c r="I5555" s="89"/>
      <c r="J5555" s="89">
        <v>2035</v>
      </c>
      <c r="K5555" s="91" t="s">
        <v>19</v>
      </c>
    </row>
    <row r="5556" spans="2:11" ht="16.350000000000001" customHeight="1" thickBot="1" x14ac:dyDescent="0.45">
      <c r="B5556" s="90"/>
      <c r="C5556" s="90"/>
      <c r="D5556" s="48" t="s">
        <v>5244</v>
      </c>
      <c r="E5556" s="90"/>
      <c r="F5556" s="90"/>
      <c r="G5556" s="90"/>
      <c r="H5556" s="90"/>
      <c r="I5556" s="90"/>
      <c r="J5556" s="90"/>
      <c r="K5556" s="92"/>
    </row>
    <row r="5557" spans="2:11" ht="15.6" customHeight="1" x14ac:dyDescent="0.4">
      <c r="B5557" s="89">
        <v>2776</v>
      </c>
      <c r="C5557" s="89">
        <v>3287</v>
      </c>
      <c r="D5557" s="20" t="s">
        <v>5245</v>
      </c>
      <c r="E5557" s="89">
        <v>44</v>
      </c>
      <c r="F5557" s="89" t="s">
        <v>13</v>
      </c>
      <c r="G5557" s="89" t="s">
        <v>29</v>
      </c>
      <c r="H5557" s="89"/>
      <c r="I5557" s="89"/>
      <c r="J5557" s="89">
        <v>1978</v>
      </c>
      <c r="K5557" s="91" t="s">
        <v>19</v>
      </c>
    </row>
    <row r="5558" spans="2:11" ht="16.350000000000001" customHeight="1" thickBot="1" x14ac:dyDescent="0.45">
      <c r="B5558" s="90"/>
      <c r="C5558" s="90"/>
      <c r="D5558" s="48" t="s">
        <v>5246</v>
      </c>
      <c r="E5558" s="90"/>
      <c r="F5558" s="90"/>
      <c r="G5558" s="90"/>
      <c r="H5558" s="90"/>
      <c r="I5558" s="90"/>
      <c r="J5558" s="90"/>
      <c r="K5558" s="92"/>
    </row>
    <row r="5559" spans="2:11" ht="15.6" customHeight="1" x14ac:dyDescent="0.4">
      <c r="B5559" s="89">
        <v>2777</v>
      </c>
      <c r="C5559" s="89">
        <v>3288</v>
      </c>
      <c r="D5559" s="20" t="s">
        <v>5247</v>
      </c>
      <c r="E5559" s="89" t="s">
        <v>13</v>
      </c>
      <c r="F5559" s="89" t="s">
        <v>13</v>
      </c>
      <c r="G5559" s="89" t="s">
        <v>14</v>
      </c>
      <c r="H5559" s="89"/>
      <c r="I5559" s="89"/>
      <c r="J5559" s="89">
        <v>2047</v>
      </c>
      <c r="K5559" s="91" t="s">
        <v>19</v>
      </c>
    </row>
    <row r="5560" spans="2:11" ht="16.350000000000001" customHeight="1" thickBot="1" x14ac:dyDescent="0.45">
      <c r="B5560" s="90"/>
      <c r="C5560" s="90"/>
      <c r="D5560" s="48" t="s">
        <v>5248</v>
      </c>
      <c r="E5560" s="90"/>
      <c r="F5560" s="90"/>
      <c r="G5560" s="90"/>
      <c r="H5560" s="90"/>
      <c r="I5560" s="90"/>
      <c r="J5560" s="90"/>
      <c r="K5560" s="92"/>
    </row>
    <row r="5561" spans="2:11" ht="15.6" customHeight="1" x14ac:dyDescent="0.4">
      <c r="B5561" s="89">
        <v>2778</v>
      </c>
      <c r="C5561" s="89">
        <v>3289</v>
      </c>
      <c r="D5561" s="20" t="s">
        <v>5249</v>
      </c>
      <c r="E5561" s="89" t="s">
        <v>13</v>
      </c>
      <c r="F5561" s="89" t="s">
        <v>13</v>
      </c>
      <c r="G5561" s="89" t="s">
        <v>116</v>
      </c>
      <c r="H5561" s="89"/>
      <c r="I5561" s="89"/>
      <c r="J5561" s="89">
        <v>1987</v>
      </c>
      <c r="K5561" s="91" t="s">
        <v>19</v>
      </c>
    </row>
    <row r="5562" spans="2:11" ht="16.350000000000001" customHeight="1" thickBot="1" x14ac:dyDescent="0.45">
      <c r="B5562" s="90"/>
      <c r="C5562" s="90"/>
      <c r="D5562" s="48" t="s">
        <v>5250</v>
      </c>
      <c r="E5562" s="90"/>
      <c r="F5562" s="90"/>
      <c r="G5562" s="90"/>
      <c r="H5562" s="90"/>
      <c r="I5562" s="90"/>
      <c r="J5562" s="90"/>
      <c r="K5562" s="92"/>
    </row>
    <row r="5563" spans="2:11" ht="15.6" customHeight="1" x14ac:dyDescent="0.4">
      <c r="B5563" s="89">
        <v>2779</v>
      </c>
      <c r="C5563" s="89">
        <v>3290</v>
      </c>
      <c r="D5563" s="20" t="s">
        <v>5251</v>
      </c>
      <c r="E5563" s="89">
        <v>96</v>
      </c>
      <c r="F5563" s="89" t="s">
        <v>13</v>
      </c>
      <c r="G5563" s="89" t="s">
        <v>116</v>
      </c>
      <c r="H5563" s="89"/>
      <c r="I5563" s="89"/>
      <c r="J5563" s="89">
        <v>2095</v>
      </c>
      <c r="K5563" s="91" t="s">
        <v>19</v>
      </c>
    </row>
    <row r="5564" spans="2:11" ht="16.350000000000001" customHeight="1" thickBot="1" x14ac:dyDescent="0.45">
      <c r="B5564" s="90"/>
      <c r="C5564" s="90"/>
      <c r="D5564" s="48" t="s">
        <v>5252</v>
      </c>
      <c r="E5564" s="90"/>
      <c r="F5564" s="90"/>
      <c r="G5564" s="90"/>
      <c r="H5564" s="90"/>
      <c r="I5564" s="90"/>
      <c r="J5564" s="90"/>
      <c r="K5564" s="92"/>
    </row>
    <row r="5565" spans="2:11" ht="15.6" customHeight="1" x14ac:dyDescent="0.4">
      <c r="B5565" s="89">
        <v>2780</v>
      </c>
      <c r="C5565" s="89">
        <v>3291</v>
      </c>
      <c r="D5565" s="20" t="s">
        <v>5253</v>
      </c>
      <c r="E5565" s="89">
        <v>43</v>
      </c>
      <c r="F5565" s="89" t="s">
        <v>13</v>
      </c>
      <c r="G5565" s="89" t="s">
        <v>116</v>
      </c>
      <c r="H5565" s="89"/>
      <c r="I5565" s="89"/>
      <c r="J5565" s="89">
        <v>1966</v>
      </c>
      <c r="K5565" s="91" t="s">
        <v>19</v>
      </c>
    </row>
    <row r="5566" spans="2:11" ht="16.350000000000001" customHeight="1" thickBot="1" x14ac:dyDescent="0.45">
      <c r="B5566" s="90"/>
      <c r="C5566" s="90"/>
      <c r="D5566" s="48" t="s">
        <v>5254</v>
      </c>
      <c r="E5566" s="90"/>
      <c r="F5566" s="90"/>
      <c r="G5566" s="90"/>
      <c r="H5566" s="90"/>
      <c r="I5566" s="90"/>
      <c r="J5566" s="90"/>
      <c r="K5566" s="92"/>
    </row>
    <row r="5567" spans="2:11" ht="15.6" customHeight="1" x14ac:dyDescent="0.4">
      <c r="B5567" s="89">
        <v>2781</v>
      </c>
      <c r="C5567" s="89">
        <v>3922</v>
      </c>
      <c r="D5567" s="20" t="s">
        <v>5255</v>
      </c>
      <c r="E5567" s="89">
        <v>70</v>
      </c>
      <c r="F5567" s="89" t="s">
        <v>13</v>
      </c>
      <c r="G5567" s="89" t="s">
        <v>116</v>
      </c>
      <c r="H5567" s="89"/>
      <c r="I5567" s="89"/>
      <c r="J5567" s="89">
        <v>2092</v>
      </c>
      <c r="K5567" s="91" t="s">
        <v>15</v>
      </c>
    </row>
    <row r="5568" spans="2:11" ht="16.350000000000001" customHeight="1" thickBot="1" x14ac:dyDescent="0.45">
      <c r="B5568" s="90"/>
      <c r="C5568" s="90"/>
      <c r="D5568" s="48" t="s">
        <v>5256</v>
      </c>
      <c r="E5568" s="90"/>
      <c r="F5568" s="90"/>
      <c r="G5568" s="90"/>
      <c r="H5568" s="90"/>
      <c r="I5568" s="90"/>
      <c r="J5568" s="90"/>
      <c r="K5568" s="92"/>
    </row>
    <row r="5569" spans="2:11" ht="15.6" customHeight="1" x14ac:dyDescent="0.4">
      <c r="B5569" s="89">
        <v>2782</v>
      </c>
      <c r="C5569" s="89">
        <v>3926</v>
      </c>
      <c r="D5569" s="20" t="s">
        <v>5257</v>
      </c>
      <c r="E5569" s="89" t="s">
        <v>158</v>
      </c>
      <c r="F5569" s="89" t="s">
        <v>13</v>
      </c>
      <c r="G5569" s="89" t="s">
        <v>79</v>
      </c>
      <c r="H5569" s="89">
        <v>7</v>
      </c>
      <c r="I5569" s="89">
        <v>-7</v>
      </c>
      <c r="J5569" s="89">
        <v>2036</v>
      </c>
      <c r="K5569" s="91" t="s">
        <v>15</v>
      </c>
    </row>
    <row r="5570" spans="2:11" ht="16.350000000000001" customHeight="1" thickBot="1" x14ac:dyDescent="0.45">
      <c r="B5570" s="90"/>
      <c r="C5570" s="90"/>
      <c r="D5570" s="48" t="s">
        <v>5258</v>
      </c>
      <c r="E5570" s="90"/>
      <c r="F5570" s="90"/>
      <c r="G5570" s="90"/>
      <c r="H5570" s="90"/>
      <c r="I5570" s="90"/>
      <c r="J5570" s="90"/>
      <c r="K5570" s="92"/>
    </row>
    <row r="5571" spans="2:11" ht="15.6" customHeight="1" x14ac:dyDescent="0.4">
      <c r="B5571" s="89">
        <v>2783</v>
      </c>
      <c r="C5571" s="89">
        <v>3292</v>
      </c>
      <c r="D5571" s="20" t="s">
        <v>5259</v>
      </c>
      <c r="E5571" s="89" t="s">
        <v>189</v>
      </c>
      <c r="F5571" s="89" t="s">
        <v>134</v>
      </c>
      <c r="G5571" s="89" t="s">
        <v>79</v>
      </c>
      <c r="H5571" s="89">
        <f>13+7+11+7+9+9+8</f>
        <v>64</v>
      </c>
      <c r="I5571" s="89">
        <f>-2+0+9-8+4+3+0</f>
        <v>6</v>
      </c>
      <c r="J5571" s="89">
        <v>2447</v>
      </c>
      <c r="K5571" s="91" t="s">
        <v>15</v>
      </c>
    </row>
    <row r="5572" spans="2:11" ht="16.350000000000001" customHeight="1" thickBot="1" x14ac:dyDescent="0.45">
      <c r="B5572" s="90"/>
      <c r="C5572" s="90"/>
      <c r="D5572" s="48" t="s">
        <v>5260</v>
      </c>
      <c r="E5572" s="90"/>
      <c r="F5572" s="90"/>
      <c r="G5572" s="90"/>
      <c r="H5572" s="90"/>
      <c r="I5572" s="90"/>
      <c r="J5572" s="90"/>
      <c r="K5572" s="92"/>
    </row>
    <row r="5573" spans="2:11" ht="15.6" customHeight="1" x14ac:dyDescent="0.4">
      <c r="B5573" s="89">
        <v>2784</v>
      </c>
      <c r="C5573" s="89">
        <v>3293</v>
      </c>
      <c r="D5573" s="20" t="s">
        <v>5261</v>
      </c>
      <c r="E5573" s="89">
        <v>56</v>
      </c>
      <c r="F5573" s="89" t="s">
        <v>13</v>
      </c>
      <c r="G5573" s="89" t="s">
        <v>32</v>
      </c>
      <c r="H5573" s="89"/>
      <c r="I5573" s="89"/>
      <c r="J5573" s="89">
        <v>2049</v>
      </c>
      <c r="K5573" s="91" t="s">
        <v>19</v>
      </c>
    </row>
    <row r="5574" spans="2:11" ht="16.350000000000001" customHeight="1" thickBot="1" x14ac:dyDescent="0.45">
      <c r="B5574" s="90"/>
      <c r="C5574" s="90"/>
      <c r="D5574" s="48" t="s">
        <v>5262</v>
      </c>
      <c r="E5574" s="90"/>
      <c r="F5574" s="90"/>
      <c r="G5574" s="90"/>
      <c r="H5574" s="90"/>
      <c r="I5574" s="90"/>
      <c r="J5574" s="90"/>
      <c r="K5574" s="92"/>
    </row>
    <row r="5575" spans="2:11" ht="15.6" customHeight="1" x14ac:dyDescent="0.4">
      <c r="B5575" s="89">
        <v>2785</v>
      </c>
      <c r="C5575" s="89">
        <v>3294</v>
      </c>
      <c r="D5575" s="20" t="s">
        <v>5263</v>
      </c>
      <c r="E5575" s="89" t="s">
        <v>13</v>
      </c>
      <c r="F5575" s="89" t="s">
        <v>13</v>
      </c>
      <c r="G5575" s="89" t="s">
        <v>116</v>
      </c>
      <c r="H5575" s="89"/>
      <c r="I5575" s="89"/>
      <c r="J5575" s="89">
        <v>2083</v>
      </c>
      <c r="K5575" s="91" t="s">
        <v>19</v>
      </c>
    </row>
    <row r="5576" spans="2:11" ht="16.350000000000001" customHeight="1" thickBot="1" x14ac:dyDescent="0.45">
      <c r="B5576" s="90"/>
      <c r="C5576" s="90"/>
      <c r="D5576" s="48" t="s">
        <v>5264</v>
      </c>
      <c r="E5576" s="90"/>
      <c r="F5576" s="90"/>
      <c r="G5576" s="90"/>
      <c r="H5576" s="90"/>
      <c r="I5576" s="90"/>
      <c r="J5576" s="90"/>
      <c r="K5576" s="92"/>
    </row>
    <row r="5577" spans="2:11" ht="15.6" customHeight="1" x14ac:dyDescent="0.4">
      <c r="B5577" s="89">
        <v>2786</v>
      </c>
      <c r="C5577" s="89">
        <v>3295</v>
      </c>
      <c r="D5577" s="20" t="s">
        <v>5265</v>
      </c>
      <c r="E5577" s="89">
        <v>89</v>
      </c>
      <c r="F5577" s="89" t="s">
        <v>13</v>
      </c>
      <c r="G5577" s="89" t="s">
        <v>29</v>
      </c>
      <c r="H5577" s="89"/>
      <c r="I5577" s="89"/>
      <c r="J5577" s="89">
        <v>2025</v>
      </c>
      <c r="K5577" s="91" t="s">
        <v>19</v>
      </c>
    </row>
    <row r="5578" spans="2:11" ht="16.350000000000001" customHeight="1" thickBot="1" x14ac:dyDescent="0.45">
      <c r="B5578" s="90"/>
      <c r="C5578" s="90"/>
      <c r="D5578" s="48" t="s">
        <v>5266</v>
      </c>
      <c r="E5578" s="90"/>
      <c r="F5578" s="90"/>
      <c r="G5578" s="90"/>
      <c r="H5578" s="90"/>
      <c r="I5578" s="90"/>
      <c r="J5578" s="90"/>
      <c r="K5578" s="92"/>
    </row>
    <row r="5579" spans="2:11" ht="15.6" customHeight="1" x14ac:dyDescent="0.4">
      <c r="B5579" s="89">
        <v>2787</v>
      </c>
      <c r="C5579" s="89">
        <v>3296</v>
      </c>
      <c r="D5579" s="20" t="s">
        <v>5267</v>
      </c>
      <c r="E5579" s="89" t="s">
        <v>13</v>
      </c>
      <c r="F5579" s="89" t="s">
        <v>13</v>
      </c>
      <c r="G5579" s="89" t="s">
        <v>29</v>
      </c>
      <c r="H5579" s="89"/>
      <c r="I5579" s="89"/>
      <c r="J5579" s="89">
        <v>1990</v>
      </c>
      <c r="K5579" s="91" t="s">
        <v>19</v>
      </c>
    </row>
    <row r="5580" spans="2:11" ht="16.350000000000001" customHeight="1" thickBot="1" x14ac:dyDescent="0.45">
      <c r="B5580" s="90"/>
      <c r="C5580" s="90"/>
      <c r="D5580" s="48" t="s">
        <v>5268</v>
      </c>
      <c r="E5580" s="90"/>
      <c r="F5580" s="90"/>
      <c r="G5580" s="90"/>
      <c r="H5580" s="90"/>
      <c r="I5580" s="90"/>
      <c r="J5580" s="90"/>
      <c r="K5580" s="92"/>
    </row>
    <row r="5581" spans="2:11" ht="14.45" customHeight="1" x14ac:dyDescent="0.4">
      <c r="B5581" s="89">
        <v>2788</v>
      </c>
      <c r="C5581" s="89">
        <v>3297</v>
      </c>
      <c r="D5581" s="20" t="s">
        <v>5269</v>
      </c>
      <c r="E5581" s="89">
        <v>60</v>
      </c>
      <c r="F5581" s="89" t="s">
        <v>134</v>
      </c>
      <c r="G5581" s="89" t="s">
        <v>43</v>
      </c>
      <c r="H5581" s="89"/>
      <c r="I5581" s="89"/>
      <c r="J5581" s="89">
        <v>2306</v>
      </c>
      <c r="K5581" s="91" t="s">
        <v>19</v>
      </c>
    </row>
    <row r="5582" spans="2:11" ht="15" customHeight="1" thickBot="1" x14ac:dyDescent="0.45">
      <c r="B5582" s="90"/>
      <c r="C5582" s="90"/>
      <c r="D5582" s="48" t="s">
        <v>5270</v>
      </c>
      <c r="E5582" s="90"/>
      <c r="F5582" s="90"/>
      <c r="G5582" s="90"/>
      <c r="H5582" s="90"/>
      <c r="I5582" s="90"/>
      <c r="J5582" s="90"/>
      <c r="K5582" s="92"/>
    </row>
    <row r="5583" spans="2:11" ht="14.45" customHeight="1" x14ac:dyDescent="0.4">
      <c r="B5583" s="89">
        <v>2789</v>
      </c>
      <c r="C5583" s="89">
        <v>3298</v>
      </c>
      <c r="D5583" s="20" t="s">
        <v>5271</v>
      </c>
      <c r="E5583" s="89" t="s">
        <v>13</v>
      </c>
      <c r="F5583" s="89" t="s">
        <v>13</v>
      </c>
      <c r="G5583" s="89" t="s">
        <v>39</v>
      </c>
      <c r="H5583" s="89"/>
      <c r="I5583" s="89"/>
      <c r="J5583" s="89">
        <v>2060</v>
      </c>
      <c r="K5583" s="91" t="s">
        <v>19</v>
      </c>
    </row>
    <row r="5584" spans="2:11" ht="15" customHeight="1" thickBot="1" x14ac:dyDescent="0.45">
      <c r="B5584" s="90"/>
      <c r="C5584" s="90"/>
      <c r="D5584" s="48" t="s">
        <v>5272</v>
      </c>
      <c r="E5584" s="90"/>
      <c r="F5584" s="90"/>
      <c r="G5584" s="90"/>
      <c r="H5584" s="90"/>
      <c r="I5584" s="90"/>
      <c r="J5584" s="90"/>
      <c r="K5584" s="92"/>
    </row>
    <row r="5585" spans="2:11" ht="14.45" customHeight="1" x14ac:dyDescent="0.4">
      <c r="B5585" s="89">
        <v>2790</v>
      </c>
      <c r="C5585" s="89">
        <v>3299</v>
      </c>
      <c r="D5585" s="20" t="s">
        <v>5273</v>
      </c>
      <c r="E5585" s="89" t="s">
        <v>13</v>
      </c>
      <c r="F5585" s="89" t="s">
        <v>13</v>
      </c>
      <c r="G5585" s="89" t="s">
        <v>39</v>
      </c>
      <c r="H5585" s="89"/>
      <c r="I5585" s="89"/>
      <c r="J5585" s="89">
        <v>2108</v>
      </c>
      <c r="K5585" s="91" t="s">
        <v>19</v>
      </c>
    </row>
    <row r="5586" spans="2:11" ht="15" customHeight="1" thickBot="1" x14ac:dyDescent="0.45">
      <c r="B5586" s="90"/>
      <c r="C5586" s="90"/>
      <c r="D5586" s="48" t="s">
        <v>5274</v>
      </c>
      <c r="E5586" s="90"/>
      <c r="F5586" s="90"/>
      <c r="G5586" s="90"/>
      <c r="H5586" s="90"/>
      <c r="I5586" s="90"/>
      <c r="J5586" s="90"/>
      <c r="K5586" s="92"/>
    </row>
    <row r="5587" spans="2:11" ht="14.45" customHeight="1" x14ac:dyDescent="0.4">
      <c r="B5587" s="89">
        <v>2791</v>
      </c>
      <c r="C5587" s="89">
        <v>3300</v>
      </c>
      <c r="D5587" s="20" t="s">
        <v>5275</v>
      </c>
      <c r="E5587" s="89" t="s">
        <v>13</v>
      </c>
      <c r="F5587" s="89" t="s">
        <v>13</v>
      </c>
      <c r="G5587" s="89" t="s">
        <v>39</v>
      </c>
      <c r="H5587" s="89"/>
      <c r="I5587" s="89"/>
      <c r="J5587" s="89">
        <v>2096</v>
      </c>
      <c r="K5587" s="91" t="s">
        <v>19</v>
      </c>
    </row>
    <row r="5588" spans="2:11" ht="15" customHeight="1" thickBot="1" x14ac:dyDescent="0.45">
      <c r="B5588" s="90"/>
      <c r="C5588" s="90"/>
      <c r="D5588" s="48" t="s">
        <v>5276</v>
      </c>
      <c r="E5588" s="90"/>
      <c r="F5588" s="90"/>
      <c r="G5588" s="90"/>
      <c r="H5588" s="90"/>
      <c r="I5588" s="90"/>
      <c r="J5588" s="90"/>
      <c r="K5588" s="92"/>
    </row>
    <row r="5589" spans="2:11" ht="14.45" customHeight="1" x14ac:dyDescent="0.4">
      <c r="B5589" s="89">
        <v>2792</v>
      </c>
      <c r="C5589" s="89">
        <v>3795</v>
      </c>
      <c r="D5589" s="20" t="s">
        <v>5277</v>
      </c>
      <c r="E5589" s="89" t="s">
        <v>13</v>
      </c>
      <c r="F5589" s="89" t="s">
        <v>13</v>
      </c>
      <c r="G5589" s="89" t="s">
        <v>39</v>
      </c>
      <c r="H5589" s="89"/>
      <c r="I5589" s="89"/>
      <c r="J5589" s="89">
        <v>2125</v>
      </c>
      <c r="K5589" s="91" t="s">
        <v>19</v>
      </c>
    </row>
    <row r="5590" spans="2:11" ht="15" customHeight="1" thickBot="1" x14ac:dyDescent="0.45">
      <c r="B5590" s="90"/>
      <c r="C5590" s="90"/>
      <c r="D5590" s="48" t="s">
        <v>5278</v>
      </c>
      <c r="E5590" s="90"/>
      <c r="F5590" s="90"/>
      <c r="G5590" s="90"/>
      <c r="H5590" s="90"/>
      <c r="I5590" s="90"/>
      <c r="J5590" s="90"/>
      <c r="K5590" s="92"/>
    </row>
    <row r="5591" spans="2:11" ht="14.45" customHeight="1" x14ac:dyDescent="0.4">
      <c r="B5591" s="89">
        <v>2793</v>
      </c>
      <c r="C5591" s="89">
        <v>3301</v>
      </c>
      <c r="D5591" s="20" t="s">
        <v>5279</v>
      </c>
      <c r="E5591" s="89">
        <v>83</v>
      </c>
      <c r="F5591" s="89" t="s">
        <v>13</v>
      </c>
      <c r="G5591" s="89" t="s">
        <v>29</v>
      </c>
      <c r="H5591" s="89"/>
      <c r="I5591" s="89"/>
      <c r="J5591" s="89">
        <v>2144</v>
      </c>
      <c r="K5591" s="91" t="s">
        <v>19</v>
      </c>
    </row>
    <row r="5592" spans="2:11" ht="15" customHeight="1" thickBot="1" x14ac:dyDescent="0.45">
      <c r="B5592" s="90"/>
      <c r="C5592" s="90"/>
      <c r="D5592" s="48" t="s">
        <v>5280</v>
      </c>
      <c r="E5592" s="90"/>
      <c r="F5592" s="90"/>
      <c r="G5592" s="90"/>
      <c r="H5592" s="90"/>
      <c r="I5592" s="90"/>
      <c r="J5592" s="90"/>
      <c r="K5592" s="92"/>
    </row>
    <row r="5593" spans="2:11" ht="14.45" customHeight="1" x14ac:dyDescent="0.4">
      <c r="B5593" s="89">
        <v>2794</v>
      </c>
      <c r="C5593" s="89">
        <v>3302</v>
      </c>
      <c r="D5593" s="20" t="s">
        <v>5281</v>
      </c>
      <c r="E5593" s="89" t="s">
        <v>13</v>
      </c>
      <c r="F5593" s="89" t="s">
        <v>13</v>
      </c>
      <c r="G5593" s="89" t="s">
        <v>39</v>
      </c>
      <c r="H5593" s="89"/>
      <c r="I5593" s="89"/>
      <c r="J5593" s="89">
        <v>2052</v>
      </c>
      <c r="K5593" s="91" t="s">
        <v>19</v>
      </c>
    </row>
    <row r="5594" spans="2:11" ht="15" customHeight="1" thickBot="1" x14ac:dyDescent="0.45">
      <c r="B5594" s="90"/>
      <c r="C5594" s="90"/>
      <c r="D5594" s="48" t="s">
        <v>5282</v>
      </c>
      <c r="E5594" s="90"/>
      <c r="F5594" s="90"/>
      <c r="G5594" s="90"/>
      <c r="H5594" s="90"/>
      <c r="I5594" s="90"/>
      <c r="J5594" s="90"/>
      <c r="K5594" s="92"/>
    </row>
    <row r="5595" spans="2:11" ht="14.45" customHeight="1" x14ac:dyDescent="0.4">
      <c r="B5595" s="89">
        <v>2795</v>
      </c>
      <c r="C5595" s="89">
        <v>3303</v>
      </c>
      <c r="D5595" s="20" t="s">
        <v>5283</v>
      </c>
      <c r="E5595" s="89" t="s">
        <v>13</v>
      </c>
      <c r="F5595" s="89" t="s">
        <v>13</v>
      </c>
      <c r="G5595" s="89" t="s">
        <v>29</v>
      </c>
      <c r="H5595" s="89"/>
      <c r="I5595" s="89"/>
      <c r="J5595" s="89">
        <v>1946</v>
      </c>
      <c r="K5595" s="91" t="s">
        <v>19</v>
      </c>
    </row>
    <row r="5596" spans="2:11" ht="15" customHeight="1" thickBot="1" x14ac:dyDescent="0.45">
      <c r="B5596" s="90"/>
      <c r="C5596" s="90"/>
      <c r="D5596" s="48" t="s">
        <v>5284</v>
      </c>
      <c r="E5596" s="90"/>
      <c r="F5596" s="90"/>
      <c r="G5596" s="90"/>
      <c r="H5596" s="90"/>
      <c r="I5596" s="90"/>
      <c r="J5596" s="90"/>
      <c r="K5596" s="92"/>
    </row>
    <row r="5597" spans="2:11" ht="14.45" customHeight="1" x14ac:dyDescent="0.4">
      <c r="B5597" s="89">
        <v>2796</v>
      </c>
      <c r="C5597" s="89">
        <v>3304</v>
      </c>
      <c r="D5597" s="20" t="s">
        <v>5285</v>
      </c>
      <c r="E5597" s="89" t="s">
        <v>13</v>
      </c>
      <c r="F5597" s="89" t="s">
        <v>13</v>
      </c>
      <c r="G5597" s="89" t="s">
        <v>14</v>
      </c>
      <c r="H5597" s="89"/>
      <c r="I5597" s="89"/>
      <c r="J5597" s="89">
        <v>2081</v>
      </c>
      <c r="K5597" s="91" t="s">
        <v>19</v>
      </c>
    </row>
    <row r="5598" spans="2:11" ht="15" customHeight="1" thickBot="1" x14ac:dyDescent="0.45">
      <c r="B5598" s="90"/>
      <c r="C5598" s="90"/>
      <c r="D5598" s="48" t="s">
        <v>5286</v>
      </c>
      <c r="E5598" s="90"/>
      <c r="F5598" s="90"/>
      <c r="G5598" s="90"/>
      <c r="H5598" s="90"/>
      <c r="I5598" s="90"/>
      <c r="J5598" s="90"/>
      <c r="K5598" s="92"/>
    </row>
    <row r="5599" spans="2:11" ht="14.45" customHeight="1" x14ac:dyDescent="0.4">
      <c r="B5599" s="89">
        <v>2797</v>
      </c>
      <c r="C5599" s="89">
        <v>3305</v>
      </c>
      <c r="D5599" s="20" t="s">
        <v>5287</v>
      </c>
      <c r="E5599" s="89">
        <v>46</v>
      </c>
      <c r="F5599" s="89" t="s">
        <v>13</v>
      </c>
      <c r="G5599" s="89" t="s">
        <v>169</v>
      </c>
      <c r="H5599" s="89"/>
      <c r="I5599" s="89"/>
      <c r="J5599" s="89">
        <v>2040</v>
      </c>
      <c r="K5599" s="91" t="s">
        <v>19</v>
      </c>
    </row>
    <row r="5600" spans="2:11" ht="15" customHeight="1" thickBot="1" x14ac:dyDescent="0.45">
      <c r="B5600" s="90"/>
      <c r="C5600" s="90"/>
      <c r="D5600" s="48" t="s">
        <v>5288</v>
      </c>
      <c r="E5600" s="90"/>
      <c r="F5600" s="90"/>
      <c r="G5600" s="90"/>
      <c r="H5600" s="90"/>
      <c r="I5600" s="90"/>
      <c r="J5600" s="90"/>
      <c r="K5600" s="92"/>
    </row>
    <row r="5601" spans="2:11" ht="14.45" customHeight="1" x14ac:dyDescent="0.4">
      <c r="B5601" s="89">
        <v>2798</v>
      </c>
      <c r="C5601" s="89">
        <v>3306</v>
      </c>
      <c r="D5601" s="20" t="s">
        <v>5289</v>
      </c>
      <c r="E5601" s="89">
        <v>68</v>
      </c>
      <c r="F5601" s="89" t="s">
        <v>13</v>
      </c>
      <c r="G5601" s="89" t="s">
        <v>107</v>
      </c>
      <c r="H5601" s="89"/>
      <c r="I5601" s="89"/>
      <c r="J5601" s="89">
        <v>2047</v>
      </c>
      <c r="K5601" s="91" t="s">
        <v>19</v>
      </c>
    </row>
    <row r="5602" spans="2:11" ht="15" customHeight="1" thickBot="1" x14ac:dyDescent="0.45">
      <c r="B5602" s="90"/>
      <c r="C5602" s="90"/>
      <c r="D5602" s="48" t="s">
        <v>5290</v>
      </c>
      <c r="E5602" s="90"/>
      <c r="F5602" s="90"/>
      <c r="G5602" s="90"/>
      <c r="H5602" s="90"/>
      <c r="I5602" s="90"/>
      <c r="J5602" s="90"/>
      <c r="K5602" s="92"/>
    </row>
    <row r="5603" spans="2:11" ht="14.45" customHeight="1" x14ac:dyDescent="0.4">
      <c r="B5603" s="89">
        <v>2799</v>
      </c>
      <c r="C5603" s="89">
        <v>4000</v>
      </c>
      <c r="D5603" s="20" t="s">
        <v>5291</v>
      </c>
      <c r="E5603" s="89" t="s">
        <v>62</v>
      </c>
      <c r="F5603" s="89" t="s">
        <v>13</v>
      </c>
      <c r="G5603" s="89" t="s">
        <v>39</v>
      </c>
      <c r="H5603" s="89"/>
      <c r="I5603" s="89"/>
      <c r="J5603" s="89">
        <v>2071</v>
      </c>
      <c r="K5603" s="91" t="s">
        <v>15</v>
      </c>
    </row>
    <row r="5604" spans="2:11" ht="15" customHeight="1" thickBot="1" x14ac:dyDescent="0.45">
      <c r="B5604" s="90"/>
      <c r="C5604" s="90"/>
      <c r="D5604" s="48" t="s">
        <v>5292</v>
      </c>
      <c r="E5604" s="90"/>
      <c r="F5604" s="90"/>
      <c r="G5604" s="90"/>
      <c r="H5604" s="90"/>
      <c r="I5604" s="90"/>
      <c r="J5604" s="90"/>
      <c r="K5604" s="92"/>
    </row>
    <row r="5605" spans="2:11" ht="14.45" customHeight="1" x14ac:dyDescent="0.4">
      <c r="B5605" s="89">
        <v>2800</v>
      </c>
      <c r="C5605" s="89">
        <v>3307</v>
      </c>
      <c r="D5605" s="20" t="s">
        <v>5293</v>
      </c>
      <c r="E5605" s="89">
        <v>91</v>
      </c>
      <c r="F5605" s="89" t="s">
        <v>57</v>
      </c>
      <c r="G5605" s="89" t="s">
        <v>39</v>
      </c>
      <c r="H5605" s="89"/>
      <c r="I5605" s="89"/>
      <c r="J5605" s="89">
        <v>2054</v>
      </c>
      <c r="K5605" s="91" t="s">
        <v>19</v>
      </c>
    </row>
    <row r="5606" spans="2:11" ht="15" customHeight="1" thickBot="1" x14ac:dyDescent="0.45">
      <c r="B5606" s="90"/>
      <c r="C5606" s="90"/>
      <c r="D5606" s="48" t="s">
        <v>5294</v>
      </c>
      <c r="E5606" s="90"/>
      <c r="F5606" s="90"/>
      <c r="G5606" s="90"/>
      <c r="H5606" s="90"/>
      <c r="I5606" s="90"/>
      <c r="J5606" s="90"/>
      <c r="K5606" s="92"/>
    </row>
    <row r="5607" spans="2:11" ht="14.45" customHeight="1" x14ac:dyDescent="0.4">
      <c r="B5607" s="89">
        <v>2801</v>
      </c>
      <c r="C5607" s="89">
        <v>3308</v>
      </c>
      <c r="D5607" s="20" t="s">
        <v>5295</v>
      </c>
      <c r="E5607" s="89">
        <v>61</v>
      </c>
      <c r="F5607" s="89" t="s">
        <v>57</v>
      </c>
      <c r="G5607" s="89" t="s">
        <v>39</v>
      </c>
      <c r="H5607" s="89"/>
      <c r="I5607" s="89"/>
      <c r="J5607" s="89">
        <v>2143</v>
      </c>
      <c r="K5607" s="91" t="s">
        <v>15</v>
      </c>
    </row>
    <row r="5608" spans="2:11" ht="15" customHeight="1" thickBot="1" x14ac:dyDescent="0.45">
      <c r="B5608" s="90"/>
      <c r="C5608" s="90"/>
      <c r="D5608" s="48" t="s">
        <v>5296</v>
      </c>
      <c r="E5608" s="90"/>
      <c r="F5608" s="90"/>
      <c r="G5608" s="90"/>
      <c r="H5608" s="90"/>
      <c r="I5608" s="90"/>
      <c r="J5608" s="90"/>
      <c r="K5608" s="92"/>
    </row>
    <row r="5609" spans="2:11" ht="14.45" customHeight="1" x14ac:dyDescent="0.4">
      <c r="B5609" s="89">
        <v>2802</v>
      </c>
      <c r="C5609" s="89">
        <v>3796</v>
      </c>
      <c r="D5609" s="20" t="s">
        <v>5297</v>
      </c>
      <c r="E5609" s="89">
        <v>53</v>
      </c>
      <c r="F5609" s="89" t="s">
        <v>13</v>
      </c>
      <c r="G5609" s="89" t="s">
        <v>149</v>
      </c>
      <c r="H5609" s="89"/>
      <c r="I5609" s="89"/>
      <c r="J5609" s="89">
        <v>2033</v>
      </c>
      <c r="K5609" s="91" t="s">
        <v>19</v>
      </c>
    </row>
    <row r="5610" spans="2:11" ht="15" customHeight="1" thickBot="1" x14ac:dyDescent="0.45">
      <c r="B5610" s="90"/>
      <c r="C5610" s="90"/>
      <c r="D5610" s="48" t="s">
        <v>5298</v>
      </c>
      <c r="E5610" s="90"/>
      <c r="F5610" s="90"/>
      <c r="G5610" s="90"/>
      <c r="H5610" s="90"/>
      <c r="I5610" s="90"/>
      <c r="J5610" s="90"/>
      <c r="K5610" s="92"/>
    </row>
    <row r="5611" spans="2:11" ht="14.45" customHeight="1" x14ac:dyDescent="0.4">
      <c r="B5611" s="89">
        <v>2803</v>
      </c>
      <c r="C5611" s="89">
        <v>3309</v>
      </c>
      <c r="D5611" s="20" t="s">
        <v>5299</v>
      </c>
      <c r="E5611" s="89" t="s">
        <v>13</v>
      </c>
      <c r="F5611" s="89" t="s">
        <v>13</v>
      </c>
      <c r="G5611" s="89" t="s">
        <v>169</v>
      </c>
      <c r="H5611" s="89"/>
      <c r="I5611" s="89"/>
      <c r="J5611" s="89">
        <v>2022</v>
      </c>
      <c r="K5611" s="91" t="s">
        <v>19</v>
      </c>
    </row>
    <row r="5612" spans="2:11" ht="15" customHeight="1" thickBot="1" x14ac:dyDescent="0.45">
      <c r="B5612" s="90"/>
      <c r="C5612" s="90"/>
      <c r="D5612" s="48" t="s">
        <v>5300</v>
      </c>
      <c r="E5612" s="90"/>
      <c r="F5612" s="90"/>
      <c r="G5612" s="90"/>
      <c r="H5612" s="90"/>
      <c r="I5612" s="90"/>
      <c r="J5612" s="90"/>
      <c r="K5612" s="92"/>
    </row>
    <row r="5613" spans="2:11" ht="14.45" customHeight="1" x14ac:dyDescent="0.4">
      <c r="B5613" s="89">
        <v>2804</v>
      </c>
      <c r="C5613" s="89">
        <v>3310</v>
      </c>
      <c r="D5613" s="20" t="s">
        <v>5301</v>
      </c>
      <c r="E5613" s="89">
        <v>58</v>
      </c>
      <c r="F5613" s="89" t="s">
        <v>13</v>
      </c>
      <c r="G5613" s="89" t="s">
        <v>29</v>
      </c>
      <c r="H5613" s="89"/>
      <c r="I5613" s="89"/>
      <c r="J5613" s="89">
        <v>2057</v>
      </c>
      <c r="K5613" s="91" t="s">
        <v>19</v>
      </c>
    </row>
    <row r="5614" spans="2:11" ht="15" customHeight="1" thickBot="1" x14ac:dyDescent="0.45">
      <c r="B5614" s="90"/>
      <c r="C5614" s="90"/>
      <c r="D5614" s="48" t="s">
        <v>5302</v>
      </c>
      <c r="E5614" s="90"/>
      <c r="F5614" s="90"/>
      <c r="G5614" s="90"/>
      <c r="H5614" s="90"/>
      <c r="I5614" s="90"/>
      <c r="J5614" s="90"/>
      <c r="K5614" s="92"/>
    </row>
    <row r="5615" spans="2:11" ht="14.45" customHeight="1" x14ac:dyDescent="0.4">
      <c r="B5615" s="89">
        <v>2805</v>
      </c>
      <c r="C5615" s="89">
        <v>3311</v>
      </c>
      <c r="D5615" s="20" t="s">
        <v>5303</v>
      </c>
      <c r="E5615" s="89">
        <v>98</v>
      </c>
      <c r="F5615" s="89" t="s">
        <v>13</v>
      </c>
      <c r="G5615" s="89" t="s">
        <v>29</v>
      </c>
      <c r="H5615" s="89"/>
      <c r="I5615" s="89"/>
      <c r="J5615" s="89">
        <v>2021</v>
      </c>
      <c r="K5615" s="91" t="s">
        <v>19</v>
      </c>
    </row>
    <row r="5616" spans="2:11" ht="15" customHeight="1" thickBot="1" x14ac:dyDescent="0.45">
      <c r="B5616" s="90"/>
      <c r="C5616" s="90"/>
      <c r="D5616" s="48" t="s">
        <v>5304</v>
      </c>
      <c r="E5616" s="90"/>
      <c r="F5616" s="90"/>
      <c r="G5616" s="90"/>
      <c r="H5616" s="90"/>
      <c r="I5616" s="90"/>
      <c r="J5616" s="90"/>
      <c r="K5616" s="92"/>
    </row>
    <row r="5617" spans="2:11" ht="14.45" customHeight="1" x14ac:dyDescent="0.4">
      <c r="B5617" s="89">
        <v>2806</v>
      </c>
      <c r="C5617" s="89">
        <v>3312</v>
      </c>
      <c r="D5617" s="20" t="s">
        <v>5305</v>
      </c>
      <c r="E5617" s="89" t="s">
        <v>13</v>
      </c>
      <c r="F5617" s="89" t="s">
        <v>13</v>
      </c>
      <c r="G5617" s="89" t="s">
        <v>43</v>
      </c>
      <c r="H5617" s="89"/>
      <c r="I5617" s="89"/>
      <c r="J5617" s="89">
        <v>2057</v>
      </c>
      <c r="K5617" s="91" t="s">
        <v>19</v>
      </c>
    </row>
    <row r="5618" spans="2:11" ht="15" customHeight="1" thickBot="1" x14ac:dyDescent="0.45">
      <c r="B5618" s="90"/>
      <c r="C5618" s="90"/>
      <c r="D5618" s="48" t="s">
        <v>5306</v>
      </c>
      <c r="E5618" s="90"/>
      <c r="F5618" s="90"/>
      <c r="G5618" s="90"/>
      <c r="H5618" s="90"/>
      <c r="I5618" s="90"/>
      <c r="J5618" s="90"/>
      <c r="K5618" s="92"/>
    </row>
    <row r="5619" spans="2:11" ht="14.45" customHeight="1" x14ac:dyDescent="0.4">
      <c r="B5619" s="89">
        <v>2807</v>
      </c>
      <c r="C5619" s="89">
        <v>3313</v>
      </c>
      <c r="D5619" s="20" t="s">
        <v>5307</v>
      </c>
      <c r="E5619" s="89">
        <v>84</v>
      </c>
      <c r="F5619" s="89" t="s">
        <v>13</v>
      </c>
      <c r="G5619" s="89" t="s">
        <v>43</v>
      </c>
      <c r="H5619" s="89"/>
      <c r="I5619" s="89"/>
      <c r="J5619" s="89">
        <v>2105</v>
      </c>
      <c r="K5619" s="91" t="s">
        <v>19</v>
      </c>
    </row>
    <row r="5620" spans="2:11" ht="15" customHeight="1" thickBot="1" x14ac:dyDescent="0.45">
      <c r="B5620" s="90"/>
      <c r="C5620" s="90"/>
      <c r="D5620" s="48" t="s">
        <v>5308</v>
      </c>
      <c r="E5620" s="90"/>
      <c r="F5620" s="90"/>
      <c r="G5620" s="90"/>
      <c r="H5620" s="90"/>
      <c r="I5620" s="90"/>
      <c r="J5620" s="90"/>
      <c r="K5620" s="92"/>
    </row>
    <row r="5621" spans="2:11" ht="14.45" customHeight="1" x14ac:dyDescent="0.4">
      <c r="B5621" s="89">
        <v>2808</v>
      </c>
      <c r="C5621" s="89">
        <v>3314</v>
      </c>
      <c r="D5621" s="20" t="s">
        <v>5309</v>
      </c>
      <c r="E5621" s="89">
        <v>57</v>
      </c>
      <c r="F5621" s="89" t="s">
        <v>13</v>
      </c>
      <c r="G5621" s="89" t="s">
        <v>79</v>
      </c>
      <c r="H5621" s="89"/>
      <c r="I5621" s="89"/>
      <c r="J5621" s="89">
        <v>1984</v>
      </c>
      <c r="K5621" s="91" t="s">
        <v>19</v>
      </c>
    </row>
    <row r="5622" spans="2:11" ht="15" customHeight="1" thickBot="1" x14ac:dyDescent="0.45">
      <c r="B5622" s="90"/>
      <c r="C5622" s="90"/>
      <c r="D5622" s="48" t="s">
        <v>5310</v>
      </c>
      <c r="E5622" s="90"/>
      <c r="F5622" s="90"/>
      <c r="G5622" s="90"/>
      <c r="H5622" s="90"/>
      <c r="I5622" s="90"/>
      <c r="J5622" s="90"/>
      <c r="K5622" s="92"/>
    </row>
    <row r="5623" spans="2:11" ht="14.45" customHeight="1" x14ac:dyDescent="0.4">
      <c r="B5623" s="89">
        <v>2809</v>
      </c>
      <c r="C5623" s="89">
        <v>4146</v>
      </c>
      <c r="D5623" s="20" t="s">
        <v>6280</v>
      </c>
      <c r="E5623" s="89" t="s">
        <v>6281</v>
      </c>
      <c r="F5623" s="89" t="s">
        <v>57</v>
      </c>
      <c r="G5623" s="89" t="s">
        <v>277</v>
      </c>
      <c r="H5623" s="89">
        <f>10+7</f>
        <v>17</v>
      </c>
      <c r="I5623" s="89">
        <f>12-16</f>
        <v>-4</v>
      </c>
      <c r="J5623" s="89">
        <v>2120</v>
      </c>
      <c r="K5623" s="91" t="s">
        <v>15</v>
      </c>
    </row>
    <row r="5624" spans="2:11" ht="15" customHeight="1" thickBot="1" x14ac:dyDescent="0.45">
      <c r="B5624" s="90"/>
      <c r="C5624" s="90"/>
      <c r="D5624" s="48" t="s">
        <v>6373</v>
      </c>
      <c r="E5624" s="90"/>
      <c r="F5624" s="90"/>
      <c r="G5624" s="90"/>
      <c r="H5624" s="90"/>
      <c r="I5624" s="90"/>
      <c r="J5624" s="90"/>
      <c r="K5624" s="92"/>
    </row>
    <row r="5625" spans="2:11" ht="14.45" customHeight="1" x14ac:dyDescent="0.4">
      <c r="B5625" s="89">
        <v>2810</v>
      </c>
      <c r="C5625" s="89">
        <v>3991</v>
      </c>
      <c r="D5625" s="20" t="s">
        <v>6272</v>
      </c>
      <c r="E5625" s="89">
        <v>94</v>
      </c>
      <c r="F5625" s="89" t="s">
        <v>13</v>
      </c>
      <c r="G5625" s="89" t="s">
        <v>1181</v>
      </c>
      <c r="H5625" s="89"/>
      <c r="I5625" s="89"/>
      <c r="J5625" s="89">
        <v>2014</v>
      </c>
      <c r="K5625" s="91" t="s">
        <v>15</v>
      </c>
    </row>
    <row r="5626" spans="2:11" ht="15" customHeight="1" thickBot="1" x14ac:dyDescent="0.45">
      <c r="B5626" s="90"/>
      <c r="C5626" s="90"/>
      <c r="D5626" s="48" t="s">
        <v>6273</v>
      </c>
      <c r="E5626" s="90"/>
      <c r="F5626" s="90"/>
      <c r="G5626" s="90"/>
      <c r="H5626" s="90"/>
      <c r="I5626" s="90"/>
      <c r="J5626" s="90"/>
      <c r="K5626" s="92"/>
    </row>
    <row r="5627" spans="2:11" ht="14.45" customHeight="1" x14ac:dyDescent="0.4">
      <c r="B5627" s="89">
        <v>2811</v>
      </c>
      <c r="C5627" s="89">
        <v>3315</v>
      </c>
      <c r="D5627" s="20" t="s">
        <v>5311</v>
      </c>
      <c r="E5627" s="89" t="s">
        <v>13</v>
      </c>
      <c r="F5627" s="89" t="s">
        <v>13</v>
      </c>
      <c r="G5627" s="89" t="s">
        <v>88</v>
      </c>
      <c r="H5627" s="89"/>
      <c r="I5627" s="89"/>
      <c r="J5627" s="89">
        <v>2073</v>
      </c>
      <c r="K5627" s="91" t="s">
        <v>19</v>
      </c>
    </row>
    <row r="5628" spans="2:11" ht="14.1" customHeight="1" thickBot="1" x14ac:dyDescent="0.45">
      <c r="B5628" s="90"/>
      <c r="C5628" s="90"/>
      <c r="D5628" s="48" t="s">
        <v>5312</v>
      </c>
      <c r="E5628" s="90"/>
      <c r="F5628" s="90"/>
      <c r="G5628" s="90"/>
      <c r="H5628" s="90"/>
      <c r="I5628" s="90"/>
      <c r="J5628" s="90"/>
      <c r="K5628" s="92"/>
    </row>
    <row r="5629" spans="2:11" ht="15" x14ac:dyDescent="0.4">
      <c r="B5629" s="89">
        <v>2812</v>
      </c>
      <c r="C5629" s="89">
        <v>3317</v>
      </c>
      <c r="D5629" s="20" t="s">
        <v>5313</v>
      </c>
      <c r="E5629" s="89">
        <v>88</v>
      </c>
      <c r="F5629" s="89" t="s">
        <v>57</v>
      </c>
      <c r="G5629" s="89" t="s">
        <v>1009</v>
      </c>
      <c r="H5629" s="89"/>
      <c r="I5629" s="89"/>
      <c r="J5629" s="89">
        <v>2073</v>
      </c>
      <c r="K5629" s="91" t="s">
        <v>19</v>
      </c>
    </row>
    <row r="5630" spans="2:11" ht="15.4" thickBot="1" x14ac:dyDescent="0.45">
      <c r="B5630" s="90"/>
      <c r="C5630" s="90"/>
      <c r="D5630" s="48" t="s">
        <v>5314</v>
      </c>
      <c r="E5630" s="90"/>
      <c r="F5630" s="90"/>
      <c r="G5630" s="90"/>
      <c r="H5630" s="90"/>
      <c r="I5630" s="90"/>
      <c r="J5630" s="90"/>
      <c r="K5630" s="92"/>
    </row>
    <row r="5631" spans="2:11" ht="14.45" customHeight="1" x14ac:dyDescent="0.4">
      <c r="B5631" s="89">
        <v>2813</v>
      </c>
      <c r="C5631" s="89">
        <v>3318</v>
      </c>
      <c r="D5631" s="20" t="s">
        <v>5315</v>
      </c>
      <c r="E5631" s="89" t="s">
        <v>13</v>
      </c>
      <c r="F5631" s="89" t="s">
        <v>184</v>
      </c>
      <c r="G5631" s="89" t="s">
        <v>1009</v>
      </c>
      <c r="H5631" s="89"/>
      <c r="I5631" s="89"/>
      <c r="J5631" s="89">
        <v>2098</v>
      </c>
      <c r="K5631" s="91" t="s">
        <v>19</v>
      </c>
    </row>
    <row r="5632" spans="2:11" ht="15.4" thickBot="1" x14ac:dyDescent="0.45">
      <c r="B5632" s="90"/>
      <c r="C5632" s="90"/>
      <c r="D5632" s="48" t="s">
        <v>5316</v>
      </c>
      <c r="E5632" s="90"/>
      <c r="F5632" s="90"/>
      <c r="G5632" s="90"/>
      <c r="H5632" s="90"/>
      <c r="I5632" s="90"/>
      <c r="J5632" s="90"/>
      <c r="K5632" s="92"/>
    </row>
    <row r="5633" spans="2:11" ht="14.45" customHeight="1" x14ac:dyDescent="0.4">
      <c r="B5633" s="89">
        <v>2814</v>
      </c>
      <c r="C5633" s="89">
        <v>3319</v>
      </c>
      <c r="D5633" s="20" t="s">
        <v>5317</v>
      </c>
      <c r="E5633" s="89">
        <v>45</v>
      </c>
      <c r="F5633" s="89" t="s">
        <v>13</v>
      </c>
      <c r="G5633" s="89" t="s">
        <v>1142</v>
      </c>
      <c r="H5633" s="89"/>
      <c r="I5633" s="89"/>
      <c r="J5633" s="89">
        <v>2022</v>
      </c>
      <c r="K5633" s="91" t="s">
        <v>19</v>
      </c>
    </row>
    <row r="5634" spans="2:11" ht="15.4" thickBot="1" x14ac:dyDescent="0.45">
      <c r="B5634" s="90"/>
      <c r="C5634" s="90"/>
      <c r="D5634" s="48" t="s">
        <v>5318</v>
      </c>
      <c r="E5634" s="90"/>
      <c r="F5634" s="90"/>
      <c r="G5634" s="90"/>
      <c r="H5634" s="90"/>
      <c r="I5634" s="90"/>
      <c r="J5634" s="90"/>
      <c r="K5634" s="92"/>
    </row>
    <row r="5635" spans="2:11" ht="14.45" customHeight="1" x14ac:dyDescent="0.4">
      <c r="B5635" s="89">
        <v>2815</v>
      </c>
      <c r="C5635" s="89">
        <v>3320</v>
      </c>
      <c r="D5635" s="20" t="s">
        <v>5319</v>
      </c>
      <c r="E5635" s="89">
        <v>82</v>
      </c>
      <c r="F5635" s="89" t="s">
        <v>57</v>
      </c>
      <c r="G5635" s="89" t="s">
        <v>239</v>
      </c>
      <c r="H5635" s="89"/>
      <c r="I5635" s="89"/>
      <c r="J5635" s="89">
        <v>2081</v>
      </c>
      <c r="K5635" s="91" t="s">
        <v>19</v>
      </c>
    </row>
    <row r="5636" spans="2:11" ht="15.4" thickBot="1" x14ac:dyDescent="0.45">
      <c r="B5636" s="90"/>
      <c r="C5636" s="90"/>
      <c r="D5636" s="48" t="s">
        <v>5320</v>
      </c>
      <c r="E5636" s="90"/>
      <c r="F5636" s="90"/>
      <c r="G5636" s="90"/>
      <c r="H5636" s="90"/>
      <c r="I5636" s="90"/>
      <c r="J5636" s="90"/>
      <c r="K5636" s="92"/>
    </row>
    <row r="5637" spans="2:11" ht="14.45" customHeight="1" x14ac:dyDescent="0.4">
      <c r="B5637" s="89">
        <v>2816</v>
      </c>
      <c r="C5637" s="89">
        <v>4068</v>
      </c>
      <c r="D5637" s="20" t="s">
        <v>6127</v>
      </c>
      <c r="E5637" s="89" t="s">
        <v>6303</v>
      </c>
      <c r="F5637" s="89" t="s">
        <v>57</v>
      </c>
      <c r="G5637" s="89" t="s">
        <v>936</v>
      </c>
      <c r="H5637" s="89"/>
      <c r="I5637" s="89"/>
      <c r="J5637" s="89">
        <v>2200</v>
      </c>
      <c r="K5637" s="91" t="s">
        <v>15</v>
      </c>
    </row>
    <row r="5638" spans="2:11" ht="15.4" thickBot="1" x14ac:dyDescent="0.45">
      <c r="B5638" s="90"/>
      <c r="C5638" s="90"/>
      <c r="D5638" s="48" t="s">
        <v>6192</v>
      </c>
      <c r="E5638" s="90"/>
      <c r="F5638" s="90"/>
      <c r="G5638" s="90"/>
      <c r="H5638" s="90"/>
      <c r="I5638" s="90"/>
      <c r="J5638" s="90"/>
      <c r="K5638" s="92"/>
    </row>
    <row r="5639" spans="2:11" ht="15" x14ac:dyDescent="0.4">
      <c r="B5639" s="89">
        <v>2817</v>
      </c>
      <c r="C5639" s="89">
        <v>3321</v>
      </c>
      <c r="D5639" s="20" t="s">
        <v>5321</v>
      </c>
      <c r="E5639" s="89">
        <v>67</v>
      </c>
      <c r="F5639" s="89" t="s">
        <v>13</v>
      </c>
      <c r="G5639" s="89" t="s">
        <v>2184</v>
      </c>
      <c r="H5639" s="89"/>
      <c r="I5639" s="89"/>
      <c r="J5639" s="89">
        <v>2004</v>
      </c>
      <c r="K5639" s="91" t="s">
        <v>19</v>
      </c>
    </row>
    <row r="5640" spans="2:11" ht="15.4" thickBot="1" x14ac:dyDescent="0.45">
      <c r="B5640" s="90"/>
      <c r="C5640" s="90"/>
      <c r="D5640" s="48" t="s">
        <v>5322</v>
      </c>
      <c r="E5640" s="90"/>
      <c r="F5640" s="90"/>
      <c r="G5640" s="90"/>
      <c r="H5640" s="90"/>
      <c r="I5640" s="90"/>
      <c r="J5640" s="90"/>
      <c r="K5640" s="92"/>
    </row>
    <row r="5641" spans="2:11" ht="15" x14ac:dyDescent="0.4">
      <c r="B5641" s="89">
        <v>2818</v>
      </c>
      <c r="C5641" s="89">
        <v>3322</v>
      </c>
      <c r="D5641" s="20" t="s">
        <v>5323</v>
      </c>
      <c r="E5641" s="89" t="s">
        <v>28</v>
      </c>
      <c r="F5641" s="89" t="s">
        <v>134</v>
      </c>
      <c r="G5641" s="89" t="s">
        <v>79</v>
      </c>
      <c r="H5641" s="89">
        <f>13+7+10+7+11+7+9+8</f>
        <v>72</v>
      </c>
      <c r="I5641" s="89">
        <f>-1+1+10+0+5+8-9+7</f>
        <v>21</v>
      </c>
      <c r="J5641" s="89">
        <v>2452</v>
      </c>
      <c r="K5641" s="91" t="s">
        <v>15</v>
      </c>
    </row>
    <row r="5642" spans="2:11" ht="15" customHeight="1" thickBot="1" x14ac:dyDescent="0.45">
      <c r="B5642" s="90"/>
      <c r="C5642" s="90"/>
      <c r="D5642" s="48" t="s">
        <v>5324</v>
      </c>
      <c r="E5642" s="90"/>
      <c r="F5642" s="90"/>
      <c r="G5642" s="90"/>
      <c r="H5642" s="90"/>
      <c r="I5642" s="90"/>
      <c r="J5642" s="90"/>
      <c r="K5642" s="92"/>
    </row>
    <row r="5643" spans="2:11" ht="15" x14ac:dyDescent="0.4">
      <c r="B5643" s="89">
        <v>2819</v>
      </c>
      <c r="C5643" s="89">
        <v>3323</v>
      </c>
      <c r="D5643" s="20" t="s">
        <v>5325</v>
      </c>
      <c r="E5643" s="89">
        <v>83</v>
      </c>
      <c r="F5643" s="89" t="s">
        <v>13</v>
      </c>
      <c r="G5643" s="89" t="s">
        <v>193</v>
      </c>
      <c r="H5643" s="89"/>
      <c r="I5643" s="89"/>
      <c r="J5643" s="89">
        <v>2040</v>
      </c>
      <c r="K5643" s="91" t="s">
        <v>19</v>
      </c>
    </row>
    <row r="5644" spans="2:11" ht="15" customHeight="1" thickBot="1" x14ac:dyDescent="0.45">
      <c r="B5644" s="90"/>
      <c r="C5644" s="90"/>
      <c r="D5644" s="48" t="s">
        <v>5326</v>
      </c>
      <c r="E5644" s="90"/>
      <c r="F5644" s="90"/>
      <c r="G5644" s="90"/>
      <c r="H5644" s="90"/>
      <c r="I5644" s="90"/>
      <c r="J5644" s="90"/>
      <c r="K5644" s="92"/>
    </row>
    <row r="5645" spans="2:11" ht="15" x14ac:dyDescent="0.4">
      <c r="B5645" s="89">
        <v>2820</v>
      </c>
      <c r="C5645" s="89">
        <v>3324</v>
      </c>
      <c r="D5645" s="20" t="s">
        <v>5327</v>
      </c>
      <c r="E5645" s="89">
        <v>56</v>
      </c>
      <c r="F5645" s="89" t="s">
        <v>13</v>
      </c>
      <c r="G5645" s="89" t="s">
        <v>5328</v>
      </c>
      <c r="H5645" s="89"/>
      <c r="I5645" s="89"/>
      <c r="J5645" s="89">
        <v>2080</v>
      </c>
      <c r="K5645" s="91" t="s">
        <v>19</v>
      </c>
    </row>
    <row r="5646" spans="2:11" ht="15" customHeight="1" thickBot="1" x14ac:dyDescent="0.45">
      <c r="B5646" s="90"/>
      <c r="C5646" s="90"/>
      <c r="D5646" s="48" t="s">
        <v>5329</v>
      </c>
      <c r="E5646" s="90"/>
      <c r="F5646" s="90"/>
      <c r="G5646" s="90"/>
      <c r="H5646" s="90"/>
      <c r="I5646" s="90"/>
      <c r="J5646" s="90"/>
      <c r="K5646" s="92"/>
    </row>
    <row r="5647" spans="2:11" ht="15" x14ac:dyDescent="0.4">
      <c r="B5647" s="89">
        <v>2821</v>
      </c>
      <c r="C5647" s="89">
        <v>3838</v>
      </c>
      <c r="D5647" s="20" t="s">
        <v>5330</v>
      </c>
      <c r="E5647" s="89" t="s">
        <v>189</v>
      </c>
      <c r="F5647" s="89" t="s">
        <v>13</v>
      </c>
      <c r="G5647" s="89" t="s">
        <v>43</v>
      </c>
      <c r="H5647" s="89"/>
      <c r="I5647" s="89"/>
      <c r="J5647" s="89">
        <v>2101</v>
      </c>
      <c r="K5647" s="91" t="s">
        <v>19</v>
      </c>
    </row>
    <row r="5648" spans="2:11" ht="15.4" thickBot="1" x14ac:dyDescent="0.45">
      <c r="B5648" s="90"/>
      <c r="C5648" s="90"/>
      <c r="D5648" s="48" t="s">
        <v>5331</v>
      </c>
      <c r="E5648" s="90"/>
      <c r="F5648" s="90"/>
      <c r="G5648" s="90"/>
      <c r="H5648" s="90"/>
      <c r="I5648" s="90"/>
      <c r="J5648" s="90"/>
      <c r="K5648" s="92"/>
    </row>
    <row r="5649" spans="2:11" ht="15" x14ac:dyDescent="0.4">
      <c r="B5649" s="89">
        <v>2822</v>
      </c>
      <c r="C5649" s="89">
        <v>3325</v>
      </c>
      <c r="D5649" s="20" t="s">
        <v>5332</v>
      </c>
      <c r="E5649" s="89" t="s">
        <v>13</v>
      </c>
      <c r="F5649" s="89" t="s">
        <v>13</v>
      </c>
      <c r="G5649" s="89" t="s">
        <v>43</v>
      </c>
      <c r="H5649" s="89"/>
      <c r="I5649" s="89"/>
      <c r="J5649" s="89">
        <v>2046</v>
      </c>
      <c r="K5649" s="91" t="s">
        <v>19</v>
      </c>
    </row>
    <row r="5650" spans="2:11" ht="15.4" thickBot="1" x14ac:dyDescent="0.45">
      <c r="B5650" s="90"/>
      <c r="C5650" s="90"/>
      <c r="D5650" s="48" t="s">
        <v>5333</v>
      </c>
      <c r="E5650" s="90"/>
      <c r="F5650" s="90"/>
      <c r="G5650" s="90"/>
      <c r="H5650" s="90"/>
      <c r="I5650" s="90"/>
      <c r="J5650" s="90"/>
      <c r="K5650" s="92"/>
    </row>
    <row r="5651" spans="2:11" ht="15" x14ac:dyDescent="0.4">
      <c r="B5651" s="89">
        <v>2823</v>
      </c>
      <c r="C5651" s="89">
        <v>3964</v>
      </c>
      <c r="D5651" s="20" t="s">
        <v>5334</v>
      </c>
      <c r="E5651" s="89" t="s">
        <v>13</v>
      </c>
      <c r="F5651" s="89" t="s">
        <v>13</v>
      </c>
      <c r="G5651" s="89" t="s">
        <v>22</v>
      </c>
      <c r="H5651" s="89"/>
      <c r="I5651" s="89"/>
      <c r="J5651" s="89">
        <v>2048</v>
      </c>
      <c r="K5651" s="91" t="s">
        <v>15</v>
      </c>
    </row>
    <row r="5652" spans="2:11" ht="15.4" thickBot="1" x14ac:dyDescent="0.45">
      <c r="B5652" s="90"/>
      <c r="C5652" s="90"/>
      <c r="D5652" s="48" t="s">
        <v>5335</v>
      </c>
      <c r="E5652" s="90"/>
      <c r="F5652" s="90"/>
      <c r="G5652" s="90"/>
      <c r="H5652" s="90"/>
      <c r="I5652" s="90"/>
      <c r="J5652" s="90"/>
      <c r="K5652" s="92"/>
    </row>
    <row r="5653" spans="2:11" ht="15" x14ac:dyDescent="0.4">
      <c r="B5653" s="89">
        <v>2824</v>
      </c>
      <c r="C5653" s="89">
        <v>3326</v>
      </c>
      <c r="D5653" s="20" t="s">
        <v>5336</v>
      </c>
      <c r="E5653" s="89">
        <v>90</v>
      </c>
      <c r="F5653" s="89" t="s">
        <v>13</v>
      </c>
      <c r="G5653" s="89" t="s">
        <v>29</v>
      </c>
      <c r="H5653" s="89"/>
      <c r="I5653" s="89"/>
      <c r="J5653" s="89">
        <v>2039</v>
      </c>
      <c r="K5653" s="91" t="s">
        <v>19</v>
      </c>
    </row>
    <row r="5654" spans="2:11" ht="15" customHeight="1" thickBot="1" x14ac:dyDescent="0.45">
      <c r="B5654" s="90"/>
      <c r="C5654" s="90"/>
      <c r="D5654" s="48" t="s">
        <v>5337</v>
      </c>
      <c r="E5654" s="90"/>
      <c r="F5654" s="90"/>
      <c r="G5654" s="90"/>
      <c r="H5654" s="90"/>
      <c r="I5654" s="90"/>
      <c r="J5654" s="90"/>
      <c r="K5654" s="92"/>
    </row>
    <row r="5655" spans="2:11" ht="14.45" customHeight="1" x14ac:dyDescent="0.4">
      <c r="B5655" s="89">
        <v>2825</v>
      </c>
      <c r="C5655" s="89">
        <v>4034</v>
      </c>
      <c r="D5655" s="20" t="s">
        <v>6285</v>
      </c>
      <c r="E5655" s="89">
        <v>74</v>
      </c>
      <c r="F5655" s="89" t="s">
        <v>13</v>
      </c>
      <c r="G5655" s="89" t="s">
        <v>29</v>
      </c>
      <c r="H5655" s="89"/>
      <c r="I5655" s="89"/>
      <c r="J5655" s="89">
        <v>2140</v>
      </c>
      <c r="K5655" s="91" t="s">
        <v>15</v>
      </c>
    </row>
    <row r="5656" spans="2:11" ht="15" customHeight="1" thickBot="1" x14ac:dyDescent="0.45">
      <c r="B5656" s="90"/>
      <c r="C5656" s="90"/>
      <c r="D5656" s="48" t="s">
        <v>5338</v>
      </c>
      <c r="E5656" s="90"/>
      <c r="F5656" s="90"/>
      <c r="G5656" s="90"/>
      <c r="H5656" s="90"/>
      <c r="I5656" s="90"/>
      <c r="J5656" s="90"/>
      <c r="K5656" s="92"/>
    </row>
    <row r="5657" spans="2:11" ht="15" x14ac:dyDescent="0.4">
      <c r="B5657" s="89">
        <v>2826</v>
      </c>
      <c r="C5657" s="89">
        <v>3327</v>
      </c>
      <c r="D5657" s="20" t="s">
        <v>5339</v>
      </c>
      <c r="E5657" s="89" t="s">
        <v>62</v>
      </c>
      <c r="F5657" s="89" t="s">
        <v>13</v>
      </c>
      <c r="G5657" s="89" t="s">
        <v>29</v>
      </c>
      <c r="H5657" s="89"/>
      <c r="I5657" s="89"/>
      <c r="J5657" s="89">
        <v>2073</v>
      </c>
      <c r="K5657" s="91" t="s">
        <v>19</v>
      </c>
    </row>
    <row r="5658" spans="2:11" ht="15.4" thickBot="1" x14ac:dyDescent="0.45">
      <c r="B5658" s="90"/>
      <c r="C5658" s="90"/>
      <c r="D5658" s="48" t="s">
        <v>5340</v>
      </c>
      <c r="E5658" s="90"/>
      <c r="F5658" s="90"/>
      <c r="G5658" s="90"/>
      <c r="H5658" s="90"/>
      <c r="I5658" s="90"/>
      <c r="J5658" s="90"/>
      <c r="K5658" s="92"/>
    </row>
    <row r="5659" spans="2:11" ht="15" x14ac:dyDescent="0.4">
      <c r="B5659" s="89">
        <v>2827</v>
      </c>
      <c r="C5659" s="89">
        <v>3328</v>
      </c>
      <c r="D5659" s="20" t="s">
        <v>5341</v>
      </c>
      <c r="E5659" s="89">
        <v>66</v>
      </c>
      <c r="F5659" s="89" t="s">
        <v>13</v>
      </c>
      <c r="G5659" s="89" t="s">
        <v>32</v>
      </c>
      <c r="H5659" s="89"/>
      <c r="I5659" s="89"/>
      <c r="J5659" s="89">
        <v>2130</v>
      </c>
      <c r="K5659" s="91" t="s">
        <v>19</v>
      </c>
    </row>
    <row r="5660" spans="2:11" ht="15.4" thickBot="1" x14ac:dyDescent="0.45">
      <c r="B5660" s="90"/>
      <c r="C5660" s="90"/>
      <c r="D5660" s="48" t="s">
        <v>5342</v>
      </c>
      <c r="E5660" s="90"/>
      <c r="F5660" s="90"/>
      <c r="G5660" s="90"/>
      <c r="H5660" s="90"/>
      <c r="I5660" s="90"/>
      <c r="J5660" s="90"/>
      <c r="K5660" s="92"/>
    </row>
    <row r="5661" spans="2:11" ht="15" x14ac:dyDescent="0.4">
      <c r="B5661" s="89">
        <v>2828</v>
      </c>
      <c r="C5661" s="89">
        <v>3329</v>
      </c>
      <c r="D5661" s="20" t="s">
        <v>5343</v>
      </c>
      <c r="E5661" s="89">
        <v>97</v>
      </c>
      <c r="F5661" s="89" t="s">
        <v>13</v>
      </c>
      <c r="G5661" s="89" t="s">
        <v>79</v>
      </c>
      <c r="H5661" s="89"/>
      <c r="I5661" s="89"/>
      <c r="J5661" s="89">
        <v>2010</v>
      </c>
      <c r="K5661" s="91" t="s">
        <v>19</v>
      </c>
    </row>
    <row r="5662" spans="2:11" ht="15.4" thickBot="1" x14ac:dyDescent="0.45">
      <c r="B5662" s="90"/>
      <c r="C5662" s="90"/>
      <c r="D5662" s="48" t="s">
        <v>5344</v>
      </c>
      <c r="E5662" s="90"/>
      <c r="F5662" s="90"/>
      <c r="G5662" s="90"/>
      <c r="H5662" s="90"/>
      <c r="I5662" s="90"/>
      <c r="J5662" s="90"/>
      <c r="K5662" s="92"/>
    </row>
    <row r="5663" spans="2:11" ht="15" x14ac:dyDescent="0.4">
      <c r="B5663" s="89">
        <v>2829</v>
      </c>
      <c r="C5663" s="89">
        <v>3330</v>
      </c>
      <c r="D5663" s="20" t="s">
        <v>5345</v>
      </c>
      <c r="E5663" s="89" t="s">
        <v>137</v>
      </c>
      <c r="F5663" s="89" t="s">
        <v>13</v>
      </c>
      <c r="G5663" s="89" t="s">
        <v>79</v>
      </c>
      <c r="H5663" s="89"/>
      <c r="I5663" s="89"/>
      <c r="J5663" s="89">
        <v>2105</v>
      </c>
      <c r="K5663" s="91" t="s">
        <v>19</v>
      </c>
    </row>
    <row r="5664" spans="2:11" ht="15.4" thickBot="1" x14ac:dyDescent="0.45">
      <c r="B5664" s="90"/>
      <c r="C5664" s="90"/>
      <c r="D5664" s="48" t="s">
        <v>5346</v>
      </c>
      <c r="E5664" s="90"/>
      <c r="F5664" s="90"/>
      <c r="G5664" s="90"/>
      <c r="H5664" s="90"/>
      <c r="I5664" s="90"/>
      <c r="J5664" s="90"/>
      <c r="K5664" s="92"/>
    </row>
    <row r="5665" spans="2:11" ht="15" x14ac:dyDescent="0.4">
      <c r="B5665" s="89">
        <v>2830</v>
      </c>
      <c r="C5665" s="89">
        <v>3331</v>
      </c>
      <c r="D5665" s="20" t="s">
        <v>5347</v>
      </c>
      <c r="E5665" s="89">
        <v>93</v>
      </c>
      <c r="F5665" s="89" t="s">
        <v>13</v>
      </c>
      <c r="G5665" s="89" t="s">
        <v>32</v>
      </c>
      <c r="H5665" s="89"/>
      <c r="I5665" s="89"/>
      <c r="J5665" s="89">
        <v>2051</v>
      </c>
      <c r="K5665" s="91" t="s">
        <v>19</v>
      </c>
    </row>
    <row r="5666" spans="2:11" ht="15.4" thickBot="1" x14ac:dyDescent="0.45">
      <c r="B5666" s="90"/>
      <c r="C5666" s="90"/>
      <c r="D5666" s="48" t="s">
        <v>5348</v>
      </c>
      <c r="E5666" s="90"/>
      <c r="F5666" s="90"/>
      <c r="G5666" s="90"/>
      <c r="H5666" s="90"/>
      <c r="I5666" s="90"/>
      <c r="J5666" s="90"/>
      <c r="K5666" s="92"/>
    </row>
    <row r="5667" spans="2:11" ht="15" x14ac:dyDescent="0.4">
      <c r="B5667" s="89">
        <v>2831</v>
      </c>
      <c r="C5667" s="89">
        <v>3332</v>
      </c>
      <c r="D5667" s="20" t="s">
        <v>5349</v>
      </c>
      <c r="E5667" s="89" t="s">
        <v>13</v>
      </c>
      <c r="F5667" s="89" t="s">
        <v>13</v>
      </c>
      <c r="G5667" s="89" t="s">
        <v>193</v>
      </c>
      <c r="H5667" s="89"/>
      <c r="I5667" s="89"/>
      <c r="J5667" s="89">
        <v>2040</v>
      </c>
      <c r="K5667" s="91" t="s">
        <v>19</v>
      </c>
    </row>
    <row r="5668" spans="2:11" ht="15.4" thickBot="1" x14ac:dyDescent="0.45">
      <c r="B5668" s="90"/>
      <c r="C5668" s="90"/>
      <c r="D5668" s="48" t="s">
        <v>5350</v>
      </c>
      <c r="E5668" s="90"/>
      <c r="F5668" s="90"/>
      <c r="G5668" s="90"/>
      <c r="H5668" s="90"/>
      <c r="I5668" s="90"/>
      <c r="J5668" s="90"/>
      <c r="K5668" s="92"/>
    </row>
    <row r="5669" spans="2:11" ht="15" x14ac:dyDescent="0.4">
      <c r="B5669" s="89">
        <v>2832</v>
      </c>
      <c r="C5669" s="89">
        <v>3333</v>
      </c>
      <c r="D5669" s="20" t="s">
        <v>5351</v>
      </c>
      <c r="E5669" s="89" t="s">
        <v>137</v>
      </c>
      <c r="F5669" s="89" t="s">
        <v>13</v>
      </c>
      <c r="G5669" s="89" t="s">
        <v>29</v>
      </c>
      <c r="H5669" s="89">
        <v>11</v>
      </c>
      <c r="I5669" s="89">
        <v>13</v>
      </c>
      <c r="J5669" s="89">
        <v>2149</v>
      </c>
      <c r="K5669" s="91" t="s">
        <v>15</v>
      </c>
    </row>
    <row r="5670" spans="2:11" ht="15.4" thickBot="1" x14ac:dyDescent="0.45">
      <c r="B5670" s="90"/>
      <c r="C5670" s="90"/>
      <c r="D5670" s="48" t="s">
        <v>5352</v>
      </c>
      <c r="E5670" s="90"/>
      <c r="F5670" s="90"/>
      <c r="G5670" s="90"/>
      <c r="H5670" s="90"/>
      <c r="I5670" s="90"/>
      <c r="J5670" s="90"/>
      <c r="K5670" s="92"/>
    </row>
    <row r="5671" spans="2:11" ht="15" x14ac:dyDescent="0.4">
      <c r="B5671" s="89">
        <v>2833</v>
      </c>
      <c r="C5671" s="89">
        <v>3334</v>
      </c>
      <c r="D5671" s="20" t="s">
        <v>5353</v>
      </c>
      <c r="E5671" s="89">
        <v>61</v>
      </c>
      <c r="F5671" s="89" t="s">
        <v>13</v>
      </c>
      <c r="G5671" s="89" t="s">
        <v>18</v>
      </c>
      <c r="H5671" s="89"/>
      <c r="I5671" s="89"/>
      <c r="J5671" s="89">
        <v>2056</v>
      </c>
      <c r="K5671" s="91" t="s">
        <v>19</v>
      </c>
    </row>
    <row r="5672" spans="2:11" ht="15.4" thickBot="1" x14ac:dyDescent="0.45">
      <c r="B5672" s="90"/>
      <c r="C5672" s="90"/>
      <c r="D5672" s="48" t="s">
        <v>5354</v>
      </c>
      <c r="E5672" s="90"/>
      <c r="F5672" s="90"/>
      <c r="G5672" s="90"/>
      <c r="H5672" s="90"/>
      <c r="I5672" s="90"/>
      <c r="J5672" s="90"/>
      <c r="K5672" s="92"/>
    </row>
    <row r="5673" spans="2:11" ht="15" x14ac:dyDescent="0.4">
      <c r="B5673" s="89">
        <v>2834</v>
      </c>
      <c r="C5673" s="89">
        <v>3335</v>
      </c>
      <c r="D5673" s="20" t="s">
        <v>5355</v>
      </c>
      <c r="E5673" s="89">
        <v>80</v>
      </c>
      <c r="F5673" s="89" t="s">
        <v>13</v>
      </c>
      <c r="G5673" s="89" t="s">
        <v>32</v>
      </c>
      <c r="H5673" s="89"/>
      <c r="I5673" s="89"/>
      <c r="J5673" s="89">
        <v>2054</v>
      </c>
      <c r="K5673" s="91" t="s">
        <v>19</v>
      </c>
    </row>
    <row r="5674" spans="2:11" ht="15.4" thickBot="1" x14ac:dyDescent="0.45">
      <c r="B5674" s="90"/>
      <c r="C5674" s="90"/>
      <c r="D5674" s="48" t="s">
        <v>5356</v>
      </c>
      <c r="E5674" s="90"/>
      <c r="F5674" s="90"/>
      <c r="G5674" s="90"/>
      <c r="H5674" s="90"/>
      <c r="I5674" s="90"/>
      <c r="J5674" s="90"/>
      <c r="K5674" s="92"/>
    </row>
    <row r="5675" spans="2:11" ht="15" x14ac:dyDescent="0.4">
      <c r="B5675" s="89">
        <v>2835</v>
      </c>
      <c r="C5675" s="89">
        <v>3336</v>
      </c>
      <c r="D5675" s="20" t="s">
        <v>5357</v>
      </c>
      <c r="E5675" s="89" t="s">
        <v>13</v>
      </c>
      <c r="F5675" s="89" t="s">
        <v>13</v>
      </c>
      <c r="G5675" s="89" t="s">
        <v>39</v>
      </c>
      <c r="H5675" s="89"/>
      <c r="I5675" s="89"/>
      <c r="J5675" s="89">
        <v>2065</v>
      </c>
      <c r="K5675" s="91" t="s">
        <v>19</v>
      </c>
    </row>
    <row r="5676" spans="2:11" ht="15.4" thickBot="1" x14ac:dyDescent="0.45">
      <c r="B5676" s="90"/>
      <c r="C5676" s="90"/>
      <c r="D5676" s="48" t="s">
        <v>5358</v>
      </c>
      <c r="E5676" s="90"/>
      <c r="F5676" s="90"/>
      <c r="G5676" s="90"/>
      <c r="H5676" s="90"/>
      <c r="I5676" s="90"/>
      <c r="J5676" s="90"/>
      <c r="K5676" s="92"/>
    </row>
    <row r="5677" spans="2:11" ht="15" x14ac:dyDescent="0.4">
      <c r="B5677" s="89">
        <v>2836</v>
      </c>
      <c r="C5677" s="89">
        <v>3337</v>
      </c>
      <c r="D5677" s="20" t="s">
        <v>5359</v>
      </c>
      <c r="E5677" s="89" t="s">
        <v>13</v>
      </c>
      <c r="F5677" s="89" t="s">
        <v>13</v>
      </c>
      <c r="G5677" s="89" t="s">
        <v>29</v>
      </c>
      <c r="H5677" s="89"/>
      <c r="I5677" s="89"/>
      <c r="J5677" s="89">
        <v>2051</v>
      </c>
      <c r="K5677" s="91" t="s">
        <v>19</v>
      </c>
    </row>
    <row r="5678" spans="2:11" ht="15.4" thickBot="1" x14ac:dyDescent="0.45">
      <c r="B5678" s="90"/>
      <c r="C5678" s="90"/>
      <c r="D5678" s="48" t="s">
        <v>5360</v>
      </c>
      <c r="E5678" s="90"/>
      <c r="F5678" s="90"/>
      <c r="G5678" s="90"/>
      <c r="H5678" s="90"/>
      <c r="I5678" s="90"/>
      <c r="J5678" s="90"/>
      <c r="K5678" s="92"/>
    </row>
    <row r="5679" spans="2:11" ht="15" x14ac:dyDescent="0.4">
      <c r="B5679" s="89">
        <v>2837</v>
      </c>
      <c r="C5679" s="89">
        <v>3338</v>
      </c>
      <c r="D5679" s="20" t="s">
        <v>5361</v>
      </c>
      <c r="E5679" s="89" t="s">
        <v>13</v>
      </c>
      <c r="F5679" s="89" t="s">
        <v>13</v>
      </c>
      <c r="G5679" s="89" t="s">
        <v>1009</v>
      </c>
      <c r="H5679" s="89"/>
      <c r="I5679" s="89"/>
      <c r="J5679" s="89">
        <v>2035</v>
      </c>
      <c r="K5679" s="91" t="s">
        <v>19</v>
      </c>
    </row>
    <row r="5680" spans="2:11" ht="15.4" thickBot="1" x14ac:dyDescent="0.45">
      <c r="B5680" s="90"/>
      <c r="C5680" s="90"/>
      <c r="D5680" s="48" t="s">
        <v>5362</v>
      </c>
      <c r="E5680" s="90"/>
      <c r="F5680" s="90"/>
      <c r="G5680" s="90"/>
      <c r="H5680" s="90"/>
      <c r="I5680" s="90"/>
      <c r="J5680" s="90"/>
      <c r="K5680" s="92"/>
    </row>
    <row r="5681" spans="2:11" ht="15" x14ac:dyDescent="0.4">
      <c r="B5681" s="89">
        <v>2838</v>
      </c>
      <c r="C5681" s="89">
        <v>3339</v>
      </c>
      <c r="D5681" s="20" t="s">
        <v>5363</v>
      </c>
      <c r="E5681" s="89" t="s">
        <v>13</v>
      </c>
      <c r="F5681" s="89" t="s">
        <v>13</v>
      </c>
      <c r="G5681" s="89" t="s">
        <v>149</v>
      </c>
      <c r="H5681" s="89"/>
      <c r="I5681" s="89"/>
      <c r="J5681" s="89">
        <v>2035</v>
      </c>
      <c r="K5681" s="91" t="s">
        <v>19</v>
      </c>
    </row>
    <row r="5682" spans="2:11" ht="15.4" thickBot="1" x14ac:dyDescent="0.45">
      <c r="B5682" s="90"/>
      <c r="C5682" s="90"/>
      <c r="D5682" s="48" t="s">
        <v>5364</v>
      </c>
      <c r="E5682" s="90"/>
      <c r="F5682" s="90"/>
      <c r="G5682" s="90"/>
      <c r="H5682" s="90"/>
      <c r="I5682" s="90"/>
      <c r="J5682" s="90"/>
      <c r="K5682" s="92"/>
    </row>
    <row r="5683" spans="2:11" ht="15" x14ac:dyDescent="0.4">
      <c r="B5683" s="89">
        <v>2839</v>
      </c>
      <c r="C5683" s="89">
        <v>3340</v>
      </c>
      <c r="D5683" s="20" t="s">
        <v>5365</v>
      </c>
      <c r="E5683" s="89" t="s">
        <v>13</v>
      </c>
      <c r="F5683" s="89" t="s">
        <v>13</v>
      </c>
      <c r="G5683" s="89" t="s">
        <v>149</v>
      </c>
      <c r="H5683" s="89"/>
      <c r="I5683" s="89"/>
      <c r="J5683" s="89">
        <v>2005</v>
      </c>
      <c r="K5683" s="91" t="s">
        <v>19</v>
      </c>
    </row>
    <row r="5684" spans="2:11" ht="15.4" thickBot="1" x14ac:dyDescent="0.45">
      <c r="B5684" s="90"/>
      <c r="C5684" s="90"/>
      <c r="D5684" s="48" t="s">
        <v>5366</v>
      </c>
      <c r="E5684" s="90"/>
      <c r="F5684" s="90"/>
      <c r="G5684" s="90"/>
      <c r="H5684" s="90"/>
      <c r="I5684" s="90"/>
      <c r="J5684" s="90"/>
      <c r="K5684" s="92"/>
    </row>
    <row r="5685" spans="2:11" ht="15" x14ac:dyDescent="0.4">
      <c r="B5685" s="89">
        <v>2840</v>
      </c>
      <c r="C5685" s="89">
        <v>4117</v>
      </c>
      <c r="D5685" s="20" t="s">
        <v>6235</v>
      </c>
      <c r="E5685" s="89" t="s">
        <v>3648</v>
      </c>
      <c r="F5685" s="89" t="s">
        <v>13</v>
      </c>
      <c r="G5685" s="89" t="s">
        <v>435</v>
      </c>
      <c r="H5685" s="89"/>
      <c r="I5685" s="89"/>
      <c r="J5685" s="89">
        <v>2090</v>
      </c>
      <c r="K5685" s="91" t="s">
        <v>15</v>
      </c>
    </row>
    <row r="5686" spans="2:11" ht="15.4" thickBot="1" x14ac:dyDescent="0.45">
      <c r="B5686" s="90"/>
      <c r="C5686" s="90"/>
      <c r="D5686" s="48" t="s">
        <v>6352</v>
      </c>
      <c r="E5686" s="90"/>
      <c r="F5686" s="90"/>
      <c r="G5686" s="90"/>
      <c r="H5686" s="90"/>
      <c r="I5686" s="90"/>
      <c r="J5686" s="90"/>
      <c r="K5686" s="92"/>
    </row>
    <row r="5687" spans="2:11" ht="15" x14ac:dyDescent="0.4">
      <c r="B5687" s="89">
        <v>2841</v>
      </c>
      <c r="C5687" s="89">
        <v>3341</v>
      </c>
      <c r="D5687" s="20" t="s">
        <v>5367</v>
      </c>
      <c r="E5687" s="89" t="s">
        <v>13</v>
      </c>
      <c r="F5687" s="89" t="s">
        <v>13</v>
      </c>
      <c r="G5687" s="89" t="s">
        <v>103</v>
      </c>
      <c r="H5687" s="89"/>
      <c r="I5687" s="89"/>
      <c r="J5687" s="89">
        <v>1993</v>
      </c>
      <c r="K5687" s="91" t="s">
        <v>19</v>
      </c>
    </row>
    <row r="5688" spans="2:11" ht="15.4" thickBot="1" x14ac:dyDescent="0.45">
      <c r="B5688" s="90"/>
      <c r="C5688" s="90"/>
      <c r="D5688" s="48" t="s">
        <v>5368</v>
      </c>
      <c r="E5688" s="90"/>
      <c r="F5688" s="90"/>
      <c r="G5688" s="90"/>
      <c r="H5688" s="90"/>
      <c r="I5688" s="90"/>
      <c r="J5688" s="90"/>
      <c r="K5688" s="92"/>
    </row>
    <row r="5689" spans="2:11" ht="15" x14ac:dyDescent="0.4">
      <c r="B5689" s="89">
        <v>2842</v>
      </c>
      <c r="C5689" s="89">
        <v>3342</v>
      </c>
      <c r="D5689" s="20" t="s">
        <v>5369</v>
      </c>
      <c r="E5689" s="89">
        <v>73</v>
      </c>
      <c r="F5689" s="89" t="s">
        <v>134</v>
      </c>
      <c r="G5689" s="89" t="s">
        <v>29</v>
      </c>
      <c r="H5689" s="89">
        <v>8</v>
      </c>
      <c r="I5689" s="89">
        <v>0</v>
      </c>
      <c r="J5689" s="89">
        <v>2387</v>
      </c>
      <c r="K5689" s="91" t="s">
        <v>15</v>
      </c>
    </row>
    <row r="5690" spans="2:11" ht="15.4" thickBot="1" x14ac:dyDescent="0.45">
      <c r="B5690" s="90"/>
      <c r="C5690" s="90"/>
      <c r="D5690" s="48" t="s">
        <v>5370</v>
      </c>
      <c r="E5690" s="90"/>
      <c r="F5690" s="90"/>
      <c r="G5690" s="90"/>
      <c r="H5690" s="90"/>
      <c r="I5690" s="90"/>
      <c r="J5690" s="90"/>
      <c r="K5690" s="92"/>
    </row>
    <row r="5691" spans="2:11" ht="14.45" customHeight="1" x14ac:dyDescent="0.4">
      <c r="B5691" s="89">
        <v>2843</v>
      </c>
      <c r="C5691" s="89">
        <v>3343</v>
      </c>
      <c r="D5691" s="20" t="s">
        <v>5371</v>
      </c>
      <c r="E5691" s="89">
        <v>90</v>
      </c>
      <c r="F5691" s="89" t="s">
        <v>13</v>
      </c>
      <c r="G5691" s="89" t="s">
        <v>79</v>
      </c>
      <c r="H5691" s="89"/>
      <c r="I5691" s="89"/>
      <c r="J5691" s="89">
        <v>2160</v>
      </c>
      <c r="K5691" s="91" t="s">
        <v>19</v>
      </c>
    </row>
    <row r="5692" spans="2:11" ht="15.4" thickBot="1" x14ac:dyDescent="0.45">
      <c r="B5692" s="90"/>
      <c r="C5692" s="90"/>
      <c r="D5692" s="48" t="s">
        <v>5372</v>
      </c>
      <c r="E5692" s="90"/>
      <c r="F5692" s="90"/>
      <c r="G5692" s="90"/>
      <c r="H5692" s="90"/>
      <c r="I5692" s="90"/>
      <c r="J5692" s="90"/>
      <c r="K5692" s="92"/>
    </row>
    <row r="5693" spans="2:11" ht="14.45" customHeight="1" x14ac:dyDescent="0.4">
      <c r="B5693" s="89">
        <v>2844</v>
      </c>
      <c r="C5693" s="89">
        <v>3344</v>
      </c>
      <c r="D5693" s="20" t="s">
        <v>5373</v>
      </c>
      <c r="E5693" s="89">
        <v>88</v>
      </c>
      <c r="F5693" s="89" t="s">
        <v>13</v>
      </c>
      <c r="G5693" s="89" t="s">
        <v>29</v>
      </c>
      <c r="H5693" s="89"/>
      <c r="I5693" s="89"/>
      <c r="J5693" s="89">
        <v>2169</v>
      </c>
      <c r="K5693" s="91" t="s">
        <v>19</v>
      </c>
    </row>
    <row r="5694" spans="2:11" ht="15.4" thickBot="1" x14ac:dyDescent="0.45">
      <c r="B5694" s="90"/>
      <c r="C5694" s="90"/>
      <c r="D5694" s="48" t="s">
        <v>5374</v>
      </c>
      <c r="E5694" s="90"/>
      <c r="F5694" s="90"/>
      <c r="G5694" s="90"/>
      <c r="H5694" s="90"/>
      <c r="I5694" s="90"/>
      <c r="J5694" s="90"/>
      <c r="K5694" s="92"/>
    </row>
    <row r="5695" spans="2:11" ht="14.45" customHeight="1" x14ac:dyDescent="0.4">
      <c r="B5695" s="89">
        <v>2845</v>
      </c>
      <c r="C5695" s="89">
        <v>3797</v>
      </c>
      <c r="D5695" s="20" t="s">
        <v>5375</v>
      </c>
      <c r="E5695" s="89" t="s">
        <v>13</v>
      </c>
      <c r="F5695" s="89" t="s">
        <v>13</v>
      </c>
      <c r="G5695" s="89" t="s">
        <v>39</v>
      </c>
      <c r="H5695" s="89"/>
      <c r="I5695" s="89"/>
      <c r="J5695" s="89">
        <v>2080</v>
      </c>
      <c r="K5695" s="91" t="s">
        <v>19</v>
      </c>
    </row>
    <row r="5696" spans="2:11" ht="15.4" thickBot="1" x14ac:dyDescent="0.45">
      <c r="B5696" s="90"/>
      <c r="C5696" s="90"/>
      <c r="D5696" s="48" t="s">
        <v>5376</v>
      </c>
      <c r="E5696" s="90"/>
      <c r="F5696" s="90"/>
      <c r="G5696" s="90"/>
      <c r="H5696" s="90"/>
      <c r="I5696" s="90"/>
      <c r="J5696" s="90"/>
      <c r="K5696" s="92"/>
    </row>
    <row r="5697" spans="2:11" ht="14.45" customHeight="1" x14ac:dyDescent="0.4">
      <c r="B5697" s="89">
        <v>2846</v>
      </c>
      <c r="C5697" s="89">
        <v>3345</v>
      </c>
      <c r="D5697" s="20" t="s">
        <v>5377</v>
      </c>
      <c r="E5697" s="89">
        <v>46</v>
      </c>
      <c r="F5697" s="89" t="s">
        <v>13</v>
      </c>
      <c r="G5697" s="89" t="s">
        <v>79</v>
      </c>
      <c r="H5697" s="89"/>
      <c r="I5697" s="89"/>
      <c r="J5697" s="89">
        <v>2073</v>
      </c>
      <c r="K5697" s="91" t="s">
        <v>19</v>
      </c>
    </row>
    <row r="5698" spans="2:11" ht="15.4" thickBot="1" x14ac:dyDescent="0.45">
      <c r="B5698" s="90"/>
      <c r="C5698" s="90"/>
      <c r="D5698" s="48" t="s">
        <v>5378</v>
      </c>
      <c r="E5698" s="90"/>
      <c r="F5698" s="90"/>
      <c r="G5698" s="90"/>
      <c r="H5698" s="90"/>
      <c r="I5698" s="90"/>
      <c r="J5698" s="90"/>
      <c r="K5698" s="92"/>
    </row>
    <row r="5699" spans="2:11" ht="14.45" customHeight="1" x14ac:dyDescent="0.4">
      <c r="B5699" s="89">
        <v>2847</v>
      </c>
      <c r="C5699" s="89">
        <v>3346</v>
      </c>
      <c r="D5699" s="20" t="s">
        <v>5379</v>
      </c>
      <c r="E5699" s="89">
        <v>46</v>
      </c>
      <c r="F5699" s="89" t="s">
        <v>13</v>
      </c>
      <c r="G5699" s="89" t="s">
        <v>32</v>
      </c>
      <c r="H5699" s="89"/>
      <c r="I5699" s="89"/>
      <c r="J5699" s="89">
        <v>2080</v>
      </c>
      <c r="K5699" s="91" t="s">
        <v>19</v>
      </c>
    </row>
    <row r="5700" spans="2:11" ht="15.4" thickBot="1" x14ac:dyDescent="0.45">
      <c r="B5700" s="90"/>
      <c r="C5700" s="90"/>
      <c r="D5700" s="48" t="s">
        <v>5380</v>
      </c>
      <c r="E5700" s="90"/>
      <c r="F5700" s="90"/>
      <c r="G5700" s="90"/>
      <c r="H5700" s="90"/>
      <c r="I5700" s="90"/>
      <c r="J5700" s="90"/>
      <c r="K5700" s="92"/>
    </row>
    <row r="5701" spans="2:11" ht="14.45" customHeight="1" x14ac:dyDescent="0.4">
      <c r="B5701" s="89">
        <v>2848</v>
      </c>
      <c r="C5701" s="89">
        <v>3347</v>
      </c>
      <c r="D5701" s="20" t="s">
        <v>5381</v>
      </c>
      <c r="E5701" s="89">
        <v>83</v>
      </c>
      <c r="F5701" s="89" t="s">
        <v>13</v>
      </c>
      <c r="G5701" s="89" t="s">
        <v>32</v>
      </c>
      <c r="H5701" s="89"/>
      <c r="I5701" s="89"/>
      <c r="J5701" s="89">
        <v>2077</v>
      </c>
      <c r="K5701" s="91" t="s">
        <v>19</v>
      </c>
    </row>
    <row r="5702" spans="2:11" ht="15.4" thickBot="1" x14ac:dyDescent="0.45">
      <c r="B5702" s="90"/>
      <c r="C5702" s="90"/>
      <c r="D5702" s="48" t="s">
        <v>5382</v>
      </c>
      <c r="E5702" s="90"/>
      <c r="F5702" s="90"/>
      <c r="G5702" s="90"/>
      <c r="H5702" s="90"/>
      <c r="I5702" s="90"/>
      <c r="J5702" s="90"/>
      <c r="K5702" s="92"/>
    </row>
    <row r="5703" spans="2:11" ht="14.45" customHeight="1" x14ac:dyDescent="0.4">
      <c r="B5703" s="89">
        <v>2849</v>
      </c>
      <c r="C5703" s="89">
        <v>3348</v>
      </c>
      <c r="D5703" s="20" t="s">
        <v>5383</v>
      </c>
      <c r="E5703" s="89">
        <v>38</v>
      </c>
      <c r="F5703" s="89" t="s">
        <v>13</v>
      </c>
      <c r="G5703" s="89" t="s">
        <v>169</v>
      </c>
      <c r="H5703" s="89"/>
      <c r="I5703" s="89"/>
      <c r="J5703" s="89">
        <v>2074</v>
      </c>
      <c r="K5703" s="91" t="s">
        <v>19</v>
      </c>
    </row>
    <row r="5704" spans="2:11" ht="15.4" thickBot="1" x14ac:dyDescent="0.45">
      <c r="B5704" s="90"/>
      <c r="C5704" s="90"/>
      <c r="D5704" s="48" t="s">
        <v>5384</v>
      </c>
      <c r="E5704" s="90"/>
      <c r="F5704" s="90"/>
      <c r="G5704" s="90"/>
      <c r="H5704" s="90"/>
      <c r="I5704" s="90"/>
      <c r="J5704" s="90"/>
      <c r="K5704" s="92"/>
    </row>
    <row r="5705" spans="2:11" ht="14.45" customHeight="1" x14ac:dyDescent="0.4">
      <c r="B5705" s="89">
        <v>2850</v>
      </c>
      <c r="C5705" s="89">
        <v>3349</v>
      </c>
      <c r="D5705" s="20" t="s">
        <v>5385</v>
      </c>
      <c r="E5705" s="89">
        <v>96</v>
      </c>
      <c r="F5705" s="89" t="s">
        <v>13</v>
      </c>
      <c r="G5705" s="89" t="s">
        <v>116</v>
      </c>
      <c r="H5705" s="89"/>
      <c r="I5705" s="89"/>
      <c r="J5705" s="89">
        <v>2010</v>
      </c>
      <c r="K5705" s="91" t="s">
        <v>19</v>
      </c>
    </row>
    <row r="5706" spans="2:11" ht="15.4" thickBot="1" x14ac:dyDescent="0.45">
      <c r="B5706" s="90"/>
      <c r="C5706" s="90"/>
      <c r="D5706" s="48" t="s">
        <v>5386</v>
      </c>
      <c r="E5706" s="90"/>
      <c r="F5706" s="90"/>
      <c r="G5706" s="90"/>
      <c r="H5706" s="90"/>
      <c r="I5706" s="90"/>
      <c r="J5706" s="90"/>
      <c r="K5706" s="92"/>
    </row>
    <row r="5707" spans="2:11" ht="14.45" customHeight="1" x14ac:dyDescent="0.4">
      <c r="B5707" s="89">
        <v>2851</v>
      </c>
      <c r="C5707" s="89">
        <v>3350</v>
      </c>
      <c r="D5707" s="20" t="s">
        <v>5387</v>
      </c>
      <c r="E5707" s="89">
        <v>89</v>
      </c>
      <c r="F5707" s="89" t="s">
        <v>13</v>
      </c>
      <c r="G5707" s="89" t="s">
        <v>323</v>
      </c>
      <c r="H5707" s="89"/>
      <c r="I5707" s="89"/>
      <c r="J5707" s="89">
        <v>2077</v>
      </c>
      <c r="K5707" s="91" t="s">
        <v>19</v>
      </c>
    </row>
    <row r="5708" spans="2:11" ht="15.4" thickBot="1" x14ac:dyDescent="0.45">
      <c r="B5708" s="90"/>
      <c r="C5708" s="90"/>
      <c r="D5708" s="48" t="s">
        <v>5388</v>
      </c>
      <c r="E5708" s="90"/>
      <c r="F5708" s="90"/>
      <c r="G5708" s="90"/>
      <c r="H5708" s="90"/>
      <c r="I5708" s="90"/>
      <c r="J5708" s="90"/>
      <c r="K5708" s="92"/>
    </row>
    <row r="5709" spans="2:11" ht="14.45" customHeight="1" x14ac:dyDescent="0.4">
      <c r="B5709" s="89">
        <v>2852</v>
      </c>
      <c r="C5709" s="89">
        <v>3351</v>
      </c>
      <c r="D5709" s="20" t="s">
        <v>5389</v>
      </c>
      <c r="E5709" s="89">
        <v>45</v>
      </c>
      <c r="F5709" s="89" t="s">
        <v>13</v>
      </c>
      <c r="G5709" s="89" t="s">
        <v>116</v>
      </c>
      <c r="H5709" s="89"/>
      <c r="I5709" s="89"/>
      <c r="J5709" s="89">
        <v>2073</v>
      </c>
      <c r="K5709" s="91" t="s">
        <v>19</v>
      </c>
    </row>
    <row r="5710" spans="2:11" ht="15.4" thickBot="1" x14ac:dyDescent="0.45">
      <c r="B5710" s="90"/>
      <c r="C5710" s="90"/>
      <c r="D5710" s="48" t="s">
        <v>5390</v>
      </c>
      <c r="E5710" s="90"/>
      <c r="F5710" s="90"/>
      <c r="G5710" s="90"/>
      <c r="H5710" s="90"/>
      <c r="I5710" s="90"/>
      <c r="J5710" s="90"/>
      <c r="K5710" s="92"/>
    </row>
    <row r="5711" spans="2:11" ht="14.45" customHeight="1" x14ac:dyDescent="0.4">
      <c r="B5711" s="89">
        <v>2853</v>
      </c>
      <c r="C5711" s="89">
        <v>3352</v>
      </c>
      <c r="D5711" s="20" t="s">
        <v>5391</v>
      </c>
      <c r="E5711" s="89">
        <v>71</v>
      </c>
      <c r="F5711" s="89" t="s">
        <v>13</v>
      </c>
      <c r="G5711" s="89" t="s">
        <v>79</v>
      </c>
      <c r="H5711" s="89"/>
      <c r="I5711" s="89"/>
      <c r="J5711" s="89">
        <v>2023</v>
      </c>
      <c r="K5711" s="91" t="s">
        <v>19</v>
      </c>
    </row>
    <row r="5712" spans="2:11" ht="15.4" thickBot="1" x14ac:dyDescent="0.45">
      <c r="B5712" s="90"/>
      <c r="C5712" s="90"/>
      <c r="D5712" s="48" t="s">
        <v>5392</v>
      </c>
      <c r="E5712" s="90"/>
      <c r="F5712" s="90"/>
      <c r="G5712" s="90"/>
      <c r="H5712" s="90"/>
      <c r="I5712" s="90"/>
      <c r="J5712" s="90"/>
      <c r="K5712" s="92"/>
    </row>
    <row r="5713" spans="2:11" ht="14.45" customHeight="1" x14ac:dyDescent="0.4">
      <c r="B5713" s="89">
        <v>2854</v>
      </c>
      <c r="C5713" s="89">
        <v>3353</v>
      </c>
      <c r="D5713" s="20" t="s">
        <v>5393</v>
      </c>
      <c r="E5713" s="89" t="s">
        <v>13</v>
      </c>
      <c r="F5713" s="89" t="s">
        <v>13</v>
      </c>
      <c r="G5713" s="89" t="s">
        <v>193</v>
      </c>
      <c r="H5713" s="89"/>
      <c r="I5713" s="89"/>
      <c r="J5713" s="89">
        <v>2038</v>
      </c>
      <c r="K5713" s="91" t="s">
        <v>19</v>
      </c>
    </row>
    <row r="5714" spans="2:11" ht="15.4" thickBot="1" x14ac:dyDescent="0.45">
      <c r="B5714" s="90"/>
      <c r="C5714" s="90"/>
      <c r="D5714" s="48" t="s">
        <v>5394</v>
      </c>
      <c r="E5714" s="90"/>
      <c r="F5714" s="90"/>
      <c r="G5714" s="90"/>
      <c r="H5714" s="90"/>
      <c r="I5714" s="90"/>
      <c r="J5714" s="90"/>
      <c r="K5714" s="92"/>
    </row>
    <row r="5715" spans="2:11" ht="14.45" customHeight="1" x14ac:dyDescent="0.4">
      <c r="B5715" s="89">
        <v>2855</v>
      </c>
      <c r="C5715" s="89">
        <v>3354</v>
      </c>
      <c r="D5715" s="20" t="s">
        <v>5395</v>
      </c>
      <c r="E5715" s="89">
        <v>49</v>
      </c>
      <c r="F5715" s="89" t="s">
        <v>13</v>
      </c>
      <c r="G5715" s="89" t="s">
        <v>32</v>
      </c>
      <c r="H5715" s="89"/>
      <c r="I5715" s="89"/>
      <c r="J5715" s="89">
        <v>2036</v>
      </c>
      <c r="K5715" s="91" t="s">
        <v>19</v>
      </c>
    </row>
    <row r="5716" spans="2:11" ht="15.4" thickBot="1" x14ac:dyDescent="0.45">
      <c r="B5716" s="90"/>
      <c r="C5716" s="90"/>
      <c r="D5716" s="48" t="s">
        <v>5396</v>
      </c>
      <c r="E5716" s="90"/>
      <c r="F5716" s="90"/>
      <c r="G5716" s="90"/>
      <c r="H5716" s="90"/>
      <c r="I5716" s="90"/>
      <c r="J5716" s="90"/>
      <c r="K5716" s="92"/>
    </row>
    <row r="5717" spans="2:11" ht="15" x14ac:dyDescent="0.4">
      <c r="B5717" s="89">
        <v>2856</v>
      </c>
      <c r="C5717" s="89">
        <v>3355</v>
      </c>
      <c r="D5717" s="20" t="s">
        <v>5397</v>
      </c>
      <c r="E5717" s="89">
        <v>94</v>
      </c>
      <c r="F5717" s="89" t="s">
        <v>13</v>
      </c>
      <c r="G5717" s="89" t="s">
        <v>193</v>
      </c>
      <c r="H5717" s="89"/>
      <c r="I5717" s="89"/>
      <c r="J5717" s="89">
        <v>2017</v>
      </c>
      <c r="K5717" s="91" t="s">
        <v>19</v>
      </c>
    </row>
    <row r="5718" spans="2:11" ht="15" customHeight="1" thickBot="1" x14ac:dyDescent="0.45">
      <c r="B5718" s="90"/>
      <c r="C5718" s="90"/>
      <c r="D5718" s="48" t="s">
        <v>5398</v>
      </c>
      <c r="E5718" s="90"/>
      <c r="F5718" s="90"/>
      <c r="G5718" s="90"/>
      <c r="H5718" s="90"/>
      <c r="I5718" s="90"/>
      <c r="J5718" s="90"/>
      <c r="K5718" s="92"/>
    </row>
    <row r="5719" spans="2:11" ht="15" x14ac:dyDescent="0.4">
      <c r="B5719" s="89">
        <v>2857</v>
      </c>
      <c r="C5719" s="89">
        <v>3662</v>
      </c>
      <c r="D5719" s="20" t="s">
        <v>5399</v>
      </c>
      <c r="E5719" s="89" t="s">
        <v>82</v>
      </c>
      <c r="F5719" s="89" t="s">
        <v>13</v>
      </c>
      <c r="G5719" s="89" t="s">
        <v>79</v>
      </c>
      <c r="H5719" s="89"/>
      <c r="I5719" s="89"/>
      <c r="J5719" s="89">
        <v>2062</v>
      </c>
      <c r="K5719" s="91" t="s">
        <v>19</v>
      </c>
    </row>
    <row r="5720" spans="2:11" ht="15" customHeight="1" thickBot="1" x14ac:dyDescent="0.45">
      <c r="B5720" s="90"/>
      <c r="C5720" s="90"/>
      <c r="D5720" s="48" t="s">
        <v>5400</v>
      </c>
      <c r="E5720" s="90"/>
      <c r="F5720" s="90"/>
      <c r="G5720" s="90"/>
      <c r="H5720" s="90"/>
      <c r="I5720" s="90"/>
      <c r="J5720" s="90"/>
      <c r="K5720" s="92"/>
    </row>
    <row r="5721" spans="2:11" ht="15" x14ac:dyDescent="0.4">
      <c r="B5721" s="89">
        <v>2858</v>
      </c>
      <c r="C5721" s="89">
        <v>4149</v>
      </c>
      <c r="D5721" s="20" t="s">
        <v>6288</v>
      </c>
      <c r="E5721" s="89" t="s">
        <v>6289</v>
      </c>
      <c r="F5721" s="89" t="s">
        <v>13</v>
      </c>
      <c r="G5721" s="89" t="s">
        <v>193</v>
      </c>
      <c r="H5721" s="89">
        <v>8</v>
      </c>
      <c r="I5721" s="89">
        <v>3</v>
      </c>
      <c r="J5721" s="89">
        <v>2060</v>
      </c>
      <c r="K5721" s="91" t="s">
        <v>15</v>
      </c>
    </row>
    <row r="5722" spans="2:11" ht="15" customHeight="1" thickBot="1" x14ac:dyDescent="0.45">
      <c r="B5722" s="90"/>
      <c r="C5722" s="90"/>
      <c r="D5722" s="48" t="s">
        <v>6376</v>
      </c>
      <c r="E5722" s="90"/>
      <c r="F5722" s="90"/>
      <c r="G5722" s="90"/>
      <c r="H5722" s="90"/>
      <c r="I5722" s="90"/>
      <c r="J5722" s="90"/>
      <c r="K5722" s="92"/>
    </row>
    <row r="5723" spans="2:11" ht="15" x14ac:dyDescent="0.4">
      <c r="B5723" s="89">
        <v>2859</v>
      </c>
      <c r="C5723" s="89">
        <v>4056</v>
      </c>
      <c r="D5723" s="20" t="s">
        <v>6319</v>
      </c>
      <c r="E5723" s="89" t="s">
        <v>158</v>
      </c>
      <c r="F5723" s="89" t="s">
        <v>13</v>
      </c>
      <c r="G5723" s="89" t="s">
        <v>29</v>
      </c>
      <c r="H5723" s="89">
        <f>9+9+11</f>
        <v>29</v>
      </c>
      <c r="I5723" s="89">
        <f>4-8-16</f>
        <v>-20</v>
      </c>
      <c r="J5723" s="89">
        <v>2089</v>
      </c>
      <c r="K5723" s="91" t="s">
        <v>15</v>
      </c>
    </row>
    <row r="5724" spans="2:11" ht="15" customHeight="1" thickBot="1" x14ac:dyDescent="0.45">
      <c r="B5724" s="90"/>
      <c r="C5724" s="90"/>
      <c r="D5724" s="48" t="s">
        <v>6115</v>
      </c>
      <c r="E5724" s="90"/>
      <c r="F5724" s="90"/>
      <c r="G5724" s="90"/>
      <c r="H5724" s="90"/>
      <c r="I5724" s="90"/>
      <c r="J5724" s="90"/>
      <c r="K5724" s="92"/>
    </row>
    <row r="5725" spans="2:11" ht="15" x14ac:dyDescent="0.4">
      <c r="B5725" s="89">
        <v>2860</v>
      </c>
      <c r="C5725" s="89">
        <v>3356</v>
      </c>
      <c r="D5725" s="20" t="s">
        <v>5401</v>
      </c>
      <c r="E5725" s="89">
        <v>99</v>
      </c>
      <c r="F5725" s="89" t="s">
        <v>13</v>
      </c>
      <c r="G5725" s="89" t="s">
        <v>32</v>
      </c>
      <c r="H5725" s="89"/>
      <c r="I5725" s="89"/>
      <c r="J5725" s="89">
        <v>2038</v>
      </c>
      <c r="K5725" s="91" t="s">
        <v>19</v>
      </c>
    </row>
    <row r="5726" spans="2:11" ht="14.1" customHeight="1" thickBot="1" x14ac:dyDescent="0.45">
      <c r="B5726" s="90"/>
      <c r="C5726" s="90"/>
      <c r="D5726" s="48" t="s">
        <v>5402</v>
      </c>
      <c r="E5726" s="90"/>
      <c r="F5726" s="90"/>
      <c r="G5726" s="90"/>
      <c r="H5726" s="90"/>
      <c r="I5726" s="90"/>
      <c r="J5726" s="90"/>
      <c r="K5726" s="92"/>
    </row>
    <row r="5727" spans="2:11" ht="15" x14ac:dyDescent="0.4">
      <c r="B5727" s="89">
        <v>2861</v>
      </c>
      <c r="C5727" s="89">
        <v>3357</v>
      </c>
      <c r="D5727" s="20" t="s">
        <v>5403</v>
      </c>
      <c r="E5727" s="89">
        <v>90</v>
      </c>
      <c r="F5727" s="89" t="s">
        <v>13</v>
      </c>
      <c r="G5727" s="89" t="s">
        <v>32</v>
      </c>
      <c r="H5727" s="89"/>
      <c r="I5727" s="89"/>
      <c r="J5727" s="89">
        <v>2059</v>
      </c>
      <c r="K5727" s="91" t="s">
        <v>19</v>
      </c>
    </row>
    <row r="5728" spans="2:11" ht="14.1" customHeight="1" thickBot="1" x14ac:dyDescent="0.45">
      <c r="B5728" s="90"/>
      <c r="C5728" s="90"/>
      <c r="D5728" s="48" t="s">
        <v>5404</v>
      </c>
      <c r="E5728" s="90"/>
      <c r="F5728" s="90"/>
      <c r="G5728" s="90"/>
      <c r="H5728" s="90"/>
      <c r="I5728" s="90"/>
      <c r="J5728" s="90"/>
      <c r="K5728" s="92"/>
    </row>
    <row r="5729" spans="2:11" ht="15" x14ac:dyDescent="0.4">
      <c r="B5729" s="89">
        <v>2862</v>
      </c>
      <c r="C5729" s="89">
        <v>3358</v>
      </c>
      <c r="D5729" s="20" t="s">
        <v>5405</v>
      </c>
      <c r="E5729" s="89">
        <v>85</v>
      </c>
      <c r="F5729" s="89" t="s">
        <v>13</v>
      </c>
      <c r="G5729" s="89" t="s">
        <v>29</v>
      </c>
      <c r="H5729" s="89"/>
      <c r="I5729" s="89"/>
      <c r="J5729" s="89">
        <v>2211</v>
      </c>
      <c r="K5729" s="91" t="s">
        <v>19</v>
      </c>
    </row>
    <row r="5730" spans="2:11" ht="14.1" customHeight="1" thickBot="1" x14ac:dyDescent="0.45">
      <c r="B5730" s="90"/>
      <c r="C5730" s="90"/>
      <c r="D5730" s="48" t="s">
        <v>5406</v>
      </c>
      <c r="E5730" s="90"/>
      <c r="F5730" s="90"/>
      <c r="G5730" s="90"/>
      <c r="H5730" s="90"/>
      <c r="I5730" s="90"/>
      <c r="J5730" s="90"/>
      <c r="K5730" s="92"/>
    </row>
    <row r="5731" spans="2:11" ht="15" x14ac:dyDescent="0.4">
      <c r="B5731" s="89">
        <v>2863</v>
      </c>
      <c r="C5731" s="89">
        <v>3359</v>
      </c>
      <c r="D5731" s="20" t="s">
        <v>5407</v>
      </c>
      <c r="E5731" s="89" t="s">
        <v>62</v>
      </c>
      <c r="F5731" s="89" t="s">
        <v>13</v>
      </c>
      <c r="G5731" s="89" t="s">
        <v>29</v>
      </c>
      <c r="H5731" s="89"/>
      <c r="I5731" s="89"/>
      <c r="J5731" s="89">
        <v>2035</v>
      </c>
      <c r="K5731" s="91" t="s">
        <v>19</v>
      </c>
    </row>
    <row r="5732" spans="2:11" ht="14.1" customHeight="1" thickBot="1" x14ac:dyDescent="0.45">
      <c r="B5732" s="90"/>
      <c r="C5732" s="90"/>
      <c r="D5732" s="48" t="s">
        <v>5408</v>
      </c>
      <c r="E5732" s="90"/>
      <c r="F5732" s="90"/>
      <c r="G5732" s="90"/>
      <c r="H5732" s="90"/>
      <c r="I5732" s="90"/>
      <c r="J5732" s="90"/>
      <c r="K5732" s="92"/>
    </row>
    <row r="5733" spans="2:11" ht="15" x14ac:dyDescent="0.4">
      <c r="B5733" s="89">
        <v>2864</v>
      </c>
      <c r="C5733" s="89">
        <v>3360</v>
      </c>
      <c r="D5733" s="20" t="s">
        <v>5409</v>
      </c>
      <c r="E5733" s="89">
        <v>74</v>
      </c>
      <c r="F5733" s="89" t="s">
        <v>13</v>
      </c>
      <c r="G5733" s="89" t="s">
        <v>29</v>
      </c>
      <c r="H5733" s="89"/>
      <c r="I5733" s="89"/>
      <c r="J5733" s="89">
        <v>2025</v>
      </c>
      <c r="K5733" s="91" t="s">
        <v>19</v>
      </c>
    </row>
    <row r="5734" spans="2:11" ht="14.1" customHeight="1" thickBot="1" x14ac:dyDescent="0.45">
      <c r="B5734" s="90"/>
      <c r="C5734" s="90"/>
      <c r="D5734" s="48" t="s">
        <v>5410</v>
      </c>
      <c r="E5734" s="90"/>
      <c r="F5734" s="90"/>
      <c r="G5734" s="90"/>
      <c r="H5734" s="90"/>
      <c r="I5734" s="90"/>
      <c r="J5734" s="90"/>
      <c r="K5734" s="92"/>
    </row>
    <row r="5735" spans="2:11" ht="15" x14ac:dyDescent="0.4">
      <c r="B5735" s="89">
        <v>2865</v>
      </c>
      <c r="C5735" s="89">
        <v>3361</v>
      </c>
      <c r="D5735" s="20" t="s">
        <v>5411</v>
      </c>
      <c r="E5735" s="89" t="s">
        <v>13</v>
      </c>
      <c r="F5735" s="89" t="s">
        <v>13</v>
      </c>
      <c r="G5735" s="89" t="s">
        <v>29</v>
      </c>
      <c r="H5735" s="89"/>
      <c r="I5735" s="89"/>
      <c r="J5735" s="89">
        <v>2045</v>
      </c>
      <c r="K5735" s="91" t="s">
        <v>19</v>
      </c>
    </row>
    <row r="5736" spans="2:11" ht="14.1" customHeight="1" thickBot="1" x14ac:dyDescent="0.45">
      <c r="B5736" s="90"/>
      <c r="C5736" s="90"/>
      <c r="D5736" s="48" t="s">
        <v>5412</v>
      </c>
      <c r="E5736" s="90"/>
      <c r="F5736" s="90"/>
      <c r="G5736" s="90"/>
      <c r="H5736" s="90"/>
      <c r="I5736" s="90"/>
      <c r="J5736" s="90"/>
      <c r="K5736" s="92"/>
    </row>
    <row r="5737" spans="2:11" ht="15" x14ac:dyDescent="0.4">
      <c r="B5737" s="89">
        <v>2866</v>
      </c>
      <c r="C5737" s="89">
        <v>3362</v>
      </c>
      <c r="D5737" s="20" t="s">
        <v>5413</v>
      </c>
      <c r="E5737" s="89" t="s">
        <v>13</v>
      </c>
      <c r="F5737" s="89" t="s">
        <v>13</v>
      </c>
      <c r="G5737" s="89" t="s">
        <v>228</v>
      </c>
      <c r="H5737" s="89"/>
      <c r="I5737" s="89"/>
      <c r="J5737" s="89">
        <v>2062</v>
      </c>
      <c r="K5737" s="91" t="s">
        <v>19</v>
      </c>
    </row>
    <row r="5738" spans="2:11" ht="14.1" customHeight="1" thickBot="1" x14ac:dyDescent="0.45">
      <c r="B5738" s="90"/>
      <c r="C5738" s="90"/>
      <c r="D5738" s="48" t="s">
        <v>5414</v>
      </c>
      <c r="E5738" s="90"/>
      <c r="F5738" s="90"/>
      <c r="G5738" s="90"/>
      <c r="H5738" s="90"/>
      <c r="I5738" s="90"/>
      <c r="J5738" s="90"/>
      <c r="K5738" s="92"/>
    </row>
    <row r="5739" spans="2:11" ht="15" x14ac:dyDescent="0.4">
      <c r="B5739" s="89">
        <v>2867</v>
      </c>
      <c r="C5739" s="89">
        <v>3363</v>
      </c>
      <c r="D5739" s="20" t="s">
        <v>5415</v>
      </c>
      <c r="E5739" s="89">
        <v>71</v>
      </c>
      <c r="F5739" s="89" t="s">
        <v>13</v>
      </c>
      <c r="G5739" s="89" t="s">
        <v>79</v>
      </c>
      <c r="H5739" s="89"/>
      <c r="I5739" s="89"/>
      <c r="J5739" s="89">
        <v>2141</v>
      </c>
      <c r="K5739" s="91" t="s">
        <v>19</v>
      </c>
    </row>
    <row r="5740" spans="2:11" ht="14.1" customHeight="1" thickBot="1" x14ac:dyDescent="0.45">
      <c r="B5740" s="90"/>
      <c r="C5740" s="90"/>
      <c r="D5740" s="48" t="s">
        <v>5416</v>
      </c>
      <c r="E5740" s="90"/>
      <c r="F5740" s="90"/>
      <c r="G5740" s="90"/>
      <c r="H5740" s="90"/>
      <c r="I5740" s="90"/>
      <c r="J5740" s="90"/>
      <c r="K5740" s="92"/>
    </row>
    <row r="5741" spans="2:11" ht="15" x14ac:dyDescent="0.4">
      <c r="B5741" s="89">
        <v>2868</v>
      </c>
      <c r="C5741" s="89">
        <v>3364</v>
      </c>
      <c r="D5741" s="20" t="s">
        <v>5417</v>
      </c>
      <c r="E5741" s="89" t="s">
        <v>189</v>
      </c>
      <c r="F5741" s="89" t="s">
        <v>13</v>
      </c>
      <c r="G5741" s="89" t="s">
        <v>79</v>
      </c>
      <c r="H5741" s="89"/>
      <c r="I5741" s="89"/>
      <c r="J5741" s="89">
        <v>2135</v>
      </c>
      <c r="K5741" s="91" t="s">
        <v>19</v>
      </c>
    </row>
    <row r="5742" spans="2:11" ht="14.1" customHeight="1" thickBot="1" x14ac:dyDescent="0.45">
      <c r="B5742" s="90"/>
      <c r="C5742" s="90"/>
      <c r="D5742" s="48" t="s">
        <v>5418</v>
      </c>
      <c r="E5742" s="90"/>
      <c r="F5742" s="90"/>
      <c r="G5742" s="90"/>
      <c r="H5742" s="90"/>
      <c r="I5742" s="90"/>
      <c r="J5742" s="90"/>
      <c r="K5742" s="92"/>
    </row>
    <row r="5743" spans="2:11" ht="15" x14ac:dyDescent="0.4">
      <c r="B5743" s="89">
        <v>2869</v>
      </c>
      <c r="C5743" s="89">
        <v>3365</v>
      </c>
      <c r="D5743" s="20" t="s">
        <v>5419</v>
      </c>
      <c r="E5743" s="89" t="s">
        <v>13</v>
      </c>
      <c r="F5743" s="89" t="s">
        <v>13</v>
      </c>
      <c r="G5743" s="89" t="s">
        <v>85</v>
      </c>
      <c r="H5743" s="89"/>
      <c r="I5743" s="89"/>
      <c r="J5743" s="89">
        <v>2069</v>
      </c>
      <c r="K5743" s="91" t="s">
        <v>19</v>
      </c>
    </row>
    <row r="5744" spans="2:11" ht="14.1" customHeight="1" thickBot="1" x14ac:dyDescent="0.45">
      <c r="B5744" s="90"/>
      <c r="C5744" s="90"/>
      <c r="D5744" s="48" t="s">
        <v>5420</v>
      </c>
      <c r="E5744" s="90"/>
      <c r="F5744" s="90"/>
      <c r="G5744" s="90"/>
      <c r="H5744" s="90"/>
      <c r="I5744" s="90"/>
      <c r="J5744" s="90"/>
      <c r="K5744" s="92"/>
    </row>
    <row r="5745" spans="2:11" ht="15" x14ac:dyDescent="0.4">
      <c r="B5745" s="89">
        <v>2870</v>
      </c>
      <c r="C5745" s="89">
        <v>3366</v>
      </c>
      <c r="D5745" s="20" t="s">
        <v>5421</v>
      </c>
      <c r="E5745" s="89" t="s">
        <v>13</v>
      </c>
      <c r="F5745" s="89" t="s">
        <v>13</v>
      </c>
      <c r="G5745" s="89" t="s">
        <v>79</v>
      </c>
      <c r="H5745" s="89"/>
      <c r="I5745" s="89"/>
      <c r="J5745" s="89">
        <v>2062</v>
      </c>
      <c r="K5745" s="91" t="s">
        <v>19</v>
      </c>
    </row>
    <row r="5746" spans="2:11" ht="14.1" customHeight="1" thickBot="1" x14ac:dyDescent="0.45">
      <c r="B5746" s="90"/>
      <c r="C5746" s="90"/>
      <c r="D5746" s="48" t="s">
        <v>5422</v>
      </c>
      <c r="E5746" s="90"/>
      <c r="F5746" s="90"/>
      <c r="G5746" s="90"/>
      <c r="H5746" s="90"/>
      <c r="I5746" s="90"/>
      <c r="J5746" s="90"/>
      <c r="K5746" s="92"/>
    </row>
    <row r="5747" spans="2:11" ht="15" x14ac:dyDescent="0.4">
      <c r="B5747" s="89">
        <v>2871</v>
      </c>
      <c r="C5747" s="89">
        <v>3367</v>
      </c>
      <c r="D5747" s="20" t="s">
        <v>5423</v>
      </c>
      <c r="E5747" s="89" t="s">
        <v>13</v>
      </c>
      <c r="F5747" s="89" t="s">
        <v>13</v>
      </c>
      <c r="G5747" s="89" t="s">
        <v>29</v>
      </c>
      <c r="H5747" s="89"/>
      <c r="I5747" s="89"/>
      <c r="J5747" s="89">
        <v>2066</v>
      </c>
      <c r="K5747" s="91" t="s">
        <v>19</v>
      </c>
    </row>
    <row r="5748" spans="2:11" ht="14.1" customHeight="1" thickBot="1" x14ac:dyDescent="0.45">
      <c r="B5748" s="90"/>
      <c r="C5748" s="90"/>
      <c r="D5748" s="48" t="s">
        <v>5424</v>
      </c>
      <c r="E5748" s="90"/>
      <c r="F5748" s="90"/>
      <c r="G5748" s="90"/>
      <c r="H5748" s="90"/>
      <c r="I5748" s="90"/>
      <c r="J5748" s="90"/>
      <c r="K5748" s="92"/>
    </row>
    <row r="5749" spans="2:11" ht="15" x14ac:dyDescent="0.4">
      <c r="B5749" s="89">
        <v>2872</v>
      </c>
      <c r="C5749" s="89">
        <v>3368</v>
      </c>
      <c r="D5749" s="20" t="s">
        <v>5425</v>
      </c>
      <c r="E5749" s="89">
        <v>89</v>
      </c>
      <c r="F5749" s="89" t="s">
        <v>13</v>
      </c>
      <c r="G5749" s="89" t="s">
        <v>323</v>
      </c>
      <c r="H5749" s="89"/>
      <c r="I5749" s="89"/>
      <c r="J5749" s="89">
        <v>2046</v>
      </c>
      <c r="K5749" s="91" t="s">
        <v>19</v>
      </c>
    </row>
    <row r="5750" spans="2:11" ht="14.1" customHeight="1" thickBot="1" x14ac:dyDescent="0.45">
      <c r="B5750" s="90"/>
      <c r="C5750" s="90"/>
      <c r="D5750" s="48" t="s">
        <v>5426</v>
      </c>
      <c r="E5750" s="90"/>
      <c r="F5750" s="90"/>
      <c r="G5750" s="90"/>
      <c r="H5750" s="90"/>
      <c r="I5750" s="90"/>
      <c r="J5750" s="90"/>
      <c r="K5750" s="92"/>
    </row>
    <row r="5751" spans="2:11" ht="15" x14ac:dyDescent="0.4">
      <c r="B5751" s="89">
        <v>2873</v>
      </c>
      <c r="C5751" s="89">
        <v>3369</v>
      </c>
      <c r="D5751" s="20" t="s">
        <v>5427</v>
      </c>
      <c r="E5751" s="89">
        <v>82</v>
      </c>
      <c r="F5751" s="89" t="s">
        <v>13</v>
      </c>
      <c r="G5751" s="89" t="s">
        <v>116</v>
      </c>
      <c r="H5751" s="89"/>
      <c r="I5751" s="89"/>
      <c r="J5751" s="89">
        <v>2064</v>
      </c>
      <c r="K5751" s="91" t="s">
        <v>15</v>
      </c>
    </row>
    <row r="5752" spans="2:11" ht="14.1" customHeight="1" thickBot="1" x14ac:dyDescent="0.45">
      <c r="B5752" s="90"/>
      <c r="C5752" s="90"/>
      <c r="D5752" s="48" t="s">
        <v>5428</v>
      </c>
      <c r="E5752" s="90"/>
      <c r="F5752" s="90"/>
      <c r="G5752" s="90"/>
      <c r="H5752" s="90"/>
      <c r="I5752" s="90"/>
      <c r="J5752" s="90"/>
      <c r="K5752" s="92"/>
    </row>
    <row r="5753" spans="2:11" ht="15" x14ac:dyDescent="0.4">
      <c r="B5753" s="89">
        <v>2874</v>
      </c>
      <c r="C5753" s="89">
        <v>3370</v>
      </c>
      <c r="D5753" s="20" t="s">
        <v>5429</v>
      </c>
      <c r="E5753" s="89">
        <v>47</v>
      </c>
      <c r="F5753" s="89" t="s">
        <v>13</v>
      </c>
      <c r="G5753" s="89" t="s">
        <v>116</v>
      </c>
      <c r="H5753" s="89"/>
      <c r="I5753" s="89"/>
      <c r="J5753" s="89">
        <v>2084</v>
      </c>
      <c r="K5753" s="91" t="s">
        <v>15</v>
      </c>
    </row>
    <row r="5754" spans="2:11" ht="14.1" customHeight="1" thickBot="1" x14ac:dyDescent="0.45">
      <c r="B5754" s="90"/>
      <c r="C5754" s="90"/>
      <c r="D5754" s="48" t="s">
        <v>5430</v>
      </c>
      <c r="E5754" s="90"/>
      <c r="F5754" s="90"/>
      <c r="G5754" s="90"/>
      <c r="H5754" s="90"/>
      <c r="I5754" s="90"/>
      <c r="J5754" s="90"/>
      <c r="K5754" s="92"/>
    </row>
    <row r="5755" spans="2:11" ht="15" x14ac:dyDescent="0.4">
      <c r="B5755" s="89">
        <v>2875</v>
      </c>
      <c r="C5755" s="89">
        <v>3371</v>
      </c>
      <c r="D5755" s="20" t="s">
        <v>5431</v>
      </c>
      <c r="E5755" s="89">
        <v>80</v>
      </c>
      <c r="F5755" s="89" t="s">
        <v>13</v>
      </c>
      <c r="G5755" s="89" t="s">
        <v>1050</v>
      </c>
      <c r="H5755" s="89"/>
      <c r="I5755" s="89"/>
      <c r="J5755" s="89">
        <v>2116</v>
      </c>
      <c r="K5755" s="91" t="s">
        <v>19</v>
      </c>
    </row>
    <row r="5756" spans="2:11" ht="14.1" customHeight="1" thickBot="1" x14ac:dyDescent="0.45">
      <c r="B5756" s="90"/>
      <c r="C5756" s="90"/>
      <c r="D5756" s="48" t="s">
        <v>5432</v>
      </c>
      <c r="E5756" s="90"/>
      <c r="F5756" s="90"/>
      <c r="G5756" s="90"/>
      <c r="H5756" s="90"/>
      <c r="I5756" s="90"/>
      <c r="J5756" s="90"/>
      <c r="K5756" s="92"/>
    </row>
    <row r="5757" spans="2:11" ht="15" x14ac:dyDescent="0.4">
      <c r="B5757" s="89">
        <v>2876</v>
      </c>
      <c r="C5757" s="89">
        <v>3372</v>
      </c>
      <c r="D5757" s="20" t="s">
        <v>5433</v>
      </c>
      <c r="E5757" s="89">
        <v>84</v>
      </c>
      <c r="F5757" s="89" t="s">
        <v>13</v>
      </c>
      <c r="G5757" s="89" t="s">
        <v>435</v>
      </c>
      <c r="H5757" s="89"/>
      <c r="I5757" s="89"/>
      <c r="J5757" s="89">
        <v>2102</v>
      </c>
      <c r="K5757" s="91" t="s">
        <v>15</v>
      </c>
    </row>
    <row r="5758" spans="2:11" ht="14.1" customHeight="1" thickBot="1" x14ac:dyDescent="0.45">
      <c r="B5758" s="90"/>
      <c r="C5758" s="90"/>
      <c r="D5758" s="48" t="s">
        <v>5434</v>
      </c>
      <c r="E5758" s="90"/>
      <c r="F5758" s="90"/>
      <c r="G5758" s="90"/>
      <c r="H5758" s="90"/>
      <c r="I5758" s="90"/>
      <c r="J5758" s="90"/>
      <c r="K5758" s="92"/>
    </row>
    <row r="5759" spans="2:11" ht="15" x14ac:dyDescent="0.4">
      <c r="B5759" s="89">
        <v>2877</v>
      </c>
      <c r="C5759" s="89">
        <v>3373</v>
      </c>
      <c r="D5759" s="20" t="s">
        <v>5435</v>
      </c>
      <c r="E5759" s="89">
        <v>90</v>
      </c>
      <c r="F5759" s="89" t="s">
        <v>13</v>
      </c>
      <c r="G5759" s="89" t="s">
        <v>435</v>
      </c>
      <c r="H5759" s="89"/>
      <c r="I5759" s="89"/>
      <c r="J5759" s="89">
        <v>2096</v>
      </c>
      <c r="K5759" s="91" t="s">
        <v>19</v>
      </c>
    </row>
    <row r="5760" spans="2:11" ht="14.1" customHeight="1" thickBot="1" x14ac:dyDescent="0.45">
      <c r="B5760" s="90"/>
      <c r="C5760" s="90"/>
      <c r="D5760" s="48" t="s">
        <v>5436</v>
      </c>
      <c r="E5760" s="90"/>
      <c r="F5760" s="90"/>
      <c r="G5760" s="90"/>
      <c r="H5760" s="90"/>
      <c r="I5760" s="90"/>
      <c r="J5760" s="90"/>
      <c r="K5760" s="92"/>
    </row>
    <row r="5761" spans="2:11" ht="15" x14ac:dyDescent="0.4">
      <c r="B5761" s="89">
        <v>2878</v>
      </c>
      <c r="C5761" s="89">
        <v>3842</v>
      </c>
      <c r="D5761" s="20" t="s">
        <v>5437</v>
      </c>
      <c r="E5761" s="89" t="s">
        <v>5438</v>
      </c>
      <c r="F5761" s="89" t="s">
        <v>13</v>
      </c>
      <c r="G5761" s="89" t="s">
        <v>29</v>
      </c>
      <c r="H5761" s="89"/>
      <c r="I5761" s="89"/>
      <c r="J5761" s="89">
        <v>2115</v>
      </c>
      <c r="K5761" s="91" t="s">
        <v>19</v>
      </c>
    </row>
    <row r="5762" spans="2:11" ht="14.1" customHeight="1" thickBot="1" x14ac:dyDescent="0.45">
      <c r="B5762" s="90"/>
      <c r="C5762" s="90"/>
      <c r="D5762" s="48" t="s">
        <v>5439</v>
      </c>
      <c r="E5762" s="90"/>
      <c r="F5762" s="90"/>
      <c r="G5762" s="90"/>
      <c r="H5762" s="90"/>
      <c r="I5762" s="90"/>
      <c r="J5762" s="90"/>
      <c r="K5762" s="92"/>
    </row>
    <row r="5763" spans="2:11" ht="15" x14ac:dyDescent="0.4">
      <c r="B5763" s="89">
        <v>2879</v>
      </c>
      <c r="C5763" s="89">
        <v>3374</v>
      </c>
      <c r="D5763" s="20" t="s">
        <v>5440</v>
      </c>
      <c r="E5763" s="89" t="s">
        <v>137</v>
      </c>
      <c r="F5763" s="89" t="s">
        <v>13</v>
      </c>
      <c r="G5763" s="89" t="s">
        <v>85</v>
      </c>
      <c r="H5763" s="89"/>
      <c r="I5763" s="89"/>
      <c r="J5763" s="89">
        <v>2085</v>
      </c>
      <c r="K5763" s="91" t="s">
        <v>19</v>
      </c>
    </row>
    <row r="5764" spans="2:11" ht="14.1" customHeight="1" thickBot="1" x14ac:dyDescent="0.45">
      <c r="B5764" s="90"/>
      <c r="C5764" s="90"/>
      <c r="D5764" s="48" t="s">
        <v>5441</v>
      </c>
      <c r="E5764" s="90"/>
      <c r="F5764" s="90"/>
      <c r="G5764" s="90"/>
      <c r="H5764" s="90"/>
      <c r="I5764" s="90"/>
      <c r="J5764" s="90"/>
      <c r="K5764" s="92"/>
    </row>
    <row r="5765" spans="2:11" ht="15" x14ac:dyDescent="0.4">
      <c r="B5765" s="89">
        <v>2880</v>
      </c>
      <c r="C5765" s="89">
        <v>3375</v>
      </c>
      <c r="D5765" s="20" t="s">
        <v>5442</v>
      </c>
      <c r="E5765" s="89">
        <v>80</v>
      </c>
      <c r="F5765" s="89" t="s">
        <v>134</v>
      </c>
      <c r="G5765" s="89" t="s">
        <v>29</v>
      </c>
      <c r="H5765" s="89">
        <v>8</v>
      </c>
      <c r="I5765" s="89">
        <v>-2</v>
      </c>
      <c r="J5765" s="89">
        <v>2493</v>
      </c>
      <c r="K5765" s="91" t="s">
        <v>15</v>
      </c>
    </row>
    <row r="5766" spans="2:11" ht="14.1" customHeight="1" thickBot="1" x14ac:dyDescent="0.45">
      <c r="B5766" s="90"/>
      <c r="C5766" s="90"/>
      <c r="D5766" s="48" t="s">
        <v>5443</v>
      </c>
      <c r="E5766" s="90"/>
      <c r="F5766" s="90"/>
      <c r="G5766" s="90"/>
      <c r="H5766" s="90"/>
      <c r="I5766" s="90"/>
      <c r="J5766" s="90"/>
      <c r="K5766" s="92"/>
    </row>
    <row r="5767" spans="2:11" ht="15" x14ac:dyDescent="0.4">
      <c r="B5767" s="89">
        <v>2881</v>
      </c>
      <c r="C5767" s="89">
        <v>3376</v>
      </c>
      <c r="D5767" s="20" t="s">
        <v>5444</v>
      </c>
      <c r="E5767" s="89">
        <v>41</v>
      </c>
      <c r="F5767" s="89" t="s">
        <v>13</v>
      </c>
      <c r="G5767" s="89" t="s">
        <v>32</v>
      </c>
      <c r="H5767" s="89"/>
      <c r="I5767" s="89"/>
      <c r="J5767" s="89">
        <v>2113</v>
      </c>
      <c r="K5767" s="91" t="s">
        <v>19</v>
      </c>
    </row>
    <row r="5768" spans="2:11" ht="14.1" customHeight="1" thickBot="1" x14ac:dyDescent="0.45">
      <c r="B5768" s="90"/>
      <c r="C5768" s="90"/>
      <c r="D5768" s="48" t="s">
        <v>5445</v>
      </c>
      <c r="E5768" s="90"/>
      <c r="F5768" s="90"/>
      <c r="G5768" s="90"/>
      <c r="H5768" s="90"/>
      <c r="I5768" s="90"/>
      <c r="J5768" s="90"/>
      <c r="K5768" s="92"/>
    </row>
    <row r="5769" spans="2:11" ht="15" x14ac:dyDescent="0.4">
      <c r="B5769" s="89">
        <v>2882</v>
      </c>
      <c r="C5769" s="89">
        <v>3377</v>
      </c>
      <c r="D5769" s="20" t="s">
        <v>5446</v>
      </c>
      <c r="E5769" s="89">
        <v>97</v>
      </c>
      <c r="F5769" s="89" t="s">
        <v>13</v>
      </c>
      <c r="G5769" s="89" t="s">
        <v>435</v>
      </c>
      <c r="H5769" s="89"/>
      <c r="I5769" s="89"/>
      <c r="J5769" s="89">
        <v>2126</v>
      </c>
      <c r="K5769" s="91" t="s">
        <v>19</v>
      </c>
    </row>
    <row r="5770" spans="2:11" ht="14.1" customHeight="1" thickBot="1" x14ac:dyDescent="0.45">
      <c r="B5770" s="90"/>
      <c r="C5770" s="90"/>
      <c r="D5770" s="48" t="s">
        <v>5447</v>
      </c>
      <c r="E5770" s="90"/>
      <c r="F5770" s="90"/>
      <c r="G5770" s="90"/>
      <c r="H5770" s="90"/>
      <c r="I5770" s="90"/>
      <c r="J5770" s="90"/>
      <c r="K5770" s="92"/>
    </row>
    <row r="5771" spans="2:11" ht="15" x14ac:dyDescent="0.4">
      <c r="B5771" s="89">
        <v>2883</v>
      </c>
      <c r="C5771" s="89">
        <v>3378</v>
      </c>
      <c r="D5771" s="20" t="s">
        <v>5448</v>
      </c>
      <c r="E5771" s="89">
        <v>65</v>
      </c>
      <c r="F5771" s="89" t="s">
        <v>13</v>
      </c>
      <c r="G5771" s="89" t="s">
        <v>32</v>
      </c>
      <c r="H5771" s="89"/>
      <c r="I5771" s="89"/>
      <c r="J5771" s="89">
        <v>2097</v>
      </c>
      <c r="K5771" s="91" t="s">
        <v>19</v>
      </c>
    </row>
    <row r="5772" spans="2:11" ht="15" customHeight="1" thickBot="1" x14ac:dyDescent="0.45">
      <c r="B5772" s="90"/>
      <c r="C5772" s="90"/>
      <c r="D5772" s="48" t="s">
        <v>5449</v>
      </c>
      <c r="E5772" s="90"/>
      <c r="F5772" s="90"/>
      <c r="G5772" s="90"/>
      <c r="H5772" s="90"/>
      <c r="I5772" s="90"/>
      <c r="J5772" s="90"/>
      <c r="K5772" s="92"/>
    </row>
    <row r="5773" spans="2:11" ht="15" x14ac:dyDescent="0.4">
      <c r="B5773" s="89">
        <v>2884</v>
      </c>
      <c r="C5773" s="89">
        <v>3798</v>
      </c>
      <c r="D5773" s="20" t="s">
        <v>5450</v>
      </c>
      <c r="E5773" s="89" t="s">
        <v>13</v>
      </c>
      <c r="F5773" s="89" t="s">
        <v>13</v>
      </c>
      <c r="G5773" s="89" t="s">
        <v>39</v>
      </c>
      <c r="H5773" s="89"/>
      <c r="I5773" s="89"/>
      <c r="J5773" s="89">
        <v>2105</v>
      </c>
      <c r="K5773" s="91" t="s">
        <v>19</v>
      </c>
    </row>
    <row r="5774" spans="2:11" ht="15" customHeight="1" thickBot="1" x14ac:dyDescent="0.45">
      <c r="B5774" s="90"/>
      <c r="C5774" s="90"/>
      <c r="D5774" s="48" t="s">
        <v>5451</v>
      </c>
      <c r="E5774" s="90"/>
      <c r="F5774" s="90"/>
      <c r="G5774" s="90"/>
      <c r="H5774" s="90"/>
      <c r="I5774" s="90"/>
      <c r="J5774" s="90"/>
      <c r="K5774" s="92"/>
    </row>
    <row r="5775" spans="2:11" ht="15" x14ac:dyDescent="0.4">
      <c r="B5775" s="89">
        <v>2885</v>
      </c>
      <c r="C5775" s="89">
        <v>3379</v>
      </c>
      <c r="D5775" s="20" t="s">
        <v>5452</v>
      </c>
      <c r="E5775" s="89" t="s">
        <v>137</v>
      </c>
      <c r="F5775" s="89" t="s">
        <v>13</v>
      </c>
      <c r="G5775" s="89" t="s">
        <v>29</v>
      </c>
      <c r="H5775" s="89"/>
      <c r="I5775" s="89"/>
      <c r="J5775" s="89">
        <v>2078</v>
      </c>
      <c r="K5775" s="91" t="s">
        <v>19</v>
      </c>
    </row>
    <row r="5776" spans="2:11" ht="15" customHeight="1" thickBot="1" x14ac:dyDescent="0.45">
      <c r="B5776" s="90"/>
      <c r="C5776" s="90"/>
      <c r="D5776" s="48" t="s">
        <v>5453</v>
      </c>
      <c r="E5776" s="90"/>
      <c r="F5776" s="90"/>
      <c r="G5776" s="90"/>
      <c r="H5776" s="90"/>
      <c r="I5776" s="90"/>
      <c r="J5776" s="90"/>
      <c r="K5776" s="92"/>
    </row>
    <row r="5777" spans="2:11" ht="15" x14ac:dyDescent="0.4">
      <c r="B5777" s="89">
        <v>2886</v>
      </c>
      <c r="C5777" s="89">
        <v>3380</v>
      </c>
      <c r="D5777" s="20" t="s">
        <v>5454</v>
      </c>
      <c r="E5777" s="89" t="s">
        <v>13</v>
      </c>
      <c r="F5777" s="89" t="s">
        <v>13</v>
      </c>
      <c r="G5777" s="89" t="s">
        <v>469</v>
      </c>
      <c r="H5777" s="89"/>
      <c r="I5777" s="89"/>
      <c r="J5777" s="89">
        <v>1992</v>
      </c>
      <c r="K5777" s="91" t="s">
        <v>19</v>
      </c>
    </row>
    <row r="5778" spans="2:11" ht="15" customHeight="1" thickBot="1" x14ac:dyDescent="0.45">
      <c r="B5778" s="90"/>
      <c r="C5778" s="90"/>
      <c r="D5778" s="48" t="s">
        <v>5455</v>
      </c>
      <c r="E5778" s="90"/>
      <c r="F5778" s="90"/>
      <c r="G5778" s="90"/>
      <c r="H5778" s="90"/>
      <c r="I5778" s="90"/>
      <c r="J5778" s="90"/>
      <c r="K5778" s="92"/>
    </row>
    <row r="5779" spans="2:11" ht="15" x14ac:dyDescent="0.4">
      <c r="B5779" s="89">
        <v>2887</v>
      </c>
      <c r="C5779" s="89">
        <v>3381</v>
      </c>
      <c r="D5779" s="20" t="s">
        <v>5456</v>
      </c>
      <c r="E5779" s="89">
        <v>89</v>
      </c>
      <c r="F5779" s="89" t="s">
        <v>13</v>
      </c>
      <c r="G5779" s="89" t="s">
        <v>29</v>
      </c>
      <c r="H5779" s="89"/>
      <c r="I5779" s="89"/>
      <c r="J5779" s="89">
        <v>2030</v>
      </c>
      <c r="K5779" s="91" t="s">
        <v>19</v>
      </c>
    </row>
    <row r="5780" spans="2:11" ht="15" customHeight="1" thickBot="1" x14ac:dyDescent="0.45">
      <c r="B5780" s="90"/>
      <c r="C5780" s="90"/>
      <c r="D5780" s="48" t="s">
        <v>5457</v>
      </c>
      <c r="E5780" s="90"/>
      <c r="F5780" s="90"/>
      <c r="G5780" s="90"/>
      <c r="H5780" s="90"/>
      <c r="I5780" s="90"/>
      <c r="J5780" s="90"/>
      <c r="K5780" s="92"/>
    </row>
    <row r="5781" spans="2:11" ht="15" x14ac:dyDescent="0.4">
      <c r="B5781" s="89">
        <v>2888</v>
      </c>
      <c r="C5781" s="89">
        <v>3382</v>
      </c>
      <c r="D5781" s="20" t="s">
        <v>5458</v>
      </c>
      <c r="E5781" s="89">
        <v>85</v>
      </c>
      <c r="F5781" s="89" t="s">
        <v>13</v>
      </c>
      <c r="G5781" s="89" t="s">
        <v>29</v>
      </c>
      <c r="H5781" s="89"/>
      <c r="I5781" s="89"/>
      <c r="J5781" s="89">
        <v>2058</v>
      </c>
      <c r="K5781" s="91" t="s">
        <v>19</v>
      </c>
    </row>
    <row r="5782" spans="2:11" ht="15" customHeight="1" thickBot="1" x14ac:dyDescent="0.45">
      <c r="B5782" s="90"/>
      <c r="C5782" s="90"/>
      <c r="D5782" s="48" t="s">
        <v>5459</v>
      </c>
      <c r="E5782" s="90"/>
      <c r="F5782" s="90"/>
      <c r="G5782" s="90"/>
      <c r="H5782" s="90"/>
      <c r="I5782" s="90"/>
      <c r="J5782" s="90"/>
      <c r="K5782" s="92"/>
    </row>
    <row r="5783" spans="2:11" ht="15" x14ac:dyDescent="0.4">
      <c r="B5783" s="89">
        <v>2889</v>
      </c>
      <c r="C5783" s="89">
        <v>3383</v>
      </c>
      <c r="D5783" s="20" t="s">
        <v>6137</v>
      </c>
      <c r="E5783" s="89" t="s">
        <v>510</v>
      </c>
      <c r="F5783" s="89" t="s">
        <v>134</v>
      </c>
      <c r="G5783" s="89" t="s">
        <v>292</v>
      </c>
      <c r="H5783" s="89">
        <f>8+10+11+8</f>
        <v>37</v>
      </c>
      <c r="I5783" s="89">
        <f>-3+28+11+19</f>
        <v>55</v>
      </c>
      <c r="J5783" s="89">
        <v>2432</v>
      </c>
      <c r="K5783" s="91" t="s">
        <v>15</v>
      </c>
    </row>
    <row r="5784" spans="2:11" ht="14.1" customHeight="1" thickBot="1" x14ac:dyDescent="0.45">
      <c r="B5784" s="90"/>
      <c r="C5784" s="90"/>
      <c r="D5784" s="48" t="s">
        <v>5460</v>
      </c>
      <c r="E5784" s="90"/>
      <c r="F5784" s="90"/>
      <c r="G5784" s="90"/>
      <c r="H5784" s="90"/>
      <c r="I5784" s="90"/>
      <c r="J5784" s="90"/>
      <c r="K5784" s="92"/>
    </row>
    <row r="5785" spans="2:11" ht="15" x14ac:dyDescent="0.4">
      <c r="B5785" s="89">
        <v>2890</v>
      </c>
      <c r="C5785" s="89">
        <v>3384</v>
      </c>
      <c r="D5785" s="20" t="s">
        <v>5461</v>
      </c>
      <c r="E5785" s="89">
        <v>90</v>
      </c>
      <c r="F5785" s="89" t="s">
        <v>13</v>
      </c>
      <c r="G5785" s="89" t="s">
        <v>39</v>
      </c>
      <c r="H5785" s="89"/>
      <c r="I5785" s="89"/>
      <c r="J5785" s="89">
        <v>2073</v>
      </c>
      <c r="K5785" s="91" t="s">
        <v>19</v>
      </c>
    </row>
    <row r="5786" spans="2:11" ht="14.1" customHeight="1" thickBot="1" x14ac:dyDescent="0.45">
      <c r="B5786" s="90"/>
      <c r="C5786" s="90"/>
      <c r="D5786" s="48" t="s">
        <v>5462</v>
      </c>
      <c r="E5786" s="90"/>
      <c r="F5786" s="90"/>
      <c r="G5786" s="90"/>
      <c r="H5786" s="90"/>
      <c r="I5786" s="90"/>
      <c r="J5786" s="90"/>
      <c r="K5786" s="92"/>
    </row>
    <row r="5787" spans="2:11" ht="15" x14ac:dyDescent="0.4">
      <c r="B5787" s="89">
        <v>2891</v>
      </c>
      <c r="C5787" s="89">
        <v>3385</v>
      </c>
      <c r="D5787" s="20" t="s">
        <v>5463</v>
      </c>
      <c r="E5787" s="89">
        <v>62</v>
      </c>
      <c r="F5787" s="89" t="s">
        <v>57</v>
      </c>
      <c r="G5787" s="89" t="s">
        <v>116</v>
      </c>
      <c r="H5787" s="89"/>
      <c r="I5787" s="89"/>
      <c r="J5787" s="89">
        <v>2235</v>
      </c>
      <c r="K5787" s="91" t="s">
        <v>15</v>
      </c>
    </row>
    <row r="5788" spans="2:11" ht="14.1" customHeight="1" thickBot="1" x14ac:dyDescent="0.45">
      <c r="B5788" s="90"/>
      <c r="C5788" s="90"/>
      <c r="D5788" s="48" t="s">
        <v>5464</v>
      </c>
      <c r="E5788" s="90"/>
      <c r="F5788" s="90"/>
      <c r="G5788" s="90"/>
      <c r="H5788" s="90"/>
      <c r="I5788" s="90"/>
      <c r="J5788" s="90"/>
      <c r="K5788" s="92"/>
    </row>
    <row r="5789" spans="2:11" ht="15" x14ac:dyDescent="0.4">
      <c r="B5789" s="89">
        <v>2892</v>
      </c>
      <c r="C5789" s="89">
        <v>3386</v>
      </c>
      <c r="D5789" s="20" t="s">
        <v>5465</v>
      </c>
      <c r="E5789" s="89">
        <v>78</v>
      </c>
      <c r="F5789" s="89" t="s">
        <v>13</v>
      </c>
      <c r="G5789" s="89" t="s">
        <v>116</v>
      </c>
      <c r="H5789" s="89"/>
      <c r="I5789" s="89"/>
      <c r="J5789" s="89">
        <v>2093</v>
      </c>
      <c r="K5789" s="91" t="s">
        <v>15</v>
      </c>
    </row>
    <row r="5790" spans="2:11" ht="14.1" customHeight="1" thickBot="1" x14ac:dyDescent="0.45">
      <c r="B5790" s="90"/>
      <c r="C5790" s="90"/>
      <c r="D5790" s="48" t="s">
        <v>5466</v>
      </c>
      <c r="E5790" s="90"/>
      <c r="F5790" s="90"/>
      <c r="G5790" s="90"/>
      <c r="H5790" s="90"/>
      <c r="I5790" s="90"/>
      <c r="J5790" s="90"/>
      <c r="K5790" s="92"/>
    </row>
    <row r="5791" spans="2:11" ht="14.1" customHeight="1" x14ac:dyDescent="0.4">
      <c r="B5791" s="89">
        <v>2893</v>
      </c>
      <c r="C5791" s="89">
        <v>3959</v>
      </c>
      <c r="D5791" s="20" t="s">
        <v>5467</v>
      </c>
      <c r="E5791" s="89" t="s">
        <v>13</v>
      </c>
      <c r="F5791" s="89" t="s">
        <v>13</v>
      </c>
      <c r="G5791" s="89" t="s">
        <v>22</v>
      </c>
      <c r="H5791" s="89"/>
      <c r="I5791" s="89"/>
      <c r="J5791" s="89">
        <v>2070</v>
      </c>
      <c r="K5791" s="91" t="s">
        <v>15</v>
      </c>
    </row>
    <row r="5792" spans="2:11" ht="14.1" customHeight="1" thickBot="1" x14ac:dyDescent="0.45">
      <c r="B5792" s="90"/>
      <c r="C5792" s="90"/>
      <c r="D5792" s="48" t="s">
        <v>5468</v>
      </c>
      <c r="E5792" s="90"/>
      <c r="F5792" s="90"/>
      <c r="G5792" s="90"/>
      <c r="H5792" s="90"/>
      <c r="I5792" s="90"/>
      <c r="J5792" s="90"/>
      <c r="K5792" s="92"/>
    </row>
    <row r="5793" spans="2:11" ht="14.1" customHeight="1" x14ac:dyDescent="0.4">
      <c r="B5793" s="89">
        <v>2894</v>
      </c>
      <c r="C5793" s="89">
        <v>3387</v>
      </c>
      <c r="D5793" s="20" t="s">
        <v>5469</v>
      </c>
      <c r="E5793" s="89" t="s">
        <v>13</v>
      </c>
      <c r="F5793" s="89" t="s">
        <v>13</v>
      </c>
      <c r="G5793" s="89" t="s">
        <v>1268</v>
      </c>
      <c r="H5793" s="89"/>
      <c r="I5793" s="89"/>
      <c r="J5793" s="89">
        <v>1985</v>
      </c>
      <c r="K5793" s="91" t="s">
        <v>19</v>
      </c>
    </row>
    <row r="5794" spans="2:11" ht="14.1" customHeight="1" thickBot="1" x14ac:dyDescent="0.45">
      <c r="B5794" s="90"/>
      <c r="C5794" s="90"/>
      <c r="D5794" s="48" t="s">
        <v>5470</v>
      </c>
      <c r="E5794" s="90"/>
      <c r="F5794" s="90"/>
      <c r="G5794" s="90"/>
      <c r="H5794" s="90"/>
      <c r="I5794" s="90"/>
      <c r="J5794" s="90"/>
      <c r="K5794" s="92"/>
    </row>
    <row r="5795" spans="2:11" ht="14.1" customHeight="1" x14ac:dyDescent="0.4">
      <c r="B5795" s="89">
        <v>2895</v>
      </c>
      <c r="C5795" s="89">
        <v>3388</v>
      </c>
      <c r="D5795" s="20" t="s">
        <v>5471</v>
      </c>
      <c r="E5795" s="89">
        <v>95</v>
      </c>
      <c r="F5795" s="89" t="s">
        <v>13</v>
      </c>
      <c r="G5795" s="89" t="s">
        <v>85</v>
      </c>
      <c r="H5795" s="89"/>
      <c r="I5795" s="89"/>
      <c r="J5795" s="89">
        <v>2066</v>
      </c>
      <c r="K5795" s="91" t="s">
        <v>19</v>
      </c>
    </row>
    <row r="5796" spans="2:11" ht="14.1" customHeight="1" thickBot="1" x14ac:dyDescent="0.45">
      <c r="B5796" s="90"/>
      <c r="C5796" s="90"/>
      <c r="D5796" s="48" t="s">
        <v>5472</v>
      </c>
      <c r="E5796" s="90"/>
      <c r="F5796" s="90"/>
      <c r="G5796" s="90"/>
      <c r="H5796" s="90"/>
      <c r="I5796" s="90"/>
      <c r="J5796" s="90"/>
      <c r="K5796" s="92"/>
    </row>
    <row r="5797" spans="2:11" ht="14.1" customHeight="1" x14ac:dyDescent="0.4">
      <c r="B5797" s="89">
        <v>2896</v>
      </c>
      <c r="C5797" s="89">
        <v>3389</v>
      </c>
      <c r="D5797" s="20" t="s">
        <v>5473</v>
      </c>
      <c r="E5797" s="89" t="s">
        <v>13</v>
      </c>
      <c r="F5797" s="89" t="s">
        <v>13</v>
      </c>
      <c r="G5797" s="89" t="s">
        <v>29</v>
      </c>
      <c r="H5797" s="89"/>
      <c r="I5797" s="89"/>
      <c r="J5797" s="89">
        <v>2041</v>
      </c>
      <c r="K5797" s="91" t="s">
        <v>19</v>
      </c>
    </row>
    <row r="5798" spans="2:11" ht="14.1" customHeight="1" thickBot="1" x14ac:dyDescent="0.45">
      <c r="B5798" s="90"/>
      <c r="C5798" s="90"/>
      <c r="D5798" s="48" t="s">
        <v>5474</v>
      </c>
      <c r="E5798" s="90"/>
      <c r="F5798" s="90"/>
      <c r="G5798" s="90"/>
      <c r="H5798" s="90"/>
      <c r="I5798" s="90"/>
      <c r="J5798" s="90"/>
      <c r="K5798" s="92"/>
    </row>
    <row r="5799" spans="2:11" ht="14.1" customHeight="1" x14ac:dyDescent="0.4">
      <c r="B5799" s="89">
        <v>2897</v>
      </c>
      <c r="C5799" s="89">
        <v>3390</v>
      </c>
      <c r="D5799" s="20" t="s">
        <v>5475</v>
      </c>
      <c r="E5799" s="89" t="s">
        <v>13</v>
      </c>
      <c r="F5799" s="89" t="s">
        <v>13</v>
      </c>
      <c r="G5799" s="89" t="s">
        <v>39</v>
      </c>
      <c r="H5799" s="89"/>
      <c r="I5799" s="89"/>
      <c r="J5799" s="89">
        <v>2073</v>
      </c>
      <c r="K5799" s="91" t="s">
        <v>19</v>
      </c>
    </row>
    <row r="5800" spans="2:11" ht="14.1" customHeight="1" thickBot="1" x14ac:dyDescent="0.45">
      <c r="B5800" s="90"/>
      <c r="C5800" s="90"/>
      <c r="D5800" s="48" t="s">
        <v>5476</v>
      </c>
      <c r="E5800" s="90"/>
      <c r="F5800" s="90"/>
      <c r="G5800" s="90"/>
      <c r="H5800" s="90"/>
      <c r="I5800" s="90"/>
      <c r="J5800" s="90"/>
      <c r="K5800" s="92"/>
    </row>
    <row r="5801" spans="2:11" ht="14.1" customHeight="1" x14ac:dyDescent="0.4">
      <c r="B5801" s="89">
        <v>2898</v>
      </c>
      <c r="C5801" s="89">
        <v>3391</v>
      </c>
      <c r="D5801" s="20" t="s">
        <v>5477</v>
      </c>
      <c r="E5801" s="89">
        <v>91</v>
      </c>
      <c r="F5801" s="89" t="s">
        <v>13</v>
      </c>
      <c r="G5801" s="89" t="s">
        <v>29</v>
      </c>
      <c r="H5801" s="89"/>
      <c r="I5801" s="89"/>
      <c r="J5801" s="89">
        <v>2049</v>
      </c>
      <c r="K5801" s="91" t="s">
        <v>19</v>
      </c>
    </row>
    <row r="5802" spans="2:11" ht="14.1" customHeight="1" thickBot="1" x14ac:dyDescent="0.45">
      <c r="B5802" s="90"/>
      <c r="C5802" s="90"/>
      <c r="D5802" s="48" t="s">
        <v>5478</v>
      </c>
      <c r="E5802" s="90"/>
      <c r="F5802" s="90"/>
      <c r="G5802" s="90"/>
      <c r="H5802" s="90"/>
      <c r="I5802" s="90"/>
      <c r="J5802" s="90"/>
      <c r="K5802" s="92"/>
    </row>
    <row r="5803" spans="2:11" ht="14.1" customHeight="1" x14ac:dyDescent="0.4">
      <c r="B5803" s="89">
        <v>2899</v>
      </c>
      <c r="C5803" s="89">
        <v>3392</v>
      </c>
      <c r="D5803" s="20" t="s">
        <v>5479</v>
      </c>
      <c r="E5803" s="89" t="s">
        <v>13</v>
      </c>
      <c r="F5803" s="89" t="s">
        <v>13</v>
      </c>
      <c r="G5803" s="89" t="s">
        <v>22</v>
      </c>
      <c r="H5803" s="89"/>
      <c r="I5803" s="89"/>
      <c r="J5803" s="89">
        <v>2084</v>
      </c>
      <c r="K5803" s="91" t="s">
        <v>19</v>
      </c>
    </row>
    <row r="5804" spans="2:11" ht="14.1" customHeight="1" thickBot="1" x14ac:dyDescent="0.45">
      <c r="B5804" s="90"/>
      <c r="C5804" s="90"/>
      <c r="D5804" s="48" t="s">
        <v>5480</v>
      </c>
      <c r="E5804" s="90"/>
      <c r="F5804" s="90"/>
      <c r="G5804" s="90"/>
      <c r="H5804" s="90"/>
      <c r="I5804" s="90"/>
      <c r="J5804" s="90"/>
      <c r="K5804" s="92"/>
    </row>
    <row r="5805" spans="2:11" ht="15.6" customHeight="1" x14ac:dyDescent="0.4">
      <c r="B5805" s="89">
        <v>2900</v>
      </c>
      <c r="C5805" s="89">
        <v>3393</v>
      </c>
      <c r="D5805" s="20" t="s">
        <v>5481</v>
      </c>
      <c r="E5805" s="89">
        <v>56</v>
      </c>
      <c r="F5805" s="89" t="s">
        <v>13</v>
      </c>
      <c r="G5805" s="89" t="s">
        <v>32</v>
      </c>
      <c r="H5805" s="89"/>
      <c r="I5805" s="89"/>
      <c r="J5805" s="89">
        <v>2003</v>
      </c>
      <c r="K5805" s="91" t="s">
        <v>19</v>
      </c>
    </row>
    <row r="5806" spans="2:11" ht="15.6" customHeight="1" thickBot="1" x14ac:dyDescent="0.45">
      <c r="B5806" s="90"/>
      <c r="C5806" s="90"/>
      <c r="D5806" s="48" t="s">
        <v>5482</v>
      </c>
      <c r="E5806" s="90"/>
      <c r="F5806" s="90"/>
      <c r="G5806" s="90"/>
      <c r="H5806" s="90"/>
      <c r="I5806" s="90"/>
      <c r="J5806" s="90"/>
      <c r="K5806" s="92"/>
    </row>
    <row r="5807" spans="2:11" ht="15.6" customHeight="1" x14ac:dyDescent="0.4">
      <c r="B5807" s="89">
        <v>2901</v>
      </c>
      <c r="C5807" s="89">
        <v>3394</v>
      </c>
      <c r="D5807" s="20" t="s">
        <v>5483</v>
      </c>
      <c r="E5807" s="89">
        <v>46</v>
      </c>
      <c r="F5807" s="89" t="s">
        <v>13</v>
      </c>
      <c r="G5807" s="89" t="s">
        <v>29</v>
      </c>
      <c r="H5807" s="89"/>
      <c r="I5807" s="89"/>
      <c r="J5807" s="89">
        <v>2034</v>
      </c>
      <c r="K5807" s="91" t="s">
        <v>19</v>
      </c>
    </row>
    <row r="5808" spans="2:11" ht="15.6" customHeight="1" thickBot="1" x14ac:dyDescent="0.45">
      <c r="B5808" s="90"/>
      <c r="C5808" s="90"/>
      <c r="D5808" s="48" t="s">
        <v>5484</v>
      </c>
      <c r="E5808" s="90"/>
      <c r="F5808" s="90"/>
      <c r="G5808" s="90"/>
      <c r="H5808" s="90"/>
      <c r="I5808" s="90"/>
      <c r="J5808" s="90"/>
      <c r="K5808" s="92"/>
    </row>
    <row r="5809" spans="2:11" ht="15.6" customHeight="1" x14ac:dyDescent="0.4">
      <c r="B5809" s="89">
        <v>2902</v>
      </c>
      <c r="C5809" s="89">
        <v>3395</v>
      </c>
      <c r="D5809" s="20" t="s">
        <v>5485</v>
      </c>
      <c r="E5809" s="89" t="s">
        <v>13</v>
      </c>
      <c r="F5809" s="89" t="s">
        <v>13</v>
      </c>
      <c r="G5809" s="89" t="s">
        <v>43</v>
      </c>
      <c r="H5809" s="89"/>
      <c r="I5809" s="89"/>
      <c r="J5809" s="89">
        <v>2067</v>
      </c>
      <c r="K5809" s="91" t="s">
        <v>19</v>
      </c>
    </row>
    <row r="5810" spans="2:11" ht="15" customHeight="1" thickBot="1" x14ac:dyDescent="0.45">
      <c r="B5810" s="90"/>
      <c r="C5810" s="90"/>
      <c r="D5810" s="48" t="s">
        <v>5486</v>
      </c>
      <c r="E5810" s="90"/>
      <c r="F5810" s="90"/>
      <c r="G5810" s="90"/>
      <c r="H5810" s="90"/>
      <c r="I5810" s="90"/>
      <c r="J5810" s="90"/>
      <c r="K5810" s="92"/>
    </row>
    <row r="5811" spans="2:11" ht="15.6" customHeight="1" x14ac:dyDescent="0.4">
      <c r="B5811" s="89">
        <v>2903</v>
      </c>
      <c r="C5811" s="89">
        <v>3396</v>
      </c>
      <c r="D5811" s="20" t="s">
        <v>5487</v>
      </c>
      <c r="E5811" s="89" t="s">
        <v>13</v>
      </c>
      <c r="F5811" s="89" t="s">
        <v>13</v>
      </c>
      <c r="G5811" s="89" t="s">
        <v>29</v>
      </c>
      <c r="H5811" s="89"/>
      <c r="I5811" s="89"/>
      <c r="J5811" s="89">
        <v>2078</v>
      </c>
      <c r="K5811" s="91" t="s">
        <v>19</v>
      </c>
    </row>
    <row r="5812" spans="2:11" ht="15.6" customHeight="1" thickBot="1" x14ac:dyDescent="0.45">
      <c r="B5812" s="90"/>
      <c r="C5812" s="90"/>
      <c r="D5812" s="48" t="s">
        <v>5488</v>
      </c>
      <c r="E5812" s="90"/>
      <c r="F5812" s="90"/>
      <c r="G5812" s="90"/>
      <c r="H5812" s="90"/>
      <c r="I5812" s="90"/>
      <c r="J5812" s="90"/>
      <c r="K5812" s="92"/>
    </row>
    <row r="5813" spans="2:11" ht="15.6" customHeight="1" x14ac:dyDescent="0.4">
      <c r="B5813" s="89">
        <v>2904</v>
      </c>
      <c r="C5813" s="89">
        <v>3397</v>
      </c>
      <c r="D5813" s="20" t="s">
        <v>5489</v>
      </c>
      <c r="E5813" s="89" t="s">
        <v>13</v>
      </c>
      <c r="F5813" s="89" t="s">
        <v>13</v>
      </c>
      <c r="G5813" s="89" t="s">
        <v>29</v>
      </c>
      <c r="H5813" s="89"/>
      <c r="I5813" s="89"/>
      <c r="J5813" s="89">
        <v>2105</v>
      </c>
      <c r="K5813" s="91" t="s">
        <v>19</v>
      </c>
    </row>
    <row r="5814" spans="2:11" ht="15.6" customHeight="1" thickBot="1" x14ac:dyDescent="0.45">
      <c r="B5814" s="90"/>
      <c r="C5814" s="90"/>
      <c r="D5814" s="48" t="s">
        <v>5490</v>
      </c>
      <c r="E5814" s="90"/>
      <c r="F5814" s="90"/>
      <c r="G5814" s="90"/>
      <c r="H5814" s="90"/>
      <c r="I5814" s="90"/>
      <c r="J5814" s="90"/>
      <c r="K5814" s="92"/>
    </row>
    <row r="5815" spans="2:11" ht="15.6" customHeight="1" x14ac:dyDescent="0.4">
      <c r="B5815" s="89">
        <v>2905</v>
      </c>
      <c r="C5815" s="89">
        <v>3398</v>
      </c>
      <c r="D5815" s="20" t="s">
        <v>5491</v>
      </c>
      <c r="E5815" s="89" t="s">
        <v>13</v>
      </c>
      <c r="F5815" s="89" t="s">
        <v>13</v>
      </c>
      <c r="G5815" s="89" t="s">
        <v>32</v>
      </c>
      <c r="H5815" s="89"/>
      <c r="I5815" s="89"/>
      <c r="J5815" s="89">
        <v>2053</v>
      </c>
      <c r="K5815" s="91" t="s">
        <v>19</v>
      </c>
    </row>
    <row r="5816" spans="2:11" ht="15.6" customHeight="1" thickBot="1" x14ac:dyDescent="0.45">
      <c r="B5816" s="90"/>
      <c r="C5816" s="90"/>
      <c r="D5816" s="48" t="s">
        <v>5492</v>
      </c>
      <c r="E5816" s="90"/>
      <c r="F5816" s="90"/>
      <c r="G5816" s="90"/>
      <c r="H5816" s="90"/>
      <c r="I5816" s="90"/>
      <c r="J5816" s="90"/>
      <c r="K5816" s="92"/>
    </row>
    <row r="5817" spans="2:11" ht="15.6" customHeight="1" x14ac:dyDescent="0.4">
      <c r="B5817" s="89">
        <v>2906</v>
      </c>
      <c r="C5817" s="89">
        <v>3399</v>
      </c>
      <c r="D5817" s="20" t="s">
        <v>5493</v>
      </c>
      <c r="E5817" s="89" t="s">
        <v>137</v>
      </c>
      <c r="F5817" s="89" t="s">
        <v>13</v>
      </c>
      <c r="G5817" s="89" t="s">
        <v>32</v>
      </c>
      <c r="H5817" s="89"/>
      <c r="I5817" s="89"/>
      <c r="J5817" s="89">
        <v>2042</v>
      </c>
      <c r="K5817" s="91" t="s">
        <v>19</v>
      </c>
    </row>
    <row r="5818" spans="2:11" ht="14.1" customHeight="1" thickBot="1" x14ac:dyDescent="0.45">
      <c r="B5818" s="90"/>
      <c r="C5818" s="90"/>
      <c r="D5818" s="48" t="s">
        <v>5494</v>
      </c>
      <c r="E5818" s="90"/>
      <c r="F5818" s="90"/>
      <c r="G5818" s="90"/>
      <c r="H5818" s="90"/>
      <c r="I5818" s="90"/>
      <c r="J5818" s="90"/>
      <c r="K5818" s="92"/>
    </row>
    <row r="5819" spans="2:11" ht="15.6" customHeight="1" x14ac:dyDescent="0.4">
      <c r="B5819" s="89">
        <v>2907</v>
      </c>
      <c r="C5819" s="89">
        <v>3400</v>
      </c>
      <c r="D5819" s="20" t="s">
        <v>5495</v>
      </c>
      <c r="E5819" s="89">
        <v>89</v>
      </c>
      <c r="F5819" s="89" t="s">
        <v>13</v>
      </c>
      <c r="G5819" s="89" t="s">
        <v>79</v>
      </c>
      <c r="H5819" s="89"/>
      <c r="I5819" s="89"/>
      <c r="J5819" s="89">
        <v>2050</v>
      </c>
      <c r="K5819" s="91" t="s">
        <v>19</v>
      </c>
    </row>
    <row r="5820" spans="2:11" ht="15.6" customHeight="1" thickBot="1" x14ac:dyDescent="0.45">
      <c r="B5820" s="90"/>
      <c r="C5820" s="90"/>
      <c r="D5820" s="48" t="s">
        <v>5496</v>
      </c>
      <c r="E5820" s="90"/>
      <c r="F5820" s="90"/>
      <c r="G5820" s="90"/>
      <c r="H5820" s="90"/>
      <c r="I5820" s="90"/>
      <c r="J5820" s="90"/>
      <c r="K5820" s="92"/>
    </row>
    <row r="5821" spans="2:11" ht="15.6" customHeight="1" x14ac:dyDescent="0.4">
      <c r="B5821" s="89">
        <v>2908</v>
      </c>
      <c r="C5821" s="89">
        <v>4028</v>
      </c>
      <c r="D5821" s="20" t="s">
        <v>5497</v>
      </c>
      <c r="E5821" s="89" t="s">
        <v>203</v>
      </c>
      <c r="F5821" s="89" t="s">
        <v>57</v>
      </c>
      <c r="G5821" s="89" t="s">
        <v>29</v>
      </c>
      <c r="H5821" s="89">
        <f>11+7</f>
        <v>18</v>
      </c>
      <c r="I5821" s="89">
        <f>20+26</f>
        <v>46</v>
      </c>
      <c r="J5821" s="89">
        <v>2139</v>
      </c>
      <c r="K5821" s="91" t="s">
        <v>15</v>
      </c>
    </row>
    <row r="5822" spans="2:11" ht="15.6" customHeight="1" thickBot="1" x14ac:dyDescent="0.45">
      <c r="B5822" s="90"/>
      <c r="C5822" s="90"/>
      <c r="D5822" s="48" t="s">
        <v>5498</v>
      </c>
      <c r="E5822" s="90"/>
      <c r="F5822" s="90"/>
      <c r="G5822" s="90"/>
      <c r="H5822" s="90"/>
      <c r="I5822" s="90"/>
      <c r="J5822" s="90"/>
      <c r="K5822" s="92"/>
    </row>
    <row r="5823" spans="2:11" ht="15.6" customHeight="1" x14ac:dyDescent="0.4">
      <c r="B5823" s="89">
        <v>2909</v>
      </c>
      <c r="C5823" s="89">
        <v>3401</v>
      </c>
      <c r="D5823" s="20" t="s">
        <v>5499</v>
      </c>
      <c r="E5823" s="89">
        <v>70</v>
      </c>
      <c r="F5823" s="89" t="s">
        <v>13</v>
      </c>
      <c r="G5823" s="89" t="s">
        <v>22</v>
      </c>
      <c r="H5823" s="89"/>
      <c r="I5823" s="89"/>
      <c r="J5823" s="89">
        <v>2093</v>
      </c>
      <c r="K5823" s="91" t="s">
        <v>19</v>
      </c>
    </row>
    <row r="5824" spans="2:11" ht="15.6" customHeight="1" thickBot="1" x14ac:dyDescent="0.45">
      <c r="B5824" s="90"/>
      <c r="C5824" s="90"/>
      <c r="D5824" s="48" t="s">
        <v>5500</v>
      </c>
      <c r="E5824" s="90"/>
      <c r="F5824" s="90"/>
      <c r="G5824" s="90"/>
      <c r="H5824" s="90"/>
      <c r="I5824" s="90"/>
      <c r="J5824" s="90"/>
      <c r="K5824" s="92"/>
    </row>
    <row r="5825" spans="2:11" ht="15.6" customHeight="1" x14ac:dyDescent="0.4">
      <c r="B5825" s="89">
        <v>2910</v>
      </c>
      <c r="C5825" s="89">
        <v>3402</v>
      </c>
      <c r="D5825" s="20" t="s">
        <v>5501</v>
      </c>
      <c r="E5825" s="89">
        <v>79</v>
      </c>
      <c r="F5825" s="89" t="s">
        <v>13</v>
      </c>
      <c r="G5825" s="89" t="s">
        <v>169</v>
      </c>
      <c r="H5825" s="89"/>
      <c r="I5825" s="89"/>
      <c r="J5825" s="89">
        <v>2061</v>
      </c>
      <c r="K5825" s="91" t="s">
        <v>19</v>
      </c>
    </row>
    <row r="5826" spans="2:11" ht="14.1" customHeight="1" thickBot="1" x14ac:dyDescent="0.45">
      <c r="B5826" s="90"/>
      <c r="C5826" s="90"/>
      <c r="D5826" s="48" t="s">
        <v>5502</v>
      </c>
      <c r="E5826" s="90"/>
      <c r="F5826" s="90"/>
      <c r="G5826" s="90"/>
      <c r="H5826" s="90"/>
      <c r="I5826" s="90"/>
      <c r="J5826" s="90"/>
      <c r="K5826" s="92"/>
    </row>
    <row r="5827" spans="2:11" ht="15.6" customHeight="1" x14ac:dyDescent="0.4">
      <c r="B5827" s="89">
        <v>2911</v>
      </c>
      <c r="C5827" s="89">
        <v>3403</v>
      </c>
      <c r="D5827" s="20" t="s">
        <v>5503</v>
      </c>
      <c r="E5827" s="89" t="s">
        <v>137</v>
      </c>
      <c r="F5827" s="89" t="s">
        <v>13</v>
      </c>
      <c r="G5827" s="89" t="s">
        <v>43</v>
      </c>
      <c r="H5827" s="89"/>
      <c r="I5827" s="89"/>
      <c r="J5827" s="89">
        <v>2003</v>
      </c>
      <c r="K5827" s="91" t="s">
        <v>19</v>
      </c>
    </row>
    <row r="5828" spans="2:11" ht="15.6" customHeight="1" thickBot="1" x14ac:dyDescent="0.45">
      <c r="B5828" s="90"/>
      <c r="C5828" s="90"/>
      <c r="D5828" s="48" t="s">
        <v>5504</v>
      </c>
      <c r="E5828" s="90"/>
      <c r="F5828" s="90"/>
      <c r="G5828" s="90"/>
      <c r="H5828" s="90"/>
      <c r="I5828" s="90"/>
      <c r="J5828" s="90"/>
      <c r="K5828" s="92"/>
    </row>
    <row r="5829" spans="2:11" ht="15.6" customHeight="1" x14ac:dyDescent="0.4">
      <c r="B5829" s="89">
        <v>2912</v>
      </c>
      <c r="C5829" s="89">
        <v>3404</v>
      </c>
      <c r="D5829" s="20" t="s">
        <v>5505</v>
      </c>
      <c r="E5829" s="89">
        <v>95</v>
      </c>
      <c r="F5829" s="89" t="s">
        <v>13</v>
      </c>
      <c r="G5829" s="89" t="s">
        <v>29</v>
      </c>
      <c r="H5829" s="89"/>
      <c r="I5829" s="89"/>
      <c r="J5829" s="89">
        <v>2165</v>
      </c>
      <c r="K5829" s="91" t="s">
        <v>19</v>
      </c>
    </row>
    <row r="5830" spans="2:11" ht="15.6" customHeight="1" thickBot="1" x14ac:dyDescent="0.45">
      <c r="B5830" s="90"/>
      <c r="C5830" s="90"/>
      <c r="D5830" s="48" t="s">
        <v>5506</v>
      </c>
      <c r="E5830" s="90"/>
      <c r="F5830" s="90"/>
      <c r="G5830" s="90"/>
      <c r="H5830" s="90"/>
      <c r="I5830" s="90"/>
      <c r="J5830" s="90"/>
      <c r="K5830" s="92"/>
    </row>
    <row r="5831" spans="2:11" ht="15.6" customHeight="1" x14ac:dyDescent="0.4">
      <c r="B5831" s="89">
        <v>2913</v>
      </c>
      <c r="C5831" s="89">
        <v>3405</v>
      </c>
      <c r="D5831" s="20" t="s">
        <v>5507</v>
      </c>
      <c r="E5831" s="89" t="s">
        <v>189</v>
      </c>
      <c r="F5831" s="89" t="s">
        <v>13</v>
      </c>
      <c r="G5831" s="89" t="s">
        <v>54</v>
      </c>
      <c r="H5831" s="89"/>
      <c r="I5831" s="89"/>
      <c r="J5831" s="89">
        <v>1997</v>
      </c>
      <c r="K5831" s="91" t="s">
        <v>19</v>
      </c>
    </row>
    <row r="5832" spans="2:11" ht="15.6" customHeight="1" thickBot="1" x14ac:dyDescent="0.45">
      <c r="B5832" s="90"/>
      <c r="C5832" s="90"/>
      <c r="D5832" s="48" t="s">
        <v>5508</v>
      </c>
      <c r="E5832" s="90"/>
      <c r="F5832" s="90"/>
      <c r="G5832" s="90"/>
      <c r="H5832" s="90"/>
      <c r="I5832" s="90"/>
      <c r="J5832" s="90"/>
      <c r="K5832" s="92"/>
    </row>
    <row r="5833" spans="2:11" ht="15.6" customHeight="1" x14ac:dyDescent="0.4">
      <c r="B5833" s="89">
        <v>2914</v>
      </c>
      <c r="C5833" s="89">
        <v>3406</v>
      </c>
      <c r="D5833" s="20" t="s">
        <v>5509</v>
      </c>
      <c r="E5833" s="89">
        <v>66</v>
      </c>
      <c r="F5833" s="89" t="s">
        <v>13</v>
      </c>
      <c r="G5833" s="89" t="s">
        <v>116</v>
      </c>
      <c r="H5833" s="89"/>
      <c r="I5833" s="89"/>
      <c r="J5833" s="89">
        <v>2170</v>
      </c>
      <c r="K5833" s="91" t="s">
        <v>19</v>
      </c>
    </row>
    <row r="5834" spans="2:11" ht="14.1" customHeight="1" thickBot="1" x14ac:dyDescent="0.45">
      <c r="B5834" s="90"/>
      <c r="C5834" s="90"/>
      <c r="D5834" s="48" t="s">
        <v>5510</v>
      </c>
      <c r="E5834" s="90"/>
      <c r="F5834" s="90"/>
      <c r="G5834" s="90"/>
      <c r="H5834" s="90"/>
      <c r="I5834" s="90"/>
      <c r="J5834" s="90"/>
      <c r="K5834" s="92"/>
    </row>
    <row r="5835" spans="2:11" ht="15.6" customHeight="1" x14ac:dyDescent="0.4">
      <c r="B5835" s="89">
        <v>2915</v>
      </c>
      <c r="C5835" s="89">
        <v>3407</v>
      </c>
      <c r="D5835" s="20" t="s">
        <v>5511</v>
      </c>
      <c r="E5835" s="89">
        <v>90</v>
      </c>
      <c r="F5835" s="89" t="s">
        <v>13</v>
      </c>
      <c r="G5835" s="89" t="s">
        <v>79</v>
      </c>
      <c r="H5835" s="89"/>
      <c r="I5835" s="89"/>
      <c r="J5835" s="89">
        <v>2060</v>
      </c>
      <c r="K5835" s="91" t="s">
        <v>19</v>
      </c>
    </row>
    <row r="5836" spans="2:11" ht="15.6" customHeight="1" thickBot="1" x14ac:dyDescent="0.45">
      <c r="B5836" s="90"/>
      <c r="C5836" s="90"/>
      <c r="D5836" s="48" t="s">
        <v>5512</v>
      </c>
      <c r="E5836" s="90"/>
      <c r="F5836" s="90"/>
      <c r="G5836" s="90"/>
      <c r="H5836" s="90"/>
      <c r="I5836" s="90"/>
      <c r="J5836" s="90"/>
      <c r="K5836" s="92"/>
    </row>
    <row r="5837" spans="2:11" ht="15.6" customHeight="1" x14ac:dyDescent="0.4">
      <c r="B5837" s="89">
        <v>2916</v>
      </c>
      <c r="C5837" s="89">
        <v>3999</v>
      </c>
      <c r="D5837" s="20" t="s">
        <v>5513</v>
      </c>
      <c r="E5837" s="89">
        <v>14</v>
      </c>
      <c r="F5837" s="89" t="s">
        <v>13</v>
      </c>
      <c r="G5837" s="89" t="s">
        <v>43</v>
      </c>
      <c r="H5837" s="89"/>
      <c r="I5837" s="89"/>
      <c r="J5837" s="89">
        <v>2049</v>
      </c>
      <c r="K5837" s="91" t="s">
        <v>15</v>
      </c>
    </row>
    <row r="5838" spans="2:11" ht="15.6" customHeight="1" thickBot="1" x14ac:dyDescent="0.45">
      <c r="B5838" s="90"/>
      <c r="C5838" s="90"/>
      <c r="D5838" s="48" t="s">
        <v>5514</v>
      </c>
      <c r="E5838" s="90"/>
      <c r="F5838" s="90"/>
      <c r="G5838" s="90"/>
      <c r="H5838" s="90"/>
      <c r="I5838" s="90"/>
      <c r="J5838" s="90"/>
      <c r="K5838" s="92"/>
    </row>
    <row r="5839" spans="2:11" ht="15.6" customHeight="1" x14ac:dyDescent="0.4">
      <c r="B5839" s="89">
        <v>2917</v>
      </c>
      <c r="C5839" s="89">
        <v>3408</v>
      </c>
      <c r="D5839" s="20" t="s">
        <v>5515</v>
      </c>
      <c r="E5839" s="89">
        <v>93</v>
      </c>
      <c r="F5839" s="89" t="s">
        <v>13</v>
      </c>
      <c r="G5839" s="89" t="s">
        <v>29</v>
      </c>
      <c r="H5839" s="89"/>
      <c r="I5839" s="89"/>
      <c r="J5839" s="89">
        <v>2052</v>
      </c>
      <c r="K5839" s="91" t="s">
        <v>19</v>
      </c>
    </row>
    <row r="5840" spans="2:11" ht="15.6" customHeight="1" thickBot="1" x14ac:dyDescent="0.45">
      <c r="B5840" s="90"/>
      <c r="C5840" s="90"/>
      <c r="D5840" s="48" t="s">
        <v>5516</v>
      </c>
      <c r="E5840" s="90"/>
      <c r="F5840" s="90"/>
      <c r="G5840" s="90"/>
      <c r="H5840" s="90"/>
      <c r="I5840" s="90"/>
      <c r="J5840" s="90"/>
      <c r="K5840" s="92"/>
    </row>
    <row r="5841" spans="2:11" ht="15.6" customHeight="1" x14ac:dyDescent="0.4">
      <c r="B5841" s="89">
        <v>2918</v>
      </c>
      <c r="C5841" s="89">
        <v>3409</v>
      </c>
      <c r="D5841" s="20" t="s">
        <v>5517</v>
      </c>
      <c r="E5841" s="89" t="s">
        <v>13</v>
      </c>
      <c r="F5841" s="89" t="s">
        <v>13</v>
      </c>
      <c r="G5841" s="89" t="s">
        <v>29</v>
      </c>
      <c r="H5841" s="89"/>
      <c r="I5841" s="89"/>
      <c r="J5841" s="89">
        <v>2085</v>
      </c>
      <c r="K5841" s="91" t="s">
        <v>19</v>
      </c>
    </row>
    <row r="5842" spans="2:11" ht="15.6" customHeight="1" thickBot="1" x14ac:dyDescent="0.45">
      <c r="B5842" s="90"/>
      <c r="C5842" s="90"/>
      <c r="D5842" s="48" t="s">
        <v>5518</v>
      </c>
      <c r="E5842" s="90"/>
      <c r="F5842" s="90"/>
      <c r="G5842" s="90"/>
      <c r="H5842" s="90"/>
      <c r="I5842" s="90"/>
      <c r="J5842" s="90"/>
      <c r="K5842" s="92"/>
    </row>
    <row r="5843" spans="2:11" ht="15.6" customHeight="1" x14ac:dyDescent="0.4">
      <c r="B5843" s="89">
        <v>2919</v>
      </c>
      <c r="C5843" s="89">
        <v>3799</v>
      </c>
      <c r="D5843" s="20" t="s">
        <v>5519</v>
      </c>
      <c r="E5843" s="89" t="s">
        <v>13</v>
      </c>
      <c r="F5843" s="89" t="s">
        <v>13</v>
      </c>
      <c r="G5843" s="89" t="s">
        <v>85</v>
      </c>
      <c r="H5843" s="89"/>
      <c r="I5843" s="89"/>
      <c r="J5843" s="89">
        <v>2090</v>
      </c>
      <c r="K5843" s="91" t="s">
        <v>19</v>
      </c>
    </row>
    <row r="5844" spans="2:11" ht="14.1" customHeight="1" thickBot="1" x14ac:dyDescent="0.45">
      <c r="B5844" s="90"/>
      <c r="C5844" s="90"/>
      <c r="D5844" s="48" t="s">
        <v>5520</v>
      </c>
      <c r="E5844" s="90"/>
      <c r="F5844" s="90"/>
      <c r="G5844" s="90"/>
      <c r="H5844" s="90"/>
      <c r="I5844" s="90"/>
      <c r="J5844" s="90"/>
      <c r="K5844" s="92"/>
    </row>
    <row r="5845" spans="2:11" ht="15.6" customHeight="1" x14ac:dyDescent="0.4">
      <c r="B5845" s="89">
        <v>2920</v>
      </c>
      <c r="C5845" s="89">
        <v>3800</v>
      </c>
      <c r="D5845" s="20" t="s">
        <v>5521</v>
      </c>
      <c r="E5845" s="89" t="s">
        <v>13</v>
      </c>
      <c r="F5845" s="89" t="s">
        <v>13</v>
      </c>
      <c r="G5845" s="89" t="s">
        <v>85</v>
      </c>
      <c r="H5845" s="89"/>
      <c r="I5845" s="89"/>
      <c r="J5845" s="89">
        <v>2082</v>
      </c>
      <c r="K5845" s="91" t="s">
        <v>19</v>
      </c>
    </row>
    <row r="5846" spans="2:11" ht="15.6" customHeight="1" thickBot="1" x14ac:dyDescent="0.45">
      <c r="B5846" s="90"/>
      <c r="C5846" s="90"/>
      <c r="D5846" s="48" t="s">
        <v>5522</v>
      </c>
      <c r="E5846" s="90"/>
      <c r="F5846" s="90"/>
      <c r="G5846" s="90"/>
      <c r="H5846" s="90"/>
      <c r="I5846" s="90"/>
      <c r="J5846" s="90"/>
      <c r="K5846" s="92"/>
    </row>
    <row r="5847" spans="2:11" ht="15.6" customHeight="1" x14ac:dyDescent="0.4">
      <c r="B5847" s="89">
        <v>2921</v>
      </c>
      <c r="C5847" s="89">
        <v>3410</v>
      </c>
      <c r="D5847" s="20" t="s">
        <v>5523</v>
      </c>
      <c r="E5847" s="89">
        <v>47</v>
      </c>
      <c r="F5847" s="89" t="s">
        <v>13</v>
      </c>
      <c r="G5847" s="89" t="s">
        <v>32</v>
      </c>
      <c r="H5847" s="89"/>
      <c r="I5847" s="89"/>
      <c r="J5847" s="89">
        <v>2111</v>
      </c>
      <c r="K5847" s="91" t="s">
        <v>19</v>
      </c>
    </row>
    <row r="5848" spans="2:11" ht="15.6" customHeight="1" thickBot="1" x14ac:dyDescent="0.45">
      <c r="B5848" s="90"/>
      <c r="C5848" s="90"/>
      <c r="D5848" s="48" t="s">
        <v>5524</v>
      </c>
      <c r="E5848" s="90"/>
      <c r="F5848" s="90"/>
      <c r="G5848" s="90"/>
      <c r="H5848" s="90"/>
      <c r="I5848" s="90"/>
      <c r="J5848" s="90"/>
      <c r="K5848" s="92"/>
    </row>
    <row r="5849" spans="2:11" ht="15.6" customHeight="1" x14ac:dyDescent="0.4">
      <c r="B5849" s="89">
        <v>2922</v>
      </c>
      <c r="C5849" s="89">
        <v>3411</v>
      </c>
      <c r="D5849" s="20" t="s">
        <v>5525</v>
      </c>
      <c r="E5849" s="89">
        <v>97</v>
      </c>
      <c r="F5849" s="89" t="s">
        <v>13</v>
      </c>
      <c r="G5849" s="89" t="s">
        <v>29</v>
      </c>
      <c r="H5849" s="89"/>
      <c r="I5849" s="89"/>
      <c r="J5849" s="89">
        <v>2045</v>
      </c>
      <c r="K5849" s="91" t="s">
        <v>19</v>
      </c>
    </row>
    <row r="5850" spans="2:11" ht="15.6" customHeight="1" thickBot="1" x14ac:dyDescent="0.45">
      <c r="B5850" s="90"/>
      <c r="C5850" s="90"/>
      <c r="D5850" s="48" t="s">
        <v>5526</v>
      </c>
      <c r="E5850" s="90"/>
      <c r="F5850" s="90"/>
      <c r="G5850" s="90"/>
      <c r="H5850" s="90"/>
      <c r="I5850" s="90"/>
      <c r="J5850" s="90"/>
      <c r="K5850" s="92"/>
    </row>
    <row r="5851" spans="2:11" ht="15.6" customHeight="1" x14ac:dyDescent="0.4">
      <c r="B5851" s="89">
        <v>2923</v>
      </c>
      <c r="C5851" s="89">
        <v>3412</v>
      </c>
      <c r="D5851" s="20" t="s">
        <v>5527</v>
      </c>
      <c r="E5851" s="89" t="s">
        <v>137</v>
      </c>
      <c r="F5851" s="89" t="s">
        <v>13</v>
      </c>
      <c r="G5851" s="89" t="s">
        <v>29</v>
      </c>
      <c r="H5851" s="89"/>
      <c r="I5851" s="89"/>
      <c r="J5851" s="89">
        <v>1978</v>
      </c>
      <c r="K5851" s="91" t="s">
        <v>19</v>
      </c>
    </row>
    <row r="5852" spans="2:11" ht="14.1" customHeight="1" thickBot="1" x14ac:dyDescent="0.45">
      <c r="B5852" s="90"/>
      <c r="C5852" s="90"/>
      <c r="D5852" s="48" t="s">
        <v>5528</v>
      </c>
      <c r="E5852" s="90"/>
      <c r="F5852" s="90"/>
      <c r="G5852" s="90"/>
      <c r="H5852" s="90"/>
      <c r="I5852" s="90"/>
      <c r="J5852" s="90"/>
      <c r="K5852" s="92"/>
    </row>
    <row r="5853" spans="2:11" ht="15.6" customHeight="1" x14ac:dyDescent="0.4">
      <c r="B5853" s="89">
        <v>2924</v>
      </c>
      <c r="C5853" s="89">
        <v>3822</v>
      </c>
      <c r="D5853" s="20" t="s">
        <v>5529</v>
      </c>
      <c r="E5853" s="89" t="s">
        <v>158</v>
      </c>
      <c r="F5853" s="89" t="s">
        <v>57</v>
      </c>
      <c r="G5853" s="89" t="s">
        <v>43</v>
      </c>
      <c r="H5853" s="89">
        <f>8+11+7</f>
        <v>26</v>
      </c>
      <c r="I5853" s="89">
        <f>-3-4+7</f>
        <v>0</v>
      </c>
      <c r="J5853" s="89">
        <v>2200</v>
      </c>
      <c r="K5853" s="91" t="s">
        <v>15</v>
      </c>
    </row>
    <row r="5854" spans="2:11" ht="15.6" customHeight="1" thickBot="1" x14ac:dyDescent="0.45">
      <c r="B5854" s="90"/>
      <c r="C5854" s="90"/>
      <c r="D5854" s="48" t="s">
        <v>6144</v>
      </c>
      <c r="E5854" s="90"/>
      <c r="F5854" s="90"/>
      <c r="G5854" s="90"/>
      <c r="H5854" s="90"/>
      <c r="I5854" s="90"/>
      <c r="J5854" s="90"/>
      <c r="K5854" s="92"/>
    </row>
    <row r="5855" spans="2:11" ht="15.6" customHeight="1" x14ac:dyDescent="0.4">
      <c r="B5855" s="89">
        <v>2925</v>
      </c>
      <c r="C5855" s="89">
        <v>3413</v>
      </c>
      <c r="D5855" s="20" t="s">
        <v>5530</v>
      </c>
      <c r="E5855" s="89" t="s">
        <v>137</v>
      </c>
      <c r="F5855" s="89" t="s">
        <v>57</v>
      </c>
      <c r="G5855" s="89" t="s">
        <v>193</v>
      </c>
      <c r="H5855" s="89"/>
      <c r="I5855" s="89"/>
      <c r="J5855" s="89">
        <v>2170</v>
      </c>
      <c r="K5855" s="91" t="s">
        <v>19</v>
      </c>
    </row>
    <row r="5856" spans="2:11" ht="15.6" customHeight="1" thickBot="1" x14ac:dyDescent="0.45">
      <c r="B5856" s="90"/>
      <c r="C5856" s="90"/>
      <c r="D5856" s="48" t="s">
        <v>5531</v>
      </c>
      <c r="E5856" s="90"/>
      <c r="F5856" s="90"/>
      <c r="G5856" s="90"/>
      <c r="H5856" s="90"/>
      <c r="I5856" s="90"/>
      <c r="J5856" s="90"/>
      <c r="K5856" s="92"/>
    </row>
    <row r="5857" spans="2:11" ht="15.6" customHeight="1" x14ac:dyDescent="0.4">
      <c r="B5857" s="89">
        <v>2926</v>
      </c>
      <c r="C5857" s="89">
        <v>3850</v>
      </c>
      <c r="D5857" s="20" t="s">
        <v>5532</v>
      </c>
      <c r="E5857" s="89" t="s">
        <v>49</v>
      </c>
      <c r="F5857" s="89" t="s">
        <v>13</v>
      </c>
      <c r="G5857" s="89" t="s">
        <v>79</v>
      </c>
      <c r="H5857" s="89"/>
      <c r="I5857" s="89"/>
      <c r="J5857" s="89">
        <v>2036</v>
      </c>
      <c r="K5857" s="91" t="s">
        <v>19</v>
      </c>
    </row>
    <row r="5858" spans="2:11" ht="15.6" customHeight="1" thickBot="1" x14ac:dyDescent="0.45">
      <c r="B5858" s="90"/>
      <c r="C5858" s="90"/>
      <c r="D5858" s="48" t="s">
        <v>5533</v>
      </c>
      <c r="E5858" s="90"/>
      <c r="F5858" s="90"/>
      <c r="G5858" s="90"/>
      <c r="H5858" s="90"/>
      <c r="I5858" s="90"/>
      <c r="J5858" s="90"/>
      <c r="K5858" s="92"/>
    </row>
    <row r="5859" spans="2:11" ht="15.6" customHeight="1" x14ac:dyDescent="0.4">
      <c r="B5859" s="89">
        <v>2927</v>
      </c>
      <c r="C5859" s="89">
        <v>3414</v>
      </c>
      <c r="D5859" s="20" t="s">
        <v>5534</v>
      </c>
      <c r="E5859" s="89">
        <v>90</v>
      </c>
      <c r="F5859" s="89" t="s">
        <v>13</v>
      </c>
      <c r="G5859" s="89" t="s">
        <v>39</v>
      </c>
      <c r="H5859" s="89"/>
      <c r="I5859" s="89"/>
      <c r="J5859" s="89">
        <v>2090</v>
      </c>
      <c r="K5859" s="91" t="s">
        <v>19</v>
      </c>
    </row>
    <row r="5860" spans="2:11" ht="14.1" customHeight="1" thickBot="1" x14ac:dyDescent="0.45">
      <c r="B5860" s="90"/>
      <c r="C5860" s="90"/>
      <c r="D5860" s="48" t="s">
        <v>5535</v>
      </c>
      <c r="E5860" s="90"/>
      <c r="F5860" s="90"/>
      <c r="G5860" s="90"/>
      <c r="H5860" s="90"/>
      <c r="I5860" s="90"/>
      <c r="J5860" s="90"/>
      <c r="K5860" s="92"/>
    </row>
    <row r="5861" spans="2:11" ht="15.6" customHeight="1" x14ac:dyDescent="0.4">
      <c r="B5861" s="89">
        <v>2928</v>
      </c>
      <c r="C5861" s="89">
        <v>3415</v>
      </c>
      <c r="D5861" s="20" t="s">
        <v>5536</v>
      </c>
      <c r="E5861" s="89">
        <v>83</v>
      </c>
      <c r="F5861" s="89" t="s">
        <v>57</v>
      </c>
      <c r="G5861" s="89" t="s">
        <v>39</v>
      </c>
      <c r="H5861" s="89"/>
      <c r="I5861" s="89"/>
      <c r="J5861" s="89">
        <v>2082</v>
      </c>
      <c r="K5861" s="91" t="s">
        <v>19</v>
      </c>
    </row>
    <row r="5862" spans="2:11" ht="15.6" customHeight="1" thickBot="1" x14ac:dyDescent="0.45">
      <c r="B5862" s="90"/>
      <c r="C5862" s="90"/>
      <c r="D5862" s="48" t="s">
        <v>5537</v>
      </c>
      <c r="E5862" s="90"/>
      <c r="F5862" s="90"/>
      <c r="G5862" s="90"/>
      <c r="H5862" s="90"/>
      <c r="I5862" s="90"/>
      <c r="J5862" s="90"/>
      <c r="K5862" s="92"/>
    </row>
    <row r="5863" spans="2:11" ht="15.6" customHeight="1" x14ac:dyDescent="0.4">
      <c r="B5863" s="89">
        <v>2929</v>
      </c>
      <c r="C5863" s="89">
        <v>3416</v>
      </c>
      <c r="D5863" s="20" t="s">
        <v>5538</v>
      </c>
      <c r="E5863" s="89">
        <v>87</v>
      </c>
      <c r="F5863" s="89" t="s">
        <v>13</v>
      </c>
      <c r="G5863" s="89" t="s">
        <v>39</v>
      </c>
      <c r="H5863" s="89"/>
      <c r="I5863" s="89"/>
      <c r="J5863" s="89">
        <v>2059</v>
      </c>
      <c r="K5863" s="91" t="s">
        <v>19</v>
      </c>
    </row>
    <row r="5864" spans="2:11" ht="15.6" customHeight="1" thickBot="1" x14ac:dyDescent="0.45">
      <c r="B5864" s="90"/>
      <c r="C5864" s="90"/>
      <c r="D5864" s="48" t="s">
        <v>5539</v>
      </c>
      <c r="E5864" s="90"/>
      <c r="F5864" s="90"/>
      <c r="G5864" s="90"/>
      <c r="H5864" s="90"/>
      <c r="I5864" s="90"/>
      <c r="J5864" s="90"/>
      <c r="K5864" s="92"/>
    </row>
    <row r="5865" spans="2:11" ht="15.6" customHeight="1" x14ac:dyDescent="0.4">
      <c r="B5865" s="89">
        <v>2930</v>
      </c>
      <c r="C5865" s="89">
        <v>3417</v>
      </c>
      <c r="D5865" s="20" t="s">
        <v>5540</v>
      </c>
      <c r="E5865" s="89">
        <v>60</v>
      </c>
      <c r="F5865" s="89" t="s">
        <v>13</v>
      </c>
      <c r="G5865" s="89" t="s">
        <v>39</v>
      </c>
      <c r="H5865" s="89"/>
      <c r="I5865" s="89"/>
      <c r="J5865" s="89">
        <v>2109</v>
      </c>
      <c r="K5865" s="91" t="s">
        <v>19</v>
      </c>
    </row>
    <row r="5866" spans="2:11" ht="14.1" customHeight="1" thickBot="1" x14ac:dyDescent="0.45">
      <c r="B5866" s="90"/>
      <c r="C5866" s="90"/>
      <c r="D5866" s="48" t="s">
        <v>5541</v>
      </c>
      <c r="E5866" s="90"/>
      <c r="F5866" s="90"/>
      <c r="G5866" s="90"/>
      <c r="H5866" s="90"/>
      <c r="I5866" s="90"/>
      <c r="J5866" s="90"/>
      <c r="K5866" s="92"/>
    </row>
    <row r="5867" spans="2:11" ht="15.6" customHeight="1" x14ac:dyDescent="0.4">
      <c r="B5867" s="89">
        <v>2931</v>
      </c>
      <c r="C5867" s="89">
        <v>3418</v>
      </c>
      <c r="D5867" s="20" t="s">
        <v>5542</v>
      </c>
      <c r="E5867" s="89">
        <v>85</v>
      </c>
      <c r="F5867" s="89" t="s">
        <v>13</v>
      </c>
      <c r="G5867" s="89" t="s">
        <v>32</v>
      </c>
      <c r="H5867" s="89"/>
      <c r="I5867" s="89"/>
      <c r="J5867" s="89">
        <v>2107</v>
      </c>
      <c r="K5867" s="91" t="s">
        <v>19</v>
      </c>
    </row>
    <row r="5868" spans="2:11" ht="15.6" customHeight="1" thickBot="1" x14ac:dyDescent="0.45">
      <c r="B5868" s="90"/>
      <c r="C5868" s="90"/>
      <c r="D5868" s="48" t="s">
        <v>5543</v>
      </c>
      <c r="E5868" s="90"/>
      <c r="F5868" s="90"/>
      <c r="G5868" s="90"/>
      <c r="H5868" s="90"/>
      <c r="I5868" s="90"/>
      <c r="J5868" s="90"/>
      <c r="K5868" s="92"/>
    </row>
    <row r="5869" spans="2:11" ht="15.6" customHeight="1" x14ac:dyDescent="0.4">
      <c r="B5869" s="89">
        <v>2932</v>
      </c>
      <c r="C5869" s="89">
        <v>3419</v>
      </c>
      <c r="D5869" s="20" t="s">
        <v>5544</v>
      </c>
      <c r="E5869" s="89" t="s">
        <v>13</v>
      </c>
      <c r="F5869" s="89" t="s">
        <v>13</v>
      </c>
      <c r="G5869" s="89" t="s">
        <v>29</v>
      </c>
      <c r="H5869" s="89"/>
      <c r="I5869" s="89"/>
      <c r="J5869" s="89">
        <v>2089</v>
      </c>
      <c r="K5869" s="91" t="s">
        <v>19</v>
      </c>
    </row>
    <row r="5870" spans="2:11" ht="15.6" customHeight="1" thickBot="1" x14ac:dyDescent="0.45">
      <c r="B5870" s="90"/>
      <c r="C5870" s="90"/>
      <c r="D5870" s="48" t="s">
        <v>5545</v>
      </c>
      <c r="E5870" s="90"/>
      <c r="F5870" s="90"/>
      <c r="G5870" s="90"/>
      <c r="H5870" s="90"/>
      <c r="I5870" s="90"/>
      <c r="J5870" s="90"/>
      <c r="K5870" s="92"/>
    </row>
    <row r="5871" spans="2:11" ht="15.6" customHeight="1" x14ac:dyDescent="0.4">
      <c r="B5871" s="89">
        <v>2933</v>
      </c>
      <c r="C5871" s="89">
        <v>3420</v>
      </c>
      <c r="D5871" s="20" t="s">
        <v>5546</v>
      </c>
      <c r="E5871" s="89">
        <v>99</v>
      </c>
      <c r="F5871" s="89" t="s">
        <v>13</v>
      </c>
      <c r="G5871" s="89" t="s">
        <v>29</v>
      </c>
      <c r="H5871" s="89"/>
      <c r="I5871" s="89"/>
      <c r="J5871" s="89">
        <v>2056</v>
      </c>
      <c r="K5871" s="91" t="s">
        <v>19</v>
      </c>
    </row>
    <row r="5872" spans="2:11" ht="15.6" customHeight="1" thickBot="1" x14ac:dyDescent="0.45">
      <c r="B5872" s="90"/>
      <c r="C5872" s="90"/>
      <c r="D5872" s="48" t="s">
        <v>5547</v>
      </c>
      <c r="E5872" s="90"/>
      <c r="F5872" s="90"/>
      <c r="G5872" s="90"/>
      <c r="H5872" s="90"/>
      <c r="I5872" s="90"/>
      <c r="J5872" s="90"/>
      <c r="K5872" s="92"/>
    </row>
    <row r="5873" spans="2:11" ht="15.6" customHeight="1" x14ac:dyDescent="0.4">
      <c r="B5873" s="89">
        <v>2934</v>
      </c>
      <c r="C5873" s="89">
        <v>3817</v>
      </c>
      <c r="D5873" s="20" t="s">
        <v>5548</v>
      </c>
      <c r="E5873" s="89">
        <v>13</v>
      </c>
      <c r="F5873" s="89" t="s">
        <v>13</v>
      </c>
      <c r="G5873" s="89" t="s">
        <v>43</v>
      </c>
      <c r="H5873" s="89"/>
      <c r="I5873" s="89"/>
      <c r="J5873" s="89">
        <v>2071</v>
      </c>
      <c r="K5873" s="91" t="s">
        <v>15</v>
      </c>
    </row>
    <row r="5874" spans="2:11" ht="14.1" customHeight="1" thickBot="1" x14ac:dyDescent="0.45">
      <c r="B5874" s="90"/>
      <c r="C5874" s="90"/>
      <c r="D5874" s="48" t="s">
        <v>5549</v>
      </c>
      <c r="E5874" s="90"/>
      <c r="F5874" s="90"/>
      <c r="G5874" s="90"/>
      <c r="H5874" s="90"/>
      <c r="I5874" s="90"/>
      <c r="J5874" s="90"/>
      <c r="K5874" s="92"/>
    </row>
    <row r="5875" spans="2:11" ht="15.6" customHeight="1" x14ac:dyDescent="0.4">
      <c r="B5875" s="89">
        <v>2935</v>
      </c>
      <c r="C5875" s="89">
        <v>3421</v>
      </c>
      <c r="D5875" s="20" t="s">
        <v>5550</v>
      </c>
      <c r="E5875" s="89">
        <v>94</v>
      </c>
      <c r="F5875" s="89" t="s">
        <v>13</v>
      </c>
      <c r="G5875" s="89" t="s">
        <v>79</v>
      </c>
      <c r="H5875" s="89"/>
      <c r="I5875" s="89"/>
      <c r="J5875" s="89">
        <v>2045</v>
      </c>
      <c r="K5875" s="91" t="s">
        <v>19</v>
      </c>
    </row>
    <row r="5876" spans="2:11" ht="15.6" customHeight="1" thickBot="1" x14ac:dyDescent="0.45">
      <c r="B5876" s="90"/>
      <c r="C5876" s="90"/>
      <c r="D5876" s="48" t="s">
        <v>5551</v>
      </c>
      <c r="E5876" s="90"/>
      <c r="F5876" s="90"/>
      <c r="G5876" s="90"/>
      <c r="H5876" s="90"/>
      <c r="I5876" s="90"/>
      <c r="J5876" s="90"/>
      <c r="K5876" s="92"/>
    </row>
    <row r="5877" spans="2:11" ht="15.6" customHeight="1" x14ac:dyDescent="0.4">
      <c r="B5877" s="89">
        <v>2936</v>
      </c>
      <c r="C5877" s="89">
        <v>3422</v>
      </c>
      <c r="D5877" s="20" t="s">
        <v>5552</v>
      </c>
      <c r="E5877" s="89">
        <v>61</v>
      </c>
      <c r="F5877" s="89" t="s">
        <v>13</v>
      </c>
      <c r="G5877" s="89" t="s">
        <v>29</v>
      </c>
      <c r="H5877" s="89"/>
      <c r="I5877" s="89"/>
      <c r="J5877" s="89">
        <v>2040</v>
      </c>
      <c r="K5877" s="91" t="s">
        <v>19</v>
      </c>
    </row>
    <row r="5878" spans="2:11" ht="15.6" customHeight="1" thickBot="1" x14ac:dyDescent="0.45">
      <c r="B5878" s="90"/>
      <c r="C5878" s="90"/>
      <c r="D5878" s="48" t="s">
        <v>5553</v>
      </c>
      <c r="E5878" s="90"/>
      <c r="F5878" s="90"/>
      <c r="G5878" s="90"/>
      <c r="H5878" s="90"/>
      <c r="I5878" s="90"/>
      <c r="J5878" s="90"/>
      <c r="K5878" s="92"/>
    </row>
    <row r="5879" spans="2:11" ht="15.6" customHeight="1" x14ac:dyDescent="0.4">
      <c r="B5879" s="89">
        <v>2937</v>
      </c>
      <c r="C5879" s="89">
        <v>4162</v>
      </c>
      <c r="D5879" s="20" t="s">
        <v>6412</v>
      </c>
      <c r="E5879" s="89">
        <v>15</v>
      </c>
      <c r="F5879" s="89" t="s">
        <v>13</v>
      </c>
      <c r="G5879" s="89" t="s">
        <v>79</v>
      </c>
      <c r="H5879" s="89">
        <v>13</v>
      </c>
      <c r="I5879" s="89">
        <v>-50</v>
      </c>
      <c r="J5879" s="89">
        <v>2050</v>
      </c>
      <c r="K5879" s="91" t="s">
        <v>15</v>
      </c>
    </row>
    <row r="5880" spans="2:11" ht="15.6" customHeight="1" thickBot="1" x14ac:dyDescent="0.45">
      <c r="B5880" s="90"/>
      <c r="C5880" s="90"/>
      <c r="D5880" s="48" t="s">
        <v>6413</v>
      </c>
      <c r="E5880" s="90"/>
      <c r="F5880" s="90"/>
      <c r="G5880" s="90"/>
      <c r="H5880" s="90"/>
      <c r="I5880" s="90"/>
      <c r="J5880" s="90"/>
      <c r="K5880" s="92"/>
    </row>
    <row r="5881" spans="2:11" ht="15.6" customHeight="1" x14ac:dyDescent="0.4">
      <c r="B5881" s="89">
        <v>2938</v>
      </c>
      <c r="C5881" s="89">
        <v>3423</v>
      </c>
      <c r="D5881" s="20" t="s">
        <v>5554</v>
      </c>
      <c r="E5881" s="89" t="s">
        <v>13</v>
      </c>
      <c r="F5881" s="89" t="s">
        <v>13</v>
      </c>
      <c r="G5881" s="89" t="s">
        <v>39</v>
      </c>
      <c r="H5881" s="89"/>
      <c r="I5881" s="89"/>
      <c r="J5881" s="89">
        <v>2056</v>
      </c>
      <c r="K5881" s="91" t="s">
        <v>19</v>
      </c>
    </row>
    <row r="5882" spans="2:11" ht="14.1" customHeight="1" thickBot="1" x14ac:dyDescent="0.45">
      <c r="B5882" s="90"/>
      <c r="C5882" s="90"/>
      <c r="D5882" s="48" t="s">
        <v>5555</v>
      </c>
      <c r="E5882" s="90"/>
      <c r="F5882" s="90"/>
      <c r="G5882" s="90"/>
      <c r="H5882" s="90"/>
      <c r="I5882" s="90"/>
      <c r="J5882" s="90"/>
      <c r="K5882" s="92"/>
    </row>
    <row r="5883" spans="2:11" ht="15.6" customHeight="1" x14ac:dyDescent="0.4">
      <c r="B5883" s="89">
        <v>2939</v>
      </c>
      <c r="C5883" s="89">
        <v>3424</v>
      </c>
      <c r="D5883" s="20" t="s">
        <v>5556</v>
      </c>
      <c r="E5883" s="89" t="s">
        <v>13</v>
      </c>
      <c r="F5883" s="89" t="s">
        <v>13</v>
      </c>
      <c r="G5883" s="89" t="s">
        <v>39</v>
      </c>
      <c r="H5883" s="89"/>
      <c r="I5883" s="89"/>
      <c r="J5883" s="89">
        <v>2064</v>
      </c>
      <c r="K5883" s="91" t="s">
        <v>19</v>
      </c>
    </row>
    <row r="5884" spans="2:11" ht="15.6" customHeight="1" thickBot="1" x14ac:dyDescent="0.45">
      <c r="B5884" s="90"/>
      <c r="C5884" s="90"/>
      <c r="D5884" s="48" t="s">
        <v>5557</v>
      </c>
      <c r="E5884" s="90"/>
      <c r="F5884" s="90"/>
      <c r="G5884" s="90"/>
      <c r="H5884" s="90"/>
      <c r="I5884" s="90"/>
      <c r="J5884" s="90"/>
      <c r="K5884" s="92"/>
    </row>
    <row r="5885" spans="2:11" ht="15.6" customHeight="1" x14ac:dyDescent="0.4">
      <c r="B5885" s="89">
        <v>2940</v>
      </c>
      <c r="C5885" s="89">
        <v>3425</v>
      </c>
      <c r="D5885" s="20" t="s">
        <v>5558</v>
      </c>
      <c r="E5885" s="89">
        <v>63</v>
      </c>
      <c r="F5885" s="89" t="s">
        <v>134</v>
      </c>
      <c r="G5885" s="89" t="s">
        <v>116</v>
      </c>
      <c r="H5885" s="89">
        <v>10</v>
      </c>
      <c r="I5885" s="89">
        <v>-13</v>
      </c>
      <c r="J5885" s="89">
        <v>2392</v>
      </c>
      <c r="K5885" s="91" t="s">
        <v>15</v>
      </c>
    </row>
    <row r="5886" spans="2:11" ht="15.6" customHeight="1" thickBot="1" x14ac:dyDescent="0.45">
      <c r="B5886" s="90"/>
      <c r="C5886" s="90"/>
      <c r="D5886" s="48" t="s">
        <v>5559</v>
      </c>
      <c r="E5886" s="90"/>
      <c r="F5886" s="90"/>
      <c r="G5886" s="90"/>
      <c r="H5886" s="90"/>
      <c r="I5886" s="90"/>
      <c r="J5886" s="90"/>
      <c r="K5886" s="92"/>
    </row>
    <row r="5887" spans="2:11" ht="15.6" customHeight="1" x14ac:dyDescent="0.4">
      <c r="B5887" s="89">
        <v>2941</v>
      </c>
      <c r="C5887" s="89">
        <v>4011</v>
      </c>
      <c r="D5887" s="20" t="s">
        <v>5560</v>
      </c>
      <c r="E5887" s="89" t="s">
        <v>82</v>
      </c>
      <c r="F5887" s="89" t="s">
        <v>13</v>
      </c>
      <c r="G5887" s="89" t="s">
        <v>255</v>
      </c>
      <c r="H5887" s="89">
        <f>6+7</f>
        <v>13</v>
      </c>
      <c r="I5887" s="89">
        <f>-6-1</f>
        <v>-7</v>
      </c>
      <c r="J5887" s="89">
        <v>2057</v>
      </c>
      <c r="K5887" s="91" t="s">
        <v>15</v>
      </c>
    </row>
    <row r="5888" spans="2:11" ht="15.6" customHeight="1" thickBot="1" x14ac:dyDescent="0.45">
      <c r="B5888" s="90"/>
      <c r="C5888" s="90"/>
      <c r="D5888" s="48" t="s">
        <v>5561</v>
      </c>
      <c r="E5888" s="90"/>
      <c r="F5888" s="90"/>
      <c r="G5888" s="90"/>
      <c r="H5888" s="90"/>
      <c r="I5888" s="90"/>
      <c r="J5888" s="90"/>
      <c r="K5888" s="92"/>
    </row>
    <row r="5889" spans="2:11" ht="15.6" customHeight="1" x14ac:dyDescent="0.4">
      <c r="B5889" s="89">
        <v>2942</v>
      </c>
      <c r="C5889" s="89">
        <v>3426</v>
      </c>
      <c r="D5889" s="20" t="s">
        <v>5562</v>
      </c>
      <c r="E5889" s="89">
        <v>70</v>
      </c>
      <c r="F5889" s="89" t="s">
        <v>57</v>
      </c>
      <c r="G5889" s="89" t="s">
        <v>116</v>
      </c>
      <c r="H5889" s="89"/>
      <c r="I5889" s="89"/>
      <c r="J5889" s="89">
        <v>2221</v>
      </c>
      <c r="K5889" s="91" t="s">
        <v>15</v>
      </c>
    </row>
    <row r="5890" spans="2:11" ht="14.1" customHeight="1" thickBot="1" x14ac:dyDescent="0.45">
      <c r="B5890" s="90"/>
      <c r="C5890" s="90"/>
      <c r="D5890" s="48" t="s">
        <v>5563</v>
      </c>
      <c r="E5890" s="90"/>
      <c r="F5890" s="90"/>
      <c r="G5890" s="90"/>
      <c r="H5890" s="90"/>
      <c r="I5890" s="90"/>
      <c r="J5890" s="90"/>
      <c r="K5890" s="92"/>
    </row>
    <row r="5891" spans="2:11" ht="15.6" customHeight="1" x14ac:dyDescent="0.4">
      <c r="B5891" s="89">
        <v>2943</v>
      </c>
      <c r="C5891" s="89">
        <v>3427</v>
      </c>
      <c r="D5891" s="20" t="s">
        <v>5564</v>
      </c>
      <c r="E5891" s="89">
        <v>56</v>
      </c>
      <c r="F5891" s="89" t="s">
        <v>13</v>
      </c>
      <c r="G5891" s="89" t="s">
        <v>29</v>
      </c>
      <c r="H5891" s="89"/>
      <c r="I5891" s="89"/>
      <c r="J5891" s="89">
        <v>1964</v>
      </c>
      <c r="K5891" s="91" t="s">
        <v>19</v>
      </c>
    </row>
    <row r="5892" spans="2:11" ht="15.6" customHeight="1" thickBot="1" x14ac:dyDescent="0.45">
      <c r="B5892" s="90"/>
      <c r="C5892" s="90"/>
      <c r="D5892" s="48" t="s">
        <v>5565</v>
      </c>
      <c r="E5892" s="90"/>
      <c r="F5892" s="90"/>
      <c r="G5892" s="90"/>
      <c r="H5892" s="90"/>
      <c r="I5892" s="90"/>
      <c r="J5892" s="90"/>
      <c r="K5892" s="92"/>
    </row>
    <row r="5893" spans="2:11" ht="15.6" customHeight="1" x14ac:dyDescent="0.4">
      <c r="B5893" s="89">
        <v>2944</v>
      </c>
      <c r="C5893" s="89">
        <v>3428</v>
      </c>
      <c r="D5893" s="20" t="s">
        <v>5566</v>
      </c>
      <c r="E5893" s="89">
        <v>73</v>
      </c>
      <c r="F5893" s="89" t="s">
        <v>13</v>
      </c>
      <c r="G5893" s="89" t="s">
        <v>32</v>
      </c>
      <c r="H5893" s="89"/>
      <c r="I5893" s="89"/>
      <c r="J5893" s="89">
        <v>2050</v>
      </c>
      <c r="K5893" s="91" t="s">
        <v>19</v>
      </c>
    </row>
    <row r="5894" spans="2:11" ht="14.1" customHeight="1" thickBot="1" x14ac:dyDescent="0.45">
      <c r="B5894" s="90"/>
      <c r="C5894" s="90"/>
      <c r="D5894" s="48" t="s">
        <v>5567</v>
      </c>
      <c r="E5894" s="90"/>
      <c r="F5894" s="90"/>
      <c r="G5894" s="90"/>
      <c r="H5894" s="90"/>
      <c r="I5894" s="90"/>
      <c r="J5894" s="90"/>
      <c r="K5894" s="92"/>
    </row>
    <row r="5895" spans="2:11" ht="15.6" customHeight="1" x14ac:dyDescent="0.4">
      <c r="B5895" s="89">
        <v>2945</v>
      </c>
      <c r="C5895" s="89">
        <v>3429</v>
      </c>
      <c r="D5895" s="20" t="s">
        <v>5568</v>
      </c>
      <c r="E5895" s="89" t="s">
        <v>49</v>
      </c>
      <c r="F5895" s="89" t="s">
        <v>57</v>
      </c>
      <c r="G5895" s="89" t="s">
        <v>29</v>
      </c>
      <c r="H5895" s="89">
        <v>8</v>
      </c>
      <c r="I5895" s="89">
        <v>-12</v>
      </c>
      <c r="J5895" s="89">
        <v>2091</v>
      </c>
      <c r="K5895" s="91" t="s">
        <v>15</v>
      </c>
    </row>
    <row r="5896" spans="2:11" ht="15.6" customHeight="1" thickBot="1" x14ac:dyDescent="0.45">
      <c r="B5896" s="90"/>
      <c r="C5896" s="90"/>
      <c r="D5896" s="48" t="s">
        <v>5569</v>
      </c>
      <c r="E5896" s="90"/>
      <c r="F5896" s="90"/>
      <c r="G5896" s="90"/>
      <c r="H5896" s="90"/>
      <c r="I5896" s="90"/>
      <c r="J5896" s="90"/>
      <c r="K5896" s="92"/>
    </row>
    <row r="5897" spans="2:11" ht="15.6" customHeight="1" x14ac:dyDescent="0.4">
      <c r="B5897" s="89">
        <v>2946</v>
      </c>
      <c r="C5897" s="89">
        <v>3430</v>
      </c>
      <c r="D5897" s="20" t="s">
        <v>5570</v>
      </c>
      <c r="E5897" s="89">
        <v>86</v>
      </c>
      <c r="F5897" s="89" t="s">
        <v>13</v>
      </c>
      <c r="G5897" s="89" t="s">
        <v>29</v>
      </c>
      <c r="H5897" s="89"/>
      <c r="I5897" s="89"/>
      <c r="J5897" s="89">
        <v>2080</v>
      </c>
      <c r="K5897" s="91" t="s">
        <v>19</v>
      </c>
    </row>
    <row r="5898" spans="2:11" ht="14.1" customHeight="1" thickBot="1" x14ac:dyDescent="0.45">
      <c r="B5898" s="90"/>
      <c r="C5898" s="90"/>
      <c r="D5898" s="48" t="s">
        <v>5571</v>
      </c>
      <c r="E5898" s="90"/>
      <c r="F5898" s="90"/>
      <c r="G5898" s="90"/>
      <c r="H5898" s="90"/>
      <c r="I5898" s="90"/>
      <c r="J5898" s="90"/>
      <c r="K5898" s="92"/>
    </row>
    <row r="5899" spans="2:11" ht="15.6" customHeight="1" x14ac:dyDescent="0.4">
      <c r="B5899" s="89">
        <v>2947</v>
      </c>
      <c r="C5899" s="89">
        <v>3431</v>
      </c>
      <c r="D5899" s="20" t="s">
        <v>5572</v>
      </c>
      <c r="E5899" s="89">
        <v>71</v>
      </c>
      <c r="F5899" s="89" t="s">
        <v>13</v>
      </c>
      <c r="G5899" s="89" t="s">
        <v>29</v>
      </c>
      <c r="H5899" s="89"/>
      <c r="I5899" s="89"/>
      <c r="J5899" s="89">
        <v>2058</v>
      </c>
      <c r="K5899" s="91" t="s">
        <v>19</v>
      </c>
    </row>
    <row r="5900" spans="2:11" ht="15.6" customHeight="1" thickBot="1" x14ac:dyDescent="0.45">
      <c r="B5900" s="90"/>
      <c r="C5900" s="90"/>
      <c r="D5900" s="48" t="s">
        <v>5573</v>
      </c>
      <c r="E5900" s="90"/>
      <c r="F5900" s="90"/>
      <c r="G5900" s="90"/>
      <c r="H5900" s="90"/>
      <c r="I5900" s="90"/>
      <c r="J5900" s="90"/>
      <c r="K5900" s="92"/>
    </row>
    <row r="5901" spans="2:11" ht="15.6" customHeight="1" x14ac:dyDescent="0.4">
      <c r="B5901" s="89">
        <v>2948</v>
      </c>
      <c r="C5901" s="89">
        <v>3432</v>
      </c>
      <c r="D5901" s="20" t="s">
        <v>5574</v>
      </c>
      <c r="E5901" s="89" t="s">
        <v>13</v>
      </c>
      <c r="F5901" s="89" t="s">
        <v>13</v>
      </c>
      <c r="G5901" s="89" t="s">
        <v>29</v>
      </c>
      <c r="H5901" s="89"/>
      <c r="I5901" s="89"/>
      <c r="J5901" s="89">
        <v>1997</v>
      </c>
      <c r="K5901" s="91" t="s">
        <v>19</v>
      </c>
    </row>
    <row r="5902" spans="2:11" ht="14.1" customHeight="1" thickBot="1" x14ac:dyDescent="0.45">
      <c r="B5902" s="90"/>
      <c r="C5902" s="90"/>
      <c r="D5902" s="48" t="s">
        <v>5575</v>
      </c>
      <c r="E5902" s="90"/>
      <c r="F5902" s="90"/>
      <c r="G5902" s="90"/>
      <c r="H5902" s="90"/>
      <c r="I5902" s="90"/>
      <c r="J5902" s="90"/>
      <c r="K5902" s="92"/>
    </row>
    <row r="5903" spans="2:11" ht="15.6" customHeight="1" x14ac:dyDescent="0.4">
      <c r="B5903" s="89">
        <v>2949</v>
      </c>
      <c r="C5903" s="89">
        <v>3433</v>
      </c>
      <c r="D5903" s="20" t="s">
        <v>5576</v>
      </c>
      <c r="E5903" s="89">
        <v>76</v>
      </c>
      <c r="F5903" s="89" t="s">
        <v>13</v>
      </c>
      <c r="G5903" s="89" t="s">
        <v>29</v>
      </c>
      <c r="H5903" s="89"/>
      <c r="I5903" s="89"/>
      <c r="J5903" s="89">
        <v>2049</v>
      </c>
      <c r="K5903" s="91" t="s">
        <v>19</v>
      </c>
    </row>
    <row r="5904" spans="2:11" ht="15.6" customHeight="1" thickBot="1" x14ac:dyDescent="0.45">
      <c r="B5904" s="90"/>
      <c r="C5904" s="90"/>
      <c r="D5904" s="48" t="s">
        <v>5577</v>
      </c>
      <c r="E5904" s="90"/>
      <c r="F5904" s="90"/>
      <c r="G5904" s="90"/>
      <c r="H5904" s="90"/>
      <c r="I5904" s="90"/>
      <c r="J5904" s="90"/>
      <c r="K5904" s="92"/>
    </row>
    <row r="5905" spans="2:11" ht="15.6" customHeight="1" x14ac:dyDescent="0.4">
      <c r="B5905" s="89">
        <v>2950</v>
      </c>
      <c r="C5905" s="89">
        <v>3434</v>
      </c>
      <c r="D5905" s="20" t="s">
        <v>5578</v>
      </c>
      <c r="E5905" s="89" t="s">
        <v>137</v>
      </c>
      <c r="F5905" s="89" t="s">
        <v>57</v>
      </c>
      <c r="G5905" s="89" t="s">
        <v>79</v>
      </c>
      <c r="H5905" s="89"/>
      <c r="I5905" s="89"/>
      <c r="J5905" s="89">
        <v>2190</v>
      </c>
      <c r="K5905" s="91" t="s">
        <v>19</v>
      </c>
    </row>
    <row r="5906" spans="2:11" ht="14.1" customHeight="1" thickBot="1" x14ac:dyDescent="0.45">
      <c r="B5906" s="90"/>
      <c r="C5906" s="90"/>
      <c r="D5906" s="48" t="s">
        <v>5579</v>
      </c>
      <c r="E5906" s="90"/>
      <c r="F5906" s="90"/>
      <c r="G5906" s="90"/>
      <c r="H5906" s="90"/>
      <c r="I5906" s="90"/>
      <c r="J5906" s="90"/>
      <c r="K5906" s="92"/>
    </row>
    <row r="5907" spans="2:11" ht="15.6" customHeight="1" x14ac:dyDescent="0.4">
      <c r="B5907" s="89">
        <v>2951</v>
      </c>
      <c r="C5907" s="89">
        <v>3435</v>
      </c>
      <c r="D5907" s="20" t="s">
        <v>5580</v>
      </c>
      <c r="E5907" s="89">
        <v>74</v>
      </c>
      <c r="F5907" s="89" t="s">
        <v>134</v>
      </c>
      <c r="G5907" s="89" t="s">
        <v>79</v>
      </c>
      <c r="H5907" s="89">
        <f>13+10+11+9+8</f>
        <v>51</v>
      </c>
      <c r="I5907" s="89">
        <f>-21-22-25-19+0</f>
        <v>-87</v>
      </c>
      <c r="J5907" s="89">
        <v>2518</v>
      </c>
      <c r="K5907" s="91" t="s">
        <v>15</v>
      </c>
    </row>
    <row r="5908" spans="2:11" ht="15.6" customHeight="1" thickBot="1" x14ac:dyDescent="0.45">
      <c r="B5908" s="90"/>
      <c r="C5908" s="90"/>
      <c r="D5908" s="48" t="s">
        <v>5581</v>
      </c>
      <c r="E5908" s="90"/>
      <c r="F5908" s="90"/>
      <c r="G5908" s="90"/>
      <c r="H5908" s="90"/>
      <c r="I5908" s="90"/>
      <c r="J5908" s="90"/>
      <c r="K5908" s="92"/>
    </row>
    <row r="5909" spans="2:11" ht="15.6" customHeight="1" x14ac:dyDescent="0.4">
      <c r="B5909" s="89">
        <v>2952</v>
      </c>
      <c r="C5909" s="89">
        <v>3436</v>
      </c>
      <c r="D5909" s="20" t="s">
        <v>5582</v>
      </c>
      <c r="E5909" s="89">
        <v>98</v>
      </c>
      <c r="F5909" s="89" t="s">
        <v>134</v>
      </c>
      <c r="G5909" s="89" t="s">
        <v>79</v>
      </c>
      <c r="H5909" s="89">
        <v>13</v>
      </c>
      <c r="I5909" s="89">
        <v>-5</v>
      </c>
      <c r="J5909" s="89">
        <v>2389</v>
      </c>
      <c r="K5909" s="91" t="s">
        <v>15</v>
      </c>
    </row>
    <row r="5910" spans="2:11" ht="14.1" customHeight="1" thickBot="1" x14ac:dyDescent="0.45">
      <c r="B5910" s="90"/>
      <c r="C5910" s="90"/>
      <c r="D5910" s="48" t="s">
        <v>5583</v>
      </c>
      <c r="E5910" s="90"/>
      <c r="F5910" s="90"/>
      <c r="G5910" s="90"/>
      <c r="H5910" s="90"/>
      <c r="I5910" s="90"/>
      <c r="J5910" s="90"/>
      <c r="K5910" s="92"/>
    </row>
    <row r="5911" spans="2:11" ht="15.6" customHeight="1" x14ac:dyDescent="0.4">
      <c r="B5911" s="89">
        <v>2953</v>
      </c>
      <c r="C5911" s="89">
        <v>3437</v>
      </c>
      <c r="D5911" s="20" t="s">
        <v>5584</v>
      </c>
      <c r="E5911" s="89">
        <v>67</v>
      </c>
      <c r="F5911" s="89" t="s">
        <v>134</v>
      </c>
      <c r="G5911" s="89" t="s">
        <v>277</v>
      </c>
      <c r="H5911" s="89"/>
      <c r="I5911" s="89"/>
      <c r="J5911" s="89">
        <v>2435</v>
      </c>
      <c r="K5911" s="91" t="s">
        <v>15</v>
      </c>
    </row>
    <row r="5912" spans="2:11" ht="15.6" customHeight="1" thickBot="1" x14ac:dyDescent="0.45">
      <c r="B5912" s="90"/>
      <c r="C5912" s="90"/>
      <c r="D5912" s="48" t="s">
        <v>5585</v>
      </c>
      <c r="E5912" s="90"/>
      <c r="F5912" s="90"/>
      <c r="G5912" s="90"/>
      <c r="H5912" s="90"/>
      <c r="I5912" s="90"/>
      <c r="J5912" s="90"/>
      <c r="K5912" s="92"/>
    </row>
    <row r="5913" spans="2:11" ht="15.6" customHeight="1" x14ac:dyDescent="0.4">
      <c r="B5913" s="89">
        <v>2954</v>
      </c>
      <c r="C5913" s="89">
        <v>3438</v>
      </c>
      <c r="D5913" s="20" t="s">
        <v>5586</v>
      </c>
      <c r="E5913" s="89">
        <v>70</v>
      </c>
      <c r="F5913" s="89" t="s">
        <v>57</v>
      </c>
      <c r="G5913" s="89" t="s">
        <v>85</v>
      </c>
      <c r="H5913" s="89"/>
      <c r="I5913" s="89"/>
      <c r="J5913" s="89">
        <v>2079</v>
      </c>
      <c r="K5913" s="91" t="s">
        <v>19</v>
      </c>
    </row>
    <row r="5914" spans="2:11" ht="14.1" customHeight="1" thickBot="1" x14ac:dyDescent="0.45">
      <c r="B5914" s="90"/>
      <c r="C5914" s="90"/>
      <c r="D5914" s="48" t="s">
        <v>5587</v>
      </c>
      <c r="E5914" s="90"/>
      <c r="F5914" s="90"/>
      <c r="G5914" s="90"/>
      <c r="H5914" s="90"/>
      <c r="I5914" s="90"/>
      <c r="J5914" s="90"/>
      <c r="K5914" s="92"/>
    </row>
    <row r="5915" spans="2:11" ht="15.6" customHeight="1" x14ac:dyDescent="0.4">
      <c r="B5915" s="89">
        <v>2955</v>
      </c>
      <c r="C5915" s="89">
        <v>3439</v>
      </c>
      <c r="D5915" s="20" t="s">
        <v>5588</v>
      </c>
      <c r="E5915" s="89">
        <v>93</v>
      </c>
      <c r="F5915" s="89" t="s">
        <v>13</v>
      </c>
      <c r="G5915" s="89" t="s">
        <v>18</v>
      </c>
      <c r="H5915" s="89"/>
      <c r="I5915" s="89"/>
      <c r="J5915" s="89">
        <v>2076</v>
      </c>
      <c r="K5915" s="91" t="s">
        <v>19</v>
      </c>
    </row>
    <row r="5916" spans="2:11" ht="15.6" customHeight="1" thickBot="1" x14ac:dyDescent="0.45">
      <c r="B5916" s="90"/>
      <c r="C5916" s="90"/>
      <c r="D5916" s="48" t="s">
        <v>5589</v>
      </c>
      <c r="E5916" s="90"/>
      <c r="F5916" s="90"/>
      <c r="G5916" s="90"/>
      <c r="H5916" s="90"/>
      <c r="I5916" s="90"/>
      <c r="J5916" s="90"/>
      <c r="K5916" s="92"/>
    </row>
    <row r="5917" spans="2:11" ht="15.6" customHeight="1" x14ac:dyDescent="0.4">
      <c r="B5917" s="89">
        <v>2956</v>
      </c>
      <c r="C5917" s="89">
        <v>3440</v>
      </c>
      <c r="D5917" s="20" t="s">
        <v>5590</v>
      </c>
      <c r="E5917" s="89">
        <v>72</v>
      </c>
      <c r="F5917" s="89" t="s">
        <v>184</v>
      </c>
      <c r="G5917" s="89" t="s">
        <v>18</v>
      </c>
      <c r="H5917" s="89">
        <v>11</v>
      </c>
      <c r="I5917" s="89">
        <v>13</v>
      </c>
      <c r="J5917" s="89">
        <v>2256</v>
      </c>
      <c r="K5917" s="91" t="s">
        <v>15</v>
      </c>
    </row>
    <row r="5918" spans="2:11" ht="14.1" customHeight="1" thickBot="1" x14ac:dyDescent="0.45">
      <c r="B5918" s="90"/>
      <c r="C5918" s="90"/>
      <c r="D5918" s="48" t="s">
        <v>5591</v>
      </c>
      <c r="E5918" s="90"/>
      <c r="F5918" s="90"/>
      <c r="G5918" s="90"/>
      <c r="H5918" s="90"/>
      <c r="I5918" s="90"/>
      <c r="J5918" s="90"/>
      <c r="K5918" s="92"/>
    </row>
    <row r="5919" spans="2:11" ht="15.6" customHeight="1" x14ac:dyDescent="0.4">
      <c r="B5919" s="89">
        <v>2957</v>
      </c>
      <c r="C5919" s="89">
        <v>3441</v>
      </c>
      <c r="D5919" s="20" t="s">
        <v>5592</v>
      </c>
      <c r="E5919" s="89">
        <v>59</v>
      </c>
      <c r="F5919" s="89" t="s">
        <v>13</v>
      </c>
      <c r="G5919" s="89" t="s">
        <v>18</v>
      </c>
      <c r="H5919" s="89"/>
      <c r="I5919" s="89"/>
      <c r="J5919" s="89">
        <v>2021</v>
      </c>
      <c r="K5919" s="91" t="s">
        <v>19</v>
      </c>
    </row>
    <row r="5920" spans="2:11" ht="14.1" customHeight="1" thickBot="1" x14ac:dyDescent="0.45">
      <c r="B5920" s="90"/>
      <c r="C5920" s="90"/>
      <c r="D5920" s="48" t="s">
        <v>5593</v>
      </c>
      <c r="E5920" s="90"/>
      <c r="F5920" s="90"/>
      <c r="G5920" s="90"/>
      <c r="H5920" s="90"/>
      <c r="I5920" s="90"/>
      <c r="J5920" s="90"/>
      <c r="K5920" s="92"/>
    </row>
    <row r="5921" spans="2:11" ht="15.6" customHeight="1" x14ac:dyDescent="0.4">
      <c r="B5921" s="89">
        <v>2958</v>
      </c>
      <c r="C5921" s="89">
        <v>3442</v>
      </c>
      <c r="D5921" s="20" t="s">
        <v>5594</v>
      </c>
      <c r="E5921" s="89" t="s">
        <v>13</v>
      </c>
      <c r="F5921" s="89" t="s">
        <v>13</v>
      </c>
      <c r="G5921" s="89" t="s">
        <v>18</v>
      </c>
      <c r="H5921" s="89"/>
      <c r="I5921" s="89"/>
      <c r="J5921" s="89">
        <v>2055</v>
      </c>
      <c r="K5921" s="91" t="s">
        <v>19</v>
      </c>
    </row>
    <row r="5922" spans="2:11" ht="14.1" customHeight="1" thickBot="1" x14ac:dyDescent="0.45">
      <c r="B5922" s="90"/>
      <c r="C5922" s="90"/>
      <c r="D5922" s="48" t="s">
        <v>5595</v>
      </c>
      <c r="E5922" s="90"/>
      <c r="F5922" s="90"/>
      <c r="G5922" s="90"/>
      <c r="H5922" s="90"/>
      <c r="I5922" s="90"/>
      <c r="J5922" s="90"/>
      <c r="K5922" s="92"/>
    </row>
    <row r="5923" spans="2:11" ht="15.6" customHeight="1" x14ac:dyDescent="0.4">
      <c r="B5923" s="89">
        <v>2959</v>
      </c>
      <c r="C5923" s="89">
        <v>3992</v>
      </c>
      <c r="D5923" s="20" t="s">
        <v>5596</v>
      </c>
      <c r="E5923" s="89" t="s">
        <v>13</v>
      </c>
      <c r="F5923" s="89" t="s">
        <v>13</v>
      </c>
      <c r="G5923" s="89" t="s">
        <v>1181</v>
      </c>
      <c r="H5923" s="89"/>
      <c r="I5923" s="89"/>
      <c r="J5923" s="89">
        <v>2022</v>
      </c>
      <c r="K5923" s="91" t="s">
        <v>15</v>
      </c>
    </row>
    <row r="5924" spans="2:11" ht="14.1" customHeight="1" thickBot="1" x14ac:dyDescent="0.45">
      <c r="B5924" s="90"/>
      <c r="C5924" s="90"/>
      <c r="D5924" s="48" t="s">
        <v>5597</v>
      </c>
      <c r="E5924" s="90"/>
      <c r="F5924" s="90"/>
      <c r="G5924" s="90"/>
      <c r="H5924" s="90"/>
      <c r="I5924" s="90"/>
      <c r="J5924" s="90"/>
      <c r="K5924" s="92"/>
    </row>
    <row r="5925" spans="2:11" ht="15.6" customHeight="1" x14ac:dyDescent="0.4">
      <c r="B5925" s="89">
        <v>2960</v>
      </c>
      <c r="C5925" s="89">
        <v>3443</v>
      </c>
      <c r="D5925" s="20" t="s">
        <v>5598</v>
      </c>
      <c r="E5925" s="89" t="s">
        <v>13</v>
      </c>
      <c r="F5925" s="89" t="s">
        <v>13</v>
      </c>
      <c r="G5925" s="89" t="s">
        <v>551</v>
      </c>
      <c r="H5925" s="89"/>
      <c r="I5925" s="89"/>
      <c r="J5925" s="89">
        <v>2030</v>
      </c>
      <c r="K5925" s="91" t="s">
        <v>19</v>
      </c>
    </row>
    <row r="5926" spans="2:11" ht="14.1" customHeight="1" thickBot="1" x14ac:dyDescent="0.45">
      <c r="B5926" s="90"/>
      <c r="C5926" s="90"/>
      <c r="D5926" s="48" t="s">
        <v>5599</v>
      </c>
      <c r="E5926" s="90"/>
      <c r="F5926" s="90"/>
      <c r="G5926" s="90"/>
      <c r="H5926" s="90"/>
      <c r="I5926" s="90"/>
      <c r="J5926" s="90"/>
      <c r="K5926" s="92"/>
    </row>
    <row r="5927" spans="2:11" ht="15.6" customHeight="1" x14ac:dyDescent="0.4">
      <c r="B5927" s="89">
        <v>2961</v>
      </c>
      <c r="C5927" s="89">
        <v>3444</v>
      </c>
      <c r="D5927" s="20" t="s">
        <v>5600</v>
      </c>
      <c r="E5927" s="89">
        <v>91</v>
      </c>
      <c r="F5927" s="89" t="s">
        <v>13</v>
      </c>
      <c r="G5927" s="89" t="s">
        <v>79</v>
      </c>
      <c r="H5927" s="89"/>
      <c r="I5927" s="89"/>
      <c r="J5927" s="89">
        <v>2070</v>
      </c>
      <c r="K5927" s="91" t="s">
        <v>19</v>
      </c>
    </row>
    <row r="5928" spans="2:11" ht="14.1" customHeight="1" thickBot="1" x14ac:dyDescent="0.45">
      <c r="B5928" s="90"/>
      <c r="C5928" s="90"/>
      <c r="D5928" s="48" t="s">
        <v>5601</v>
      </c>
      <c r="E5928" s="90"/>
      <c r="F5928" s="90"/>
      <c r="G5928" s="90"/>
      <c r="H5928" s="90"/>
      <c r="I5928" s="90"/>
      <c r="J5928" s="90"/>
      <c r="K5928" s="92"/>
    </row>
    <row r="5929" spans="2:11" ht="15.6" customHeight="1" x14ac:dyDescent="0.4">
      <c r="B5929" s="89">
        <v>2962</v>
      </c>
      <c r="C5929" s="89">
        <v>3445</v>
      </c>
      <c r="D5929" s="20" t="s">
        <v>5602</v>
      </c>
      <c r="E5929" s="89">
        <v>91</v>
      </c>
      <c r="F5929" s="89" t="s">
        <v>13</v>
      </c>
      <c r="G5929" s="89" t="s">
        <v>116</v>
      </c>
      <c r="H5929" s="89"/>
      <c r="I5929" s="89"/>
      <c r="J5929" s="89">
        <v>2074</v>
      </c>
      <c r="K5929" s="91" t="s">
        <v>19</v>
      </c>
    </row>
    <row r="5930" spans="2:11" ht="14.1" customHeight="1" thickBot="1" x14ac:dyDescent="0.45">
      <c r="B5930" s="90"/>
      <c r="C5930" s="90"/>
      <c r="D5930" s="48" t="s">
        <v>5603</v>
      </c>
      <c r="E5930" s="90"/>
      <c r="F5930" s="90"/>
      <c r="G5930" s="90"/>
      <c r="H5930" s="90"/>
      <c r="I5930" s="90"/>
      <c r="J5930" s="90"/>
      <c r="K5930" s="92"/>
    </row>
    <row r="5931" spans="2:11" ht="15.6" customHeight="1" x14ac:dyDescent="0.4">
      <c r="B5931" s="89">
        <v>2963</v>
      </c>
      <c r="C5931" s="89">
        <v>3802</v>
      </c>
      <c r="D5931" s="20" t="s">
        <v>5604</v>
      </c>
      <c r="E5931" s="89" t="s">
        <v>13</v>
      </c>
      <c r="F5931" s="89" t="s">
        <v>13</v>
      </c>
      <c r="G5931" s="89" t="s">
        <v>85</v>
      </c>
      <c r="H5931" s="89"/>
      <c r="I5931" s="89"/>
      <c r="J5931" s="89">
        <v>2078</v>
      </c>
      <c r="K5931" s="91" t="s">
        <v>19</v>
      </c>
    </row>
    <row r="5932" spans="2:11" ht="14.1" customHeight="1" thickBot="1" x14ac:dyDescent="0.45">
      <c r="B5932" s="90"/>
      <c r="C5932" s="90"/>
      <c r="D5932" s="48" t="s">
        <v>5605</v>
      </c>
      <c r="E5932" s="90"/>
      <c r="F5932" s="90"/>
      <c r="G5932" s="90"/>
      <c r="H5932" s="90"/>
      <c r="I5932" s="90"/>
      <c r="J5932" s="90"/>
      <c r="K5932" s="92"/>
    </row>
    <row r="5933" spans="2:11" ht="15.6" customHeight="1" x14ac:dyDescent="0.4">
      <c r="B5933" s="89">
        <v>2964</v>
      </c>
      <c r="C5933" s="89">
        <v>3446</v>
      </c>
      <c r="D5933" s="20" t="s">
        <v>5606</v>
      </c>
      <c r="E5933" s="89">
        <v>89</v>
      </c>
      <c r="F5933" s="89" t="s">
        <v>13</v>
      </c>
      <c r="G5933" s="89" t="s">
        <v>29</v>
      </c>
      <c r="H5933" s="89"/>
      <c r="I5933" s="89"/>
      <c r="J5933" s="89">
        <v>2055</v>
      </c>
      <c r="K5933" s="91" t="s">
        <v>19</v>
      </c>
    </row>
    <row r="5934" spans="2:11" ht="14.1" customHeight="1" thickBot="1" x14ac:dyDescent="0.45">
      <c r="B5934" s="90"/>
      <c r="C5934" s="90"/>
      <c r="D5934" s="48" t="s">
        <v>5607</v>
      </c>
      <c r="E5934" s="90"/>
      <c r="F5934" s="90"/>
      <c r="G5934" s="90"/>
      <c r="H5934" s="90"/>
      <c r="I5934" s="90"/>
      <c r="J5934" s="90"/>
      <c r="K5934" s="92"/>
    </row>
    <row r="5935" spans="2:11" ht="15.6" customHeight="1" x14ac:dyDescent="0.4">
      <c r="B5935" s="89">
        <v>2965</v>
      </c>
      <c r="C5935" s="89">
        <v>3447</v>
      </c>
      <c r="D5935" s="20" t="s">
        <v>5608</v>
      </c>
      <c r="E5935" s="89">
        <v>86</v>
      </c>
      <c r="F5935" s="89" t="s">
        <v>13</v>
      </c>
      <c r="G5935" s="89" t="s">
        <v>29</v>
      </c>
      <c r="H5935" s="89"/>
      <c r="I5935" s="89"/>
      <c r="J5935" s="89">
        <v>2125</v>
      </c>
      <c r="K5935" s="91" t="s">
        <v>19</v>
      </c>
    </row>
    <row r="5936" spans="2:11" ht="14.1" customHeight="1" thickBot="1" x14ac:dyDescent="0.45">
      <c r="B5936" s="90"/>
      <c r="C5936" s="90"/>
      <c r="D5936" s="48" t="s">
        <v>5609</v>
      </c>
      <c r="E5936" s="90"/>
      <c r="F5936" s="90"/>
      <c r="G5936" s="90"/>
      <c r="H5936" s="90"/>
      <c r="I5936" s="90"/>
      <c r="J5936" s="90"/>
      <c r="K5936" s="92"/>
    </row>
    <row r="5937" spans="2:11" ht="15.6" customHeight="1" x14ac:dyDescent="0.4">
      <c r="B5937" s="89">
        <v>2966</v>
      </c>
      <c r="C5937" s="89">
        <v>3448</v>
      </c>
      <c r="D5937" s="20" t="s">
        <v>5610</v>
      </c>
      <c r="E5937" s="89">
        <v>62</v>
      </c>
      <c r="F5937" s="89" t="s">
        <v>13</v>
      </c>
      <c r="G5937" s="89" t="s">
        <v>79</v>
      </c>
      <c r="H5937" s="89"/>
      <c r="I5937" s="89"/>
      <c r="J5937" s="89">
        <v>2202</v>
      </c>
      <c r="K5937" s="91" t="s">
        <v>15</v>
      </c>
    </row>
    <row r="5938" spans="2:11" ht="14.1" customHeight="1" thickBot="1" x14ac:dyDescent="0.45">
      <c r="B5938" s="90"/>
      <c r="C5938" s="90"/>
      <c r="D5938" s="48" t="s">
        <v>6245</v>
      </c>
      <c r="E5938" s="90"/>
      <c r="F5938" s="90"/>
      <c r="G5938" s="90"/>
      <c r="H5938" s="90"/>
      <c r="I5938" s="90"/>
      <c r="J5938" s="90"/>
      <c r="K5938" s="92"/>
    </row>
    <row r="5939" spans="2:11" ht="15.6" customHeight="1" x14ac:dyDescent="0.4">
      <c r="B5939" s="89">
        <v>2967</v>
      </c>
      <c r="C5939" s="89">
        <v>3449</v>
      </c>
      <c r="D5939" s="20" t="s">
        <v>5611</v>
      </c>
      <c r="E5939" s="89" t="s">
        <v>13</v>
      </c>
      <c r="F5939" s="89" t="s">
        <v>13</v>
      </c>
      <c r="G5939" s="89" t="s">
        <v>29</v>
      </c>
      <c r="H5939" s="89"/>
      <c r="I5939" s="89"/>
      <c r="J5939" s="89">
        <v>2050</v>
      </c>
      <c r="K5939" s="91" t="s">
        <v>19</v>
      </c>
    </row>
    <row r="5940" spans="2:11" ht="14.1" customHeight="1" thickBot="1" x14ac:dyDescent="0.45">
      <c r="B5940" s="90"/>
      <c r="C5940" s="90"/>
      <c r="D5940" s="48" t="s">
        <v>5612</v>
      </c>
      <c r="E5940" s="90"/>
      <c r="F5940" s="90"/>
      <c r="G5940" s="90"/>
      <c r="H5940" s="90"/>
      <c r="I5940" s="90"/>
      <c r="J5940" s="90"/>
      <c r="K5940" s="92"/>
    </row>
    <row r="5941" spans="2:11" ht="15.6" customHeight="1" x14ac:dyDescent="0.4">
      <c r="B5941" s="89">
        <v>2968</v>
      </c>
      <c r="C5941" s="89">
        <v>3450</v>
      </c>
      <c r="D5941" s="20" t="s">
        <v>5613</v>
      </c>
      <c r="E5941" s="89">
        <v>56</v>
      </c>
      <c r="F5941" s="89" t="s">
        <v>13</v>
      </c>
      <c r="G5941" s="89" t="s">
        <v>32</v>
      </c>
      <c r="H5941" s="89"/>
      <c r="I5941" s="89"/>
      <c r="J5941" s="89">
        <v>2081</v>
      </c>
      <c r="K5941" s="91" t="s">
        <v>19</v>
      </c>
    </row>
    <row r="5942" spans="2:11" ht="14.1" customHeight="1" thickBot="1" x14ac:dyDescent="0.45">
      <c r="B5942" s="90"/>
      <c r="C5942" s="90"/>
      <c r="D5942" s="48" t="s">
        <v>5614</v>
      </c>
      <c r="E5942" s="90"/>
      <c r="F5942" s="90"/>
      <c r="G5942" s="90"/>
      <c r="H5942" s="90"/>
      <c r="I5942" s="90"/>
      <c r="J5942" s="90"/>
      <c r="K5942" s="92"/>
    </row>
    <row r="5943" spans="2:11" ht="15.6" customHeight="1" x14ac:dyDescent="0.4">
      <c r="B5943" s="89">
        <v>2969</v>
      </c>
      <c r="C5943" s="89">
        <v>3451</v>
      </c>
      <c r="D5943" s="20" t="s">
        <v>5615</v>
      </c>
      <c r="E5943" s="89">
        <v>63</v>
      </c>
      <c r="F5943" s="89" t="s">
        <v>13</v>
      </c>
      <c r="G5943" s="89" t="s">
        <v>29</v>
      </c>
      <c r="H5943" s="89"/>
      <c r="I5943" s="89"/>
      <c r="J5943" s="89">
        <v>2048</v>
      </c>
      <c r="K5943" s="91" t="s">
        <v>19</v>
      </c>
    </row>
    <row r="5944" spans="2:11" ht="14.1" customHeight="1" thickBot="1" x14ac:dyDescent="0.45">
      <c r="B5944" s="90"/>
      <c r="C5944" s="90"/>
      <c r="D5944" s="48" t="s">
        <v>5616</v>
      </c>
      <c r="E5944" s="90"/>
      <c r="F5944" s="90"/>
      <c r="G5944" s="90"/>
      <c r="H5944" s="90"/>
      <c r="I5944" s="90"/>
      <c r="J5944" s="90"/>
      <c r="K5944" s="92"/>
    </row>
    <row r="5945" spans="2:11" ht="15.6" customHeight="1" x14ac:dyDescent="0.4">
      <c r="B5945" s="89">
        <v>2970</v>
      </c>
      <c r="C5945" s="89">
        <v>3452</v>
      </c>
      <c r="D5945" s="20" t="s">
        <v>5617</v>
      </c>
      <c r="E5945" s="89">
        <v>89</v>
      </c>
      <c r="F5945" s="89" t="s">
        <v>184</v>
      </c>
      <c r="G5945" s="89" t="s">
        <v>29</v>
      </c>
      <c r="H5945" s="89"/>
      <c r="I5945" s="89"/>
      <c r="J5945" s="89">
        <v>2329</v>
      </c>
      <c r="K5945" s="91" t="s">
        <v>19</v>
      </c>
    </row>
    <row r="5946" spans="2:11" ht="14.1" customHeight="1" thickBot="1" x14ac:dyDescent="0.45">
      <c r="B5946" s="90"/>
      <c r="C5946" s="90"/>
      <c r="D5946" s="48" t="s">
        <v>5618</v>
      </c>
      <c r="E5946" s="90"/>
      <c r="F5946" s="90"/>
      <c r="G5946" s="90"/>
      <c r="H5946" s="90"/>
      <c r="I5946" s="90"/>
      <c r="J5946" s="90"/>
      <c r="K5946" s="92"/>
    </row>
    <row r="5947" spans="2:11" ht="15.6" customHeight="1" x14ac:dyDescent="0.4">
      <c r="B5947" s="89">
        <v>2971</v>
      </c>
      <c r="C5947" s="89">
        <v>3453</v>
      </c>
      <c r="D5947" s="20" t="s">
        <v>5619</v>
      </c>
      <c r="E5947" s="89">
        <v>98</v>
      </c>
      <c r="F5947" s="89" t="s">
        <v>13</v>
      </c>
      <c r="G5947" s="89" t="s">
        <v>193</v>
      </c>
      <c r="H5947" s="89"/>
      <c r="I5947" s="89"/>
      <c r="J5947" s="89">
        <v>1981</v>
      </c>
      <c r="K5947" s="91" t="s">
        <v>19</v>
      </c>
    </row>
    <row r="5948" spans="2:11" ht="14.1" customHeight="1" thickBot="1" x14ac:dyDescent="0.45">
      <c r="B5948" s="90"/>
      <c r="C5948" s="90"/>
      <c r="D5948" s="48" t="s">
        <v>5620</v>
      </c>
      <c r="E5948" s="90"/>
      <c r="F5948" s="90"/>
      <c r="G5948" s="90"/>
      <c r="H5948" s="90"/>
      <c r="I5948" s="90"/>
      <c r="J5948" s="90"/>
      <c r="K5948" s="92"/>
    </row>
    <row r="5949" spans="2:11" ht="15.6" customHeight="1" x14ac:dyDescent="0.4">
      <c r="B5949" s="89">
        <v>2972</v>
      </c>
      <c r="C5949" s="89">
        <v>3454</v>
      </c>
      <c r="D5949" s="20" t="s">
        <v>5621</v>
      </c>
      <c r="E5949" s="89" t="s">
        <v>13</v>
      </c>
      <c r="F5949" s="89" t="s">
        <v>13</v>
      </c>
      <c r="G5949" s="89" t="s">
        <v>85</v>
      </c>
      <c r="H5949" s="89"/>
      <c r="I5949" s="89"/>
      <c r="J5949" s="89">
        <v>2002</v>
      </c>
      <c r="K5949" s="91" t="s">
        <v>19</v>
      </c>
    </row>
    <row r="5950" spans="2:11" ht="14.1" customHeight="1" thickBot="1" x14ac:dyDescent="0.45">
      <c r="B5950" s="90"/>
      <c r="C5950" s="90"/>
      <c r="D5950" s="48" t="s">
        <v>5622</v>
      </c>
      <c r="E5950" s="90"/>
      <c r="F5950" s="90"/>
      <c r="G5950" s="90"/>
      <c r="H5950" s="90"/>
      <c r="I5950" s="90"/>
      <c r="J5950" s="90"/>
      <c r="K5950" s="92"/>
    </row>
    <row r="5951" spans="2:11" ht="15.6" customHeight="1" x14ac:dyDescent="0.4">
      <c r="B5951" s="89">
        <v>2973</v>
      </c>
      <c r="C5951" s="89">
        <v>3455</v>
      </c>
      <c r="D5951" s="20" t="s">
        <v>5623</v>
      </c>
      <c r="E5951" s="89" t="s">
        <v>13</v>
      </c>
      <c r="F5951" s="89" t="s">
        <v>13</v>
      </c>
      <c r="G5951" s="89" t="s">
        <v>29</v>
      </c>
      <c r="H5951" s="89"/>
      <c r="I5951" s="89"/>
      <c r="J5951" s="89">
        <v>1952</v>
      </c>
      <c r="K5951" s="91" t="s">
        <v>19</v>
      </c>
    </row>
    <row r="5952" spans="2:11" ht="14.1" customHeight="1" thickBot="1" x14ac:dyDescent="0.45">
      <c r="B5952" s="90"/>
      <c r="C5952" s="90"/>
      <c r="D5952" s="48" t="s">
        <v>5624</v>
      </c>
      <c r="E5952" s="90"/>
      <c r="F5952" s="90"/>
      <c r="G5952" s="90"/>
      <c r="H5952" s="90"/>
      <c r="I5952" s="90"/>
      <c r="J5952" s="90"/>
      <c r="K5952" s="92"/>
    </row>
    <row r="5953" spans="2:11" ht="15.6" customHeight="1" x14ac:dyDescent="0.4">
      <c r="B5953" s="89">
        <v>2974</v>
      </c>
      <c r="C5953" s="89">
        <v>3803</v>
      </c>
      <c r="D5953" s="20" t="s">
        <v>5625</v>
      </c>
      <c r="E5953" s="89" t="s">
        <v>510</v>
      </c>
      <c r="F5953" s="89" t="s">
        <v>13</v>
      </c>
      <c r="G5953" s="89" t="s">
        <v>29</v>
      </c>
      <c r="H5953" s="89"/>
      <c r="I5953" s="89"/>
      <c r="J5953" s="89">
        <v>2123</v>
      </c>
      <c r="K5953" s="91" t="s">
        <v>19</v>
      </c>
    </row>
    <row r="5954" spans="2:11" ht="14.1" customHeight="1" thickBot="1" x14ac:dyDescent="0.45">
      <c r="B5954" s="90"/>
      <c r="C5954" s="90"/>
      <c r="D5954" s="48" t="s">
        <v>5626</v>
      </c>
      <c r="E5954" s="90"/>
      <c r="F5954" s="90"/>
      <c r="G5954" s="90"/>
      <c r="H5954" s="90"/>
      <c r="I5954" s="90"/>
      <c r="J5954" s="90"/>
      <c r="K5954" s="92"/>
    </row>
    <row r="5955" spans="2:11" ht="15.6" customHeight="1" x14ac:dyDescent="0.4">
      <c r="B5955" s="89">
        <v>2975</v>
      </c>
      <c r="C5955" s="89">
        <v>3456</v>
      </c>
      <c r="D5955" s="20" t="s">
        <v>5627</v>
      </c>
      <c r="E5955" s="89">
        <v>41</v>
      </c>
      <c r="F5955" s="89" t="s">
        <v>13</v>
      </c>
      <c r="G5955" s="89" t="s">
        <v>29</v>
      </c>
      <c r="H5955" s="89"/>
      <c r="I5955" s="89"/>
      <c r="J5955" s="89">
        <v>2042</v>
      </c>
      <c r="K5955" s="91" t="s">
        <v>19</v>
      </c>
    </row>
    <row r="5956" spans="2:11" ht="14.1" customHeight="1" thickBot="1" x14ac:dyDescent="0.45">
      <c r="B5956" s="90"/>
      <c r="C5956" s="90"/>
      <c r="D5956" s="48" t="s">
        <v>5628</v>
      </c>
      <c r="E5956" s="90"/>
      <c r="F5956" s="90"/>
      <c r="G5956" s="90"/>
      <c r="H5956" s="90"/>
      <c r="I5956" s="90"/>
      <c r="J5956" s="90"/>
      <c r="K5956" s="92"/>
    </row>
    <row r="5957" spans="2:11" ht="15.6" customHeight="1" x14ac:dyDescent="0.4">
      <c r="B5957" s="89">
        <v>2976</v>
      </c>
      <c r="C5957" s="89">
        <v>3457</v>
      </c>
      <c r="D5957" s="20" t="s">
        <v>5629</v>
      </c>
      <c r="E5957" s="89" t="s">
        <v>13</v>
      </c>
      <c r="F5957" s="89" t="s">
        <v>13</v>
      </c>
      <c r="G5957" s="89" t="s">
        <v>29</v>
      </c>
      <c r="H5957" s="89"/>
      <c r="I5957" s="89"/>
      <c r="J5957" s="89">
        <v>2049</v>
      </c>
      <c r="K5957" s="91" t="s">
        <v>19</v>
      </c>
    </row>
    <row r="5958" spans="2:11" ht="14.1" customHeight="1" thickBot="1" x14ac:dyDescent="0.45">
      <c r="B5958" s="90"/>
      <c r="C5958" s="90"/>
      <c r="D5958" s="48" t="s">
        <v>5630</v>
      </c>
      <c r="E5958" s="90"/>
      <c r="F5958" s="90"/>
      <c r="G5958" s="90"/>
      <c r="H5958" s="90"/>
      <c r="I5958" s="90"/>
      <c r="J5958" s="90"/>
      <c r="K5958" s="92"/>
    </row>
    <row r="5959" spans="2:11" ht="15.6" customHeight="1" x14ac:dyDescent="0.4">
      <c r="B5959" s="89">
        <v>2977</v>
      </c>
      <c r="C5959" s="89">
        <v>4210</v>
      </c>
      <c r="D5959" s="20" t="s">
        <v>6530</v>
      </c>
      <c r="E5959" s="89">
        <v>15</v>
      </c>
      <c r="F5959" s="89" t="s">
        <v>13</v>
      </c>
      <c r="G5959" s="89" t="s">
        <v>79</v>
      </c>
      <c r="H5959" s="89">
        <v>7</v>
      </c>
      <c r="I5959" s="89">
        <v>-54</v>
      </c>
      <c r="J5959" s="89">
        <v>2046</v>
      </c>
      <c r="K5959" s="91" t="s">
        <v>15</v>
      </c>
    </row>
    <row r="5960" spans="2:11" ht="14.1" customHeight="1" thickBot="1" x14ac:dyDescent="0.45">
      <c r="B5960" s="90"/>
      <c r="C5960" s="90"/>
      <c r="D5960" s="48" t="s">
        <v>6499</v>
      </c>
      <c r="E5960" s="90"/>
      <c r="F5960" s="90"/>
      <c r="G5960" s="90"/>
      <c r="H5960" s="90"/>
      <c r="I5960" s="90"/>
      <c r="J5960" s="90"/>
      <c r="K5960" s="92"/>
    </row>
    <row r="5961" spans="2:11" ht="15.6" customHeight="1" x14ac:dyDescent="0.4">
      <c r="B5961" s="89">
        <v>2978</v>
      </c>
      <c r="C5961" s="89">
        <v>4050</v>
      </c>
      <c r="D5961" s="20" t="s">
        <v>6305</v>
      </c>
      <c r="E5961" s="89" t="s">
        <v>510</v>
      </c>
      <c r="F5961" s="89" t="s">
        <v>13</v>
      </c>
      <c r="G5961" s="89" t="s">
        <v>79</v>
      </c>
      <c r="H5961" s="89"/>
      <c r="I5961" s="89"/>
      <c r="J5961" s="89">
        <v>2128</v>
      </c>
      <c r="K5961" s="91" t="s">
        <v>15</v>
      </c>
    </row>
    <row r="5962" spans="2:11" ht="14.1" customHeight="1" thickBot="1" x14ac:dyDescent="0.45">
      <c r="B5962" s="90"/>
      <c r="C5962" s="90"/>
      <c r="D5962" s="48" t="s">
        <v>6120</v>
      </c>
      <c r="E5962" s="90"/>
      <c r="F5962" s="90"/>
      <c r="G5962" s="90"/>
      <c r="H5962" s="90"/>
      <c r="I5962" s="90"/>
      <c r="J5962" s="90"/>
      <c r="K5962" s="92"/>
    </row>
    <row r="5963" spans="2:11" ht="15.6" customHeight="1" x14ac:dyDescent="0.4">
      <c r="B5963" s="89">
        <v>2979</v>
      </c>
      <c r="C5963" s="89">
        <v>3458</v>
      </c>
      <c r="D5963" s="20" t="s">
        <v>5631</v>
      </c>
      <c r="E5963" s="89">
        <v>91</v>
      </c>
      <c r="F5963" s="89" t="s">
        <v>13</v>
      </c>
      <c r="G5963" s="89" t="s">
        <v>29</v>
      </c>
      <c r="H5963" s="89"/>
      <c r="I5963" s="89"/>
      <c r="J5963" s="89">
        <v>2020</v>
      </c>
      <c r="K5963" s="91" t="s">
        <v>19</v>
      </c>
    </row>
    <row r="5964" spans="2:11" ht="14.1" customHeight="1" thickBot="1" x14ac:dyDescent="0.45">
      <c r="B5964" s="90"/>
      <c r="C5964" s="90"/>
      <c r="D5964" s="48" t="s">
        <v>5632</v>
      </c>
      <c r="E5964" s="90"/>
      <c r="F5964" s="90"/>
      <c r="G5964" s="90"/>
      <c r="H5964" s="90"/>
      <c r="I5964" s="90"/>
      <c r="J5964" s="90"/>
      <c r="K5964" s="92"/>
    </row>
    <row r="5965" spans="2:11" ht="15.6" customHeight="1" x14ac:dyDescent="0.4">
      <c r="B5965" s="89">
        <v>2980</v>
      </c>
      <c r="C5965" s="89">
        <v>3459</v>
      </c>
      <c r="D5965" s="20" t="s">
        <v>5633</v>
      </c>
      <c r="E5965" s="89">
        <v>43</v>
      </c>
      <c r="F5965" s="89" t="s">
        <v>134</v>
      </c>
      <c r="G5965" s="89" t="s">
        <v>239</v>
      </c>
      <c r="H5965" s="89"/>
      <c r="I5965" s="89"/>
      <c r="J5965" s="89">
        <v>2048</v>
      </c>
      <c r="K5965" s="91" t="s">
        <v>19</v>
      </c>
    </row>
    <row r="5966" spans="2:11" ht="14.1" customHeight="1" thickBot="1" x14ac:dyDescent="0.45">
      <c r="B5966" s="90"/>
      <c r="C5966" s="90"/>
      <c r="D5966" s="48" t="s">
        <v>5634</v>
      </c>
      <c r="E5966" s="90"/>
      <c r="F5966" s="90"/>
      <c r="G5966" s="90"/>
      <c r="H5966" s="90"/>
      <c r="I5966" s="90"/>
      <c r="J5966" s="90"/>
      <c r="K5966" s="92"/>
    </row>
    <row r="5967" spans="2:11" ht="15.6" customHeight="1" x14ac:dyDescent="0.4">
      <c r="B5967" s="89">
        <v>2981</v>
      </c>
      <c r="C5967" s="89">
        <v>3460</v>
      </c>
      <c r="D5967" s="20" t="s">
        <v>5635</v>
      </c>
      <c r="E5967" s="89" t="s">
        <v>62</v>
      </c>
      <c r="F5967" s="89" t="s">
        <v>13</v>
      </c>
      <c r="G5967" s="89" t="s">
        <v>54</v>
      </c>
      <c r="H5967" s="89"/>
      <c r="I5967" s="89"/>
      <c r="J5967" s="89">
        <v>2047</v>
      </c>
      <c r="K5967" s="91" t="s">
        <v>19</v>
      </c>
    </row>
    <row r="5968" spans="2:11" ht="14.1" customHeight="1" thickBot="1" x14ac:dyDescent="0.45">
      <c r="B5968" s="90"/>
      <c r="C5968" s="90"/>
      <c r="D5968" s="48" t="s">
        <v>5636</v>
      </c>
      <c r="E5968" s="90"/>
      <c r="F5968" s="90"/>
      <c r="G5968" s="90"/>
      <c r="H5968" s="90"/>
      <c r="I5968" s="90"/>
      <c r="J5968" s="90"/>
      <c r="K5968" s="92"/>
    </row>
    <row r="5969" spans="2:11" ht="15.6" customHeight="1" x14ac:dyDescent="0.4">
      <c r="B5969" s="89">
        <v>2982</v>
      </c>
      <c r="C5969" s="89">
        <v>3461</v>
      </c>
      <c r="D5969" s="20" t="s">
        <v>5637</v>
      </c>
      <c r="E5969" s="89">
        <v>94</v>
      </c>
      <c r="F5969" s="89" t="s">
        <v>13</v>
      </c>
      <c r="G5969" s="89" t="s">
        <v>193</v>
      </c>
      <c r="H5969" s="89"/>
      <c r="I5969" s="89"/>
      <c r="J5969" s="89">
        <v>1914</v>
      </c>
      <c r="K5969" s="91" t="s">
        <v>19</v>
      </c>
    </row>
    <row r="5970" spans="2:11" ht="14.1" customHeight="1" thickBot="1" x14ac:dyDescent="0.45">
      <c r="B5970" s="90"/>
      <c r="C5970" s="90"/>
      <c r="D5970" s="48" t="s">
        <v>5638</v>
      </c>
      <c r="E5970" s="90"/>
      <c r="F5970" s="90"/>
      <c r="G5970" s="90"/>
      <c r="H5970" s="90"/>
      <c r="I5970" s="90"/>
      <c r="J5970" s="90"/>
      <c r="K5970" s="92"/>
    </row>
    <row r="5971" spans="2:11" ht="15.6" customHeight="1" x14ac:dyDescent="0.4">
      <c r="B5971" s="89">
        <v>2983</v>
      </c>
      <c r="C5971" s="89">
        <v>3918</v>
      </c>
      <c r="D5971" s="20" t="s">
        <v>5639</v>
      </c>
      <c r="E5971" s="89">
        <v>42</v>
      </c>
      <c r="F5971" s="89" t="s">
        <v>13</v>
      </c>
      <c r="G5971" s="89" t="s">
        <v>116</v>
      </c>
      <c r="H5971" s="89"/>
      <c r="I5971" s="89"/>
      <c r="J5971" s="89">
        <v>2097</v>
      </c>
      <c r="K5971" s="91" t="s">
        <v>15</v>
      </c>
    </row>
    <row r="5972" spans="2:11" ht="14.1" customHeight="1" thickBot="1" x14ac:dyDescent="0.45">
      <c r="B5972" s="90"/>
      <c r="C5972" s="90"/>
      <c r="D5972" s="48" t="s">
        <v>5640</v>
      </c>
      <c r="E5972" s="90"/>
      <c r="F5972" s="90"/>
      <c r="G5972" s="90"/>
      <c r="H5972" s="90"/>
      <c r="I5972" s="90"/>
      <c r="J5972" s="90"/>
      <c r="K5972" s="92"/>
    </row>
    <row r="5973" spans="2:11" ht="15.6" customHeight="1" x14ac:dyDescent="0.4">
      <c r="B5973" s="89">
        <v>2984</v>
      </c>
      <c r="C5973" s="89">
        <v>3462</v>
      </c>
      <c r="D5973" s="20" t="s">
        <v>5641</v>
      </c>
      <c r="E5973" s="89">
        <v>87</v>
      </c>
      <c r="F5973" s="89" t="s">
        <v>13</v>
      </c>
      <c r="G5973" s="89" t="s">
        <v>29</v>
      </c>
      <c r="H5973" s="89"/>
      <c r="I5973" s="89"/>
      <c r="J5973" s="89">
        <v>2073</v>
      </c>
      <c r="K5973" s="91" t="s">
        <v>19</v>
      </c>
    </row>
    <row r="5974" spans="2:11" ht="14.1" customHeight="1" thickBot="1" x14ac:dyDescent="0.45">
      <c r="B5974" s="90"/>
      <c r="C5974" s="90"/>
      <c r="D5974" s="48" t="s">
        <v>5642</v>
      </c>
      <c r="E5974" s="90"/>
      <c r="F5974" s="90"/>
      <c r="G5974" s="90"/>
      <c r="H5974" s="90"/>
      <c r="I5974" s="90"/>
      <c r="J5974" s="90"/>
      <c r="K5974" s="92"/>
    </row>
    <row r="5975" spans="2:11" ht="15.6" customHeight="1" x14ac:dyDescent="0.4">
      <c r="B5975" s="89">
        <v>2985</v>
      </c>
      <c r="C5975" s="89">
        <v>3463</v>
      </c>
      <c r="D5975" s="20" t="s">
        <v>5643</v>
      </c>
      <c r="E5975" s="89" t="s">
        <v>13</v>
      </c>
      <c r="F5975" s="89" t="s">
        <v>13</v>
      </c>
      <c r="G5975" s="89" t="s">
        <v>29</v>
      </c>
      <c r="H5975" s="89"/>
      <c r="I5975" s="89"/>
      <c r="J5975" s="89">
        <v>2088</v>
      </c>
      <c r="K5975" s="91" t="s">
        <v>19</v>
      </c>
    </row>
    <row r="5976" spans="2:11" ht="14.1" customHeight="1" thickBot="1" x14ac:dyDescent="0.45">
      <c r="B5976" s="90"/>
      <c r="C5976" s="90"/>
      <c r="D5976" s="48" t="s">
        <v>5644</v>
      </c>
      <c r="E5976" s="90"/>
      <c r="F5976" s="90"/>
      <c r="G5976" s="90"/>
      <c r="H5976" s="90"/>
      <c r="I5976" s="90"/>
      <c r="J5976" s="90"/>
      <c r="K5976" s="92"/>
    </row>
    <row r="5977" spans="2:11" ht="15.6" customHeight="1" x14ac:dyDescent="0.4">
      <c r="B5977" s="89">
        <v>2986</v>
      </c>
      <c r="C5977" s="89">
        <v>3464</v>
      </c>
      <c r="D5977" s="20" t="s">
        <v>5645</v>
      </c>
      <c r="E5977" s="89">
        <v>48</v>
      </c>
      <c r="F5977" s="89" t="s">
        <v>13</v>
      </c>
      <c r="G5977" s="89" t="s">
        <v>149</v>
      </c>
      <c r="H5977" s="89"/>
      <c r="I5977" s="89"/>
      <c r="J5977" s="89">
        <v>1860</v>
      </c>
      <c r="K5977" s="91" t="s">
        <v>19</v>
      </c>
    </row>
    <row r="5978" spans="2:11" ht="14.1" customHeight="1" thickBot="1" x14ac:dyDescent="0.45">
      <c r="B5978" s="90"/>
      <c r="C5978" s="90"/>
      <c r="D5978" s="48" t="s">
        <v>5646</v>
      </c>
      <c r="E5978" s="90"/>
      <c r="F5978" s="90"/>
      <c r="G5978" s="90"/>
      <c r="H5978" s="90"/>
      <c r="I5978" s="90"/>
      <c r="J5978" s="90"/>
      <c r="K5978" s="92"/>
    </row>
    <row r="5979" spans="2:11" ht="15.6" customHeight="1" x14ac:dyDescent="0.4">
      <c r="B5979" s="89">
        <v>2987</v>
      </c>
      <c r="C5979" s="89">
        <v>3804</v>
      </c>
      <c r="D5979" s="20" t="s">
        <v>5647</v>
      </c>
      <c r="E5979" s="89" t="s">
        <v>510</v>
      </c>
      <c r="F5979" s="89" t="s">
        <v>13</v>
      </c>
      <c r="G5979" s="89" t="s">
        <v>85</v>
      </c>
      <c r="H5979" s="89"/>
      <c r="I5979" s="89"/>
      <c r="J5979" s="89">
        <v>2074</v>
      </c>
      <c r="K5979" s="91" t="s">
        <v>19</v>
      </c>
    </row>
    <row r="5980" spans="2:11" ht="14.1" customHeight="1" thickBot="1" x14ac:dyDescent="0.45">
      <c r="B5980" s="90"/>
      <c r="C5980" s="90"/>
      <c r="D5980" s="48" t="s">
        <v>5648</v>
      </c>
      <c r="E5980" s="90"/>
      <c r="F5980" s="90"/>
      <c r="G5980" s="90"/>
      <c r="H5980" s="90"/>
      <c r="I5980" s="90"/>
      <c r="J5980" s="90"/>
      <c r="K5980" s="92"/>
    </row>
    <row r="5981" spans="2:11" ht="15.6" customHeight="1" x14ac:dyDescent="0.4">
      <c r="B5981" s="89">
        <v>2988</v>
      </c>
      <c r="C5981" s="89">
        <v>3465</v>
      </c>
      <c r="D5981" s="20" t="s">
        <v>5649</v>
      </c>
      <c r="E5981" s="89">
        <v>92</v>
      </c>
      <c r="F5981" s="89" t="s">
        <v>57</v>
      </c>
      <c r="G5981" s="89" t="s">
        <v>85</v>
      </c>
      <c r="H5981" s="89"/>
      <c r="I5981" s="89"/>
      <c r="J5981" s="89">
        <v>2242</v>
      </c>
      <c r="K5981" s="91" t="s">
        <v>19</v>
      </c>
    </row>
    <row r="5982" spans="2:11" ht="14.1" customHeight="1" thickBot="1" x14ac:dyDescent="0.45">
      <c r="B5982" s="90"/>
      <c r="C5982" s="90"/>
      <c r="D5982" s="48" t="s">
        <v>5650</v>
      </c>
      <c r="E5982" s="90"/>
      <c r="F5982" s="90"/>
      <c r="G5982" s="90"/>
      <c r="H5982" s="90"/>
      <c r="I5982" s="90"/>
      <c r="J5982" s="90"/>
      <c r="K5982" s="92"/>
    </row>
    <row r="5983" spans="2:11" ht="15.6" customHeight="1" x14ac:dyDescent="0.4">
      <c r="B5983" s="89">
        <v>2989</v>
      </c>
      <c r="C5983" s="89">
        <v>3466</v>
      </c>
      <c r="D5983" s="20" t="s">
        <v>5651</v>
      </c>
      <c r="E5983" s="89" t="s">
        <v>13</v>
      </c>
      <c r="F5983" s="89" t="s">
        <v>13</v>
      </c>
      <c r="G5983" s="89" t="s">
        <v>79</v>
      </c>
      <c r="H5983" s="89"/>
      <c r="I5983" s="89"/>
      <c r="J5983" s="89">
        <v>2072</v>
      </c>
      <c r="K5983" s="91" t="s">
        <v>19</v>
      </c>
    </row>
    <row r="5984" spans="2:11" ht="14.1" customHeight="1" thickBot="1" x14ac:dyDescent="0.45">
      <c r="B5984" s="90"/>
      <c r="C5984" s="90"/>
      <c r="D5984" s="48" t="s">
        <v>5652</v>
      </c>
      <c r="E5984" s="90"/>
      <c r="F5984" s="90"/>
      <c r="G5984" s="90"/>
      <c r="H5984" s="90"/>
      <c r="I5984" s="90"/>
      <c r="J5984" s="90"/>
      <c r="K5984" s="92"/>
    </row>
    <row r="5985" spans="2:11" ht="15.6" customHeight="1" x14ac:dyDescent="0.4">
      <c r="B5985" s="89">
        <v>2990</v>
      </c>
      <c r="C5985" s="89">
        <v>3467</v>
      </c>
      <c r="D5985" s="20" t="s">
        <v>5653</v>
      </c>
      <c r="E5985" s="89">
        <v>62</v>
      </c>
      <c r="F5985" s="89" t="s">
        <v>57</v>
      </c>
      <c r="G5985" s="89" t="s">
        <v>551</v>
      </c>
      <c r="H5985" s="89">
        <f>10+8</f>
        <v>18</v>
      </c>
      <c r="I5985" s="89">
        <f>2+4</f>
        <v>6</v>
      </c>
      <c r="J5985" s="89">
        <v>2200</v>
      </c>
      <c r="K5985" s="91" t="s">
        <v>15</v>
      </c>
    </row>
    <row r="5986" spans="2:11" ht="14.1" customHeight="1" thickBot="1" x14ac:dyDescent="0.45">
      <c r="B5986" s="90"/>
      <c r="C5986" s="90"/>
      <c r="D5986" s="48" t="s">
        <v>5654</v>
      </c>
      <c r="E5986" s="90"/>
      <c r="F5986" s="90"/>
      <c r="G5986" s="90"/>
      <c r="H5986" s="90"/>
      <c r="I5986" s="90"/>
      <c r="J5986" s="90"/>
      <c r="K5986" s="92"/>
    </row>
    <row r="5987" spans="2:11" ht="15.6" customHeight="1" x14ac:dyDescent="0.4">
      <c r="B5987" s="89">
        <v>2991</v>
      </c>
      <c r="C5987" s="89">
        <v>3468</v>
      </c>
      <c r="D5987" s="20" t="s">
        <v>5655</v>
      </c>
      <c r="E5987" s="89">
        <v>37</v>
      </c>
      <c r="F5987" s="89" t="s">
        <v>13</v>
      </c>
      <c r="G5987" s="89" t="s">
        <v>32</v>
      </c>
      <c r="H5987" s="89"/>
      <c r="I5987" s="89"/>
      <c r="J5987" s="89">
        <v>2073</v>
      </c>
      <c r="K5987" s="91" t="s">
        <v>19</v>
      </c>
    </row>
    <row r="5988" spans="2:11" ht="14.1" customHeight="1" thickBot="1" x14ac:dyDescent="0.45">
      <c r="B5988" s="90"/>
      <c r="C5988" s="90"/>
      <c r="D5988" s="48" t="s">
        <v>5656</v>
      </c>
      <c r="E5988" s="90"/>
      <c r="F5988" s="90"/>
      <c r="G5988" s="90"/>
      <c r="H5988" s="90"/>
      <c r="I5988" s="90"/>
      <c r="J5988" s="90"/>
      <c r="K5988" s="92"/>
    </row>
    <row r="5989" spans="2:11" ht="15.6" customHeight="1" x14ac:dyDescent="0.4">
      <c r="B5989" s="89">
        <v>2992</v>
      </c>
      <c r="C5989" s="89">
        <v>3469</v>
      </c>
      <c r="D5989" s="20" t="s">
        <v>5657</v>
      </c>
      <c r="E5989" s="89">
        <v>72</v>
      </c>
      <c r="F5989" s="89" t="s">
        <v>13</v>
      </c>
      <c r="G5989" s="89" t="s">
        <v>29</v>
      </c>
      <c r="H5989" s="89"/>
      <c r="I5989" s="89"/>
      <c r="J5989" s="89">
        <v>2091</v>
      </c>
      <c r="K5989" s="91" t="s">
        <v>19</v>
      </c>
    </row>
    <row r="5990" spans="2:11" ht="14.1" customHeight="1" thickBot="1" x14ac:dyDescent="0.45">
      <c r="B5990" s="90"/>
      <c r="C5990" s="90"/>
      <c r="D5990" s="48" t="s">
        <v>5658</v>
      </c>
      <c r="E5990" s="90"/>
      <c r="F5990" s="90"/>
      <c r="G5990" s="90"/>
      <c r="H5990" s="90"/>
      <c r="I5990" s="90"/>
      <c r="J5990" s="90"/>
      <c r="K5990" s="92"/>
    </row>
    <row r="5991" spans="2:11" ht="15.6" customHeight="1" x14ac:dyDescent="0.4">
      <c r="B5991" s="89">
        <v>2993</v>
      </c>
      <c r="C5991" s="89">
        <v>3914</v>
      </c>
      <c r="D5991" s="20" t="s">
        <v>5659</v>
      </c>
      <c r="E5991" s="89" t="s">
        <v>13</v>
      </c>
      <c r="F5991" s="89" t="s">
        <v>13</v>
      </c>
      <c r="G5991" s="89" t="s">
        <v>169</v>
      </c>
      <c r="H5991" s="89"/>
      <c r="I5991" s="89"/>
      <c r="J5991" s="89">
        <v>2126</v>
      </c>
      <c r="K5991" s="91" t="s">
        <v>19</v>
      </c>
    </row>
    <row r="5992" spans="2:11" ht="14.1" customHeight="1" thickBot="1" x14ac:dyDescent="0.45">
      <c r="B5992" s="90"/>
      <c r="C5992" s="90"/>
      <c r="D5992" s="48" t="s">
        <v>5660</v>
      </c>
      <c r="E5992" s="90"/>
      <c r="F5992" s="90"/>
      <c r="G5992" s="90"/>
      <c r="H5992" s="90"/>
      <c r="I5992" s="90"/>
      <c r="J5992" s="90"/>
      <c r="K5992" s="92"/>
    </row>
    <row r="5993" spans="2:11" ht="15.6" customHeight="1" x14ac:dyDescent="0.4">
      <c r="B5993" s="89">
        <v>2994</v>
      </c>
      <c r="C5993" s="89">
        <v>3470</v>
      </c>
      <c r="D5993" s="20" t="s">
        <v>5661</v>
      </c>
      <c r="E5993" s="89">
        <v>86</v>
      </c>
      <c r="F5993" s="89" t="s">
        <v>13</v>
      </c>
      <c r="G5993" s="89" t="s">
        <v>32</v>
      </c>
      <c r="H5993" s="89"/>
      <c r="I5993" s="89"/>
      <c r="J5993" s="89">
        <v>2150</v>
      </c>
      <c r="K5993" s="91" t="s">
        <v>19</v>
      </c>
    </row>
    <row r="5994" spans="2:11" ht="14.1" customHeight="1" thickBot="1" x14ac:dyDescent="0.45">
      <c r="B5994" s="90"/>
      <c r="C5994" s="90"/>
      <c r="D5994" s="48" t="s">
        <v>5662</v>
      </c>
      <c r="E5994" s="90"/>
      <c r="F5994" s="90"/>
      <c r="G5994" s="90"/>
      <c r="H5994" s="90"/>
      <c r="I5994" s="90"/>
      <c r="J5994" s="90"/>
      <c r="K5994" s="92"/>
    </row>
    <row r="5995" spans="2:11" ht="15.6" customHeight="1" x14ac:dyDescent="0.4">
      <c r="B5995" s="89">
        <v>2995</v>
      </c>
      <c r="C5995" s="89">
        <v>3471</v>
      </c>
      <c r="D5995" s="20" t="s">
        <v>5663</v>
      </c>
      <c r="E5995" s="89" t="s">
        <v>13</v>
      </c>
      <c r="F5995" s="89" t="s">
        <v>13</v>
      </c>
      <c r="G5995" s="89" t="s">
        <v>551</v>
      </c>
      <c r="H5995" s="89"/>
      <c r="I5995" s="89"/>
      <c r="J5995" s="89">
        <v>2056</v>
      </c>
      <c r="K5995" s="91" t="s">
        <v>15</v>
      </c>
    </row>
    <row r="5996" spans="2:11" ht="14.1" customHeight="1" thickBot="1" x14ac:dyDescent="0.45">
      <c r="B5996" s="90"/>
      <c r="C5996" s="90"/>
      <c r="D5996" s="48" t="s">
        <v>5664</v>
      </c>
      <c r="E5996" s="90"/>
      <c r="F5996" s="90"/>
      <c r="G5996" s="90"/>
      <c r="H5996" s="90"/>
      <c r="I5996" s="90"/>
      <c r="J5996" s="90"/>
      <c r="K5996" s="92"/>
    </row>
    <row r="5997" spans="2:11" ht="15.6" customHeight="1" x14ac:dyDescent="0.4">
      <c r="B5997" s="89">
        <v>2996</v>
      </c>
      <c r="C5997" s="89">
        <v>3497</v>
      </c>
      <c r="D5997" s="20" t="s">
        <v>6396</v>
      </c>
      <c r="E5997" s="89">
        <v>91</v>
      </c>
      <c r="F5997" s="89" t="s">
        <v>184</v>
      </c>
      <c r="G5997" s="89" t="s">
        <v>29</v>
      </c>
      <c r="H5997" s="89"/>
      <c r="I5997" s="89"/>
      <c r="J5997" s="89">
        <v>2302</v>
      </c>
      <c r="K5997" s="91" t="s">
        <v>19</v>
      </c>
    </row>
    <row r="5998" spans="2:11" ht="14.1" customHeight="1" thickBot="1" x14ac:dyDescent="0.45">
      <c r="B5998" s="90"/>
      <c r="C5998" s="90"/>
      <c r="D5998" s="48" t="s">
        <v>5719</v>
      </c>
      <c r="E5998" s="90"/>
      <c r="F5998" s="90"/>
      <c r="G5998" s="90"/>
      <c r="H5998" s="90"/>
      <c r="I5998" s="90"/>
      <c r="J5998" s="90"/>
      <c r="K5998" s="92"/>
    </row>
    <row r="5999" spans="2:11" ht="15.6" customHeight="1" x14ac:dyDescent="0.4">
      <c r="B5999" s="89">
        <v>2997</v>
      </c>
      <c r="C5999" s="89">
        <v>3472</v>
      </c>
      <c r="D5999" s="20" t="s">
        <v>5665</v>
      </c>
      <c r="E5999" s="89">
        <v>76</v>
      </c>
      <c r="F5999" s="89" t="s">
        <v>184</v>
      </c>
      <c r="G5999" s="89" t="s">
        <v>239</v>
      </c>
      <c r="H5999" s="89"/>
      <c r="I5999" s="89"/>
      <c r="J5999" s="89">
        <v>2106</v>
      </c>
      <c r="K5999" s="91" t="s">
        <v>19</v>
      </c>
    </row>
    <row r="6000" spans="2:11" ht="14.1" customHeight="1" thickBot="1" x14ac:dyDescent="0.45">
      <c r="B6000" s="90"/>
      <c r="C6000" s="90"/>
      <c r="D6000" s="48" t="s">
        <v>5666</v>
      </c>
      <c r="E6000" s="90"/>
      <c r="F6000" s="90"/>
      <c r="G6000" s="90"/>
      <c r="H6000" s="90"/>
      <c r="I6000" s="90"/>
      <c r="J6000" s="90"/>
      <c r="K6000" s="92"/>
    </row>
    <row r="6001" spans="2:11" ht="15.6" customHeight="1" x14ac:dyDescent="0.4">
      <c r="B6001" s="89">
        <v>2998</v>
      </c>
      <c r="C6001" s="89">
        <v>3847</v>
      </c>
      <c r="D6001" s="20" t="s">
        <v>5667</v>
      </c>
      <c r="E6001" s="89" t="s">
        <v>13</v>
      </c>
      <c r="F6001" s="89" t="s">
        <v>134</v>
      </c>
      <c r="G6001" s="89" t="s">
        <v>277</v>
      </c>
      <c r="H6001" s="89"/>
      <c r="I6001" s="89"/>
      <c r="J6001" s="89">
        <v>2300</v>
      </c>
      <c r="K6001" s="91" t="s">
        <v>19</v>
      </c>
    </row>
    <row r="6002" spans="2:11" ht="14.1" customHeight="1" thickBot="1" x14ac:dyDescent="0.45">
      <c r="B6002" s="90"/>
      <c r="C6002" s="90"/>
      <c r="D6002" s="48" t="s">
        <v>5668</v>
      </c>
      <c r="E6002" s="90"/>
      <c r="F6002" s="90"/>
      <c r="G6002" s="90"/>
      <c r="H6002" s="90"/>
      <c r="I6002" s="90"/>
      <c r="J6002" s="90"/>
      <c r="K6002" s="92"/>
    </row>
    <row r="6003" spans="2:11" ht="15.6" customHeight="1" x14ac:dyDescent="0.4">
      <c r="B6003" s="89">
        <v>2999</v>
      </c>
      <c r="C6003" s="89">
        <v>3473</v>
      </c>
      <c r="D6003" s="20" t="s">
        <v>5669</v>
      </c>
      <c r="E6003" s="89">
        <v>90</v>
      </c>
      <c r="F6003" s="89" t="s">
        <v>13</v>
      </c>
      <c r="G6003" s="89" t="s">
        <v>85</v>
      </c>
      <c r="H6003" s="89"/>
      <c r="I6003" s="89"/>
      <c r="J6003" s="89">
        <v>2065</v>
      </c>
      <c r="K6003" s="91" t="s">
        <v>19</v>
      </c>
    </row>
    <row r="6004" spans="2:11" ht="14.1" customHeight="1" thickBot="1" x14ac:dyDescent="0.45">
      <c r="B6004" s="90"/>
      <c r="C6004" s="90"/>
      <c r="D6004" s="48" t="s">
        <v>5670</v>
      </c>
      <c r="E6004" s="90"/>
      <c r="F6004" s="90"/>
      <c r="G6004" s="90"/>
      <c r="H6004" s="90"/>
      <c r="I6004" s="90"/>
      <c r="J6004" s="90"/>
      <c r="K6004" s="92"/>
    </row>
    <row r="6005" spans="2:11" ht="15.6" customHeight="1" x14ac:dyDescent="0.4">
      <c r="B6005" s="89">
        <v>3000</v>
      </c>
      <c r="C6005" s="89">
        <v>3474</v>
      </c>
      <c r="D6005" s="20" t="s">
        <v>5671</v>
      </c>
      <c r="E6005" s="89">
        <v>89</v>
      </c>
      <c r="F6005" s="89" t="s">
        <v>13</v>
      </c>
      <c r="G6005" s="89" t="s">
        <v>29</v>
      </c>
      <c r="H6005" s="89"/>
      <c r="I6005" s="89"/>
      <c r="J6005" s="89">
        <v>2052</v>
      </c>
      <c r="K6005" s="91" t="s">
        <v>19</v>
      </c>
    </row>
    <row r="6006" spans="2:11" ht="14.1" customHeight="1" thickBot="1" x14ac:dyDescent="0.45">
      <c r="B6006" s="90"/>
      <c r="C6006" s="90"/>
      <c r="D6006" s="48" t="s">
        <v>5672</v>
      </c>
      <c r="E6006" s="90"/>
      <c r="F6006" s="90"/>
      <c r="G6006" s="90"/>
      <c r="H6006" s="90"/>
      <c r="I6006" s="90"/>
      <c r="J6006" s="90"/>
      <c r="K6006" s="92"/>
    </row>
    <row r="6007" spans="2:11" ht="15.6" customHeight="1" x14ac:dyDescent="0.4">
      <c r="B6007" s="89">
        <v>3001</v>
      </c>
      <c r="C6007" s="89">
        <v>3475</v>
      </c>
      <c r="D6007" s="20" t="s">
        <v>5673</v>
      </c>
      <c r="E6007" s="89">
        <v>59</v>
      </c>
      <c r="F6007" s="89" t="s">
        <v>13</v>
      </c>
      <c r="G6007" s="89" t="s">
        <v>32</v>
      </c>
      <c r="H6007" s="89"/>
      <c r="I6007" s="89"/>
      <c r="J6007" s="89">
        <v>2045</v>
      </c>
      <c r="K6007" s="91" t="s">
        <v>19</v>
      </c>
    </row>
    <row r="6008" spans="2:11" ht="14.1" customHeight="1" thickBot="1" x14ac:dyDescent="0.45">
      <c r="B6008" s="90"/>
      <c r="C6008" s="90"/>
      <c r="D6008" s="48" t="s">
        <v>5674</v>
      </c>
      <c r="E6008" s="90"/>
      <c r="F6008" s="90"/>
      <c r="G6008" s="90"/>
      <c r="H6008" s="90"/>
      <c r="I6008" s="90"/>
      <c r="J6008" s="90"/>
      <c r="K6008" s="92"/>
    </row>
    <row r="6009" spans="2:11" ht="15.6" customHeight="1" x14ac:dyDescent="0.4">
      <c r="B6009" s="89">
        <v>3002</v>
      </c>
      <c r="C6009" s="89">
        <v>3476</v>
      </c>
      <c r="D6009" s="20" t="s">
        <v>5675</v>
      </c>
      <c r="E6009" s="89">
        <v>67</v>
      </c>
      <c r="F6009" s="89" t="s">
        <v>13</v>
      </c>
      <c r="G6009" s="89" t="s">
        <v>32</v>
      </c>
      <c r="H6009" s="89"/>
      <c r="I6009" s="89"/>
      <c r="J6009" s="89">
        <v>2309</v>
      </c>
      <c r="K6009" s="91" t="s">
        <v>19</v>
      </c>
    </row>
    <row r="6010" spans="2:11" ht="14.1" customHeight="1" thickBot="1" x14ac:dyDescent="0.45">
      <c r="B6010" s="90"/>
      <c r="C6010" s="90"/>
      <c r="D6010" s="48" t="s">
        <v>5676</v>
      </c>
      <c r="E6010" s="90"/>
      <c r="F6010" s="90"/>
      <c r="G6010" s="90"/>
      <c r="H6010" s="90"/>
      <c r="I6010" s="90"/>
      <c r="J6010" s="90"/>
      <c r="K6010" s="92"/>
    </row>
    <row r="6011" spans="2:11" ht="15.6" customHeight="1" x14ac:dyDescent="0.4">
      <c r="B6011" s="89">
        <v>3003</v>
      </c>
      <c r="C6011" s="89">
        <v>3477</v>
      </c>
      <c r="D6011" s="20" t="s">
        <v>5677</v>
      </c>
      <c r="E6011" s="89">
        <v>99</v>
      </c>
      <c r="F6011" s="89" t="s">
        <v>13</v>
      </c>
      <c r="G6011" s="89" t="s">
        <v>29</v>
      </c>
      <c r="H6011" s="89"/>
      <c r="I6011" s="89"/>
      <c r="J6011" s="89">
        <v>2125</v>
      </c>
      <c r="K6011" s="91" t="s">
        <v>19</v>
      </c>
    </row>
    <row r="6012" spans="2:11" ht="14.1" customHeight="1" thickBot="1" x14ac:dyDescent="0.45">
      <c r="B6012" s="90"/>
      <c r="C6012" s="90"/>
      <c r="D6012" s="48" t="s">
        <v>5678</v>
      </c>
      <c r="E6012" s="90"/>
      <c r="F6012" s="90"/>
      <c r="G6012" s="90"/>
      <c r="H6012" s="90"/>
      <c r="I6012" s="90"/>
      <c r="J6012" s="90"/>
      <c r="K6012" s="92"/>
    </row>
    <row r="6013" spans="2:11" ht="15.6" customHeight="1" x14ac:dyDescent="0.4">
      <c r="B6013" s="89">
        <v>3004</v>
      </c>
      <c r="C6013" s="89">
        <v>3478</v>
      </c>
      <c r="D6013" s="20" t="s">
        <v>5679</v>
      </c>
      <c r="E6013" s="89">
        <v>92</v>
      </c>
      <c r="F6013" s="89" t="s">
        <v>184</v>
      </c>
      <c r="G6013" s="89" t="s">
        <v>29</v>
      </c>
      <c r="H6013" s="89"/>
      <c r="I6013" s="89"/>
      <c r="J6013" s="89">
        <v>2241</v>
      </c>
      <c r="K6013" s="91" t="s">
        <v>19</v>
      </c>
    </row>
    <row r="6014" spans="2:11" ht="14.1" customHeight="1" thickBot="1" x14ac:dyDescent="0.45">
      <c r="B6014" s="90"/>
      <c r="C6014" s="90"/>
      <c r="D6014" s="48" t="s">
        <v>5680</v>
      </c>
      <c r="E6014" s="90"/>
      <c r="F6014" s="90"/>
      <c r="G6014" s="90"/>
      <c r="H6014" s="90"/>
      <c r="I6014" s="90"/>
      <c r="J6014" s="90"/>
      <c r="K6014" s="92"/>
    </row>
    <row r="6015" spans="2:11" ht="15.6" customHeight="1" x14ac:dyDescent="0.4">
      <c r="B6015" s="89">
        <v>3005</v>
      </c>
      <c r="C6015" s="89">
        <v>3479</v>
      </c>
      <c r="D6015" s="20" t="s">
        <v>5681</v>
      </c>
      <c r="E6015" s="89" t="s">
        <v>13</v>
      </c>
      <c r="F6015" s="89" t="s">
        <v>13</v>
      </c>
      <c r="G6015" s="89" t="s">
        <v>79</v>
      </c>
      <c r="H6015" s="89"/>
      <c r="I6015" s="89"/>
      <c r="J6015" s="89">
        <v>2019</v>
      </c>
      <c r="K6015" s="91" t="s">
        <v>19</v>
      </c>
    </row>
    <row r="6016" spans="2:11" ht="14.1" customHeight="1" thickBot="1" x14ac:dyDescent="0.45">
      <c r="B6016" s="90"/>
      <c r="C6016" s="90"/>
      <c r="D6016" s="48" t="s">
        <v>5682</v>
      </c>
      <c r="E6016" s="90"/>
      <c r="F6016" s="90"/>
      <c r="G6016" s="90"/>
      <c r="H6016" s="90"/>
      <c r="I6016" s="90"/>
      <c r="J6016" s="90"/>
      <c r="K6016" s="92"/>
    </row>
    <row r="6017" spans="2:11" ht="15.6" customHeight="1" x14ac:dyDescent="0.4">
      <c r="B6017" s="89">
        <v>3006</v>
      </c>
      <c r="C6017" s="89">
        <v>3480</v>
      </c>
      <c r="D6017" s="20" t="s">
        <v>5683</v>
      </c>
      <c r="E6017" s="89">
        <v>92</v>
      </c>
      <c r="F6017" s="89" t="s">
        <v>13</v>
      </c>
      <c r="G6017" s="89" t="s">
        <v>32</v>
      </c>
      <c r="H6017" s="89"/>
      <c r="I6017" s="89"/>
      <c r="J6017" s="89">
        <v>2051</v>
      </c>
      <c r="K6017" s="91" t="s">
        <v>19</v>
      </c>
    </row>
    <row r="6018" spans="2:11" ht="14.1" customHeight="1" thickBot="1" x14ac:dyDescent="0.45">
      <c r="B6018" s="90"/>
      <c r="C6018" s="90"/>
      <c r="D6018" s="48" t="s">
        <v>5684</v>
      </c>
      <c r="E6018" s="90"/>
      <c r="F6018" s="90"/>
      <c r="G6018" s="90"/>
      <c r="H6018" s="90"/>
      <c r="I6018" s="90"/>
      <c r="J6018" s="90"/>
      <c r="K6018" s="92"/>
    </row>
    <row r="6019" spans="2:11" ht="15.6" customHeight="1" x14ac:dyDescent="0.4">
      <c r="B6019" s="89">
        <v>3007</v>
      </c>
      <c r="C6019" s="89">
        <v>3481</v>
      </c>
      <c r="D6019" s="20" t="s">
        <v>5685</v>
      </c>
      <c r="E6019" s="89" t="s">
        <v>13</v>
      </c>
      <c r="F6019" s="89" t="s">
        <v>13</v>
      </c>
      <c r="G6019" s="89" t="s">
        <v>29</v>
      </c>
      <c r="H6019" s="89"/>
      <c r="I6019" s="89"/>
      <c r="J6019" s="89">
        <v>2009</v>
      </c>
      <c r="K6019" s="91" t="s">
        <v>19</v>
      </c>
    </row>
    <row r="6020" spans="2:11" ht="14.1" customHeight="1" thickBot="1" x14ac:dyDescent="0.45">
      <c r="B6020" s="90"/>
      <c r="C6020" s="90"/>
      <c r="D6020" s="48" t="s">
        <v>5686</v>
      </c>
      <c r="E6020" s="90"/>
      <c r="F6020" s="90"/>
      <c r="G6020" s="90"/>
      <c r="H6020" s="90"/>
      <c r="I6020" s="90"/>
      <c r="J6020" s="90"/>
      <c r="K6020" s="92"/>
    </row>
    <row r="6021" spans="2:11" ht="15.6" customHeight="1" x14ac:dyDescent="0.4">
      <c r="B6021" s="89">
        <v>3008</v>
      </c>
      <c r="C6021" s="89">
        <v>3482</v>
      </c>
      <c r="D6021" s="20" t="s">
        <v>5687</v>
      </c>
      <c r="E6021" s="89" t="s">
        <v>62</v>
      </c>
      <c r="F6021" s="89" t="s">
        <v>13</v>
      </c>
      <c r="G6021" s="89" t="s">
        <v>292</v>
      </c>
      <c r="H6021" s="89">
        <f>9+7</f>
        <v>16</v>
      </c>
      <c r="I6021" s="89">
        <f>25+14</f>
        <v>39</v>
      </c>
      <c r="J6021" s="89">
        <v>2158</v>
      </c>
      <c r="K6021" s="91" t="s">
        <v>15</v>
      </c>
    </row>
    <row r="6022" spans="2:11" ht="14.1" customHeight="1" thickBot="1" x14ac:dyDescent="0.45">
      <c r="B6022" s="90"/>
      <c r="C6022" s="90"/>
      <c r="D6022" s="48" t="s">
        <v>5688</v>
      </c>
      <c r="E6022" s="90"/>
      <c r="F6022" s="90"/>
      <c r="G6022" s="90"/>
      <c r="H6022" s="90"/>
      <c r="I6022" s="90"/>
      <c r="J6022" s="90"/>
      <c r="K6022" s="92"/>
    </row>
    <row r="6023" spans="2:11" ht="15.6" customHeight="1" x14ac:dyDescent="0.4">
      <c r="B6023" s="89">
        <v>3009</v>
      </c>
      <c r="C6023" s="89">
        <v>3483</v>
      </c>
      <c r="D6023" s="20" t="s">
        <v>5689</v>
      </c>
      <c r="E6023" s="89" t="s">
        <v>82</v>
      </c>
      <c r="F6023" s="89" t="s">
        <v>184</v>
      </c>
      <c r="G6023" s="89" t="s">
        <v>29</v>
      </c>
      <c r="H6023" s="89"/>
      <c r="I6023" s="89"/>
      <c r="J6023" s="89">
        <v>2315</v>
      </c>
      <c r="K6023" s="91" t="s">
        <v>15</v>
      </c>
    </row>
    <row r="6024" spans="2:11" ht="14.1" customHeight="1" thickBot="1" x14ac:dyDescent="0.45">
      <c r="B6024" s="90"/>
      <c r="C6024" s="90"/>
      <c r="D6024" s="48" t="s">
        <v>5690</v>
      </c>
      <c r="E6024" s="90"/>
      <c r="F6024" s="90"/>
      <c r="G6024" s="90"/>
      <c r="H6024" s="90"/>
      <c r="I6024" s="90"/>
      <c r="J6024" s="90"/>
      <c r="K6024" s="92"/>
    </row>
    <row r="6025" spans="2:11" ht="15.6" customHeight="1" x14ac:dyDescent="0.4">
      <c r="B6025" s="89">
        <v>3010</v>
      </c>
      <c r="C6025" s="89">
        <v>3484</v>
      </c>
      <c r="D6025" s="20" t="s">
        <v>5691</v>
      </c>
      <c r="E6025" s="89" t="s">
        <v>13</v>
      </c>
      <c r="F6025" s="89" t="s">
        <v>13</v>
      </c>
      <c r="G6025" s="89" t="s">
        <v>193</v>
      </c>
      <c r="H6025" s="89"/>
      <c r="I6025" s="89"/>
      <c r="J6025" s="89">
        <v>2045</v>
      </c>
      <c r="K6025" s="91" t="s">
        <v>19</v>
      </c>
    </row>
    <row r="6026" spans="2:11" ht="14.1" customHeight="1" thickBot="1" x14ac:dyDescent="0.45">
      <c r="B6026" s="90"/>
      <c r="C6026" s="90"/>
      <c r="D6026" s="48" t="s">
        <v>5692</v>
      </c>
      <c r="E6026" s="90"/>
      <c r="F6026" s="90"/>
      <c r="G6026" s="90"/>
      <c r="H6026" s="90"/>
      <c r="I6026" s="90"/>
      <c r="J6026" s="90"/>
      <c r="K6026" s="92"/>
    </row>
    <row r="6027" spans="2:11" ht="15.6" customHeight="1" x14ac:dyDescent="0.4">
      <c r="B6027" s="89">
        <v>3011</v>
      </c>
      <c r="C6027" s="89">
        <v>3485</v>
      </c>
      <c r="D6027" s="20" t="s">
        <v>5693</v>
      </c>
      <c r="E6027" s="89">
        <v>93</v>
      </c>
      <c r="F6027" s="89" t="s">
        <v>13</v>
      </c>
      <c r="G6027" s="89" t="s">
        <v>79</v>
      </c>
      <c r="H6027" s="89"/>
      <c r="I6027" s="89"/>
      <c r="J6027" s="89">
        <v>2060</v>
      </c>
      <c r="K6027" s="91" t="s">
        <v>19</v>
      </c>
    </row>
    <row r="6028" spans="2:11" ht="14.1" customHeight="1" thickBot="1" x14ac:dyDescent="0.45">
      <c r="B6028" s="90"/>
      <c r="C6028" s="90"/>
      <c r="D6028" s="48" t="s">
        <v>5694</v>
      </c>
      <c r="E6028" s="90"/>
      <c r="F6028" s="90"/>
      <c r="G6028" s="90"/>
      <c r="H6028" s="90"/>
      <c r="I6028" s="90"/>
      <c r="J6028" s="90"/>
      <c r="K6028" s="92"/>
    </row>
    <row r="6029" spans="2:11" ht="15.6" customHeight="1" x14ac:dyDescent="0.4">
      <c r="B6029" s="89">
        <v>3012</v>
      </c>
      <c r="C6029" s="89">
        <v>3486</v>
      </c>
      <c r="D6029" s="20" t="s">
        <v>5695</v>
      </c>
      <c r="E6029" s="89">
        <v>88</v>
      </c>
      <c r="F6029" s="89" t="s">
        <v>13</v>
      </c>
      <c r="G6029" s="89" t="s">
        <v>32</v>
      </c>
      <c r="H6029" s="89"/>
      <c r="I6029" s="89"/>
      <c r="J6029" s="89">
        <v>2008</v>
      </c>
      <c r="K6029" s="91" t="s">
        <v>19</v>
      </c>
    </row>
    <row r="6030" spans="2:11" ht="14.1" customHeight="1" thickBot="1" x14ac:dyDescent="0.45">
      <c r="B6030" s="90"/>
      <c r="C6030" s="90"/>
      <c r="D6030" s="48" t="s">
        <v>5696</v>
      </c>
      <c r="E6030" s="90"/>
      <c r="F6030" s="90"/>
      <c r="G6030" s="90"/>
      <c r="H6030" s="90"/>
      <c r="I6030" s="90"/>
      <c r="J6030" s="90"/>
      <c r="K6030" s="92"/>
    </row>
    <row r="6031" spans="2:11" ht="15.6" customHeight="1" x14ac:dyDescent="0.4">
      <c r="B6031" s="89">
        <v>3013</v>
      </c>
      <c r="C6031" s="89">
        <v>3487</v>
      </c>
      <c r="D6031" s="20" t="s">
        <v>5697</v>
      </c>
      <c r="E6031" s="89">
        <v>46</v>
      </c>
      <c r="F6031" s="89" t="s">
        <v>13</v>
      </c>
      <c r="G6031" s="89" t="s">
        <v>169</v>
      </c>
      <c r="H6031" s="89"/>
      <c r="I6031" s="89"/>
      <c r="J6031" s="89">
        <v>2026</v>
      </c>
      <c r="K6031" s="91" t="s">
        <v>19</v>
      </c>
    </row>
    <row r="6032" spans="2:11" ht="14.1" customHeight="1" thickBot="1" x14ac:dyDescent="0.45">
      <c r="B6032" s="90"/>
      <c r="C6032" s="90"/>
      <c r="D6032" s="48" t="s">
        <v>5698</v>
      </c>
      <c r="E6032" s="90"/>
      <c r="F6032" s="90"/>
      <c r="G6032" s="90"/>
      <c r="H6032" s="90"/>
      <c r="I6032" s="90"/>
      <c r="J6032" s="90"/>
      <c r="K6032" s="92"/>
    </row>
    <row r="6033" spans="2:11" ht="15.6" customHeight="1" x14ac:dyDescent="0.4">
      <c r="B6033" s="89">
        <v>3014</v>
      </c>
      <c r="C6033" s="89">
        <v>3488</v>
      </c>
      <c r="D6033" s="20" t="s">
        <v>5699</v>
      </c>
      <c r="E6033" s="89">
        <v>89</v>
      </c>
      <c r="F6033" s="89" t="s">
        <v>13</v>
      </c>
      <c r="G6033" s="89" t="s">
        <v>29</v>
      </c>
      <c r="H6033" s="89"/>
      <c r="I6033" s="89"/>
      <c r="J6033" s="89">
        <v>2043</v>
      </c>
      <c r="K6033" s="91" t="s">
        <v>19</v>
      </c>
    </row>
    <row r="6034" spans="2:11" ht="14.1" customHeight="1" thickBot="1" x14ac:dyDescent="0.45">
      <c r="B6034" s="90"/>
      <c r="C6034" s="90"/>
      <c r="D6034" s="48" t="s">
        <v>5700</v>
      </c>
      <c r="E6034" s="90"/>
      <c r="F6034" s="90"/>
      <c r="G6034" s="90"/>
      <c r="H6034" s="90"/>
      <c r="I6034" s="90"/>
      <c r="J6034" s="90"/>
      <c r="K6034" s="92"/>
    </row>
    <row r="6035" spans="2:11" ht="15.6" customHeight="1" x14ac:dyDescent="0.4">
      <c r="B6035" s="89">
        <v>3015</v>
      </c>
      <c r="C6035" s="89">
        <v>3489</v>
      </c>
      <c r="D6035" s="20" t="s">
        <v>5701</v>
      </c>
      <c r="E6035" s="89">
        <v>48</v>
      </c>
      <c r="F6035" s="89" t="s">
        <v>13</v>
      </c>
      <c r="G6035" s="89" t="s">
        <v>116</v>
      </c>
      <c r="H6035" s="89"/>
      <c r="I6035" s="89"/>
      <c r="J6035" s="89">
        <v>1990</v>
      </c>
      <c r="K6035" s="91" t="s">
        <v>19</v>
      </c>
    </row>
    <row r="6036" spans="2:11" ht="14.1" customHeight="1" thickBot="1" x14ac:dyDescent="0.45">
      <c r="B6036" s="90"/>
      <c r="C6036" s="90"/>
      <c r="D6036" s="48" t="s">
        <v>5702</v>
      </c>
      <c r="E6036" s="90"/>
      <c r="F6036" s="90"/>
      <c r="G6036" s="90"/>
      <c r="H6036" s="90"/>
      <c r="I6036" s="90"/>
      <c r="J6036" s="90"/>
      <c r="K6036" s="92"/>
    </row>
    <row r="6037" spans="2:11" ht="15.6" customHeight="1" x14ac:dyDescent="0.4">
      <c r="B6037" s="89">
        <v>3016</v>
      </c>
      <c r="C6037" s="89">
        <v>3490</v>
      </c>
      <c r="D6037" s="20" t="s">
        <v>5703</v>
      </c>
      <c r="E6037" s="89">
        <v>84</v>
      </c>
      <c r="F6037" s="89" t="s">
        <v>13</v>
      </c>
      <c r="G6037" s="89" t="s">
        <v>32</v>
      </c>
      <c r="H6037" s="89"/>
      <c r="I6037" s="89"/>
      <c r="J6037" s="89">
        <v>2056</v>
      </c>
      <c r="K6037" s="91" t="s">
        <v>19</v>
      </c>
    </row>
    <row r="6038" spans="2:11" ht="14.1" customHeight="1" thickBot="1" x14ac:dyDescent="0.45">
      <c r="B6038" s="90"/>
      <c r="C6038" s="90"/>
      <c r="D6038" s="48" t="s">
        <v>5704</v>
      </c>
      <c r="E6038" s="90"/>
      <c r="F6038" s="90"/>
      <c r="G6038" s="90"/>
      <c r="H6038" s="90"/>
      <c r="I6038" s="90"/>
      <c r="J6038" s="90"/>
      <c r="K6038" s="92"/>
    </row>
    <row r="6039" spans="2:11" ht="15.6" customHeight="1" x14ac:dyDescent="0.4">
      <c r="B6039" s="89">
        <v>3017</v>
      </c>
      <c r="C6039" s="89">
        <v>3905</v>
      </c>
      <c r="D6039" s="20" t="s">
        <v>5705</v>
      </c>
      <c r="E6039" s="89" t="s">
        <v>203</v>
      </c>
      <c r="F6039" s="89" t="s">
        <v>13</v>
      </c>
      <c r="G6039" s="89" t="s">
        <v>29</v>
      </c>
      <c r="H6039" s="89">
        <v>11</v>
      </c>
      <c r="I6039" s="89">
        <v>-8</v>
      </c>
      <c r="J6039" s="89">
        <v>2068</v>
      </c>
      <c r="K6039" s="91" t="s">
        <v>15</v>
      </c>
    </row>
    <row r="6040" spans="2:11" ht="14.1" customHeight="1" thickBot="1" x14ac:dyDescent="0.45">
      <c r="B6040" s="90"/>
      <c r="C6040" s="90"/>
      <c r="D6040" s="48" t="s">
        <v>5706</v>
      </c>
      <c r="E6040" s="90"/>
      <c r="F6040" s="90"/>
      <c r="G6040" s="90"/>
      <c r="H6040" s="90"/>
      <c r="I6040" s="90"/>
      <c r="J6040" s="90"/>
      <c r="K6040" s="92"/>
    </row>
    <row r="6041" spans="2:11" ht="15.6" customHeight="1" x14ac:dyDescent="0.4">
      <c r="B6041" s="89">
        <v>3018</v>
      </c>
      <c r="C6041" s="89">
        <v>3491</v>
      </c>
      <c r="D6041" s="20" t="s">
        <v>5707</v>
      </c>
      <c r="E6041" s="89" t="s">
        <v>137</v>
      </c>
      <c r="F6041" s="89" t="s">
        <v>13</v>
      </c>
      <c r="G6041" s="89" t="s">
        <v>29</v>
      </c>
      <c r="H6041" s="89"/>
      <c r="I6041" s="89"/>
      <c r="J6041" s="89">
        <v>2090</v>
      </c>
      <c r="K6041" s="91" t="s">
        <v>19</v>
      </c>
    </row>
    <row r="6042" spans="2:11" ht="14.1" customHeight="1" thickBot="1" x14ac:dyDescent="0.45">
      <c r="B6042" s="90"/>
      <c r="C6042" s="90"/>
      <c r="D6042" s="48" t="s">
        <v>5708</v>
      </c>
      <c r="E6042" s="90"/>
      <c r="F6042" s="90"/>
      <c r="G6042" s="90"/>
      <c r="H6042" s="90"/>
      <c r="I6042" s="90"/>
      <c r="J6042" s="90"/>
      <c r="K6042" s="92"/>
    </row>
    <row r="6043" spans="2:11" ht="15.6" customHeight="1" x14ac:dyDescent="0.4">
      <c r="B6043" s="89">
        <v>3019</v>
      </c>
      <c r="C6043" s="89">
        <v>3492</v>
      </c>
      <c r="D6043" s="20" t="s">
        <v>5709</v>
      </c>
      <c r="E6043" s="89">
        <v>50</v>
      </c>
      <c r="F6043" s="89" t="s">
        <v>13</v>
      </c>
      <c r="G6043" s="89" t="s">
        <v>29</v>
      </c>
      <c r="H6043" s="89"/>
      <c r="I6043" s="89"/>
      <c r="J6043" s="89">
        <v>2003</v>
      </c>
      <c r="K6043" s="91" t="s">
        <v>19</v>
      </c>
    </row>
    <row r="6044" spans="2:11" ht="14.1" customHeight="1" thickBot="1" x14ac:dyDescent="0.45">
      <c r="B6044" s="90"/>
      <c r="C6044" s="90"/>
      <c r="D6044" s="48" t="s">
        <v>5710</v>
      </c>
      <c r="E6044" s="90"/>
      <c r="F6044" s="90"/>
      <c r="G6044" s="90"/>
      <c r="H6044" s="90"/>
      <c r="I6044" s="90"/>
      <c r="J6044" s="90"/>
      <c r="K6044" s="92"/>
    </row>
    <row r="6045" spans="2:11" ht="15.6" customHeight="1" x14ac:dyDescent="0.4">
      <c r="B6045" s="89">
        <v>3020</v>
      </c>
      <c r="C6045" s="89">
        <v>4175</v>
      </c>
      <c r="D6045" s="20" t="s">
        <v>6428</v>
      </c>
      <c r="E6045" s="89" t="s">
        <v>13</v>
      </c>
      <c r="F6045" s="89" t="s">
        <v>13</v>
      </c>
      <c r="G6045" s="89" t="s">
        <v>2892</v>
      </c>
      <c r="H6045" s="89">
        <v>5</v>
      </c>
      <c r="I6045" s="89">
        <v>-2</v>
      </c>
      <c r="J6045" s="89">
        <v>2098</v>
      </c>
      <c r="K6045" s="91" t="s">
        <v>15</v>
      </c>
    </row>
    <row r="6046" spans="2:11" ht="14.1" customHeight="1" thickBot="1" x14ac:dyDescent="0.45">
      <c r="B6046" s="90"/>
      <c r="C6046" s="90"/>
      <c r="D6046" s="48" t="s">
        <v>6432</v>
      </c>
      <c r="E6046" s="90"/>
      <c r="F6046" s="90"/>
      <c r="G6046" s="90"/>
      <c r="H6046" s="90"/>
      <c r="I6046" s="90"/>
      <c r="J6046" s="90"/>
      <c r="K6046" s="92"/>
    </row>
    <row r="6047" spans="2:11" ht="15.6" customHeight="1" x14ac:dyDescent="0.4">
      <c r="B6047" s="89">
        <v>3021</v>
      </c>
      <c r="C6047" s="89">
        <v>3493</v>
      </c>
      <c r="D6047" s="20" t="s">
        <v>5711</v>
      </c>
      <c r="E6047" s="89" t="s">
        <v>13</v>
      </c>
      <c r="F6047" s="89" t="s">
        <v>13</v>
      </c>
      <c r="G6047" s="89" t="s">
        <v>79</v>
      </c>
      <c r="H6047" s="89"/>
      <c r="I6047" s="89"/>
      <c r="J6047" s="89">
        <v>2069</v>
      </c>
      <c r="K6047" s="91" t="s">
        <v>19</v>
      </c>
    </row>
    <row r="6048" spans="2:11" ht="14.1" customHeight="1" thickBot="1" x14ac:dyDescent="0.45">
      <c r="B6048" s="90"/>
      <c r="C6048" s="90"/>
      <c r="D6048" s="48" t="s">
        <v>5712</v>
      </c>
      <c r="E6048" s="90"/>
      <c r="F6048" s="90"/>
      <c r="G6048" s="90"/>
      <c r="H6048" s="90"/>
      <c r="I6048" s="90"/>
      <c r="J6048" s="90"/>
      <c r="K6048" s="92"/>
    </row>
    <row r="6049" spans="2:11" ht="15.6" customHeight="1" x14ac:dyDescent="0.4">
      <c r="B6049" s="89">
        <v>3022</v>
      </c>
      <c r="C6049" s="89">
        <v>3494</v>
      </c>
      <c r="D6049" s="20" t="s">
        <v>5713</v>
      </c>
      <c r="E6049" s="89">
        <v>91</v>
      </c>
      <c r="F6049" s="89" t="s">
        <v>13</v>
      </c>
      <c r="G6049" s="89" t="s">
        <v>79</v>
      </c>
      <c r="H6049" s="89"/>
      <c r="I6049" s="89"/>
      <c r="J6049" s="89">
        <v>2045</v>
      </c>
      <c r="K6049" s="91" t="s">
        <v>19</v>
      </c>
    </row>
    <row r="6050" spans="2:11" ht="16.350000000000001" customHeight="1" thickBot="1" x14ac:dyDescent="0.45">
      <c r="B6050" s="90"/>
      <c r="C6050" s="90"/>
      <c r="D6050" s="48" t="s">
        <v>5714</v>
      </c>
      <c r="E6050" s="90"/>
      <c r="F6050" s="90"/>
      <c r="G6050" s="90"/>
      <c r="H6050" s="90"/>
      <c r="I6050" s="90"/>
      <c r="J6050" s="90"/>
      <c r="K6050" s="92"/>
    </row>
    <row r="6051" spans="2:11" ht="15.6" customHeight="1" x14ac:dyDescent="0.4">
      <c r="B6051" s="89">
        <v>3023</v>
      </c>
      <c r="C6051" s="89">
        <v>3495</v>
      </c>
      <c r="D6051" s="20" t="s">
        <v>5715</v>
      </c>
      <c r="E6051" s="89" t="s">
        <v>13</v>
      </c>
      <c r="F6051" s="89" t="s">
        <v>13</v>
      </c>
      <c r="G6051" s="89" t="s">
        <v>193</v>
      </c>
      <c r="H6051" s="89"/>
      <c r="I6051" s="89"/>
      <c r="J6051" s="89">
        <v>2035</v>
      </c>
      <c r="K6051" s="91" t="s">
        <v>19</v>
      </c>
    </row>
    <row r="6052" spans="2:11" ht="16.350000000000001" customHeight="1" thickBot="1" x14ac:dyDescent="0.45">
      <c r="B6052" s="90"/>
      <c r="C6052" s="90"/>
      <c r="D6052" s="48" t="s">
        <v>5716</v>
      </c>
      <c r="E6052" s="90"/>
      <c r="F6052" s="90"/>
      <c r="G6052" s="90"/>
      <c r="H6052" s="90"/>
      <c r="I6052" s="90"/>
      <c r="J6052" s="90"/>
      <c r="K6052" s="92"/>
    </row>
    <row r="6053" spans="2:11" ht="15.6" customHeight="1" x14ac:dyDescent="0.4">
      <c r="B6053" s="89">
        <v>3024</v>
      </c>
      <c r="C6053" s="89">
        <v>3496</v>
      </c>
      <c r="D6053" s="20" t="s">
        <v>5717</v>
      </c>
      <c r="E6053" s="89">
        <v>58</v>
      </c>
      <c r="F6053" s="89" t="s">
        <v>13</v>
      </c>
      <c r="G6053" s="89" t="s">
        <v>32</v>
      </c>
      <c r="H6053" s="89"/>
      <c r="I6053" s="89"/>
      <c r="J6053" s="89">
        <v>2062</v>
      </c>
      <c r="K6053" s="91" t="s">
        <v>19</v>
      </c>
    </row>
    <row r="6054" spans="2:11" ht="16.350000000000001" customHeight="1" thickBot="1" x14ac:dyDescent="0.45">
      <c r="B6054" s="90"/>
      <c r="C6054" s="90"/>
      <c r="D6054" s="48" t="s">
        <v>5718</v>
      </c>
      <c r="E6054" s="90"/>
      <c r="F6054" s="90"/>
      <c r="G6054" s="90"/>
      <c r="H6054" s="90"/>
      <c r="I6054" s="90"/>
      <c r="J6054" s="90"/>
      <c r="K6054" s="92"/>
    </row>
    <row r="6055" spans="2:11" ht="15.6" customHeight="1" x14ac:dyDescent="0.4">
      <c r="B6055" s="89">
        <v>3025</v>
      </c>
      <c r="C6055" s="89">
        <v>3498</v>
      </c>
      <c r="D6055" s="20" t="s">
        <v>5720</v>
      </c>
      <c r="E6055" s="89" t="s">
        <v>62</v>
      </c>
      <c r="F6055" s="89" t="s">
        <v>13</v>
      </c>
      <c r="G6055" s="89" t="s">
        <v>32</v>
      </c>
      <c r="H6055" s="89"/>
      <c r="I6055" s="89"/>
      <c r="J6055" s="89">
        <v>2047</v>
      </c>
      <c r="K6055" s="91" t="s">
        <v>19</v>
      </c>
    </row>
    <row r="6056" spans="2:11" ht="16.350000000000001" customHeight="1" thickBot="1" x14ac:dyDescent="0.45">
      <c r="B6056" s="90"/>
      <c r="C6056" s="90"/>
      <c r="D6056" s="48" t="s">
        <v>5721</v>
      </c>
      <c r="E6056" s="90"/>
      <c r="F6056" s="90"/>
      <c r="G6056" s="90"/>
      <c r="H6056" s="90"/>
      <c r="I6056" s="90"/>
      <c r="J6056" s="90"/>
      <c r="K6056" s="92"/>
    </row>
    <row r="6057" spans="2:11" ht="15.6" customHeight="1" x14ac:dyDescent="0.4">
      <c r="B6057" s="89">
        <v>3026</v>
      </c>
      <c r="C6057" s="89">
        <v>3499</v>
      </c>
      <c r="D6057" s="20" t="s">
        <v>5722</v>
      </c>
      <c r="E6057" s="89">
        <v>74</v>
      </c>
      <c r="F6057" s="89" t="s">
        <v>13</v>
      </c>
      <c r="G6057" s="89" t="s">
        <v>193</v>
      </c>
      <c r="H6057" s="89"/>
      <c r="I6057" s="89"/>
      <c r="J6057" s="89">
        <v>2050</v>
      </c>
      <c r="K6057" s="91" t="s">
        <v>19</v>
      </c>
    </row>
    <row r="6058" spans="2:11" ht="16.350000000000001" customHeight="1" thickBot="1" x14ac:dyDescent="0.45">
      <c r="B6058" s="90"/>
      <c r="C6058" s="90"/>
      <c r="D6058" s="48" t="s">
        <v>5723</v>
      </c>
      <c r="E6058" s="90"/>
      <c r="F6058" s="90"/>
      <c r="G6058" s="90"/>
      <c r="H6058" s="90"/>
      <c r="I6058" s="90"/>
      <c r="J6058" s="90"/>
      <c r="K6058" s="92"/>
    </row>
    <row r="6059" spans="2:11" ht="15.6" customHeight="1" x14ac:dyDescent="0.4">
      <c r="B6059" s="89">
        <v>3027</v>
      </c>
      <c r="C6059" s="89">
        <v>3500</v>
      </c>
      <c r="D6059" s="20" t="s">
        <v>5724</v>
      </c>
      <c r="E6059" s="89">
        <v>87</v>
      </c>
      <c r="F6059" s="89" t="s">
        <v>13</v>
      </c>
      <c r="G6059" s="89" t="s">
        <v>323</v>
      </c>
      <c r="H6059" s="89"/>
      <c r="I6059" s="89"/>
      <c r="J6059" s="89">
        <v>2065</v>
      </c>
      <c r="K6059" s="91" t="s">
        <v>19</v>
      </c>
    </row>
    <row r="6060" spans="2:11" ht="16.350000000000001" customHeight="1" thickBot="1" x14ac:dyDescent="0.45">
      <c r="B6060" s="90"/>
      <c r="C6060" s="90"/>
      <c r="D6060" s="48" t="s">
        <v>5725</v>
      </c>
      <c r="E6060" s="90"/>
      <c r="F6060" s="90"/>
      <c r="G6060" s="90"/>
      <c r="H6060" s="90"/>
      <c r="I6060" s="90"/>
      <c r="J6060" s="90"/>
      <c r="K6060" s="92"/>
    </row>
    <row r="6061" spans="2:11" ht="15.6" customHeight="1" x14ac:dyDescent="0.4">
      <c r="B6061" s="89">
        <v>3028</v>
      </c>
      <c r="C6061" s="89">
        <v>3501</v>
      </c>
      <c r="D6061" s="20" t="s">
        <v>5726</v>
      </c>
      <c r="E6061" s="89" t="s">
        <v>13</v>
      </c>
      <c r="F6061" s="89" t="s">
        <v>13</v>
      </c>
      <c r="G6061" s="89" t="s">
        <v>323</v>
      </c>
      <c r="H6061" s="89"/>
      <c r="I6061" s="89"/>
      <c r="J6061" s="89">
        <v>2030</v>
      </c>
      <c r="K6061" s="91" t="s">
        <v>19</v>
      </c>
    </row>
    <row r="6062" spans="2:11" ht="16.350000000000001" customHeight="1" thickBot="1" x14ac:dyDescent="0.45">
      <c r="B6062" s="90"/>
      <c r="C6062" s="90"/>
      <c r="D6062" s="48" t="s">
        <v>5727</v>
      </c>
      <c r="E6062" s="90"/>
      <c r="F6062" s="90"/>
      <c r="G6062" s="90"/>
      <c r="H6062" s="90"/>
      <c r="I6062" s="90"/>
      <c r="J6062" s="90"/>
      <c r="K6062" s="92"/>
    </row>
    <row r="6063" spans="2:11" ht="15.6" customHeight="1" x14ac:dyDescent="0.4">
      <c r="B6063" s="89">
        <v>3029</v>
      </c>
      <c r="C6063" s="89">
        <v>3502</v>
      </c>
      <c r="D6063" s="20" t="s">
        <v>5728</v>
      </c>
      <c r="E6063" s="89" t="s">
        <v>13</v>
      </c>
      <c r="F6063" s="89" t="s">
        <v>13</v>
      </c>
      <c r="G6063" s="89" t="s">
        <v>228</v>
      </c>
      <c r="H6063" s="89"/>
      <c r="I6063" s="89"/>
      <c r="J6063" s="89">
        <v>2108</v>
      </c>
      <c r="K6063" s="91" t="s">
        <v>19</v>
      </c>
    </row>
    <row r="6064" spans="2:11" ht="16.350000000000001" customHeight="1" thickBot="1" x14ac:dyDescent="0.45">
      <c r="B6064" s="90"/>
      <c r="C6064" s="90"/>
      <c r="D6064" s="48" t="s">
        <v>5729</v>
      </c>
      <c r="E6064" s="90"/>
      <c r="F6064" s="90"/>
      <c r="G6064" s="90"/>
      <c r="H6064" s="90"/>
      <c r="I6064" s="90"/>
      <c r="J6064" s="90"/>
      <c r="K6064" s="92"/>
    </row>
    <row r="6065" spans="2:11" ht="15.6" customHeight="1" x14ac:dyDescent="0.4">
      <c r="B6065" s="89">
        <v>3030</v>
      </c>
      <c r="C6065" s="89">
        <v>3503</v>
      </c>
      <c r="D6065" s="20" t="s">
        <v>5730</v>
      </c>
      <c r="E6065" s="89">
        <v>94</v>
      </c>
      <c r="F6065" s="89" t="s">
        <v>13</v>
      </c>
      <c r="G6065" s="89" t="s">
        <v>936</v>
      </c>
      <c r="H6065" s="89"/>
      <c r="I6065" s="89"/>
      <c r="J6065" s="89">
        <v>2042</v>
      </c>
      <c r="K6065" s="91" t="s">
        <v>19</v>
      </c>
    </row>
    <row r="6066" spans="2:11" ht="16.350000000000001" customHeight="1" thickBot="1" x14ac:dyDescent="0.45">
      <c r="B6066" s="90"/>
      <c r="C6066" s="90"/>
      <c r="D6066" s="48" t="s">
        <v>5731</v>
      </c>
      <c r="E6066" s="90"/>
      <c r="F6066" s="90"/>
      <c r="G6066" s="90"/>
      <c r="H6066" s="90"/>
      <c r="I6066" s="90"/>
      <c r="J6066" s="90"/>
      <c r="K6066" s="92"/>
    </row>
    <row r="6067" spans="2:11" ht="15.6" customHeight="1" x14ac:dyDescent="0.4">
      <c r="B6067" s="89">
        <v>3031</v>
      </c>
      <c r="C6067" s="89">
        <v>3504</v>
      </c>
      <c r="D6067" s="20" t="s">
        <v>5732</v>
      </c>
      <c r="E6067" s="89">
        <v>93</v>
      </c>
      <c r="F6067" s="89" t="s">
        <v>13</v>
      </c>
      <c r="G6067" s="89" t="s">
        <v>936</v>
      </c>
      <c r="H6067" s="89"/>
      <c r="I6067" s="89"/>
      <c r="J6067" s="89">
        <v>2037</v>
      </c>
      <c r="K6067" s="91" t="s">
        <v>19</v>
      </c>
    </row>
    <row r="6068" spans="2:11" ht="16.350000000000001" customHeight="1" thickBot="1" x14ac:dyDescent="0.45">
      <c r="B6068" s="90"/>
      <c r="C6068" s="90"/>
      <c r="D6068" s="48" t="s">
        <v>5733</v>
      </c>
      <c r="E6068" s="90"/>
      <c r="F6068" s="90"/>
      <c r="G6068" s="90"/>
      <c r="H6068" s="90"/>
      <c r="I6068" s="90"/>
      <c r="J6068" s="90"/>
      <c r="K6068" s="92"/>
    </row>
    <row r="6069" spans="2:11" ht="15.6" customHeight="1" x14ac:dyDescent="0.4">
      <c r="B6069" s="89">
        <v>3032</v>
      </c>
      <c r="C6069" s="89">
        <v>3941</v>
      </c>
      <c r="D6069" s="20" t="s">
        <v>5734</v>
      </c>
      <c r="E6069" s="89" t="s">
        <v>13</v>
      </c>
      <c r="F6069" s="89" t="s">
        <v>13</v>
      </c>
      <c r="G6069" s="89" t="s">
        <v>22</v>
      </c>
      <c r="H6069" s="89"/>
      <c r="I6069" s="89"/>
      <c r="J6069" s="89">
        <v>2132</v>
      </c>
      <c r="K6069" s="91" t="s">
        <v>15</v>
      </c>
    </row>
    <row r="6070" spans="2:11" ht="16.350000000000001" customHeight="1" thickBot="1" x14ac:dyDescent="0.45">
      <c r="B6070" s="90"/>
      <c r="C6070" s="90"/>
      <c r="D6070" s="48" t="s">
        <v>5735</v>
      </c>
      <c r="E6070" s="90"/>
      <c r="F6070" s="90"/>
      <c r="G6070" s="90"/>
      <c r="H6070" s="90"/>
      <c r="I6070" s="90"/>
      <c r="J6070" s="90"/>
      <c r="K6070" s="92"/>
    </row>
    <row r="6071" spans="2:11" ht="15.6" customHeight="1" x14ac:dyDescent="0.4">
      <c r="B6071" s="89">
        <v>3033</v>
      </c>
      <c r="C6071" s="89">
        <v>3505</v>
      </c>
      <c r="D6071" s="20" t="s">
        <v>5736</v>
      </c>
      <c r="E6071" s="89" t="s">
        <v>13</v>
      </c>
      <c r="F6071" s="89" t="s">
        <v>13</v>
      </c>
      <c r="G6071" s="89" t="s">
        <v>22</v>
      </c>
      <c r="H6071" s="89">
        <v>7</v>
      </c>
      <c r="I6071" s="89">
        <v>16</v>
      </c>
      <c r="J6071" s="89">
        <v>2196</v>
      </c>
      <c r="K6071" s="91" t="s">
        <v>15</v>
      </c>
    </row>
    <row r="6072" spans="2:11" ht="16.350000000000001" customHeight="1" thickBot="1" x14ac:dyDescent="0.45">
      <c r="B6072" s="90"/>
      <c r="C6072" s="90"/>
      <c r="D6072" s="48" t="s">
        <v>5737</v>
      </c>
      <c r="E6072" s="90"/>
      <c r="F6072" s="90"/>
      <c r="G6072" s="90"/>
      <c r="H6072" s="90"/>
      <c r="I6072" s="90"/>
      <c r="J6072" s="90"/>
      <c r="K6072" s="92"/>
    </row>
    <row r="6073" spans="2:11" ht="15.6" customHeight="1" x14ac:dyDescent="0.4">
      <c r="B6073" s="89">
        <v>3034</v>
      </c>
      <c r="C6073" s="89">
        <v>3506</v>
      </c>
      <c r="D6073" s="20" t="s">
        <v>5738</v>
      </c>
      <c r="E6073" s="89" t="s">
        <v>13</v>
      </c>
      <c r="F6073" s="89" t="s">
        <v>13</v>
      </c>
      <c r="G6073" s="89" t="s">
        <v>323</v>
      </c>
      <c r="H6073" s="89"/>
      <c r="I6073" s="89"/>
      <c r="J6073" s="89">
        <v>2055</v>
      </c>
      <c r="K6073" s="91" t="s">
        <v>19</v>
      </c>
    </row>
    <row r="6074" spans="2:11" ht="16.350000000000001" customHeight="1" thickBot="1" x14ac:dyDescent="0.45">
      <c r="B6074" s="90"/>
      <c r="C6074" s="90"/>
      <c r="D6074" s="48" t="s">
        <v>5739</v>
      </c>
      <c r="E6074" s="90"/>
      <c r="F6074" s="90"/>
      <c r="G6074" s="90"/>
      <c r="H6074" s="90"/>
      <c r="I6074" s="90"/>
      <c r="J6074" s="90"/>
      <c r="K6074" s="92"/>
    </row>
    <row r="6075" spans="2:11" ht="15.6" customHeight="1" x14ac:dyDescent="0.4">
      <c r="B6075" s="89">
        <v>3035</v>
      </c>
      <c r="C6075" s="89">
        <v>3507</v>
      </c>
      <c r="D6075" s="20" t="s">
        <v>5740</v>
      </c>
      <c r="E6075" s="89" t="s">
        <v>13</v>
      </c>
      <c r="F6075" s="89" t="s">
        <v>13</v>
      </c>
      <c r="G6075" s="89" t="s">
        <v>469</v>
      </c>
      <c r="H6075" s="89"/>
      <c r="I6075" s="89"/>
      <c r="J6075" s="89">
        <v>2002</v>
      </c>
      <c r="K6075" s="91" t="s">
        <v>19</v>
      </c>
    </row>
    <row r="6076" spans="2:11" ht="16.350000000000001" customHeight="1" thickBot="1" x14ac:dyDescent="0.45">
      <c r="B6076" s="90"/>
      <c r="C6076" s="90"/>
      <c r="D6076" s="48" t="s">
        <v>5741</v>
      </c>
      <c r="E6076" s="90"/>
      <c r="F6076" s="90"/>
      <c r="G6076" s="90"/>
      <c r="H6076" s="90"/>
      <c r="I6076" s="90"/>
      <c r="J6076" s="90"/>
      <c r="K6076" s="92"/>
    </row>
    <row r="6077" spans="2:11" ht="15" x14ac:dyDescent="0.4">
      <c r="B6077" s="89">
        <v>3036</v>
      </c>
      <c r="C6077" s="89">
        <v>3508</v>
      </c>
      <c r="D6077" s="20" t="s">
        <v>5742</v>
      </c>
      <c r="E6077" s="89">
        <v>88</v>
      </c>
      <c r="F6077" s="89" t="s">
        <v>13</v>
      </c>
      <c r="G6077" s="89" t="s">
        <v>242</v>
      </c>
      <c r="H6077" s="89"/>
      <c r="I6077" s="89"/>
      <c r="J6077" s="89">
        <v>2072</v>
      </c>
      <c r="K6077" s="91" t="s">
        <v>19</v>
      </c>
    </row>
    <row r="6078" spans="2:11" ht="15.4" thickBot="1" x14ac:dyDescent="0.45">
      <c r="B6078" s="90"/>
      <c r="C6078" s="90"/>
      <c r="D6078" s="48" t="s">
        <v>5743</v>
      </c>
      <c r="E6078" s="90"/>
      <c r="F6078" s="90"/>
      <c r="G6078" s="90"/>
      <c r="H6078" s="90"/>
      <c r="I6078" s="90"/>
      <c r="J6078" s="90"/>
      <c r="K6078" s="92"/>
    </row>
    <row r="6079" spans="2:11" ht="15" x14ac:dyDescent="0.4">
      <c r="B6079" s="89">
        <v>3037</v>
      </c>
      <c r="C6079" s="89">
        <v>3509</v>
      </c>
      <c r="D6079" s="20" t="s">
        <v>5744</v>
      </c>
      <c r="E6079" s="89" t="s">
        <v>13</v>
      </c>
      <c r="F6079" s="89" t="s">
        <v>13</v>
      </c>
      <c r="G6079" s="89" t="s">
        <v>1009</v>
      </c>
      <c r="H6079" s="89"/>
      <c r="I6079" s="89"/>
      <c r="J6079" s="89">
        <v>2047</v>
      </c>
      <c r="K6079" s="91" t="s">
        <v>19</v>
      </c>
    </row>
    <row r="6080" spans="2:11" ht="15.4" thickBot="1" x14ac:dyDescent="0.45">
      <c r="B6080" s="90"/>
      <c r="C6080" s="90"/>
      <c r="D6080" s="48" t="s">
        <v>5745</v>
      </c>
      <c r="E6080" s="90"/>
      <c r="F6080" s="90"/>
      <c r="G6080" s="90"/>
      <c r="H6080" s="90"/>
      <c r="I6080" s="90"/>
      <c r="J6080" s="90"/>
      <c r="K6080" s="92"/>
    </row>
    <row r="6081" spans="2:11" ht="15" x14ac:dyDescent="0.4">
      <c r="B6081" s="89">
        <v>3038</v>
      </c>
      <c r="C6081" s="89">
        <v>3510</v>
      </c>
      <c r="D6081" s="20" t="s">
        <v>5746</v>
      </c>
      <c r="E6081" s="89" t="s">
        <v>13</v>
      </c>
      <c r="F6081" s="89" t="s">
        <v>184</v>
      </c>
      <c r="G6081" s="89" t="s">
        <v>14</v>
      </c>
      <c r="H6081" s="89"/>
      <c r="I6081" s="89"/>
      <c r="J6081" s="89">
        <v>2196</v>
      </c>
      <c r="K6081" s="91" t="s">
        <v>15</v>
      </c>
    </row>
    <row r="6082" spans="2:11" ht="15.4" thickBot="1" x14ac:dyDescent="0.45">
      <c r="B6082" s="90"/>
      <c r="C6082" s="90"/>
      <c r="D6082" s="48" t="s">
        <v>5747</v>
      </c>
      <c r="E6082" s="90"/>
      <c r="F6082" s="90"/>
      <c r="G6082" s="90"/>
      <c r="H6082" s="90"/>
      <c r="I6082" s="90"/>
      <c r="J6082" s="90"/>
      <c r="K6082" s="92"/>
    </row>
    <row r="6083" spans="2:11" ht="15" x14ac:dyDescent="0.4">
      <c r="B6083" s="89">
        <v>3039</v>
      </c>
      <c r="C6083" s="89">
        <v>3511</v>
      </c>
      <c r="D6083" s="20" t="s">
        <v>5748</v>
      </c>
      <c r="E6083" s="89" t="s">
        <v>13</v>
      </c>
      <c r="F6083" s="89" t="s">
        <v>13</v>
      </c>
      <c r="G6083" s="89" t="s">
        <v>1009</v>
      </c>
      <c r="H6083" s="89"/>
      <c r="I6083" s="89"/>
      <c r="J6083" s="89">
        <v>2060</v>
      </c>
      <c r="K6083" s="91" t="s">
        <v>19</v>
      </c>
    </row>
    <row r="6084" spans="2:11" ht="15.4" thickBot="1" x14ac:dyDescent="0.45">
      <c r="B6084" s="90"/>
      <c r="C6084" s="90"/>
      <c r="D6084" s="48" t="s">
        <v>5749</v>
      </c>
      <c r="E6084" s="90"/>
      <c r="F6084" s="90"/>
      <c r="G6084" s="90"/>
      <c r="H6084" s="90"/>
      <c r="I6084" s="90"/>
      <c r="J6084" s="90"/>
      <c r="K6084" s="92"/>
    </row>
    <row r="6085" spans="2:11" ht="15" x14ac:dyDescent="0.4">
      <c r="B6085" s="89">
        <v>3040</v>
      </c>
      <c r="C6085" s="89">
        <v>3512</v>
      </c>
      <c r="D6085" s="20" t="s">
        <v>5750</v>
      </c>
      <c r="E6085" s="89" t="s">
        <v>13</v>
      </c>
      <c r="F6085" s="89" t="s">
        <v>13</v>
      </c>
      <c r="G6085" s="89" t="s">
        <v>323</v>
      </c>
      <c r="H6085" s="89"/>
      <c r="I6085" s="89"/>
      <c r="J6085" s="89">
        <v>2055</v>
      </c>
      <c r="K6085" s="91" t="s">
        <v>19</v>
      </c>
    </row>
    <row r="6086" spans="2:11" ht="15.4" thickBot="1" x14ac:dyDescent="0.45">
      <c r="B6086" s="90"/>
      <c r="C6086" s="90"/>
      <c r="D6086" s="48" t="s">
        <v>5751</v>
      </c>
      <c r="E6086" s="90"/>
      <c r="F6086" s="90"/>
      <c r="G6086" s="90"/>
      <c r="H6086" s="90"/>
      <c r="I6086" s="90"/>
      <c r="J6086" s="90"/>
      <c r="K6086" s="92"/>
    </row>
    <row r="6087" spans="2:11" ht="15" x14ac:dyDescent="0.4">
      <c r="B6087" s="89">
        <v>3041</v>
      </c>
      <c r="C6087" s="89">
        <v>3805</v>
      </c>
      <c r="D6087" s="20" t="s">
        <v>5752</v>
      </c>
      <c r="E6087" s="89" t="s">
        <v>13</v>
      </c>
      <c r="F6087" s="89" t="s">
        <v>13</v>
      </c>
      <c r="G6087" s="89" t="s">
        <v>494</v>
      </c>
      <c r="H6087" s="89"/>
      <c r="I6087" s="89"/>
      <c r="J6087" s="89">
        <v>2070</v>
      </c>
      <c r="K6087" s="91" t="s">
        <v>19</v>
      </c>
    </row>
    <row r="6088" spans="2:11" ht="15.4" thickBot="1" x14ac:dyDescent="0.45">
      <c r="B6088" s="90"/>
      <c r="C6088" s="90"/>
      <c r="D6088" s="48" t="s">
        <v>5753</v>
      </c>
      <c r="E6088" s="90"/>
      <c r="F6088" s="90"/>
      <c r="G6088" s="90"/>
      <c r="H6088" s="90"/>
      <c r="I6088" s="90"/>
      <c r="J6088" s="90"/>
      <c r="K6088" s="92"/>
    </row>
    <row r="6089" spans="2:11" ht="15" x14ac:dyDescent="0.4">
      <c r="B6089" s="89">
        <v>3042</v>
      </c>
      <c r="C6089" s="89">
        <v>3513</v>
      </c>
      <c r="D6089" s="20" t="s">
        <v>5754</v>
      </c>
      <c r="E6089" s="89">
        <v>92</v>
      </c>
      <c r="F6089" s="89" t="s">
        <v>13</v>
      </c>
      <c r="G6089" s="89" t="s">
        <v>323</v>
      </c>
      <c r="H6089" s="89"/>
      <c r="I6089" s="89"/>
      <c r="J6089" s="89">
        <v>2050</v>
      </c>
      <c r="K6089" s="91" t="s">
        <v>19</v>
      </c>
    </row>
    <row r="6090" spans="2:11" ht="15.4" thickBot="1" x14ac:dyDescent="0.45">
      <c r="B6090" s="90"/>
      <c r="C6090" s="90"/>
      <c r="D6090" s="48" t="s">
        <v>5755</v>
      </c>
      <c r="E6090" s="90"/>
      <c r="F6090" s="90"/>
      <c r="G6090" s="90"/>
      <c r="H6090" s="90"/>
      <c r="I6090" s="90"/>
      <c r="J6090" s="90"/>
      <c r="K6090" s="92"/>
    </row>
    <row r="6091" spans="2:11" ht="15" x14ac:dyDescent="0.4">
      <c r="B6091" s="89">
        <v>3043</v>
      </c>
      <c r="C6091" s="89">
        <v>3514</v>
      </c>
      <c r="D6091" s="20" t="s">
        <v>5756</v>
      </c>
      <c r="E6091" s="89">
        <v>88</v>
      </c>
      <c r="F6091" s="89" t="s">
        <v>13</v>
      </c>
      <c r="G6091" s="89" t="s">
        <v>323</v>
      </c>
      <c r="H6091" s="89"/>
      <c r="I6091" s="89"/>
      <c r="J6091" s="89">
        <v>2045</v>
      </c>
      <c r="K6091" s="91" t="s">
        <v>19</v>
      </c>
    </row>
    <row r="6092" spans="2:11" ht="15.4" thickBot="1" x14ac:dyDescent="0.45">
      <c r="B6092" s="90"/>
      <c r="C6092" s="90"/>
      <c r="D6092" s="48" t="s">
        <v>5757</v>
      </c>
      <c r="E6092" s="90"/>
      <c r="F6092" s="90"/>
      <c r="G6092" s="90"/>
      <c r="H6092" s="90"/>
      <c r="I6092" s="90"/>
      <c r="J6092" s="90"/>
      <c r="K6092" s="92"/>
    </row>
    <row r="6093" spans="2:11" ht="15" x14ac:dyDescent="0.4">
      <c r="B6093" s="89">
        <v>3044</v>
      </c>
      <c r="C6093" s="89">
        <v>3515</v>
      </c>
      <c r="D6093" s="20" t="s">
        <v>5758</v>
      </c>
      <c r="E6093" s="89" t="s">
        <v>13</v>
      </c>
      <c r="F6093" s="89" t="s">
        <v>13</v>
      </c>
      <c r="G6093" s="89" t="s">
        <v>22</v>
      </c>
      <c r="H6093" s="89"/>
      <c r="I6093" s="89"/>
      <c r="J6093" s="89">
        <v>2032</v>
      </c>
      <c r="K6093" s="91" t="s">
        <v>19</v>
      </c>
    </row>
    <row r="6094" spans="2:11" ht="16.350000000000001" customHeight="1" thickBot="1" x14ac:dyDescent="0.45">
      <c r="B6094" s="90"/>
      <c r="C6094" s="90"/>
      <c r="D6094" s="48" t="s">
        <v>5759</v>
      </c>
      <c r="E6094" s="90"/>
      <c r="F6094" s="90"/>
      <c r="G6094" s="90"/>
      <c r="H6094" s="90"/>
      <c r="I6094" s="90"/>
      <c r="J6094" s="90"/>
      <c r="K6094" s="92"/>
    </row>
    <row r="6095" spans="2:11" ht="15.6" customHeight="1" x14ac:dyDescent="0.4">
      <c r="B6095" s="89">
        <v>3045</v>
      </c>
      <c r="C6095" s="89">
        <v>3516</v>
      </c>
      <c r="D6095" s="20" t="s">
        <v>5760</v>
      </c>
      <c r="E6095" s="89" t="s">
        <v>13</v>
      </c>
      <c r="F6095" s="89" t="s">
        <v>13</v>
      </c>
      <c r="G6095" s="89" t="s">
        <v>1009</v>
      </c>
      <c r="H6095" s="89"/>
      <c r="I6095" s="89"/>
      <c r="J6095" s="89">
        <v>2035</v>
      </c>
      <c r="K6095" s="91" t="s">
        <v>19</v>
      </c>
    </row>
    <row r="6096" spans="2:11" ht="16.350000000000001" customHeight="1" thickBot="1" x14ac:dyDescent="0.45">
      <c r="B6096" s="90"/>
      <c r="C6096" s="90"/>
      <c r="D6096" s="48" t="s">
        <v>5761</v>
      </c>
      <c r="E6096" s="90"/>
      <c r="F6096" s="90"/>
      <c r="G6096" s="90"/>
      <c r="H6096" s="90"/>
      <c r="I6096" s="90"/>
      <c r="J6096" s="90"/>
      <c r="K6096" s="92"/>
    </row>
    <row r="6097" spans="2:11" ht="15.6" customHeight="1" x14ac:dyDescent="0.4">
      <c r="B6097" s="89">
        <v>3046</v>
      </c>
      <c r="C6097" s="89">
        <v>3517</v>
      </c>
      <c r="D6097" s="20" t="s">
        <v>5762</v>
      </c>
      <c r="E6097" s="89">
        <v>90</v>
      </c>
      <c r="F6097" s="89" t="s">
        <v>13</v>
      </c>
      <c r="G6097" s="89" t="s">
        <v>323</v>
      </c>
      <c r="H6097" s="89"/>
      <c r="I6097" s="89"/>
      <c r="J6097" s="89">
        <v>2053</v>
      </c>
      <c r="K6097" s="91" t="s">
        <v>19</v>
      </c>
    </row>
    <row r="6098" spans="2:11" ht="16.350000000000001" customHeight="1" thickBot="1" x14ac:dyDescent="0.45">
      <c r="B6098" s="90"/>
      <c r="C6098" s="90"/>
      <c r="D6098" s="48" t="s">
        <v>5763</v>
      </c>
      <c r="E6098" s="90"/>
      <c r="F6098" s="90"/>
      <c r="G6098" s="90"/>
      <c r="H6098" s="90"/>
      <c r="I6098" s="90"/>
      <c r="J6098" s="90"/>
      <c r="K6098" s="92"/>
    </row>
    <row r="6099" spans="2:11" ht="15.6" customHeight="1" x14ac:dyDescent="0.4">
      <c r="B6099" s="89">
        <v>3047</v>
      </c>
      <c r="C6099" s="89">
        <v>3518</v>
      </c>
      <c r="D6099" s="20" t="s">
        <v>5764</v>
      </c>
      <c r="E6099" s="89" t="s">
        <v>46</v>
      </c>
      <c r="F6099" s="89" t="s">
        <v>13</v>
      </c>
      <c r="G6099" s="89" t="s">
        <v>43</v>
      </c>
      <c r="H6099" s="89"/>
      <c r="I6099" s="89"/>
      <c r="J6099" s="89">
        <v>2047</v>
      </c>
      <c r="K6099" s="91" t="s">
        <v>19</v>
      </c>
    </row>
    <row r="6100" spans="2:11" ht="16.350000000000001" customHeight="1" thickBot="1" x14ac:dyDescent="0.45">
      <c r="B6100" s="90"/>
      <c r="C6100" s="90"/>
      <c r="D6100" s="48" t="s">
        <v>5765</v>
      </c>
      <c r="E6100" s="90"/>
      <c r="F6100" s="90"/>
      <c r="G6100" s="90"/>
      <c r="H6100" s="90"/>
      <c r="I6100" s="90"/>
      <c r="J6100" s="90"/>
      <c r="K6100" s="92"/>
    </row>
    <row r="6101" spans="2:11" ht="15.6" customHeight="1" x14ac:dyDescent="0.4">
      <c r="B6101" s="89">
        <v>3048</v>
      </c>
      <c r="C6101" s="89">
        <v>3519</v>
      </c>
      <c r="D6101" s="20" t="s">
        <v>5766</v>
      </c>
      <c r="E6101" s="89">
        <v>89</v>
      </c>
      <c r="F6101" s="89" t="s">
        <v>13</v>
      </c>
      <c r="G6101" s="89" t="s">
        <v>29</v>
      </c>
      <c r="H6101" s="89"/>
      <c r="I6101" s="89"/>
      <c r="J6101" s="89">
        <v>2072</v>
      </c>
      <c r="K6101" s="91" t="s">
        <v>19</v>
      </c>
    </row>
    <row r="6102" spans="2:11" ht="15.4" thickBot="1" x14ac:dyDescent="0.45">
      <c r="B6102" s="90"/>
      <c r="C6102" s="90"/>
      <c r="D6102" s="48" t="s">
        <v>5767</v>
      </c>
      <c r="E6102" s="90"/>
      <c r="F6102" s="90"/>
      <c r="G6102" s="90"/>
      <c r="H6102" s="90"/>
      <c r="I6102" s="90"/>
      <c r="J6102" s="90"/>
      <c r="K6102" s="92"/>
    </row>
    <row r="6103" spans="2:11" ht="15.6" customHeight="1" x14ac:dyDescent="0.4">
      <c r="B6103" s="89">
        <v>3049</v>
      </c>
      <c r="C6103" s="89">
        <v>3520</v>
      </c>
      <c r="D6103" s="20" t="s">
        <v>5768</v>
      </c>
      <c r="E6103" s="89">
        <v>89</v>
      </c>
      <c r="F6103" s="89" t="s">
        <v>13</v>
      </c>
      <c r="G6103" s="89" t="s">
        <v>32</v>
      </c>
      <c r="H6103" s="89"/>
      <c r="I6103" s="89"/>
      <c r="J6103" s="89">
        <v>2056</v>
      </c>
      <c r="K6103" s="91" t="s">
        <v>19</v>
      </c>
    </row>
    <row r="6104" spans="2:11" ht="16.350000000000001" customHeight="1" thickBot="1" x14ac:dyDescent="0.45">
      <c r="B6104" s="90"/>
      <c r="C6104" s="90"/>
      <c r="D6104" s="48" t="s">
        <v>5769</v>
      </c>
      <c r="E6104" s="90"/>
      <c r="F6104" s="90"/>
      <c r="G6104" s="90"/>
      <c r="H6104" s="90"/>
      <c r="I6104" s="90"/>
      <c r="J6104" s="90"/>
      <c r="K6104" s="92"/>
    </row>
    <row r="6105" spans="2:11" ht="15.6" customHeight="1" x14ac:dyDescent="0.4">
      <c r="B6105" s="89">
        <v>3050</v>
      </c>
      <c r="C6105" s="89">
        <v>3521</v>
      </c>
      <c r="D6105" s="20" t="s">
        <v>5770</v>
      </c>
      <c r="E6105" s="89">
        <v>44</v>
      </c>
      <c r="F6105" s="89" t="s">
        <v>13</v>
      </c>
      <c r="G6105" s="89" t="s">
        <v>29</v>
      </c>
      <c r="H6105" s="89"/>
      <c r="I6105" s="89"/>
      <c r="J6105" s="89">
        <v>2074</v>
      </c>
      <c r="K6105" s="91" t="s">
        <v>19</v>
      </c>
    </row>
    <row r="6106" spans="2:11" ht="16.350000000000001" customHeight="1" thickBot="1" x14ac:dyDescent="0.45">
      <c r="B6106" s="90"/>
      <c r="C6106" s="90"/>
      <c r="D6106" s="48" t="s">
        <v>5771</v>
      </c>
      <c r="E6106" s="90"/>
      <c r="F6106" s="90"/>
      <c r="G6106" s="90"/>
      <c r="H6106" s="90"/>
      <c r="I6106" s="90"/>
      <c r="J6106" s="90"/>
      <c r="K6106" s="92"/>
    </row>
    <row r="6107" spans="2:11" ht="15.6" customHeight="1" x14ac:dyDescent="0.4">
      <c r="B6107" s="89">
        <v>3051</v>
      </c>
      <c r="C6107" s="89">
        <v>3522</v>
      </c>
      <c r="D6107" s="20" t="s">
        <v>5772</v>
      </c>
      <c r="E6107" s="89">
        <v>76</v>
      </c>
      <c r="F6107" s="89" t="s">
        <v>13</v>
      </c>
      <c r="G6107" s="89" t="s">
        <v>29</v>
      </c>
      <c r="H6107" s="89"/>
      <c r="I6107" s="89"/>
      <c r="J6107" s="89">
        <v>2078</v>
      </c>
      <c r="K6107" s="91" t="s">
        <v>19</v>
      </c>
    </row>
    <row r="6108" spans="2:11" ht="16.350000000000001" customHeight="1" thickBot="1" x14ac:dyDescent="0.45">
      <c r="B6108" s="90"/>
      <c r="C6108" s="90"/>
      <c r="D6108" s="48" t="s">
        <v>5773</v>
      </c>
      <c r="E6108" s="90"/>
      <c r="F6108" s="90"/>
      <c r="G6108" s="90"/>
      <c r="H6108" s="90"/>
      <c r="I6108" s="90"/>
      <c r="J6108" s="90"/>
      <c r="K6108" s="92"/>
    </row>
    <row r="6109" spans="2:11" ht="15.6" customHeight="1" x14ac:dyDescent="0.4">
      <c r="B6109" s="89">
        <v>3052</v>
      </c>
      <c r="C6109" s="89">
        <v>3523</v>
      </c>
      <c r="D6109" s="20" t="s">
        <v>5774</v>
      </c>
      <c r="E6109" s="89">
        <v>96</v>
      </c>
      <c r="F6109" s="89" t="s">
        <v>13</v>
      </c>
      <c r="G6109" s="89" t="s">
        <v>29</v>
      </c>
      <c r="H6109" s="89"/>
      <c r="I6109" s="89"/>
      <c r="J6109" s="89">
        <v>2062</v>
      </c>
      <c r="K6109" s="91" t="s">
        <v>19</v>
      </c>
    </row>
    <row r="6110" spans="2:11" ht="16.350000000000001" customHeight="1" thickBot="1" x14ac:dyDescent="0.45">
      <c r="B6110" s="90"/>
      <c r="C6110" s="90"/>
      <c r="D6110" s="48" t="s">
        <v>5775</v>
      </c>
      <c r="E6110" s="90"/>
      <c r="F6110" s="90"/>
      <c r="G6110" s="90"/>
      <c r="H6110" s="90"/>
      <c r="I6110" s="90"/>
      <c r="J6110" s="90"/>
      <c r="K6110" s="92"/>
    </row>
    <row r="6111" spans="2:11" ht="15.6" customHeight="1" x14ac:dyDescent="0.4">
      <c r="B6111" s="89">
        <v>3053</v>
      </c>
      <c r="C6111" s="89">
        <v>3524</v>
      </c>
      <c r="D6111" s="20" t="s">
        <v>5776</v>
      </c>
      <c r="E6111" s="89" t="s">
        <v>13</v>
      </c>
      <c r="F6111" s="89" t="s">
        <v>13</v>
      </c>
      <c r="G6111" s="89" t="s">
        <v>43</v>
      </c>
      <c r="H6111" s="89"/>
      <c r="I6111" s="89"/>
      <c r="J6111" s="89">
        <v>2024</v>
      </c>
      <c r="K6111" s="91" t="s">
        <v>19</v>
      </c>
    </row>
    <row r="6112" spans="2:11" ht="16.350000000000001" customHeight="1" thickBot="1" x14ac:dyDescent="0.45">
      <c r="B6112" s="90"/>
      <c r="C6112" s="90"/>
      <c r="D6112" s="48" t="s">
        <v>5777</v>
      </c>
      <c r="E6112" s="90"/>
      <c r="F6112" s="90"/>
      <c r="G6112" s="90"/>
      <c r="H6112" s="90"/>
      <c r="I6112" s="90"/>
      <c r="J6112" s="90"/>
      <c r="K6112" s="92"/>
    </row>
    <row r="6113" spans="2:11" ht="15.6" customHeight="1" x14ac:dyDescent="0.4">
      <c r="B6113" s="89">
        <v>3054</v>
      </c>
      <c r="C6113" s="89">
        <v>3525</v>
      </c>
      <c r="D6113" s="20" t="s">
        <v>5778</v>
      </c>
      <c r="E6113" s="89">
        <v>86</v>
      </c>
      <c r="F6113" s="89" t="s">
        <v>13</v>
      </c>
      <c r="G6113" s="89" t="s">
        <v>32</v>
      </c>
      <c r="H6113" s="89"/>
      <c r="I6113" s="89"/>
      <c r="J6113" s="89">
        <v>2044</v>
      </c>
      <c r="K6113" s="91" t="s">
        <v>19</v>
      </c>
    </row>
    <row r="6114" spans="2:11" ht="16.350000000000001" customHeight="1" thickBot="1" x14ac:dyDescent="0.45">
      <c r="B6114" s="90"/>
      <c r="C6114" s="90"/>
      <c r="D6114" s="48" t="s">
        <v>5779</v>
      </c>
      <c r="E6114" s="90"/>
      <c r="F6114" s="90"/>
      <c r="G6114" s="90"/>
      <c r="H6114" s="90"/>
      <c r="I6114" s="90"/>
      <c r="J6114" s="90"/>
      <c r="K6114" s="92"/>
    </row>
    <row r="6115" spans="2:11" ht="15.6" customHeight="1" x14ac:dyDescent="0.4">
      <c r="B6115" s="89">
        <v>3055</v>
      </c>
      <c r="C6115" s="89">
        <v>3526</v>
      </c>
      <c r="D6115" s="20" t="s">
        <v>5780</v>
      </c>
      <c r="E6115" s="89" t="s">
        <v>13</v>
      </c>
      <c r="F6115" s="89" t="s">
        <v>13</v>
      </c>
      <c r="G6115" s="89" t="s">
        <v>29</v>
      </c>
      <c r="H6115" s="89"/>
      <c r="I6115" s="89"/>
      <c r="J6115" s="89">
        <v>2139</v>
      </c>
      <c r="K6115" s="91" t="s">
        <v>19</v>
      </c>
    </row>
    <row r="6116" spans="2:11" ht="16.350000000000001" customHeight="1" thickBot="1" x14ac:dyDescent="0.45">
      <c r="B6116" s="90"/>
      <c r="C6116" s="90"/>
      <c r="D6116" s="48" t="s">
        <v>5781</v>
      </c>
      <c r="E6116" s="90"/>
      <c r="F6116" s="90"/>
      <c r="G6116" s="90"/>
      <c r="H6116" s="90"/>
      <c r="I6116" s="90"/>
      <c r="J6116" s="90"/>
      <c r="K6116" s="92"/>
    </row>
    <row r="6117" spans="2:11" ht="15.6" customHeight="1" x14ac:dyDescent="0.4">
      <c r="B6117" s="89">
        <v>3056</v>
      </c>
      <c r="C6117" s="89">
        <v>3527</v>
      </c>
      <c r="D6117" s="20" t="s">
        <v>5782</v>
      </c>
      <c r="E6117" s="89">
        <v>92</v>
      </c>
      <c r="F6117" s="89" t="s">
        <v>13</v>
      </c>
      <c r="G6117" s="89" t="s">
        <v>79</v>
      </c>
      <c r="H6117" s="89"/>
      <c r="I6117" s="89"/>
      <c r="J6117" s="89">
        <v>2023</v>
      </c>
      <c r="K6117" s="91" t="s">
        <v>19</v>
      </c>
    </row>
    <row r="6118" spans="2:11" ht="16.350000000000001" customHeight="1" thickBot="1" x14ac:dyDescent="0.45">
      <c r="B6118" s="90"/>
      <c r="C6118" s="90"/>
      <c r="D6118" s="48" t="s">
        <v>5783</v>
      </c>
      <c r="E6118" s="90"/>
      <c r="F6118" s="90"/>
      <c r="G6118" s="90"/>
      <c r="H6118" s="90"/>
      <c r="I6118" s="90"/>
      <c r="J6118" s="90"/>
      <c r="K6118" s="92"/>
    </row>
    <row r="6119" spans="2:11" ht="15.6" customHeight="1" x14ac:dyDescent="0.4">
      <c r="B6119" s="89">
        <v>3057</v>
      </c>
      <c r="C6119" s="89">
        <v>3528</v>
      </c>
      <c r="D6119" s="20" t="s">
        <v>5784</v>
      </c>
      <c r="E6119" s="89">
        <v>63</v>
      </c>
      <c r="F6119" s="89" t="s">
        <v>13</v>
      </c>
      <c r="G6119" s="89" t="s">
        <v>29</v>
      </c>
      <c r="H6119" s="89"/>
      <c r="I6119" s="89"/>
      <c r="J6119" s="89">
        <v>2041</v>
      </c>
      <c r="K6119" s="91" t="s">
        <v>19</v>
      </c>
    </row>
    <row r="6120" spans="2:11" ht="16.350000000000001" customHeight="1" thickBot="1" x14ac:dyDescent="0.45">
      <c r="B6120" s="90"/>
      <c r="C6120" s="90"/>
      <c r="D6120" s="48" t="s">
        <v>5785</v>
      </c>
      <c r="E6120" s="90"/>
      <c r="F6120" s="90"/>
      <c r="G6120" s="90"/>
      <c r="H6120" s="90"/>
      <c r="I6120" s="90"/>
      <c r="J6120" s="90"/>
      <c r="K6120" s="92"/>
    </row>
    <row r="6121" spans="2:11" ht="15.6" customHeight="1" x14ac:dyDescent="0.4">
      <c r="B6121" s="89">
        <v>3058</v>
      </c>
      <c r="C6121" s="89">
        <v>3529</v>
      </c>
      <c r="D6121" s="20" t="s">
        <v>5786</v>
      </c>
      <c r="E6121" s="89">
        <v>89</v>
      </c>
      <c r="F6121" s="89" t="s">
        <v>13</v>
      </c>
      <c r="G6121" s="89" t="s">
        <v>85</v>
      </c>
      <c r="H6121" s="89"/>
      <c r="I6121" s="89"/>
      <c r="J6121" s="89">
        <v>1995</v>
      </c>
      <c r="K6121" s="91" t="s">
        <v>19</v>
      </c>
    </row>
    <row r="6122" spans="2:11" ht="16.350000000000001" customHeight="1" thickBot="1" x14ac:dyDescent="0.45">
      <c r="B6122" s="90"/>
      <c r="C6122" s="90"/>
      <c r="D6122" s="48" t="s">
        <v>5787</v>
      </c>
      <c r="E6122" s="90"/>
      <c r="F6122" s="90"/>
      <c r="G6122" s="90"/>
      <c r="H6122" s="90"/>
      <c r="I6122" s="90"/>
      <c r="J6122" s="90"/>
      <c r="K6122" s="92"/>
    </row>
    <row r="6123" spans="2:11" ht="15.6" customHeight="1" x14ac:dyDescent="0.4">
      <c r="B6123" s="89">
        <v>3059</v>
      </c>
      <c r="C6123" s="89">
        <v>3530</v>
      </c>
      <c r="D6123" s="20" t="s">
        <v>5788</v>
      </c>
      <c r="E6123" s="89">
        <v>46</v>
      </c>
      <c r="F6123" s="89" t="s">
        <v>57</v>
      </c>
      <c r="G6123" s="89" t="s">
        <v>149</v>
      </c>
      <c r="H6123" s="89"/>
      <c r="I6123" s="89"/>
      <c r="J6123" s="89">
        <v>2013</v>
      </c>
      <c r="K6123" s="91" t="s">
        <v>19</v>
      </c>
    </row>
    <row r="6124" spans="2:11" ht="16.350000000000001" customHeight="1" thickBot="1" x14ac:dyDescent="0.45">
      <c r="B6124" s="90"/>
      <c r="C6124" s="90"/>
      <c r="D6124" s="48" t="s">
        <v>5789</v>
      </c>
      <c r="E6124" s="90"/>
      <c r="F6124" s="90"/>
      <c r="G6124" s="90"/>
      <c r="H6124" s="90"/>
      <c r="I6124" s="90"/>
      <c r="J6124" s="90"/>
      <c r="K6124" s="92"/>
    </row>
    <row r="6125" spans="2:11" ht="15.6" customHeight="1" x14ac:dyDescent="0.4">
      <c r="B6125" s="89">
        <v>3060</v>
      </c>
      <c r="C6125" s="89">
        <v>3871</v>
      </c>
      <c r="D6125" s="20" t="s">
        <v>5790</v>
      </c>
      <c r="E6125" s="89" t="s">
        <v>5791</v>
      </c>
      <c r="F6125" s="89" t="s">
        <v>13</v>
      </c>
      <c r="G6125" s="89" t="s">
        <v>149</v>
      </c>
      <c r="H6125" s="89"/>
      <c r="I6125" s="89"/>
      <c r="J6125" s="89">
        <v>2052</v>
      </c>
      <c r="K6125" s="91" t="s">
        <v>19</v>
      </c>
    </row>
    <row r="6126" spans="2:11" ht="16.350000000000001" customHeight="1" thickBot="1" x14ac:dyDescent="0.45">
      <c r="B6126" s="90"/>
      <c r="C6126" s="90"/>
      <c r="D6126" s="48" t="s">
        <v>5792</v>
      </c>
      <c r="E6126" s="90"/>
      <c r="F6126" s="90"/>
      <c r="G6126" s="90"/>
      <c r="H6126" s="90"/>
      <c r="I6126" s="90"/>
      <c r="J6126" s="90"/>
      <c r="K6126" s="92"/>
    </row>
    <row r="6127" spans="2:11" ht="15.6" customHeight="1" x14ac:dyDescent="0.4">
      <c r="B6127" s="89">
        <v>3061</v>
      </c>
      <c r="C6127" s="89">
        <v>3531</v>
      </c>
      <c r="D6127" s="20" t="s">
        <v>5793</v>
      </c>
      <c r="E6127" s="89">
        <v>92</v>
      </c>
      <c r="F6127" s="89" t="s">
        <v>13</v>
      </c>
      <c r="G6127" s="89" t="s">
        <v>149</v>
      </c>
      <c r="H6127" s="89"/>
      <c r="I6127" s="89"/>
      <c r="J6127" s="89">
        <v>1958</v>
      </c>
      <c r="K6127" s="91" t="s">
        <v>19</v>
      </c>
    </row>
    <row r="6128" spans="2:11" ht="16.350000000000001" customHeight="1" thickBot="1" x14ac:dyDescent="0.45">
      <c r="B6128" s="90"/>
      <c r="C6128" s="90"/>
      <c r="D6128" s="48" t="s">
        <v>5794</v>
      </c>
      <c r="E6128" s="90"/>
      <c r="F6128" s="90"/>
      <c r="G6128" s="90"/>
      <c r="H6128" s="90"/>
      <c r="I6128" s="90"/>
      <c r="J6128" s="90"/>
      <c r="K6128" s="92"/>
    </row>
    <row r="6129" spans="2:11" ht="15.6" customHeight="1" x14ac:dyDescent="0.4">
      <c r="B6129" s="89">
        <v>3062</v>
      </c>
      <c r="C6129" s="89">
        <v>3532</v>
      </c>
      <c r="D6129" s="20" t="s">
        <v>5795</v>
      </c>
      <c r="E6129" s="89" t="s">
        <v>13</v>
      </c>
      <c r="F6129" s="89" t="s">
        <v>13</v>
      </c>
      <c r="G6129" s="89" t="s">
        <v>936</v>
      </c>
      <c r="H6129" s="89"/>
      <c r="I6129" s="89"/>
      <c r="J6129" s="89">
        <v>2069</v>
      </c>
      <c r="K6129" s="91" t="s">
        <v>19</v>
      </c>
    </row>
    <row r="6130" spans="2:11" ht="16.350000000000001" customHeight="1" thickBot="1" x14ac:dyDescent="0.45">
      <c r="B6130" s="90"/>
      <c r="C6130" s="90"/>
      <c r="D6130" s="48" t="s">
        <v>5796</v>
      </c>
      <c r="E6130" s="90"/>
      <c r="F6130" s="90"/>
      <c r="G6130" s="90"/>
      <c r="H6130" s="90"/>
      <c r="I6130" s="90"/>
      <c r="J6130" s="90"/>
      <c r="K6130" s="92"/>
    </row>
    <row r="6131" spans="2:11" ht="15.6" customHeight="1" x14ac:dyDescent="0.4">
      <c r="B6131" s="89">
        <v>3063</v>
      </c>
      <c r="C6131" s="89">
        <v>3533</v>
      </c>
      <c r="D6131" s="20" t="s">
        <v>5797</v>
      </c>
      <c r="E6131" s="89" t="s">
        <v>13</v>
      </c>
      <c r="F6131" s="89" t="s">
        <v>13</v>
      </c>
      <c r="G6131" s="89" t="s">
        <v>936</v>
      </c>
      <c r="H6131" s="89"/>
      <c r="I6131" s="89"/>
      <c r="J6131" s="89">
        <v>2058</v>
      </c>
      <c r="K6131" s="91" t="s">
        <v>19</v>
      </c>
    </row>
    <row r="6132" spans="2:11" ht="16.350000000000001" customHeight="1" thickBot="1" x14ac:dyDescent="0.45">
      <c r="B6132" s="90"/>
      <c r="C6132" s="90"/>
      <c r="D6132" s="48" t="s">
        <v>5798</v>
      </c>
      <c r="E6132" s="90"/>
      <c r="F6132" s="90"/>
      <c r="G6132" s="90"/>
      <c r="H6132" s="90"/>
      <c r="I6132" s="90"/>
      <c r="J6132" s="90"/>
      <c r="K6132" s="92"/>
    </row>
    <row r="6133" spans="2:11" ht="15.6" customHeight="1" x14ac:dyDescent="0.4">
      <c r="B6133" s="89">
        <v>3064</v>
      </c>
      <c r="C6133" s="89">
        <v>3534</v>
      </c>
      <c r="D6133" s="20" t="s">
        <v>5799</v>
      </c>
      <c r="E6133" s="89" t="s">
        <v>46</v>
      </c>
      <c r="F6133" s="89" t="s">
        <v>13</v>
      </c>
      <c r="G6133" s="89" t="s">
        <v>29</v>
      </c>
      <c r="H6133" s="89"/>
      <c r="I6133" s="89"/>
      <c r="J6133" s="89">
        <v>2047</v>
      </c>
      <c r="K6133" s="91" t="s">
        <v>19</v>
      </c>
    </row>
    <row r="6134" spans="2:11" ht="16.350000000000001" customHeight="1" thickBot="1" x14ac:dyDescent="0.45">
      <c r="B6134" s="90"/>
      <c r="C6134" s="90"/>
      <c r="D6134" s="48" t="s">
        <v>5800</v>
      </c>
      <c r="E6134" s="90"/>
      <c r="F6134" s="90"/>
      <c r="G6134" s="90"/>
      <c r="H6134" s="90"/>
      <c r="I6134" s="90"/>
      <c r="J6134" s="90"/>
      <c r="K6134" s="92"/>
    </row>
    <row r="6135" spans="2:11" ht="15.6" customHeight="1" x14ac:dyDescent="0.4">
      <c r="B6135" s="89">
        <v>3065</v>
      </c>
      <c r="C6135" s="89">
        <v>3535</v>
      </c>
      <c r="D6135" s="20" t="s">
        <v>5801</v>
      </c>
      <c r="E6135" s="89" t="s">
        <v>13</v>
      </c>
      <c r="F6135" s="89" t="s">
        <v>13</v>
      </c>
      <c r="G6135" s="89" t="s">
        <v>85</v>
      </c>
      <c r="H6135" s="89"/>
      <c r="I6135" s="89"/>
      <c r="J6135" s="89">
        <v>2031</v>
      </c>
      <c r="K6135" s="91" t="s">
        <v>19</v>
      </c>
    </row>
    <row r="6136" spans="2:11" ht="16.350000000000001" customHeight="1" thickBot="1" x14ac:dyDescent="0.45">
      <c r="B6136" s="90"/>
      <c r="C6136" s="90"/>
      <c r="D6136" s="48" t="s">
        <v>5802</v>
      </c>
      <c r="E6136" s="90"/>
      <c r="F6136" s="90"/>
      <c r="G6136" s="90"/>
      <c r="H6136" s="90"/>
      <c r="I6136" s="90"/>
      <c r="J6136" s="90"/>
      <c r="K6136" s="92"/>
    </row>
    <row r="6137" spans="2:11" ht="15.6" customHeight="1" x14ac:dyDescent="0.4">
      <c r="B6137" s="89">
        <v>3066</v>
      </c>
      <c r="C6137" s="89">
        <v>3536</v>
      </c>
      <c r="D6137" s="20" t="s">
        <v>5803</v>
      </c>
      <c r="E6137" s="89">
        <v>87</v>
      </c>
      <c r="F6137" s="89" t="s">
        <v>13</v>
      </c>
      <c r="G6137" s="89" t="s">
        <v>29</v>
      </c>
      <c r="H6137" s="89"/>
      <c r="I6137" s="89"/>
      <c r="J6137" s="89">
        <v>2040</v>
      </c>
      <c r="K6137" s="91" t="s">
        <v>19</v>
      </c>
    </row>
    <row r="6138" spans="2:11" ht="16.350000000000001" customHeight="1" thickBot="1" x14ac:dyDescent="0.45">
      <c r="B6138" s="90"/>
      <c r="C6138" s="90"/>
      <c r="D6138" s="48" t="s">
        <v>5804</v>
      </c>
      <c r="E6138" s="90"/>
      <c r="F6138" s="90"/>
      <c r="G6138" s="90"/>
      <c r="H6138" s="90"/>
      <c r="I6138" s="90"/>
      <c r="J6138" s="90"/>
      <c r="K6138" s="92"/>
    </row>
    <row r="6139" spans="2:11" ht="15.6" customHeight="1" x14ac:dyDescent="0.4">
      <c r="B6139" s="89">
        <v>3067</v>
      </c>
      <c r="C6139" s="89">
        <v>3537</v>
      </c>
      <c r="D6139" s="20" t="s">
        <v>5805</v>
      </c>
      <c r="E6139" s="89" t="s">
        <v>13</v>
      </c>
      <c r="F6139" s="89" t="s">
        <v>13</v>
      </c>
      <c r="G6139" s="89" t="s">
        <v>79</v>
      </c>
      <c r="H6139" s="89"/>
      <c r="I6139" s="89"/>
      <c r="J6139" s="89">
        <v>2048</v>
      </c>
      <c r="K6139" s="91" t="s">
        <v>19</v>
      </c>
    </row>
    <row r="6140" spans="2:11" ht="16.350000000000001" customHeight="1" thickBot="1" x14ac:dyDescent="0.45">
      <c r="B6140" s="90"/>
      <c r="C6140" s="90"/>
      <c r="D6140" s="48" t="s">
        <v>5806</v>
      </c>
      <c r="E6140" s="90"/>
      <c r="F6140" s="90"/>
      <c r="G6140" s="90"/>
      <c r="H6140" s="90"/>
      <c r="I6140" s="90"/>
      <c r="J6140" s="90"/>
      <c r="K6140" s="92"/>
    </row>
    <row r="6141" spans="2:11" ht="15.6" customHeight="1" x14ac:dyDescent="0.4">
      <c r="B6141" s="89">
        <v>3068</v>
      </c>
      <c r="C6141" s="89">
        <v>3538</v>
      </c>
      <c r="D6141" s="20" t="s">
        <v>5807</v>
      </c>
      <c r="E6141" s="89">
        <v>97</v>
      </c>
      <c r="F6141" s="89" t="s">
        <v>13</v>
      </c>
      <c r="G6141" s="89" t="s">
        <v>79</v>
      </c>
      <c r="H6141" s="89"/>
      <c r="I6141" s="89"/>
      <c r="J6141" s="89">
        <v>2051</v>
      </c>
      <c r="K6141" s="91" t="s">
        <v>19</v>
      </c>
    </row>
    <row r="6142" spans="2:11" ht="16.350000000000001" customHeight="1" thickBot="1" x14ac:dyDescent="0.45">
      <c r="B6142" s="90"/>
      <c r="C6142" s="90"/>
      <c r="D6142" s="48" t="s">
        <v>5808</v>
      </c>
      <c r="E6142" s="90"/>
      <c r="F6142" s="90"/>
      <c r="G6142" s="90"/>
      <c r="H6142" s="90"/>
      <c r="I6142" s="90"/>
      <c r="J6142" s="90"/>
      <c r="K6142" s="92"/>
    </row>
    <row r="6143" spans="2:11" ht="15.6" customHeight="1" x14ac:dyDescent="0.4">
      <c r="B6143" s="89">
        <v>3069</v>
      </c>
      <c r="C6143" s="89">
        <v>3539</v>
      </c>
      <c r="D6143" s="20" t="s">
        <v>5809</v>
      </c>
      <c r="E6143" s="89">
        <v>60</v>
      </c>
      <c r="F6143" s="89" t="s">
        <v>13</v>
      </c>
      <c r="G6143" s="89" t="s">
        <v>116</v>
      </c>
      <c r="H6143" s="89"/>
      <c r="I6143" s="89"/>
      <c r="J6143" s="89">
        <v>1860</v>
      </c>
      <c r="K6143" s="91" t="s">
        <v>19</v>
      </c>
    </row>
    <row r="6144" spans="2:11" ht="16.350000000000001" customHeight="1" thickBot="1" x14ac:dyDescent="0.45">
      <c r="B6144" s="90"/>
      <c r="C6144" s="90"/>
      <c r="D6144" s="48" t="s">
        <v>5810</v>
      </c>
      <c r="E6144" s="90"/>
      <c r="F6144" s="90"/>
      <c r="G6144" s="90"/>
      <c r="H6144" s="90"/>
      <c r="I6144" s="90"/>
      <c r="J6144" s="90"/>
      <c r="K6144" s="92"/>
    </row>
    <row r="6145" spans="2:11" ht="15.6" customHeight="1" x14ac:dyDescent="0.4">
      <c r="B6145" s="89">
        <v>3070</v>
      </c>
      <c r="C6145" s="89">
        <v>3540</v>
      </c>
      <c r="D6145" s="20" t="s">
        <v>5811</v>
      </c>
      <c r="E6145" s="89">
        <v>96</v>
      </c>
      <c r="F6145" s="89" t="s">
        <v>13</v>
      </c>
      <c r="G6145" s="89" t="s">
        <v>29</v>
      </c>
      <c r="H6145" s="89"/>
      <c r="I6145" s="89"/>
      <c r="J6145" s="89">
        <v>1967</v>
      </c>
      <c r="K6145" s="91" t="s">
        <v>19</v>
      </c>
    </row>
    <row r="6146" spans="2:11" ht="16.350000000000001" customHeight="1" thickBot="1" x14ac:dyDescent="0.45">
      <c r="B6146" s="90"/>
      <c r="C6146" s="90"/>
      <c r="D6146" s="48" t="s">
        <v>5812</v>
      </c>
      <c r="E6146" s="90"/>
      <c r="F6146" s="90"/>
      <c r="G6146" s="90"/>
      <c r="H6146" s="90"/>
      <c r="I6146" s="90"/>
      <c r="J6146" s="90"/>
      <c r="K6146" s="92"/>
    </row>
    <row r="6147" spans="2:11" ht="15.6" customHeight="1" x14ac:dyDescent="0.4">
      <c r="B6147" s="89">
        <v>3071</v>
      </c>
      <c r="C6147" s="89">
        <v>3541</v>
      </c>
      <c r="D6147" s="20" t="s">
        <v>5813</v>
      </c>
      <c r="E6147" s="89">
        <v>98</v>
      </c>
      <c r="F6147" s="89" t="s">
        <v>13</v>
      </c>
      <c r="G6147" s="89" t="s">
        <v>32</v>
      </c>
      <c r="H6147" s="89"/>
      <c r="I6147" s="89"/>
      <c r="J6147" s="89">
        <v>2038</v>
      </c>
      <c r="K6147" s="91" t="s">
        <v>19</v>
      </c>
    </row>
    <row r="6148" spans="2:11" ht="16.350000000000001" customHeight="1" thickBot="1" x14ac:dyDescent="0.45">
      <c r="B6148" s="90"/>
      <c r="C6148" s="90"/>
      <c r="D6148" s="48" t="s">
        <v>5814</v>
      </c>
      <c r="E6148" s="90"/>
      <c r="F6148" s="90"/>
      <c r="G6148" s="90"/>
      <c r="H6148" s="90"/>
      <c r="I6148" s="90"/>
      <c r="J6148" s="90"/>
      <c r="K6148" s="92"/>
    </row>
    <row r="6149" spans="2:11" ht="15.6" customHeight="1" x14ac:dyDescent="0.4">
      <c r="B6149" s="89">
        <v>3072</v>
      </c>
      <c r="C6149" s="89">
        <v>3542</v>
      </c>
      <c r="D6149" s="20" t="s">
        <v>5815</v>
      </c>
      <c r="E6149" s="89">
        <v>87</v>
      </c>
      <c r="F6149" s="89" t="s">
        <v>13</v>
      </c>
      <c r="G6149" s="89" t="s">
        <v>79</v>
      </c>
      <c r="H6149" s="89"/>
      <c r="I6149" s="89"/>
      <c r="J6149" s="89">
        <v>2060</v>
      </c>
      <c r="K6149" s="91" t="s">
        <v>19</v>
      </c>
    </row>
    <row r="6150" spans="2:11" ht="16.350000000000001" customHeight="1" thickBot="1" x14ac:dyDescent="0.45">
      <c r="B6150" s="90"/>
      <c r="C6150" s="90"/>
      <c r="D6150" s="48" t="s">
        <v>5816</v>
      </c>
      <c r="E6150" s="90"/>
      <c r="F6150" s="90"/>
      <c r="G6150" s="90"/>
      <c r="H6150" s="90"/>
      <c r="I6150" s="90"/>
      <c r="J6150" s="90"/>
      <c r="K6150" s="92"/>
    </row>
    <row r="6151" spans="2:11" ht="15.6" customHeight="1" x14ac:dyDescent="0.4">
      <c r="B6151" s="89">
        <v>3073</v>
      </c>
      <c r="C6151" s="89">
        <v>3806</v>
      </c>
      <c r="D6151" s="20" t="s">
        <v>5817</v>
      </c>
      <c r="E6151" s="89" t="s">
        <v>28</v>
      </c>
      <c r="F6151" s="89" t="s">
        <v>57</v>
      </c>
      <c r="G6151" s="89" t="s">
        <v>29</v>
      </c>
      <c r="H6151" s="89">
        <f>8+9+9+11</f>
        <v>37</v>
      </c>
      <c r="I6151" s="89">
        <f>8+4+16+19</f>
        <v>47</v>
      </c>
      <c r="J6151" s="89">
        <v>2265</v>
      </c>
      <c r="K6151" s="91" t="s">
        <v>15</v>
      </c>
    </row>
    <row r="6152" spans="2:11" ht="16.350000000000001" customHeight="1" thickBot="1" x14ac:dyDescent="0.45">
      <c r="B6152" s="90"/>
      <c r="C6152" s="90"/>
      <c r="D6152" s="48" t="s">
        <v>5818</v>
      </c>
      <c r="E6152" s="90"/>
      <c r="F6152" s="90"/>
      <c r="G6152" s="90"/>
      <c r="H6152" s="90"/>
      <c r="I6152" s="90"/>
      <c r="J6152" s="90"/>
      <c r="K6152" s="92"/>
    </row>
    <row r="6153" spans="2:11" ht="15.6" customHeight="1" x14ac:dyDescent="0.4">
      <c r="B6153" s="89">
        <v>3074</v>
      </c>
      <c r="C6153" s="89">
        <v>3543</v>
      </c>
      <c r="D6153" s="20" t="s">
        <v>5819</v>
      </c>
      <c r="E6153" s="89">
        <v>99</v>
      </c>
      <c r="F6153" s="89" t="s">
        <v>13</v>
      </c>
      <c r="G6153" s="89" t="s">
        <v>29</v>
      </c>
      <c r="H6153" s="89"/>
      <c r="I6153" s="89"/>
      <c r="J6153" s="89">
        <v>2088</v>
      </c>
      <c r="K6153" s="91" t="s">
        <v>19</v>
      </c>
    </row>
    <row r="6154" spans="2:11" ht="16.350000000000001" customHeight="1" thickBot="1" x14ac:dyDescent="0.45">
      <c r="B6154" s="90"/>
      <c r="C6154" s="90"/>
      <c r="D6154" s="48" t="s">
        <v>5820</v>
      </c>
      <c r="E6154" s="90"/>
      <c r="F6154" s="90"/>
      <c r="G6154" s="90"/>
      <c r="H6154" s="90"/>
      <c r="I6154" s="90"/>
      <c r="J6154" s="90"/>
      <c r="K6154" s="92"/>
    </row>
    <row r="6155" spans="2:11" ht="15.6" customHeight="1" x14ac:dyDescent="0.4">
      <c r="B6155" s="89">
        <v>3075</v>
      </c>
      <c r="C6155" s="89">
        <v>3544</v>
      </c>
      <c r="D6155" s="20" t="s">
        <v>5821</v>
      </c>
      <c r="E6155" s="89">
        <v>85</v>
      </c>
      <c r="F6155" s="89" t="s">
        <v>13</v>
      </c>
      <c r="G6155" s="89" t="s">
        <v>32</v>
      </c>
      <c r="H6155" s="89"/>
      <c r="I6155" s="89"/>
      <c r="J6155" s="89">
        <v>2048</v>
      </c>
      <c r="K6155" s="91" t="s">
        <v>19</v>
      </c>
    </row>
    <row r="6156" spans="2:11" ht="16.350000000000001" customHeight="1" thickBot="1" x14ac:dyDescent="0.45">
      <c r="B6156" s="90"/>
      <c r="C6156" s="90"/>
      <c r="D6156" s="48" t="s">
        <v>5822</v>
      </c>
      <c r="E6156" s="90"/>
      <c r="F6156" s="90"/>
      <c r="G6156" s="90"/>
      <c r="H6156" s="90"/>
      <c r="I6156" s="90"/>
      <c r="J6156" s="90"/>
      <c r="K6156" s="92"/>
    </row>
    <row r="6157" spans="2:11" ht="15.6" customHeight="1" x14ac:dyDescent="0.4">
      <c r="B6157" s="89">
        <v>3076</v>
      </c>
      <c r="C6157" s="89">
        <v>3545</v>
      </c>
      <c r="D6157" s="20" t="s">
        <v>5823</v>
      </c>
      <c r="E6157" s="89">
        <v>89</v>
      </c>
      <c r="F6157" s="89" t="s">
        <v>13</v>
      </c>
      <c r="G6157" s="89" t="s">
        <v>29</v>
      </c>
      <c r="H6157" s="89"/>
      <c r="I6157" s="89"/>
      <c r="J6157" s="89">
        <v>2030</v>
      </c>
      <c r="K6157" s="91" t="s">
        <v>19</v>
      </c>
    </row>
    <row r="6158" spans="2:11" ht="16.350000000000001" customHeight="1" thickBot="1" x14ac:dyDescent="0.45">
      <c r="B6158" s="90"/>
      <c r="C6158" s="90"/>
      <c r="D6158" s="48" t="s">
        <v>5824</v>
      </c>
      <c r="E6158" s="90"/>
      <c r="F6158" s="90"/>
      <c r="G6158" s="90"/>
      <c r="H6158" s="90"/>
      <c r="I6158" s="90"/>
      <c r="J6158" s="90"/>
      <c r="K6158" s="92"/>
    </row>
    <row r="6159" spans="2:11" ht="15.6" customHeight="1" x14ac:dyDescent="0.4">
      <c r="B6159" s="89">
        <v>3077</v>
      </c>
      <c r="C6159" s="89">
        <v>3546</v>
      </c>
      <c r="D6159" s="20" t="s">
        <v>5825</v>
      </c>
      <c r="E6159" s="89">
        <v>90</v>
      </c>
      <c r="F6159" s="89" t="s">
        <v>13</v>
      </c>
      <c r="G6159" s="89" t="s">
        <v>85</v>
      </c>
      <c r="H6159" s="89"/>
      <c r="I6159" s="89"/>
      <c r="J6159" s="89">
        <v>2035</v>
      </c>
      <c r="K6159" s="91" t="s">
        <v>19</v>
      </c>
    </row>
    <row r="6160" spans="2:11" ht="16.350000000000001" customHeight="1" thickBot="1" x14ac:dyDescent="0.45">
      <c r="B6160" s="90"/>
      <c r="C6160" s="90"/>
      <c r="D6160" s="48" t="s">
        <v>5826</v>
      </c>
      <c r="E6160" s="90"/>
      <c r="F6160" s="90"/>
      <c r="G6160" s="90"/>
      <c r="H6160" s="90"/>
      <c r="I6160" s="90"/>
      <c r="J6160" s="90"/>
      <c r="K6160" s="92"/>
    </row>
    <row r="6161" spans="2:11" ht="15.6" customHeight="1" x14ac:dyDescent="0.4">
      <c r="B6161" s="89">
        <v>3078</v>
      </c>
      <c r="C6161" s="89">
        <v>3547</v>
      </c>
      <c r="D6161" s="20" t="s">
        <v>5827</v>
      </c>
      <c r="E6161" s="89">
        <v>87</v>
      </c>
      <c r="F6161" s="89" t="s">
        <v>13</v>
      </c>
      <c r="G6161" s="89" t="s">
        <v>85</v>
      </c>
      <c r="H6161" s="89"/>
      <c r="I6161" s="89"/>
      <c r="J6161" s="89">
        <v>2166</v>
      </c>
      <c r="K6161" s="91" t="s">
        <v>19</v>
      </c>
    </row>
    <row r="6162" spans="2:11" ht="16.350000000000001" customHeight="1" thickBot="1" x14ac:dyDescent="0.45">
      <c r="B6162" s="90"/>
      <c r="C6162" s="90"/>
      <c r="D6162" s="48" t="s">
        <v>5828</v>
      </c>
      <c r="E6162" s="90"/>
      <c r="F6162" s="90"/>
      <c r="G6162" s="90"/>
      <c r="H6162" s="90"/>
      <c r="I6162" s="90"/>
      <c r="J6162" s="90"/>
      <c r="K6162" s="92"/>
    </row>
    <row r="6163" spans="2:11" ht="15.6" customHeight="1" x14ac:dyDescent="0.4">
      <c r="B6163" s="89">
        <v>3079</v>
      </c>
      <c r="C6163" s="89">
        <v>3548</v>
      </c>
      <c r="D6163" s="20" t="s">
        <v>5829</v>
      </c>
      <c r="E6163" s="89">
        <v>47</v>
      </c>
      <c r="F6163" s="89" t="s">
        <v>13</v>
      </c>
      <c r="G6163" s="89" t="s">
        <v>169</v>
      </c>
      <c r="H6163" s="89"/>
      <c r="I6163" s="89"/>
      <c r="J6163" s="89">
        <v>2123</v>
      </c>
      <c r="K6163" s="91" t="s">
        <v>19</v>
      </c>
    </row>
    <row r="6164" spans="2:11" ht="16.350000000000001" customHeight="1" thickBot="1" x14ac:dyDescent="0.45">
      <c r="B6164" s="90"/>
      <c r="C6164" s="90"/>
      <c r="D6164" s="48" t="s">
        <v>5830</v>
      </c>
      <c r="E6164" s="90"/>
      <c r="F6164" s="90"/>
      <c r="G6164" s="90"/>
      <c r="H6164" s="90"/>
      <c r="I6164" s="90"/>
      <c r="J6164" s="90"/>
      <c r="K6164" s="92"/>
    </row>
    <row r="6165" spans="2:11" ht="15.6" customHeight="1" x14ac:dyDescent="0.4">
      <c r="B6165" s="89">
        <v>3080</v>
      </c>
      <c r="C6165" s="89">
        <v>3549</v>
      </c>
      <c r="D6165" s="20" t="s">
        <v>5831</v>
      </c>
      <c r="E6165" s="89">
        <v>85</v>
      </c>
      <c r="F6165" s="89" t="s">
        <v>13</v>
      </c>
      <c r="G6165" s="89" t="s">
        <v>79</v>
      </c>
      <c r="H6165" s="89"/>
      <c r="I6165" s="89"/>
      <c r="J6165" s="89">
        <v>2010</v>
      </c>
      <c r="K6165" s="91" t="s">
        <v>19</v>
      </c>
    </row>
    <row r="6166" spans="2:11" ht="16.350000000000001" customHeight="1" thickBot="1" x14ac:dyDescent="0.45">
      <c r="B6166" s="90"/>
      <c r="C6166" s="90"/>
      <c r="D6166" s="48" t="s">
        <v>5832</v>
      </c>
      <c r="E6166" s="90"/>
      <c r="F6166" s="90"/>
      <c r="G6166" s="90"/>
      <c r="H6166" s="90"/>
      <c r="I6166" s="90"/>
      <c r="J6166" s="90"/>
      <c r="K6166" s="92"/>
    </row>
    <row r="6167" spans="2:11" ht="15.6" customHeight="1" x14ac:dyDescent="0.4">
      <c r="B6167" s="89">
        <v>3081</v>
      </c>
      <c r="C6167" s="89">
        <v>3703</v>
      </c>
      <c r="D6167" s="20" t="s">
        <v>6143</v>
      </c>
      <c r="E6167" s="89" t="s">
        <v>82</v>
      </c>
      <c r="F6167" s="89" t="s">
        <v>184</v>
      </c>
      <c r="G6167" s="89" t="s">
        <v>39</v>
      </c>
      <c r="H6167" s="89"/>
      <c r="I6167" s="89"/>
      <c r="J6167" s="89">
        <v>2250</v>
      </c>
      <c r="K6167" s="91" t="s">
        <v>15</v>
      </c>
    </row>
    <row r="6168" spans="2:11" ht="16.350000000000001" customHeight="1" thickBot="1" x14ac:dyDescent="0.45">
      <c r="B6168" s="90"/>
      <c r="C6168" s="90"/>
      <c r="D6168" s="48" t="s">
        <v>1376</v>
      </c>
      <c r="E6168" s="90"/>
      <c r="F6168" s="90"/>
      <c r="G6168" s="90"/>
      <c r="H6168" s="90"/>
      <c r="I6168" s="90"/>
      <c r="J6168" s="90"/>
      <c r="K6168" s="92"/>
    </row>
    <row r="6169" spans="2:11" ht="15.6" customHeight="1" x14ac:dyDescent="0.4">
      <c r="B6169" s="89">
        <v>3082</v>
      </c>
      <c r="C6169" s="89">
        <v>3550</v>
      </c>
      <c r="D6169" s="20" t="s">
        <v>5833</v>
      </c>
      <c r="E6169" s="89">
        <v>89</v>
      </c>
      <c r="F6169" s="89" t="s">
        <v>13</v>
      </c>
      <c r="G6169" s="89" t="s">
        <v>936</v>
      </c>
      <c r="H6169" s="89"/>
      <c r="I6169" s="89"/>
      <c r="J6169" s="89">
        <v>2089</v>
      </c>
      <c r="K6169" s="91" t="s">
        <v>19</v>
      </c>
    </row>
    <row r="6170" spans="2:11" ht="16.350000000000001" customHeight="1" thickBot="1" x14ac:dyDescent="0.45">
      <c r="B6170" s="90"/>
      <c r="C6170" s="90"/>
      <c r="D6170" s="48" t="s">
        <v>5834</v>
      </c>
      <c r="E6170" s="90"/>
      <c r="F6170" s="90"/>
      <c r="G6170" s="90"/>
      <c r="H6170" s="90"/>
      <c r="I6170" s="90"/>
      <c r="J6170" s="90"/>
      <c r="K6170" s="92"/>
    </row>
    <row r="6171" spans="2:11" ht="15.6" customHeight="1" x14ac:dyDescent="0.4">
      <c r="B6171" s="89">
        <v>3083</v>
      </c>
      <c r="C6171" s="89">
        <v>3551</v>
      </c>
      <c r="D6171" s="20" t="s">
        <v>5835</v>
      </c>
      <c r="E6171" s="89" t="s">
        <v>13</v>
      </c>
      <c r="F6171" s="89" t="s">
        <v>13</v>
      </c>
      <c r="G6171" s="89" t="s">
        <v>551</v>
      </c>
      <c r="H6171" s="89"/>
      <c r="I6171" s="89"/>
      <c r="J6171" s="89">
        <v>2090</v>
      </c>
      <c r="K6171" s="91" t="s">
        <v>19</v>
      </c>
    </row>
    <row r="6172" spans="2:11" ht="16.350000000000001" customHeight="1" thickBot="1" x14ac:dyDescent="0.45">
      <c r="B6172" s="90"/>
      <c r="C6172" s="90"/>
      <c r="D6172" s="48" t="s">
        <v>5836</v>
      </c>
      <c r="E6172" s="90"/>
      <c r="F6172" s="90"/>
      <c r="G6172" s="90"/>
      <c r="H6172" s="90"/>
      <c r="I6172" s="90"/>
      <c r="J6172" s="90"/>
      <c r="K6172" s="92"/>
    </row>
    <row r="6173" spans="2:11" ht="15.6" customHeight="1" x14ac:dyDescent="0.4">
      <c r="B6173" s="89">
        <v>3084</v>
      </c>
      <c r="C6173" s="89">
        <v>3552</v>
      </c>
      <c r="D6173" s="20" t="s">
        <v>5837</v>
      </c>
      <c r="E6173" s="89">
        <v>95</v>
      </c>
      <c r="F6173" s="89" t="s">
        <v>13</v>
      </c>
      <c r="G6173" s="89" t="s">
        <v>32</v>
      </c>
      <c r="H6173" s="89"/>
      <c r="I6173" s="89"/>
      <c r="J6173" s="89">
        <v>2018</v>
      </c>
      <c r="K6173" s="91" t="s">
        <v>19</v>
      </c>
    </row>
    <row r="6174" spans="2:11" ht="16.350000000000001" customHeight="1" thickBot="1" x14ac:dyDescent="0.45">
      <c r="B6174" s="90"/>
      <c r="C6174" s="90"/>
      <c r="D6174" s="48" t="s">
        <v>5838</v>
      </c>
      <c r="E6174" s="90"/>
      <c r="F6174" s="90"/>
      <c r="G6174" s="90"/>
      <c r="H6174" s="90"/>
      <c r="I6174" s="90"/>
      <c r="J6174" s="90"/>
      <c r="K6174" s="92"/>
    </row>
    <row r="6175" spans="2:11" ht="15.6" customHeight="1" x14ac:dyDescent="0.4">
      <c r="B6175" s="89">
        <v>3085</v>
      </c>
      <c r="C6175" s="89">
        <v>3553</v>
      </c>
      <c r="D6175" s="20" t="s">
        <v>5839</v>
      </c>
      <c r="E6175" s="89">
        <v>49</v>
      </c>
      <c r="F6175" s="89" t="s">
        <v>13</v>
      </c>
      <c r="G6175" s="89" t="s">
        <v>43</v>
      </c>
      <c r="H6175" s="89">
        <f>7+11</f>
        <v>18</v>
      </c>
      <c r="I6175" s="89">
        <f>-15+1</f>
        <v>-14</v>
      </c>
      <c r="J6175" s="89">
        <v>2039</v>
      </c>
      <c r="K6175" s="91" t="s">
        <v>15</v>
      </c>
    </row>
    <row r="6176" spans="2:11" ht="16.350000000000001" customHeight="1" thickBot="1" x14ac:dyDescent="0.45">
      <c r="B6176" s="90"/>
      <c r="C6176" s="90"/>
      <c r="D6176" s="48" t="s">
        <v>5840</v>
      </c>
      <c r="E6176" s="90"/>
      <c r="F6176" s="90"/>
      <c r="G6176" s="90"/>
      <c r="H6176" s="90"/>
      <c r="I6176" s="90"/>
      <c r="J6176" s="90"/>
      <c r="K6176" s="92"/>
    </row>
    <row r="6177" spans="2:11" ht="15.6" customHeight="1" x14ac:dyDescent="0.4">
      <c r="B6177" s="89">
        <v>3086</v>
      </c>
      <c r="C6177" s="89">
        <v>3554</v>
      </c>
      <c r="D6177" s="20" t="s">
        <v>5841</v>
      </c>
      <c r="E6177" s="89" t="s">
        <v>13</v>
      </c>
      <c r="F6177" s="89" t="s">
        <v>13</v>
      </c>
      <c r="G6177" s="89" t="s">
        <v>39</v>
      </c>
      <c r="H6177" s="89"/>
      <c r="I6177" s="89"/>
      <c r="J6177" s="89">
        <v>2083</v>
      </c>
      <c r="K6177" s="91" t="s">
        <v>19</v>
      </c>
    </row>
    <row r="6178" spans="2:11" ht="16.350000000000001" customHeight="1" thickBot="1" x14ac:dyDescent="0.45">
      <c r="B6178" s="90"/>
      <c r="C6178" s="90"/>
      <c r="D6178" s="48" t="s">
        <v>5842</v>
      </c>
      <c r="E6178" s="90"/>
      <c r="F6178" s="90"/>
      <c r="G6178" s="90"/>
      <c r="H6178" s="90"/>
      <c r="I6178" s="90"/>
      <c r="J6178" s="90"/>
      <c r="K6178" s="92"/>
    </row>
    <row r="6179" spans="2:11" ht="15.6" customHeight="1" x14ac:dyDescent="0.4">
      <c r="B6179" s="89">
        <v>3087</v>
      </c>
      <c r="C6179" s="89">
        <v>3556</v>
      </c>
      <c r="D6179" s="20" t="s">
        <v>5843</v>
      </c>
      <c r="E6179" s="89" t="s">
        <v>13</v>
      </c>
      <c r="F6179" s="89" t="s">
        <v>13</v>
      </c>
      <c r="G6179" s="89" t="s">
        <v>43</v>
      </c>
      <c r="H6179" s="89"/>
      <c r="I6179" s="89"/>
      <c r="J6179" s="89">
        <v>2051</v>
      </c>
      <c r="K6179" s="91" t="s">
        <v>19</v>
      </c>
    </row>
    <row r="6180" spans="2:11" ht="16.350000000000001" customHeight="1" thickBot="1" x14ac:dyDescent="0.45">
      <c r="B6180" s="90"/>
      <c r="C6180" s="90"/>
      <c r="D6180" s="48" t="s">
        <v>5844</v>
      </c>
      <c r="E6180" s="90"/>
      <c r="F6180" s="90"/>
      <c r="G6180" s="90"/>
      <c r="H6180" s="90"/>
      <c r="I6180" s="90"/>
      <c r="J6180" s="90"/>
      <c r="K6180" s="92"/>
    </row>
    <row r="6181" spans="2:11" ht="15.6" customHeight="1" x14ac:dyDescent="0.4">
      <c r="B6181" s="89">
        <v>3088</v>
      </c>
      <c r="C6181" s="89">
        <v>3557</v>
      </c>
      <c r="D6181" s="20" t="s">
        <v>5845</v>
      </c>
      <c r="E6181" s="89">
        <v>92</v>
      </c>
      <c r="F6181" s="89" t="s">
        <v>13</v>
      </c>
      <c r="G6181" s="89" t="s">
        <v>29</v>
      </c>
      <c r="H6181" s="89"/>
      <c r="I6181" s="89"/>
      <c r="J6181" s="89">
        <v>2050</v>
      </c>
      <c r="K6181" s="91" t="s">
        <v>19</v>
      </c>
    </row>
    <row r="6182" spans="2:11" ht="16.350000000000001" customHeight="1" thickBot="1" x14ac:dyDescent="0.45">
      <c r="B6182" s="90"/>
      <c r="C6182" s="90"/>
      <c r="D6182" s="48" t="s">
        <v>5846</v>
      </c>
      <c r="E6182" s="90"/>
      <c r="F6182" s="90"/>
      <c r="G6182" s="90"/>
      <c r="H6182" s="90"/>
      <c r="I6182" s="90"/>
      <c r="J6182" s="90"/>
      <c r="K6182" s="92"/>
    </row>
    <row r="6183" spans="2:11" ht="15.6" customHeight="1" x14ac:dyDescent="0.4">
      <c r="B6183" s="89">
        <v>3089</v>
      </c>
      <c r="C6183" s="89">
        <v>3558</v>
      </c>
      <c r="D6183" s="20" t="s">
        <v>5847</v>
      </c>
      <c r="E6183" s="89">
        <v>97</v>
      </c>
      <c r="F6183" s="89" t="s">
        <v>13</v>
      </c>
      <c r="G6183" s="89" t="s">
        <v>32</v>
      </c>
      <c r="H6183" s="89"/>
      <c r="I6183" s="89"/>
      <c r="J6183" s="89">
        <v>2052</v>
      </c>
      <c r="K6183" s="91" t="s">
        <v>19</v>
      </c>
    </row>
    <row r="6184" spans="2:11" ht="16.350000000000001" customHeight="1" thickBot="1" x14ac:dyDescent="0.45">
      <c r="B6184" s="90"/>
      <c r="C6184" s="90"/>
      <c r="D6184" s="48" t="s">
        <v>5848</v>
      </c>
      <c r="E6184" s="90"/>
      <c r="F6184" s="90"/>
      <c r="G6184" s="90"/>
      <c r="H6184" s="90"/>
      <c r="I6184" s="90"/>
      <c r="J6184" s="90"/>
      <c r="K6184" s="92"/>
    </row>
    <row r="6185" spans="2:11" ht="15.6" customHeight="1" x14ac:dyDescent="0.4">
      <c r="B6185" s="89">
        <v>3090</v>
      </c>
      <c r="C6185" s="89">
        <v>3559</v>
      </c>
      <c r="D6185" s="20" t="s">
        <v>5849</v>
      </c>
      <c r="E6185" s="89">
        <v>94</v>
      </c>
      <c r="F6185" s="89" t="s">
        <v>13</v>
      </c>
      <c r="G6185" s="89" t="s">
        <v>32</v>
      </c>
      <c r="H6185" s="89"/>
      <c r="I6185" s="89"/>
      <c r="J6185" s="89">
        <v>1948</v>
      </c>
      <c r="K6185" s="91" t="s">
        <v>19</v>
      </c>
    </row>
    <row r="6186" spans="2:11" ht="16.350000000000001" customHeight="1" thickBot="1" x14ac:dyDescent="0.45">
      <c r="B6186" s="90"/>
      <c r="C6186" s="90"/>
      <c r="D6186" s="48" t="s">
        <v>5850</v>
      </c>
      <c r="E6186" s="90"/>
      <c r="F6186" s="90"/>
      <c r="G6186" s="90"/>
      <c r="H6186" s="90"/>
      <c r="I6186" s="90"/>
      <c r="J6186" s="90"/>
      <c r="K6186" s="92"/>
    </row>
    <row r="6187" spans="2:11" ht="15.6" customHeight="1" x14ac:dyDescent="0.4">
      <c r="B6187" s="89">
        <v>3091</v>
      </c>
      <c r="C6187" s="89">
        <v>3560</v>
      </c>
      <c r="D6187" s="20" t="s">
        <v>5851</v>
      </c>
      <c r="E6187" s="89" t="s">
        <v>13</v>
      </c>
      <c r="F6187" s="89" t="s">
        <v>13</v>
      </c>
      <c r="G6187" s="89" t="s">
        <v>85</v>
      </c>
      <c r="H6187" s="89"/>
      <c r="I6187" s="89"/>
      <c r="J6187" s="89">
        <v>2049</v>
      </c>
      <c r="K6187" s="91" t="s">
        <v>19</v>
      </c>
    </row>
    <row r="6188" spans="2:11" ht="16.350000000000001" customHeight="1" thickBot="1" x14ac:dyDescent="0.45">
      <c r="B6188" s="90"/>
      <c r="C6188" s="90"/>
      <c r="D6188" s="48" t="s">
        <v>5852</v>
      </c>
      <c r="E6188" s="90"/>
      <c r="F6188" s="90"/>
      <c r="G6188" s="90"/>
      <c r="H6188" s="90"/>
      <c r="I6188" s="90"/>
      <c r="J6188" s="90"/>
      <c r="K6188" s="92"/>
    </row>
    <row r="6189" spans="2:11" ht="15.6" customHeight="1" x14ac:dyDescent="0.4">
      <c r="B6189" s="89">
        <v>3092</v>
      </c>
      <c r="C6189" s="89">
        <v>3561</v>
      </c>
      <c r="D6189" s="20" t="s">
        <v>5853</v>
      </c>
      <c r="E6189" s="89">
        <v>91</v>
      </c>
      <c r="F6189" s="89" t="s">
        <v>13</v>
      </c>
      <c r="G6189" s="89" t="s">
        <v>551</v>
      </c>
      <c r="H6189" s="89"/>
      <c r="I6189" s="89"/>
      <c r="J6189" s="89">
        <v>2022</v>
      </c>
      <c r="K6189" s="91" t="s">
        <v>19</v>
      </c>
    </row>
    <row r="6190" spans="2:11" ht="16.350000000000001" customHeight="1" thickBot="1" x14ac:dyDescent="0.45">
      <c r="B6190" s="90"/>
      <c r="C6190" s="90"/>
      <c r="D6190" s="48" t="s">
        <v>5854</v>
      </c>
      <c r="E6190" s="90"/>
      <c r="F6190" s="90"/>
      <c r="G6190" s="90"/>
      <c r="H6190" s="90"/>
      <c r="I6190" s="90"/>
      <c r="J6190" s="90"/>
      <c r="K6190" s="92"/>
    </row>
    <row r="6191" spans="2:11" ht="15.6" customHeight="1" x14ac:dyDescent="0.4">
      <c r="B6191" s="89">
        <v>3093</v>
      </c>
      <c r="C6191" s="89">
        <v>3562</v>
      </c>
      <c r="D6191" s="20" t="s">
        <v>5855</v>
      </c>
      <c r="E6191" s="89">
        <v>47</v>
      </c>
      <c r="F6191" s="89" t="s">
        <v>13</v>
      </c>
      <c r="G6191" s="89" t="s">
        <v>29</v>
      </c>
      <c r="H6191" s="89"/>
      <c r="I6191" s="89"/>
      <c r="J6191" s="89">
        <v>2170</v>
      </c>
      <c r="K6191" s="91" t="s">
        <v>19</v>
      </c>
    </row>
    <row r="6192" spans="2:11" ht="16.350000000000001" customHeight="1" thickBot="1" x14ac:dyDescent="0.45">
      <c r="B6192" s="90"/>
      <c r="C6192" s="90"/>
      <c r="D6192" s="48" t="s">
        <v>5856</v>
      </c>
      <c r="E6192" s="90"/>
      <c r="F6192" s="90"/>
      <c r="G6192" s="90"/>
      <c r="H6192" s="90"/>
      <c r="I6192" s="90"/>
      <c r="J6192" s="90"/>
      <c r="K6192" s="92"/>
    </row>
    <row r="6193" spans="2:11" ht="15.6" customHeight="1" x14ac:dyDescent="0.4">
      <c r="B6193" s="89">
        <v>3094</v>
      </c>
      <c r="C6193" s="89">
        <v>3563</v>
      </c>
      <c r="D6193" s="20" t="s">
        <v>5857</v>
      </c>
      <c r="E6193" s="89">
        <v>71</v>
      </c>
      <c r="F6193" s="89" t="s">
        <v>13</v>
      </c>
      <c r="G6193" s="89" t="s">
        <v>29</v>
      </c>
      <c r="H6193" s="89"/>
      <c r="I6193" s="89"/>
      <c r="J6193" s="89">
        <v>1915</v>
      </c>
      <c r="K6193" s="91" t="s">
        <v>19</v>
      </c>
    </row>
    <row r="6194" spans="2:11" ht="15.4" thickBot="1" x14ac:dyDescent="0.45">
      <c r="B6194" s="90"/>
      <c r="C6194" s="90"/>
      <c r="D6194" s="48" t="s">
        <v>5858</v>
      </c>
      <c r="E6194" s="90"/>
      <c r="F6194" s="90"/>
      <c r="G6194" s="90"/>
      <c r="H6194" s="90"/>
      <c r="I6194" s="90"/>
      <c r="J6194" s="90"/>
      <c r="K6194" s="92"/>
    </row>
    <row r="6195" spans="2:11" ht="15" x14ac:dyDescent="0.4">
      <c r="B6195" s="89">
        <v>3095</v>
      </c>
      <c r="C6195" s="89">
        <v>3564</v>
      </c>
      <c r="D6195" s="20" t="s">
        <v>5859</v>
      </c>
      <c r="E6195" s="89">
        <v>84</v>
      </c>
      <c r="F6195" s="89" t="s">
        <v>13</v>
      </c>
      <c r="G6195" s="89" t="s">
        <v>32</v>
      </c>
      <c r="H6195" s="89"/>
      <c r="I6195" s="89"/>
      <c r="J6195" s="89">
        <v>2100</v>
      </c>
      <c r="K6195" s="91" t="s">
        <v>19</v>
      </c>
    </row>
    <row r="6196" spans="2:11" ht="15.4" thickBot="1" x14ac:dyDescent="0.45">
      <c r="B6196" s="90"/>
      <c r="C6196" s="90"/>
      <c r="D6196" s="48" t="s">
        <v>5860</v>
      </c>
      <c r="E6196" s="90"/>
      <c r="F6196" s="90"/>
      <c r="G6196" s="90"/>
      <c r="H6196" s="90"/>
      <c r="I6196" s="90"/>
      <c r="J6196" s="90"/>
      <c r="K6196" s="92"/>
    </row>
    <row r="6197" spans="2:11" ht="15" x14ac:dyDescent="0.4">
      <c r="B6197" s="89">
        <v>3096</v>
      </c>
      <c r="C6197" s="89">
        <v>3565</v>
      </c>
      <c r="D6197" s="20" t="s">
        <v>5861</v>
      </c>
      <c r="E6197" s="89">
        <v>37</v>
      </c>
      <c r="F6197" s="89" t="s">
        <v>13</v>
      </c>
      <c r="G6197" s="89" t="s">
        <v>29</v>
      </c>
      <c r="H6197" s="89"/>
      <c r="I6197" s="89"/>
      <c r="J6197" s="89">
        <v>2043</v>
      </c>
      <c r="K6197" s="91" t="s">
        <v>19</v>
      </c>
    </row>
    <row r="6198" spans="2:11" ht="15.4" thickBot="1" x14ac:dyDescent="0.45">
      <c r="B6198" s="90"/>
      <c r="C6198" s="90"/>
      <c r="D6198" s="48" t="s">
        <v>5862</v>
      </c>
      <c r="E6198" s="90"/>
      <c r="F6198" s="90"/>
      <c r="G6198" s="90"/>
      <c r="H6198" s="90"/>
      <c r="I6198" s="90"/>
      <c r="J6198" s="90"/>
      <c r="K6198" s="92"/>
    </row>
    <row r="6199" spans="2:11" ht="15" x14ac:dyDescent="0.4">
      <c r="B6199" s="89">
        <v>3097</v>
      </c>
      <c r="C6199" s="89">
        <v>3566</v>
      </c>
      <c r="D6199" s="20" t="s">
        <v>5863</v>
      </c>
      <c r="E6199" s="89" t="s">
        <v>158</v>
      </c>
      <c r="F6199" s="89" t="s">
        <v>13</v>
      </c>
      <c r="G6199" s="89" t="s">
        <v>29</v>
      </c>
      <c r="H6199" s="89"/>
      <c r="I6199" s="89"/>
      <c r="J6199" s="89">
        <v>2101</v>
      </c>
      <c r="K6199" s="91" t="s">
        <v>19</v>
      </c>
    </row>
    <row r="6200" spans="2:11" ht="15.4" thickBot="1" x14ac:dyDescent="0.45">
      <c r="B6200" s="90"/>
      <c r="C6200" s="90"/>
      <c r="D6200" s="48" t="s">
        <v>5864</v>
      </c>
      <c r="E6200" s="90"/>
      <c r="F6200" s="90"/>
      <c r="G6200" s="90"/>
      <c r="H6200" s="90"/>
      <c r="I6200" s="90"/>
      <c r="J6200" s="90"/>
      <c r="K6200" s="92"/>
    </row>
    <row r="6201" spans="2:11" ht="15" x14ac:dyDescent="0.4">
      <c r="B6201" s="89">
        <v>3098</v>
      </c>
      <c r="C6201" s="89">
        <v>3567</v>
      </c>
      <c r="D6201" s="20" t="s">
        <v>5865</v>
      </c>
      <c r="E6201" s="89">
        <v>55</v>
      </c>
      <c r="F6201" s="89" t="s">
        <v>13</v>
      </c>
      <c r="G6201" s="89" t="s">
        <v>79</v>
      </c>
      <c r="H6201" s="89"/>
      <c r="I6201" s="89"/>
      <c r="J6201" s="89">
        <v>2063</v>
      </c>
      <c r="K6201" s="91" t="s">
        <v>19</v>
      </c>
    </row>
    <row r="6202" spans="2:11" ht="15.4" thickBot="1" x14ac:dyDescent="0.45">
      <c r="B6202" s="90"/>
      <c r="C6202" s="90"/>
      <c r="D6202" s="48" t="s">
        <v>5866</v>
      </c>
      <c r="E6202" s="90"/>
      <c r="F6202" s="90"/>
      <c r="G6202" s="90"/>
      <c r="H6202" s="90"/>
      <c r="I6202" s="90"/>
      <c r="J6202" s="90"/>
      <c r="K6202" s="92"/>
    </row>
    <row r="6203" spans="2:11" ht="15" x14ac:dyDescent="0.4">
      <c r="B6203" s="89">
        <v>3099</v>
      </c>
      <c r="C6203" s="89">
        <v>3568</v>
      </c>
      <c r="D6203" s="20" t="s">
        <v>5867</v>
      </c>
      <c r="E6203" s="89" t="s">
        <v>13</v>
      </c>
      <c r="F6203" s="89" t="s">
        <v>13</v>
      </c>
      <c r="G6203" s="89" t="s">
        <v>79</v>
      </c>
      <c r="H6203" s="89"/>
      <c r="I6203" s="89"/>
      <c r="J6203" s="89">
        <v>2030</v>
      </c>
      <c r="K6203" s="91" t="s">
        <v>19</v>
      </c>
    </row>
    <row r="6204" spans="2:11" ht="15.4" thickBot="1" x14ac:dyDescent="0.45">
      <c r="B6204" s="90"/>
      <c r="C6204" s="90"/>
      <c r="D6204" s="48" t="s">
        <v>5868</v>
      </c>
      <c r="E6204" s="90"/>
      <c r="F6204" s="90"/>
      <c r="G6204" s="90"/>
      <c r="H6204" s="90"/>
      <c r="I6204" s="90"/>
      <c r="J6204" s="90"/>
      <c r="K6204" s="92"/>
    </row>
    <row r="6205" spans="2:11" ht="15" x14ac:dyDescent="0.4">
      <c r="B6205" s="89">
        <v>3100</v>
      </c>
      <c r="C6205" s="89">
        <v>3569</v>
      </c>
      <c r="D6205" s="20" t="s">
        <v>5869</v>
      </c>
      <c r="E6205" s="89" t="s">
        <v>62</v>
      </c>
      <c r="F6205" s="89" t="s">
        <v>13</v>
      </c>
      <c r="G6205" s="89" t="s">
        <v>292</v>
      </c>
      <c r="H6205" s="89"/>
      <c r="I6205" s="89"/>
      <c r="J6205" s="89">
        <v>2033</v>
      </c>
      <c r="K6205" s="91" t="s">
        <v>19</v>
      </c>
    </row>
    <row r="6206" spans="2:11" ht="15.4" thickBot="1" x14ac:dyDescent="0.45">
      <c r="B6206" s="90"/>
      <c r="C6206" s="90"/>
      <c r="D6206" s="48" t="s">
        <v>5870</v>
      </c>
      <c r="E6206" s="90"/>
      <c r="F6206" s="90"/>
      <c r="G6206" s="90"/>
      <c r="H6206" s="90"/>
      <c r="I6206" s="90"/>
      <c r="J6206" s="90"/>
      <c r="K6206" s="92"/>
    </row>
    <row r="6207" spans="2:11" ht="15" x14ac:dyDescent="0.4">
      <c r="B6207" s="89">
        <v>3101</v>
      </c>
      <c r="C6207" s="89">
        <v>3570</v>
      </c>
      <c r="D6207" s="20" t="s">
        <v>5871</v>
      </c>
      <c r="E6207" s="89">
        <v>79</v>
      </c>
      <c r="F6207" s="89" t="s">
        <v>13</v>
      </c>
      <c r="G6207" s="89" t="s">
        <v>29</v>
      </c>
      <c r="H6207" s="89"/>
      <c r="I6207" s="89"/>
      <c r="J6207" s="89">
        <v>2185</v>
      </c>
      <c r="K6207" s="91" t="s">
        <v>15</v>
      </c>
    </row>
    <row r="6208" spans="2:11" ht="15.4" thickBot="1" x14ac:dyDescent="0.45">
      <c r="B6208" s="90"/>
      <c r="C6208" s="90"/>
      <c r="D6208" s="48" t="s">
        <v>5872</v>
      </c>
      <c r="E6208" s="90"/>
      <c r="F6208" s="90"/>
      <c r="G6208" s="90"/>
      <c r="H6208" s="90"/>
      <c r="I6208" s="90"/>
      <c r="J6208" s="90"/>
      <c r="K6208" s="92"/>
    </row>
    <row r="6209" spans="2:11" ht="15" x14ac:dyDescent="0.4">
      <c r="B6209" s="89">
        <v>3102</v>
      </c>
      <c r="C6209" s="89">
        <v>3571</v>
      </c>
      <c r="D6209" s="20" t="s">
        <v>5873</v>
      </c>
      <c r="E6209" s="89" t="s">
        <v>82</v>
      </c>
      <c r="F6209" s="89" t="s">
        <v>13</v>
      </c>
      <c r="G6209" s="89" t="s">
        <v>32</v>
      </c>
      <c r="H6209" s="89"/>
      <c r="I6209" s="89"/>
      <c r="J6209" s="89">
        <v>2161</v>
      </c>
      <c r="K6209" s="91" t="s">
        <v>19</v>
      </c>
    </row>
    <row r="6210" spans="2:11" ht="15.4" thickBot="1" x14ac:dyDescent="0.45">
      <c r="B6210" s="90"/>
      <c r="C6210" s="90"/>
      <c r="D6210" s="48" t="s">
        <v>5874</v>
      </c>
      <c r="E6210" s="90"/>
      <c r="F6210" s="90"/>
      <c r="G6210" s="90"/>
      <c r="H6210" s="90"/>
      <c r="I6210" s="90"/>
      <c r="J6210" s="90"/>
      <c r="K6210" s="92"/>
    </row>
    <row r="6211" spans="2:11" ht="15" x14ac:dyDescent="0.4">
      <c r="B6211" s="89">
        <v>3103</v>
      </c>
      <c r="C6211" s="89">
        <v>3572</v>
      </c>
      <c r="D6211" s="20" t="s">
        <v>5875</v>
      </c>
      <c r="E6211" s="89">
        <v>78</v>
      </c>
      <c r="F6211" s="89" t="s">
        <v>13</v>
      </c>
      <c r="G6211" s="89" t="s">
        <v>32</v>
      </c>
      <c r="H6211" s="89"/>
      <c r="I6211" s="89"/>
      <c r="J6211" s="89">
        <v>2101</v>
      </c>
      <c r="K6211" s="91" t="s">
        <v>19</v>
      </c>
    </row>
    <row r="6212" spans="2:11" ht="15.4" thickBot="1" x14ac:dyDescent="0.45">
      <c r="B6212" s="90"/>
      <c r="C6212" s="90"/>
      <c r="D6212" s="48" t="s">
        <v>5876</v>
      </c>
      <c r="E6212" s="90"/>
      <c r="F6212" s="90"/>
      <c r="G6212" s="90"/>
      <c r="H6212" s="90"/>
      <c r="I6212" s="90"/>
      <c r="J6212" s="90"/>
      <c r="K6212" s="92"/>
    </row>
    <row r="6213" spans="2:11" ht="15" x14ac:dyDescent="0.4">
      <c r="B6213" s="89">
        <v>3104</v>
      </c>
      <c r="C6213" s="89">
        <v>3573</v>
      </c>
      <c r="D6213" s="20" t="s">
        <v>5877</v>
      </c>
      <c r="E6213" s="89" t="s">
        <v>13</v>
      </c>
      <c r="F6213" s="89" t="s">
        <v>13</v>
      </c>
      <c r="G6213" s="89" t="s">
        <v>29</v>
      </c>
      <c r="H6213" s="89"/>
      <c r="I6213" s="89"/>
      <c r="J6213" s="89">
        <v>1973</v>
      </c>
      <c r="K6213" s="91" t="s">
        <v>19</v>
      </c>
    </row>
    <row r="6214" spans="2:11" ht="15.4" thickBot="1" x14ac:dyDescent="0.45">
      <c r="B6214" s="90"/>
      <c r="C6214" s="90"/>
      <c r="D6214" s="48" t="s">
        <v>5878</v>
      </c>
      <c r="E6214" s="90"/>
      <c r="F6214" s="90"/>
      <c r="G6214" s="90"/>
      <c r="H6214" s="90"/>
      <c r="I6214" s="90"/>
      <c r="J6214" s="90"/>
      <c r="K6214" s="92"/>
    </row>
    <row r="6215" spans="2:11" ht="15" x14ac:dyDescent="0.4">
      <c r="B6215" s="89">
        <v>3105</v>
      </c>
      <c r="C6215" s="89">
        <v>3574</v>
      </c>
      <c r="D6215" s="20" t="s">
        <v>5879</v>
      </c>
      <c r="E6215" s="89" t="s">
        <v>13</v>
      </c>
      <c r="F6215" s="89" t="s">
        <v>13</v>
      </c>
      <c r="G6215" s="89" t="s">
        <v>29</v>
      </c>
      <c r="H6215" s="89"/>
      <c r="I6215" s="89"/>
      <c r="J6215" s="89">
        <v>2041</v>
      </c>
      <c r="K6215" s="91" t="s">
        <v>19</v>
      </c>
    </row>
    <row r="6216" spans="2:11" ht="15.4" thickBot="1" x14ac:dyDescent="0.45">
      <c r="B6216" s="90"/>
      <c r="C6216" s="90"/>
      <c r="D6216" s="48" t="s">
        <v>5880</v>
      </c>
      <c r="E6216" s="90"/>
      <c r="F6216" s="90"/>
      <c r="G6216" s="90"/>
      <c r="H6216" s="90"/>
      <c r="I6216" s="90"/>
      <c r="J6216" s="90"/>
      <c r="K6216" s="92"/>
    </row>
    <row r="6217" spans="2:11" ht="15" x14ac:dyDescent="0.4">
      <c r="B6217" s="89">
        <v>3106</v>
      </c>
      <c r="C6217" s="89">
        <v>3666</v>
      </c>
      <c r="D6217" s="20" t="s">
        <v>5881</v>
      </c>
      <c r="E6217" s="89" t="s">
        <v>13</v>
      </c>
      <c r="F6217" s="89" t="s">
        <v>13</v>
      </c>
      <c r="G6217" s="89" t="s">
        <v>277</v>
      </c>
      <c r="H6217" s="89"/>
      <c r="I6217" s="89"/>
      <c r="J6217" s="89">
        <v>2073</v>
      </c>
      <c r="K6217" s="91" t="s">
        <v>19</v>
      </c>
    </row>
    <row r="6218" spans="2:11" ht="15.4" thickBot="1" x14ac:dyDescent="0.45">
      <c r="B6218" s="90"/>
      <c r="C6218" s="90"/>
      <c r="D6218" s="48" t="s">
        <v>5882</v>
      </c>
      <c r="E6218" s="90"/>
      <c r="F6218" s="90"/>
      <c r="G6218" s="90"/>
      <c r="H6218" s="90"/>
      <c r="I6218" s="90"/>
      <c r="J6218" s="90"/>
      <c r="K6218" s="92"/>
    </row>
    <row r="6219" spans="2:11" ht="15" x14ac:dyDescent="0.4">
      <c r="B6219" s="89">
        <v>3107</v>
      </c>
      <c r="C6219" s="89">
        <v>3575</v>
      </c>
      <c r="D6219" s="20" t="s">
        <v>5883</v>
      </c>
      <c r="E6219" s="89">
        <v>50</v>
      </c>
      <c r="F6219" s="89" t="s">
        <v>13</v>
      </c>
      <c r="G6219" s="89" t="s">
        <v>277</v>
      </c>
      <c r="H6219" s="89"/>
      <c r="I6219" s="89"/>
      <c r="J6219" s="89">
        <v>2247</v>
      </c>
      <c r="K6219" s="91" t="s">
        <v>19</v>
      </c>
    </row>
    <row r="6220" spans="2:11" ht="15.4" thickBot="1" x14ac:dyDescent="0.45">
      <c r="B6220" s="90"/>
      <c r="C6220" s="90"/>
      <c r="D6220" s="48" t="s">
        <v>5884</v>
      </c>
      <c r="E6220" s="90"/>
      <c r="F6220" s="90"/>
      <c r="G6220" s="90"/>
      <c r="H6220" s="90"/>
      <c r="I6220" s="90"/>
      <c r="J6220" s="90"/>
      <c r="K6220" s="92"/>
    </row>
    <row r="6221" spans="2:11" ht="15" x14ac:dyDescent="0.4">
      <c r="B6221" s="89">
        <v>3108</v>
      </c>
      <c r="C6221" s="89">
        <v>3576</v>
      </c>
      <c r="D6221" s="20" t="s">
        <v>5885</v>
      </c>
      <c r="E6221" s="89">
        <v>96</v>
      </c>
      <c r="F6221" s="89" t="s">
        <v>13</v>
      </c>
      <c r="G6221" s="89" t="s">
        <v>29</v>
      </c>
      <c r="H6221" s="89"/>
      <c r="I6221" s="89"/>
      <c r="J6221" s="89">
        <v>2054</v>
      </c>
      <c r="K6221" s="91" t="s">
        <v>19</v>
      </c>
    </row>
    <row r="6222" spans="2:11" ht="15.4" thickBot="1" x14ac:dyDescent="0.45">
      <c r="B6222" s="90"/>
      <c r="C6222" s="90"/>
      <c r="D6222" s="48" t="s">
        <v>5886</v>
      </c>
      <c r="E6222" s="90"/>
      <c r="F6222" s="90"/>
      <c r="G6222" s="90"/>
      <c r="H6222" s="90"/>
      <c r="I6222" s="90"/>
      <c r="J6222" s="90"/>
      <c r="K6222" s="92"/>
    </row>
    <row r="6223" spans="2:11" ht="15" x14ac:dyDescent="0.4">
      <c r="B6223" s="89">
        <v>3109</v>
      </c>
      <c r="C6223" s="89">
        <v>3577</v>
      </c>
      <c r="D6223" s="20" t="s">
        <v>5887</v>
      </c>
      <c r="E6223" s="89">
        <v>99</v>
      </c>
      <c r="F6223" s="89" t="s">
        <v>13</v>
      </c>
      <c r="G6223" s="89" t="s">
        <v>32</v>
      </c>
      <c r="H6223" s="89"/>
      <c r="I6223" s="89"/>
      <c r="J6223" s="89">
        <v>2047</v>
      </c>
      <c r="K6223" s="91" t="s">
        <v>19</v>
      </c>
    </row>
    <row r="6224" spans="2:11" ht="15.4" thickBot="1" x14ac:dyDescent="0.45">
      <c r="B6224" s="90"/>
      <c r="C6224" s="90"/>
      <c r="D6224" s="48" t="s">
        <v>5888</v>
      </c>
      <c r="E6224" s="90"/>
      <c r="F6224" s="90"/>
      <c r="G6224" s="90"/>
      <c r="H6224" s="90"/>
      <c r="I6224" s="90"/>
      <c r="J6224" s="90"/>
      <c r="K6224" s="92"/>
    </row>
    <row r="6225" spans="2:11" ht="15" x14ac:dyDescent="0.4">
      <c r="B6225" s="89">
        <v>3110</v>
      </c>
      <c r="C6225" s="89">
        <v>3578</v>
      </c>
      <c r="D6225" s="20" t="s">
        <v>5889</v>
      </c>
      <c r="E6225" s="89">
        <v>96</v>
      </c>
      <c r="F6225" s="89" t="s">
        <v>13</v>
      </c>
      <c r="G6225" s="89" t="s">
        <v>79</v>
      </c>
      <c r="H6225" s="89"/>
      <c r="I6225" s="89"/>
      <c r="J6225" s="89">
        <v>2025</v>
      </c>
      <c r="K6225" s="91" t="s">
        <v>19</v>
      </c>
    </row>
    <row r="6226" spans="2:11" ht="15.4" thickBot="1" x14ac:dyDescent="0.45">
      <c r="B6226" s="90"/>
      <c r="C6226" s="90"/>
      <c r="D6226" s="48" t="s">
        <v>5890</v>
      </c>
      <c r="E6226" s="90"/>
      <c r="F6226" s="90"/>
      <c r="G6226" s="90"/>
      <c r="H6226" s="90"/>
      <c r="I6226" s="90"/>
      <c r="J6226" s="90"/>
      <c r="K6226" s="92"/>
    </row>
    <row r="6227" spans="2:11" ht="15" x14ac:dyDescent="0.4">
      <c r="B6227" s="89">
        <v>3111</v>
      </c>
      <c r="C6227" s="89">
        <v>3579</v>
      </c>
      <c r="D6227" s="20" t="s">
        <v>5891</v>
      </c>
      <c r="E6227" s="89">
        <v>84</v>
      </c>
      <c r="F6227" s="89" t="s">
        <v>13</v>
      </c>
      <c r="G6227" s="89" t="s">
        <v>32</v>
      </c>
      <c r="H6227" s="89"/>
      <c r="I6227" s="89"/>
      <c r="J6227" s="89">
        <v>2044</v>
      </c>
      <c r="K6227" s="91" t="s">
        <v>19</v>
      </c>
    </row>
    <row r="6228" spans="2:11" ht="15.4" thickBot="1" x14ac:dyDescent="0.45">
      <c r="B6228" s="90"/>
      <c r="C6228" s="90"/>
      <c r="D6228" s="48" t="s">
        <v>5892</v>
      </c>
      <c r="E6228" s="90"/>
      <c r="F6228" s="90"/>
      <c r="G6228" s="90"/>
      <c r="H6228" s="90"/>
      <c r="I6228" s="90"/>
      <c r="J6228" s="90"/>
      <c r="K6228" s="92"/>
    </row>
    <row r="6229" spans="2:11" ht="15" x14ac:dyDescent="0.4">
      <c r="B6229" s="89">
        <v>3112</v>
      </c>
      <c r="C6229" s="89">
        <v>3580</v>
      </c>
      <c r="D6229" s="20" t="s">
        <v>5893</v>
      </c>
      <c r="E6229" s="89">
        <v>97</v>
      </c>
      <c r="F6229" s="89" t="s">
        <v>13</v>
      </c>
      <c r="G6229" s="89" t="s">
        <v>29</v>
      </c>
      <c r="H6229" s="89"/>
      <c r="I6229" s="89"/>
      <c r="J6229" s="89">
        <v>2115</v>
      </c>
      <c r="K6229" s="91" t="s">
        <v>19</v>
      </c>
    </row>
    <row r="6230" spans="2:11" ht="15.4" thickBot="1" x14ac:dyDescent="0.45">
      <c r="B6230" s="90"/>
      <c r="C6230" s="90"/>
      <c r="D6230" s="48" t="s">
        <v>5894</v>
      </c>
      <c r="E6230" s="90"/>
      <c r="F6230" s="90"/>
      <c r="G6230" s="90"/>
      <c r="H6230" s="90"/>
      <c r="I6230" s="90"/>
      <c r="J6230" s="90"/>
      <c r="K6230" s="92"/>
    </row>
    <row r="6231" spans="2:11" ht="15" x14ac:dyDescent="0.4">
      <c r="B6231" s="89">
        <v>3113</v>
      </c>
      <c r="C6231" s="89">
        <v>3910</v>
      </c>
      <c r="D6231" s="20" t="s">
        <v>5895</v>
      </c>
      <c r="E6231" s="89" t="s">
        <v>13</v>
      </c>
      <c r="F6231" s="89" t="s">
        <v>13</v>
      </c>
      <c r="G6231" s="89" t="s">
        <v>29</v>
      </c>
      <c r="H6231" s="89"/>
      <c r="I6231" s="89"/>
      <c r="J6231" s="89">
        <v>2114</v>
      </c>
      <c r="K6231" s="91" t="s">
        <v>19</v>
      </c>
    </row>
    <row r="6232" spans="2:11" ht="15.4" thickBot="1" x14ac:dyDescent="0.45">
      <c r="B6232" s="90"/>
      <c r="C6232" s="90"/>
      <c r="D6232" s="48" t="s">
        <v>5896</v>
      </c>
      <c r="E6232" s="90"/>
      <c r="F6232" s="90"/>
      <c r="G6232" s="90"/>
      <c r="H6232" s="90"/>
      <c r="I6232" s="90"/>
      <c r="J6232" s="90"/>
      <c r="K6232" s="92"/>
    </row>
    <row r="6233" spans="2:11" ht="15" x14ac:dyDescent="0.4">
      <c r="B6233" s="89">
        <v>3114</v>
      </c>
      <c r="C6233" s="89">
        <v>3581</v>
      </c>
      <c r="D6233" s="20" t="s">
        <v>5897</v>
      </c>
      <c r="E6233" s="89">
        <v>97</v>
      </c>
      <c r="F6233" s="89" t="s">
        <v>13</v>
      </c>
      <c r="G6233" s="89" t="s">
        <v>32</v>
      </c>
      <c r="H6233" s="89"/>
      <c r="I6233" s="89"/>
      <c r="J6233" s="89">
        <v>2027</v>
      </c>
      <c r="K6233" s="91" t="s">
        <v>19</v>
      </c>
    </row>
    <row r="6234" spans="2:11" ht="15.4" thickBot="1" x14ac:dyDescent="0.45">
      <c r="B6234" s="90"/>
      <c r="C6234" s="90"/>
      <c r="D6234" s="48" t="s">
        <v>5898</v>
      </c>
      <c r="E6234" s="90"/>
      <c r="F6234" s="90"/>
      <c r="G6234" s="90"/>
      <c r="H6234" s="90"/>
      <c r="I6234" s="90"/>
      <c r="J6234" s="90"/>
      <c r="K6234" s="92"/>
    </row>
    <row r="6235" spans="2:11" ht="15" x14ac:dyDescent="0.4">
      <c r="B6235" s="89">
        <v>3115</v>
      </c>
      <c r="C6235" s="89">
        <v>3582</v>
      </c>
      <c r="D6235" s="20" t="s">
        <v>5899</v>
      </c>
      <c r="E6235" s="89">
        <v>89</v>
      </c>
      <c r="F6235" s="89" t="s">
        <v>13</v>
      </c>
      <c r="G6235" s="89" t="s">
        <v>32</v>
      </c>
      <c r="H6235" s="89"/>
      <c r="I6235" s="89"/>
      <c r="J6235" s="89">
        <v>2036</v>
      </c>
      <c r="K6235" s="91" t="s">
        <v>19</v>
      </c>
    </row>
    <row r="6236" spans="2:11" ht="15.4" thickBot="1" x14ac:dyDescent="0.45">
      <c r="B6236" s="90"/>
      <c r="C6236" s="90"/>
      <c r="D6236" s="48" t="s">
        <v>5900</v>
      </c>
      <c r="E6236" s="90"/>
      <c r="F6236" s="90"/>
      <c r="G6236" s="90"/>
      <c r="H6236" s="90"/>
      <c r="I6236" s="90"/>
      <c r="J6236" s="90"/>
      <c r="K6236" s="92"/>
    </row>
    <row r="6237" spans="2:11" ht="15" x14ac:dyDescent="0.4">
      <c r="B6237" s="89">
        <v>3116</v>
      </c>
      <c r="C6237" s="89">
        <v>3884</v>
      </c>
      <c r="D6237" s="20" t="s">
        <v>5901</v>
      </c>
      <c r="E6237" s="89" t="s">
        <v>510</v>
      </c>
      <c r="F6237" s="89" t="s">
        <v>13</v>
      </c>
      <c r="G6237" s="89" t="s">
        <v>29</v>
      </c>
      <c r="H6237" s="89">
        <v>8</v>
      </c>
      <c r="I6237" s="89">
        <v>-10</v>
      </c>
      <c r="J6237" s="89">
        <v>2139</v>
      </c>
      <c r="K6237" s="91" t="s">
        <v>15</v>
      </c>
    </row>
    <row r="6238" spans="2:11" ht="15.4" thickBot="1" x14ac:dyDescent="0.45">
      <c r="B6238" s="90"/>
      <c r="C6238" s="90"/>
      <c r="D6238" s="48" t="s">
        <v>5902</v>
      </c>
      <c r="E6238" s="90"/>
      <c r="F6238" s="90"/>
      <c r="G6238" s="90"/>
      <c r="H6238" s="90"/>
      <c r="I6238" s="90"/>
      <c r="J6238" s="90"/>
      <c r="K6238" s="92"/>
    </row>
    <row r="6239" spans="2:11" ht="15" x14ac:dyDescent="0.4">
      <c r="B6239" s="89">
        <v>3117</v>
      </c>
      <c r="C6239" s="89">
        <v>3583</v>
      </c>
      <c r="D6239" s="20" t="s">
        <v>5903</v>
      </c>
      <c r="E6239" s="89" t="s">
        <v>46</v>
      </c>
      <c r="F6239" s="89" t="s">
        <v>13</v>
      </c>
      <c r="G6239" s="89" t="s">
        <v>32</v>
      </c>
      <c r="H6239" s="89"/>
      <c r="I6239" s="89"/>
      <c r="J6239" s="89">
        <v>2038</v>
      </c>
      <c r="K6239" s="91" t="s">
        <v>19</v>
      </c>
    </row>
    <row r="6240" spans="2:11" ht="15.4" thickBot="1" x14ac:dyDescent="0.45">
      <c r="B6240" s="90"/>
      <c r="C6240" s="90"/>
      <c r="D6240" s="48" t="s">
        <v>5904</v>
      </c>
      <c r="E6240" s="90"/>
      <c r="F6240" s="90"/>
      <c r="G6240" s="90"/>
      <c r="H6240" s="90"/>
      <c r="I6240" s="90"/>
      <c r="J6240" s="90"/>
      <c r="K6240" s="92"/>
    </row>
    <row r="6241" spans="2:11" ht="15" x14ac:dyDescent="0.4">
      <c r="B6241" s="89">
        <v>3118</v>
      </c>
      <c r="C6241" s="89">
        <v>3584</v>
      </c>
      <c r="D6241" s="20" t="s">
        <v>5905</v>
      </c>
      <c r="E6241" s="89">
        <v>60</v>
      </c>
      <c r="F6241" s="89" t="s">
        <v>13</v>
      </c>
      <c r="G6241" s="89" t="s">
        <v>29</v>
      </c>
      <c r="H6241" s="89"/>
      <c r="I6241" s="89"/>
      <c r="J6241" s="89">
        <v>2147</v>
      </c>
      <c r="K6241" s="91" t="s">
        <v>19</v>
      </c>
    </row>
    <row r="6242" spans="2:11" ht="15.4" thickBot="1" x14ac:dyDescent="0.45">
      <c r="B6242" s="90"/>
      <c r="C6242" s="90"/>
      <c r="D6242" s="48" t="s">
        <v>5906</v>
      </c>
      <c r="E6242" s="90"/>
      <c r="F6242" s="90"/>
      <c r="G6242" s="90"/>
      <c r="H6242" s="90"/>
      <c r="I6242" s="90"/>
      <c r="J6242" s="90"/>
      <c r="K6242" s="92"/>
    </row>
    <row r="6243" spans="2:11" ht="15" x14ac:dyDescent="0.4">
      <c r="B6243" s="89">
        <v>3119</v>
      </c>
      <c r="C6243" s="89">
        <v>3585</v>
      </c>
      <c r="D6243" s="20" t="s">
        <v>5907</v>
      </c>
      <c r="E6243" s="89">
        <v>95</v>
      </c>
      <c r="F6243" s="89" t="s">
        <v>13</v>
      </c>
      <c r="G6243" s="89" t="s">
        <v>29</v>
      </c>
      <c r="H6243" s="89"/>
      <c r="I6243" s="89"/>
      <c r="J6243" s="89">
        <v>2056</v>
      </c>
      <c r="K6243" s="91" t="s">
        <v>19</v>
      </c>
    </row>
    <row r="6244" spans="2:11" ht="15.4" thickBot="1" x14ac:dyDescent="0.45">
      <c r="B6244" s="90"/>
      <c r="C6244" s="90"/>
      <c r="D6244" s="48" t="s">
        <v>5908</v>
      </c>
      <c r="E6244" s="90"/>
      <c r="F6244" s="90"/>
      <c r="G6244" s="90"/>
      <c r="H6244" s="90"/>
      <c r="I6244" s="90"/>
      <c r="J6244" s="90"/>
      <c r="K6244" s="92"/>
    </row>
    <row r="6245" spans="2:11" ht="15" x14ac:dyDescent="0.4">
      <c r="B6245" s="89">
        <v>3120</v>
      </c>
      <c r="C6245" s="89">
        <v>3586</v>
      </c>
      <c r="D6245" s="20" t="s">
        <v>5909</v>
      </c>
      <c r="E6245" s="89">
        <v>87</v>
      </c>
      <c r="F6245" s="89" t="s">
        <v>13</v>
      </c>
      <c r="G6245" s="89" t="s">
        <v>29</v>
      </c>
      <c r="H6245" s="89"/>
      <c r="I6245" s="89"/>
      <c r="J6245" s="89">
        <v>2025</v>
      </c>
      <c r="K6245" s="91" t="s">
        <v>19</v>
      </c>
    </row>
    <row r="6246" spans="2:11" ht="15.4" thickBot="1" x14ac:dyDescent="0.45">
      <c r="B6246" s="90"/>
      <c r="C6246" s="90"/>
      <c r="D6246" s="48" t="s">
        <v>5910</v>
      </c>
      <c r="E6246" s="90"/>
      <c r="F6246" s="90"/>
      <c r="G6246" s="90"/>
      <c r="H6246" s="90"/>
      <c r="I6246" s="90"/>
      <c r="J6246" s="90"/>
      <c r="K6246" s="92"/>
    </row>
    <row r="6247" spans="2:11" ht="15" x14ac:dyDescent="0.4">
      <c r="B6247" s="89">
        <v>3121</v>
      </c>
      <c r="C6247" s="89">
        <v>3587</v>
      </c>
      <c r="D6247" s="20" t="s">
        <v>5911</v>
      </c>
      <c r="E6247" s="89" t="s">
        <v>189</v>
      </c>
      <c r="F6247" s="89" t="s">
        <v>13</v>
      </c>
      <c r="G6247" s="89" t="s">
        <v>29</v>
      </c>
      <c r="H6247" s="89"/>
      <c r="I6247" s="89"/>
      <c r="J6247" s="89">
        <v>1989</v>
      </c>
      <c r="K6247" s="91" t="s">
        <v>19</v>
      </c>
    </row>
    <row r="6248" spans="2:11" ht="15.4" thickBot="1" x14ac:dyDescent="0.45">
      <c r="B6248" s="90"/>
      <c r="C6248" s="90"/>
      <c r="D6248" s="48" t="s">
        <v>5912</v>
      </c>
      <c r="E6248" s="90"/>
      <c r="F6248" s="90"/>
      <c r="G6248" s="90"/>
      <c r="H6248" s="90"/>
      <c r="I6248" s="90"/>
      <c r="J6248" s="90"/>
      <c r="K6248" s="92"/>
    </row>
    <row r="6249" spans="2:11" ht="15" x14ac:dyDescent="0.4">
      <c r="B6249" s="89">
        <v>3122</v>
      </c>
      <c r="C6249" s="89">
        <v>3588</v>
      </c>
      <c r="D6249" s="20" t="s">
        <v>5913</v>
      </c>
      <c r="E6249" s="89" t="s">
        <v>137</v>
      </c>
      <c r="F6249" s="89" t="s">
        <v>13</v>
      </c>
      <c r="G6249" s="89" t="s">
        <v>32</v>
      </c>
      <c r="H6249" s="89"/>
      <c r="I6249" s="89"/>
      <c r="J6249" s="89">
        <v>2029</v>
      </c>
      <c r="K6249" s="91" t="s">
        <v>19</v>
      </c>
    </row>
    <row r="6250" spans="2:11" ht="15.4" thickBot="1" x14ac:dyDescent="0.45">
      <c r="B6250" s="90"/>
      <c r="C6250" s="90"/>
      <c r="D6250" s="48" t="s">
        <v>5914</v>
      </c>
      <c r="E6250" s="90"/>
      <c r="F6250" s="90"/>
      <c r="G6250" s="90"/>
      <c r="H6250" s="90"/>
      <c r="I6250" s="90"/>
      <c r="J6250" s="90"/>
      <c r="K6250" s="92"/>
    </row>
    <row r="6251" spans="2:11" ht="15" x14ac:dyDescent="0.4">
      <c r="B6251" s="89">
        <v>3123</v>
      </c>
      <c r="C6251" s="89">
        <v>3589</v>
      </c>
      <c r="D6251" s="20" t="s">
        <v>5913</v>
      </c>
      <c r="E6251" s="89" t="s">
        <v>189</v>
      </c>
      <c r="F6251" s="89" t="s">
        <v>13</v>
      </c>
      <c r="G6251" s="89" t="s">
        <v>29</v>
      </c>
      <c r="H6251" s="89"/>
      <c r="I6251" s="89"/>
      <c r="J6251" s="89">
        <v>2039</v>
      </c>
      <c r="K6251" s="91" t="s">
        <v>19</v>
      </c>
    </row>
    <row r="6252" spans="2:11" ht="15.4" thickBot="1" x14ac:dyDescent="0.45">
      <c r="B6252" s="90"/>
      <c r="C6252" s="90"/>
      <c r="D6252" s="48" t="s">
        <v>5914</v>
      </c>
      <c r="E6252" s="90"/>
      <c r="F6252" s="90"/>
      <c r="G6252" s="90"/>
      <c r="H6252" s="90"/>
      <c r="I6252" s="90"/>
      <c r="J6252" s="90"/>
      <c r="K6252" s="92"/>
    </row>
    <row r="6253" spans="2:11" ht="15" x14ac:dyDescent="0.4">
      <c r="B6253" s="89">
        <v>3124</v>
      </c>
      <c r="C6253" s="89">
        <v>3590</v>
      </c>
      <c r="D6253" s="20" t="s">
        <v>5915</v>
      </c>
      <c r="E6253" s="89">
        <v>80</v>
      </c>
      <c r="F6253" s="89" t="s">
        <v>13</v>
      </c>
      <c r="G6253" s="89" t="s">
        <v>29</v>
      </c>
      <c r="H6253" s="89"/>
      <c r="I6253" s="89"/>
      <c r="J6253" s="89">
        <v>2096</v>
      </c>
      <c r="K6253" s="91" t="s">
        <v>19</v>
      </c>
    </row>
    <row r="6254" spans="2:11" ht="15.4" thickBot="1" x14ac:dyDescent="0.45">
      <c r="B6254" s="90"/>
      <c r="C6254" s="90"/>
      <c r="D6254" s="48" t="s">
        <v>5916</v>
      </c>
      <c r="E6254" s="90"/>
      <c r="F6254" s="90"/>
      <c r="G6254" s="90"/>
      <c r="H6254" s="90"/>
      <c r="I6254" s="90"/>
      <c r="J6254" s="90"/>
      <c r="K6254" s="92"/>
    </row>
    <row r="6255" spans="2:11" ht="15" x14ac:dyDescent="0.4">
      <c r="B6255" s="89">
        <v>3125</v>
      </c>
      <c r="C6255" s="89">
        <v>3591</v>
      </c>
      <c r="D6255" s="20" t="s">
        <v>5917</v>
      </c>
      <c r="E6255" s="89">
        <v>92</v>
      </c>
      <c r="F6255" s="89" t="s">
        <v>13</v>
      </c>
      <c r="G6255" s="89" t="s">
        <v>39</v>
      </c>
      <c r="H6255" s="89"/>
      <c r="I6255" s="89"/>
      <c r="J6255" s="89">
        <v>2052</v>
      </c>
      <c r="K6255" s="91" t="s">
        <v>19</v>
      </c>
    </row>
    <row r="6256" spans="2:11" ht="15.4" thickBot="1" x14ac:dyDescent="0.45">
      <c r="B6256" s="90"/>
      <c r="C6256" s="90"/>
      <c r="D6256" s="48" t="s">
        <v>5918</v>
      </c>
      <c r="E6256" s="90"/>
      <c r="F6256" s="90"/>
      <c r="G6256" s="90"/>
      <c r="H6256" s="90"/>
      <c r="I6256" s="90"/>
      <c r="J6256" s="90"/>
      <c r="K6256" s="92"/>
    </row>
    <row r="6257" spans="2:11" ht="15" x14ac:dyDescent="0.4">
      <c r="B6257" s="89">
        <v>3126</v>
      </c>
      <c r="C6257" s="89">
        <v>3592</v>
      </c>
      <c r="D6257" s="20" t="s">
        <v>5919</v>
      </c>
      <c r="E6257" s="89">
        <v>37</v>
      </c>
      <c r="F6257" s="89" t="s">
        <v>13</v>
      </c>
      <c r="G6257" s="89" t="s">
        <v>29</v>
      </c>
      <c r="H6257" s="89"/>
      <c r="I6257" s="89"/>
      <c r="J6257" s="89">
        <v>2013</v>
      </c>
      <c r="K6257" s="91" t="s">
        <v>19</v>
      </c>
    </row>
    <row r="6258" spans="2:11" ht="15.4" thickBot="1" x14ac:dyDescent="0.45">
      <c r="B6258" s="90"/>
      <c r="C6258" s="90"/>
      <c r="D6258" s="48" t="s">
        <v>5920</v>
      </c>
      <c r="E6258" s="90"/>
      <c r="F6258" s="90"/>
      <c r="G6258" s="90"/>
      <c r="H6258" s="90"/>
      <c r="I6258" s="90"/>
      <c r="J6258" s="90"/>
      <c r="K6258" s="92"/>
    </row>
    <row r="6259" spans="2:11" ht="15" x14ac:dyDescent="0.4">
      <c r="B6259" s="89">
        <v>3127</v>
      </c>
      <c r="C6259" s="89">
        <v>3593</v>
      </c>
      <c r="D6259" s="20" t="s">
        <v>5921</v>
      </c>
      <c r="E6259" s="89" t="s">
        <v>13</v>
      </c>
      <c r="F6259" s="89" t="s">
        <v>13</v>
      </c>
      <c r="G6259" s="89" t="s">
        <v>29</v>
      </c>
      <c r="H6259" s="89"/>
      <c r="I6259" s="89"/>
      <c r="J6259" s="89">
        <v>2060</v>
      </c>
      <c r="K6259" s="91" t="s">
        <v>19</v>
      </c>
    </row>
    <row r="6260" spans="2:11" ht="16.350000000000001" customHeight="1" thickBot="1" x14ac:dyDescent="0.45">
      <c r="B6260" s="90"/>
      <c r="C6260" s="90"/>
      <c r="D6260" s="48" t="s">
        <v>5922</v>
      </c>
      <c r="E6260" s="90"/>
      <c r="F6260" s="90"/>
      <c r="G6260" s="90"/>
      <c r="H6260" s="90"/>
      <c r="I6260" s="90"/>
      <c r="J6260" s="90"/>
      <c r="K6260" s="92"/>
    </row>
    <row r="6261" spans="2:11" ht="15.6" customHeight="1" x14ac:dyDescent="0.4">
      <c r="B6261" s="89">
        <v>3128</v>
      </c>
      <c r="C6261" s="89">
        <v>3594</v>
      </c>
      <c r="D6261" s="20" t="s">
        <v>5923</v>
      </c>
      <c r="E6261" s="89" t="s">
        <v>13</v>
      </c>
      <c r="F6261" s="89" t="s">
        <v>13</v>
      </c>
      <c r="G6261" s="89" t="s">
        <v>193</v>
      </c>
      <c r="H6261" s="89"/>
      <c r="I6261" s="89"/>
      <c r="J6261" s="89">
        <v>2083</v>
      </c>
      <c r="K6261" s="91" t="s">
        <v>19</v>
      </c>
    </row>
    <row r="6262" spans="2:11" ht="16.350000000000001" customHeight="1" thickBot="1" x14ac:dyDescent="0.45">
      <c r="B6262" s="90"/>
      <c r="C6262" s="90"/>
      <c r="D6262" s="48" t="s">
        <v>5924</v>
      </c>
      <c r="E6262" s="90"/>
      <c r="F6262" s="90"/>
      <c r="G6262" s="90"/>
      <c r="H6262" s="90"/>
      <c r="I6262" s="90"/>
      <c r="J6262" s="90"/>
      <c r="K6262" s="92"/>
    </row>
    <row r="6263" spans="2:11" ht="15.6" customHeight="1" x14ac:dyDescent="0.4">
      <c r="B6263" s="89">
        <v>3129</v>
      </c>
      <c r="C6263" s="89">
        <v>3595</v>
      </c>
      <c r="D6263" s="20" t="s">
        <v>5925</v>
      </c>
      <c r="E6263" s="89">
        <v>88</v>
      </c>
      <c r="F6263" s="89" t="s">
        <v>13</v>
      </c>
      <c r="G6263" s="89" t="s">
        <v>79</v>
      </c>
      <c r="H6263" s="89"/>
      <c r="I6263" s="89"/>
      <c r="J6263" s="89">
        <v>2060</v>
      </c>
      <c r="K6263" s="91" t="s">
        <v>19</v>
      </c>
    </row>
    <row r="6264" spans="2:11" ht="16.350000000000001" customHeight="1" thickBot="1" x14ac:dyDescent="0.45">
      <c r="B6264" s="90"/>
      <c r="C6264" s="90"/>
      <c r="D6264" s="48" t="s">
        <v>5926</v>
      </c>
      <c r="E6264" s="90"/>
      <c r="F6264" s="90"/>
      <c r="G6264" s="90"/>
      <c r="H6264" s="90"/>
      <c r="I6264" s="90"/>
      <c r="J6264" s="90"/>
      <c r="K6264" s="92"/>
    </row>
    <row r="6265" spans="2:11" ht="15.6" customHeight="1" x14ac:dyDescent="0.4">
      <c r="B6265" s="89">
        <v>3130</v>
      </c>
      <c r="C6265" s="89">
        <v>3807</v>
      </c>
      <c r="D6265" s="20" t="s">
        <v>5927</v>
      </c>
      <c r="E6265" s="89" t="s">
        <v>13</v>
      </c>
      <c r="F6265" s="89" t="s">
        <v>13</v>
      </c>
      <c r="G6265" s="89" t="s">
        <v>85</v>
      </c>
      <c r="H6265" s="89"/>
      <c r="I6265" s="89"/>
      <c r="J6265" s="89">
        <v>2090</v>
      </c>
      <c r="K6265" s="91" t="s">
        <v>19</v>
      </c>
    </row>
    <row r="6266" spans="2:11" ht="16.350000000000001" customHeight="1" thickBot="1" x14ac:dyDescent="0.45">
      <c r="B6266" s="90"/>
      <c r="C6266" s="90"/>
      <c r="D6266" s="48" t="s">
        <v>5928</v>
      </c>
      <c r="E6266" s="90"/>
      <c r="F6266" s="90"/>
      <c r="G6266" s="90"/>
      <c r="H6266" s="90"/>
      <c r="I6266" s="90"/>
      <c r="J6266" s="90"/>
      <c r="K6266" s="92"/>
    </row>
    <row r="6267" spans="2:11" ht="15.6" customHeight="1" x14ac:dyDescent="0.4">
      <c r="B6267" s="89">
        <v>3131</v>
      </c>
      <c r="C6267" s="89">
        <v>3596</v>
      </c>
      <c r="D6267" s="20" t="s">
        <v>5929</v>
      </c>
      <c r="E6267" s="89">
        <v>92</v>
      </c>
      <c r="F6267" s="89" t="s">
        <v>13</v>
      </c>
      <c r="G6267" s="89" t="s">
        <v>29</v>
      </c>
      <c r="H6267" s="89"/>
      <c r="I6267" s="89"/>
      <c r="J6267" s="89">
        <v>2160</v>
      </c>
      <c r="K6267" s="91" t="s">
        <v>19</v>
      </c>
    </row>
    <row r="6268" spans="2:11" ht="16.350000000000001" customHeight="1" thickBot="1" x14ac:dyDescent="0.45">
      <c r="B6268" s="90"/>
      <c r="C6268" s="90"/>
      <c r="D6268" s="48" t="s">
        <v>5930</v>
      </c>
      <c r="E6268" s="90"/>
      <c r="F6268" s="90"/>
      <c r="G6268" s="90"/>
      <c r="H6268" s="90"/>
      <c r="I6268" s="90"/>
      <c r="J6268" s="90"/>
      <c r="K6268" s="92"/>
    </row>
    <row r="6269" spans="2:11" ht="15.6" customHeight="1" x14ac:dyDescent="0.4">
      <c r="B6269" s="89">
        <v>3132</v>
      </c>
      <c r="C6269" s="89">
        <v>3597</v>
      </c>
      <c r="D6269" s="20" t="s">
        <v>5931</v>
      </c>
      <c r="E6269" s="89">
        <v>89</v>
      </c>
      <c r="F6269" s="89" t="s">
        <v>13</v>
      </c>
      <c r="G6269" s="89" t="s">
        <v>29</v>
      </c>
      <c r="H6269" s="89"/>
      <c r="I6269" s="89"/>
      <c r="J6269" s="89">
        <v>2016</v>
      </c>
      <c r="K6269" s="91" t="s">
        <v>19</v>
      </c>
    </row>
    <row r="6270" spans="2:11" ht="16.350000000000001" customHeight="1" thickBot="1" x14ac:dyDescent="0.45">
      <c r="B6270" s="90"/>
      <c r="C6270" s="90"/>
      <c r="D6270" s="48" t="s">
        <v>5932</v>
      </c>
      <c r="E6270" s="90"/>
      <c r="F6270" s="90"/>
      <c r="G6270" s="90"/>
      <c r="H6270" s="90"/>
      <c r="I6270" s="90"/>
      <c r="J6270" s="90"/>
      <c r="K6270" s="92"/>
    </row>
    <row r="6271" spans="2:11" ht="15.6" customHeight="1" x14ac:dyDescent="0.4">
      <c r="B6271" s="89">
        <v>3133</v>
      </c>
      <c r="C6271" s="89">
        <v>3598</v>
      </c>
      <c r="D6271" s="20" t="s">
        <v>5933</v>
      </c>
      <c r="E6271" s="89">
        <v>97</v>
      </c>
      <c r="F6271" s="89" t="s">
        <v>13</v>
      </c>
      <c r="G6271" s="89" t="s">
        <v>936</v>
      </c>
      <c r="H6271" s="89"/>
      <c r="I6271" s="89"/>
      <c r="J6271" s="89">
        <v>2055</v>
      </c>
      <c r="K6271" s="91" t="s">
        <v>19</v>
      </c>
    </row>
    <row r="6272" spans="2:11" ht="16.350000000000001" customHeight="1" thickBot="1" x14ac:dyDescent="0.45">
      <c r="B6272" s="90"/>
      <c r="C6272" s="90"/>
      <c r="D6272" s="48" t="s">
        <v>5934</v>
      </c>
      <c r="E6272" s="90"/>
      <c r="F6272" s="90"/>
      <c r="G6272" s="90"/>
      <c r="H6272" s="90"/>
      <c r="I6272" s="90"/>
      <c r="J6272" s="90"/>
      <c r="K6272" s="92"/>
    </row>
    <row r="6273" spans="2:11" ht="15.6" customHeight="1" x14ac:dyDescent="0.4">
      <c r="B6273" s="89">
        <v>3134</v>
      </c>
      <c r="C6273" s="89">
        <v>3599</v>
      </c>
      <c r="D6273" s="20" t="s">
        <v>5935</v>
      </c>
      <c r="E6273" s="89" t="s">
        <v>13</v>
      </c>
      <c r="F6273" s="89" t="s">
        <v>13</v>
      </c>
      <c r="G6273" s="89" t="s">
        <v>14</v>
      </c>
      <c r="H6273" s="89"/>
      <c r="I6273" s="89"/>
      <c r="J6273" s="89">
        <v>2022</v>
      </c>
      <c r="K6273" s="91" t="s">
        <v>19</v>
      </c>
    </row>
    <row r="6274" spans="2:11" ht="16.350000000000001" customHeight="1" thickBot="1" x14ac:dyDescent="0.45">
      <c r="B6274" s="90"/>
      <c r="C6274" s="90"/>
      <c r="D6274" s="48" t="s">
        <v>5936</v>
      </c>
      <c r="E6274" s="90"/>
      <c r="F6274" s="90"/>
      <c r="G6274" s="90"/>
      <c r="H6274" s="90"/>
      <c r="I6274" s="90"/>
      <c r="J6274" s="90"/>
      <c r="K6274" s="92"/>
    </row>
    <row r="6275" spans="2:11" ht="15.6" customHeight="1" x14ac:dyDescent="0.4">
      <c r="B6275" s="89">
        <v>3135</v>
      </c>
      <c r="C6275" s="89">
        <v>3600</v>
      </c>
      <c r="D6275" s="20" t="s">
        <v>5937</v>
      </c>
      <c r="E6275" s="89">
        <v>95</v>
      </c>
      <c r="F6275" s="89" t="s">
        <v>13</v>
      </c>
      <c r="G6275" s="89" t="s">
        <v>32</v>
      </c>
      <c r="H6275" s="89"/>
      <c r="I6275" s="89"/>
      <c r="J6275" s="89">
        <v>1996</v>
      </c>
      <c r="K6275" s="91" t="s">
        <v>19</v>
      </c>
    </row>
    <row r="6276" spans="2:11" ht="16.350000000000001" customHeight="1" thickBot="1" x14ac:dyDescent="0.45">
      <c r="B6276" s="90"/>
      <c r="C6276" s="90"/>
      <c r="D6276" s="48" t="s">
        <v>5938</v>
      </c>
      <c r="E6276" s="90"/>
      <c r="F6276" s="90"/>
      <c r="G6276" s="90"/>
      <c r="H6276" s="90"/>
      <c r="I6276" s="90"/>
      <c r="J6276" s="90"/>
      <c r="K6276" s="92"/>
    </row>
    <row r="6277" spans="2:11" ht="15" x14ac:dyDescent="0.4">
      <c r="B6277" s="89">
        <v>3136</v>
      </c>
      <c r="C6277" s="89">
        <v>3601</v>
      </c>
      <c r="D6277" s="20" t="s">
        <v>5939</v>
      </c>
      <c r="E6277" s="89">
        <v>87</v>
      </c>
      <c r="F6277" s="89" t="s">
        <v>13</v>
      </c>
      <c r="G6277" s="89" t="s">
        <v>54</v>
      </c>
      <c r="H6277" s="89"/>
      <c r="I6277" s="89"/>
      <c r="J6277" s="89">
        <v>2177</v>
      </c>
      <c r="K6277" s="91" t="s">
        <v>19</v>
      </c>
    </row>
    <row r="6278" spans="2:11" ht="15.4" thickBot="1" x14ac:dyDescent="0.45">
      <c r="B6278" s="90"/>
      <c r="C6278" s="90"/>
      <c r="D6278" s="48" t="s">
        <v>5940</v>
      </c>
      <c r="E6278" s="90"/>
      <c r="F6278" s="90"/>
      <c r="G6278" s="90"/>
      <c r="H6278" s="90"/>
      <c r="I6278" s="90"/>
      <c r="J6278" s="90"/>
      <c r="K6278" s="92"/>
    </row>
    <row r="6279" spans="2:11" ht="15" x14ac:dyDescent="0.4">
      <c r="B6279" s="89">
        <v>3137</v>
      </c>
      <c r="C6279" s="89">
        <v>3602</v>
      </c>
      <c r="D6279" s="20" t="s">
        <v>5941</v>
      </c>
      <c r="E6279" s="89" t="s">
        <v>13</v>
      </c>
      <c r="F6279" s="89" t="s">
        <v>13</v>
      </c>
      <c r="G6279" s="89" t="s">
        <v>39</v>
      </c>
      <c r="H6279" s="89"/>
      <c r="I6279" s="89"/>
      <c r="J6279" s="89">
        <v>2060</v>
      </c>
      <c r="K6279" s="91" t="s">
        <v>19</v>
      </c>
    </row>
    <row r="6280" spans="2:11" ht="15.4" thickBot="1" x14ac:dyDescent="0.45">
      <c r="B6280" s="90"/>
      <c r="C6280" s="90"/>
      <c r="D6280" s="48" t="s">
        <v>5942</v>
      </c>
      <c r="E6280" s="90"/>
      <c r="F6280" s="90"/>
      <c r="G6280" s="90"/>
      <c r="H6280" s="90"/>
      <c r="I6280" s="90"/>
      <c r="J6280" s="90"/>
      <c r="K6280" s="92"/>
    </row>
    <row r="6281" spans="2:11" ht="15" x14ac:dyDescent="0.4">
      <c r="B6281" s="89">
        <v>3138</v>
      </c>
      <c r="C6281" s="89">
        <v>3603</v>
      </c>
      <c r="D6281" s="20" t="s">
        <v>5943</v>
      </c>
      <c r="E6281" s="89" t="s">
        <v>13</v>
      </c>
      <c r="F6281" s="89" t="s">
        <v>13</v>
      </c>
      <c r="G6281" s="89" t="s">
        <v>39</v>
      </c>
      <c r="H6281" s="89"/>
      <c r="I6281" s="89"/>
      <c r="J6281" s="89">
        <v>2055</v>
      </c>
      <c r="K6281" s="91" t="s">
        <v>19</v>
      </c>
    </row>
    <row r="6282" spans="2:11" ht="15.4" thickBot="1" x14ac:dyDescent="0.45">
      <c r="B6282" s="90"/>
      <c r="C6282" s="90"/>
      <c r="D6282" s="48" t="s">
        <v>5944</v>
      </c>
      <c r="E6282" s="90"/>
      <c r="F6282" s="90"/>
      <c r="G6282" s="90"/>
      <c r="H6282" s="90"/>
      <c r="I6282" s="90"/>
      <c r="J6282" s="90"/>
      <c r="K6282" s="92"/>
    </row>
    <row r="6283" spans="2:11" ht="15" x14ac:dyDescent="0.4">
      <c r="B6283" s="89">
        <v>3139</v>
      </c>
      <c r="C6283" s="89">
        <v>3604</v>
      </c>
      <c r="D6283" s="20" t="s">
        <v>5945</v>
      </c>
      <c r="E6283" s="89">
        <v>99</v>
      </c>
      <c r="F6283" s="89" t="s">
        <v>13</v>
      </c>
      <c r="G6283" s="89" t="s">
        <v>936</v>
      </c>
      <c r="H6283" s="89"/>
      <c r="I6283" s="89"/>
      <c r="J6283" s="89">
        <v>2104</v>
      </c>
      <c r="K6283" s="91" t="s">
        <v>19</v>
      </c>
    </row>
    <row r="6284" spans="2:11" ht="15.4" thickBot="1" x14ac:dyDescent="0.45">
      <c r="B6284" s="90"/>
      <c r="C6284" s="90"/>
      <c r="D6284" s="48" t="s">
        <v>5946</v>
      </c>
      <c r="E6284" s="90"/>
      <c r="F6284" s="90"/>
      <c r="G6284" s="90"/>
      <c r="H6284" s="90"/>
      <c r="I6284" s="90"/>
      <c r="J6284" s="90"/>
      <c r="K6284" s="92"/>
    </row>
    <row r="6285" spans="2:11" ht="15" x14ac:dyDescent="0.4">
      <c r="B6285" s="89">
        <v>3140</v>
      </c>
      <c r="C6285" s="89">
        <v>3605</v>
      </c>
      <c r="D6285" s="20" t="s">
        <v>5947</v>
      </c>
      <c r="E6285" s="89" t="s">
        <v>13</v>
      </c>
      <c r="F6285" s="89" t="s">
        <v>13</v>
      </c>
      <c r="G6285" s="89" t="s">
        <v>39</v>
      </c>
      <c r="H6285" s="89"/>
      <c r="I6285" s="89"/>
      <c r="J6285" s="89">
        <v>2031</v>
      </c>
      <c r="K6285" s="91" t="s">
        <v>19</v>
      </c>
    </row>
    <row r="6286" spans="2:11" ht="15.4" thickBot="1" x14ac:dyDescent="0.45">
      <c r="B6286" s="90"/>
      <c r="C6286" s="90"/>
      <c r="D6286" s="48" t="s">
        <v>5948</v>
      </c>
      <c r="E6286" s="90"/>
      <c r="F6286" s="90"/>
      <c r="G6286" s="90"/>
      <c r="H6286" s="90"/>
      <c r="I6286" s="90"/>
      <c r="J6286" s="90"/>
      <c r="K6286" s="92"/>
    </row>
    <row r="6287" spans="2:11" ht="15" x14ac:dyDescent="0.4">
      <c r="B6287" s="89">
        <v>3141</v>
      </c>
      <c r="C6287" s="89">
        <v>3606</v>
      </c>
      <c r="D6287" s="20" t="s">
        <v>5949</v>
      </c>
      <c r="E6287" s="89">
        <v>52</v>
      </c>
      <c r="F6287" s="89" t="s">
        <v>13</v>
      </c>
      <c r="G6287" s="89" t="s">
        <v>29</v>
      </c>
      <c r="H6287" s="89"/>
      <c r="I6287" s="89"/>
      <c r="J6287" s="89">
        <v>2068</v>
      </c>
      <c r="K6287" s="91" t="s">
        <v>19</v>
      </c>
    </row>
    <row r="6288" spans="2:11" ht="15.4" thickBot="1" x14ac:dyDescent="0.45">
      <c r="B6288" s="90"/>
      <c r="C6288" s="90"/>
      <c r="D6288" s="48" t="s">
        <v>5950</v>
      </c>
      <c r="E6288" s="90"/>
      <c r="F6288" s="90"/>
      <c r="G6288" s="90"/>
      <c r="H6288" s="90"/>
      <c r="I6288" s="90"/>
      <c r="J6288" s="90"/>
      <c r="K6288" s="92"/>
    </row>
    <row r="6289" spans="2:11" ht="15" x14ac:dyDescent="0.4">
      <c r="B6289" s="89">
        <v>3142</v>
      </c>
      <c r="C6289" s="89">
        <v>3607</v>
      </c>
      <c r="D6289" s="20" t="s">
        <v>5951</v>
      </c>
      <c r="E6289" s="89" t="s">
        <v>46</v>
      </c>
      <c r="F6289" s="89" t="s">
        <v>13</v>
      </c>
      <c r="G6289" s="89" t="s">
        <v>292</v>
      </c>
      <c r="H6289" s="89"/>
      <c r="I6289" s="89"/>
      <c r="J6289" s="89">
        <v>2067</v>
      </c>
      <c r="K6289" s="91" t="s">
        <v>19</v>
      </c>
    </row>
    <row r="6290" spans="2:11" ht="15.4" thickBot="1" x14ac:dyDescent="0.45">
      <c r="B6290" s="90"/>
      <c r="C6290" s="90"/>
      <c r="D6290" s="48" t="s">
        <v>5952</v>
      </c>
      <c r="E6290" s="90"/>
      <c r="F6290" s="90"/>
      <c r="G6290" s="90"/>
      <c r="H6290" s="90"/>
      <c r="I6290" s="90"/>
      <c r="J6290" s="90"/>
      <c r="K6290" s="92"/>
    </row>
    <row r="6291" spans="2:11" ht="15" x14ac:dyDescent="0.4">
      <c r="B6291" s="89">
        <v>3143</v>
      </c>
      <c r="C6291" s="89">
        <v>3608</v>
      </c>
      <c r="D6291" s="20" t="s">
        <v>5953</v>
      </c>
      <c r="E6291" s="89">
        <v>29</v>
      </c>
      <c r="F6291" s="89" t="s">
        <v>13</v>
      </c>
      <c r="G6291" s="89" t="s">
        <v>29</v>
      </c>
      <c r="H6291" s="89"/>
      <c r="I6291" s="89"/>
      <c r="J6291" s="89">
        <v>1989</v>
      </c>
      <c r="K6291" s="91" t="s">
        <v>19</v>
      </c>
    </row>
    <row r="6292" spans="2:11" ht="15.4" thickBot="1" x14ac:dyDescent="0.45">
      <c r="B6292" s="90"/>
      <c r="C6292" s="90"/>
      <c r="D6292" s="48" t="s">
        <v>5954</v>
      </c>
      <c r="E6292" s="90"/>
      <c r="F6292" s="90"/>
      <c r="G6292" s="90"/>
      <c r="H6292" s="90"/>
      <c r="I6292" s="90"/>
      <c r="J6292" s="90"/>
      <c r="K6292" s="92"/>
    </row>
    <row r="6293" spans="2:11" ht="15" x14ac:dyDescent="0.4">
      <c r="B6293" s="89">
        <v>3144</v>
      </c>
      <c r="C6293" s="89">
        <v>3609</v>
      </c>
      <c r="D6293" s="20" t="s">
        <v>5955</v>
      </c>
      <c r="E6293" s="89">
        <v>89</v>
      </c>
      <c r="F6293" s="89" t="s">
        <v>13</v>
      </c>
      <c r="G6293" s="89" t="s">
        <v>79</v>
      </c>
      <c r="H6293" s="89"/>
      <c r="I6293" s="89"/>
      <c r="J6293" s="89">
        <v>2065</v>
      </c>
      <c r="K6293" s="91" t="s">
        <v>19</v>
      </c>
    </row>
    <row r="6294" spans="2:11" ht="15.4" thickBot="1" x14ac:dyDescent="0.45">
      <c r="B6294" s="90"/>
      <c r="C6294" s="90"/>
      <c r="D6294" s="48" t="s">
        <v>5956</v>
      </c>
      <c r="E6294" s="90"/>
      <c r="F6294" s="90"/>
      <c r="G6294" s="90"/>
      <c r="H6294" s="90"/>
      <c r="I6294" s="90"/>
      <c r="J6294" s="90"/>
      <c r="K6294" s="92"/>
    </row>
    <row r="6295" spans="2:11" ht="15" x14ac:dyDescent="0.4">
      <c r="B6295" s="89">
        <v>3145</v>
      </c>
      <c r="C6295" s="89">
        <v>3610</v>
      </c>
      <c r="D6295" s="20" t="s">
        <v>5957</v>
      </c>
      <c r="E6295" s="89">
        <v>96</v>
      </c>
      <c r="F6295" s="89" t="s">
        <v>134</v>
      </c>
      <c r="G6295" s="89" t="s">
        <v>39</v>
      </c>
      <c r="H6295" s="89"/>
      <c r="I6295" s="89"/>
      <c r="J6295" s="89">
        <v>2464</v>
      </c>
      <c r="K6295" s="91" t="s">
        <v>15</v>
      </c>
    </row>
    <row r="6296" spans="2:11" ht="15.4" thickBot="1" x14ac:dyDescent="0.45">
      <c r="B6296" s="90"/>
      <c r="C6296" s="90"/>
      <c r="D6296" s="48" t="s">
        <v>5958</v>
      </c>
      <c r="E6296" s="90"/>
      <c r="F6296" s="90"/>
      <c r="G6296" s="90"/>
      <c r="H6296" s="90"/>
      <c r="I6296" s="90"/>
      <c r="J6296" s="90"/>
      <c r="K6296" s="92"/>
    </row>
    <row r="6297" spans="2:11" ht="15" x14ac:dyDescent="0.4">
      <c r="B6297" s="89">
        <v>3146</v>
      </c>
      <c r="C6297" s="89">
        <v>3611</v>
      </c>
      <c r="D6297" s="20" t="s">
        <v>5959</v>
      </c>
      <c r="E6297" s="89" t="s">
        <v>13</v>
      </c>
      <c r="F6297" s="89" t="s">
        <v>13</v>
      </c>
      <c r="G6297" s="89" t="s">
        <v>29</v>
      </c>
      <c r="H6297" s="89"/>
      <c r="I6297" s="89"/>
      <c r="J6297" s="89">
        <v>1998</v>
      </c>
      <c r="K6297" s="91" t="s">
        <v>19</v>
      </c>
    </row>
    <row r="6298" spans="2:11" ht="15.4" thickBot="1" x14ac:dyDescent="0.45">
      <c r="B6298" s="90"/>
      <c r="C6298" s="90"/>
      <c r="D6298" s="48" t="s">
        <v>5960</v>
      </c>
      <c r="E6298" s="90"/>
      <c r="F6298" s="90"/>
      <c r="G6298" s="90"/>
      <c r="H6298" s="90"/>
      <c r="I6298" s="90"/>
      <c r="J6298" s="90"/>
      <c r="K6298" s="92"/>
    </row>
    <row r="6299" spans="2:11" ht="15" x14ac:dyDescent="0.4">
      <c r="B6299" s="89">
        <v>3147</v>
      </c>
      <c r="C6299" s="89">
        <v>3612</v>
      </c>
      <c r="D6299" s="20" t="s">
        <v>5961</v>
      </c>
      <c r="E6299" s="89" t="s">
        <v>13</v>
      </c>
      <c r="F6299" s="89" t="s">
        <v>13</v>
      </c>
      <c r="G6299" s="89" t="s">
        <v>29</v>
      </c>
      <c r="H6299" s="89"/>
      <c r="I6299" s="89"/>
      <c r="J6299" s="89">
        <v>2033</v>
      </c>
      <c r="K6299" s="91" t="s">
        <v>19</v>
      </c>
    </row>
    <row r="6300" spans="2:11" ht="15.4" thickBot="1" x14ac:dyDescent="0.45">
      <c r="B6300" s="90"/>
      <c r="C6300" s="90"/>
      <c r="D6300" s="48" t="s">
        <v>5962</v>
      </c>
      <c r="E6300" s="90"/>
      <c r="F6300" s="90"/>
      <c r="G6300" s="90"/>
      <c r="H6300" s="90"/>
      <c r="I6300" s="90"/>
      <c r="J6300" s="90"/>
      <c r="K6300" s="92"/>
    </row>
    <row r="6301" spans="2:11" ht="15" x14ac:dyDescent="0.4">
      <c r="B6301" s="89">
        <v>3148</v>
      </c>
      <c r="C6301" s="89">
        <v>3613</v>
      </c>
      <c r="D6301" s="20" t="s">
        <v>5963</v>
      </c>
      <c r="E6301" s="89">
        <v>89</v>
      </c>
      <c r="F6301" s="89" t="s">
        <v>13</v>
      </c>
      <c r="G6301" s="89" t="s">
        <v>29</v>
      </c>
      <c r="H6301" s="89"/>
      <c r="I6301" s="89"/>
      <c r="J6301" s="89">
        <v>2034</v>
      </c>
      <c r="K6301" s="91" t="s">
        <v>19</v>
      </c>
    </row>
    <row r="6302" spans="2:11" ht="15.4" thickBot="1" x14ac:dyDescent="0.45">
      <c r="B6302" s="90"/>
      <c r="C6302" s="90"/>
      <c r="D6302" s="48" t="s">
        <v>5964</v>
      </c>
      <c r="E6302" s="90"/>
      <c r="F6302" s="90"/>
      <c r="G6302" s="90"/>
      <c r="H6302" s="90"/>
      <c r="I6302" s="90"/>
      <c r="J6302" s="90"/>
      <c r="K6302" s="92"/>
    </row>
    <row r="6303" spans="2:11" ht="15" x14ac:dyDescent="0.4">
      <c r="B6303" s="89">
        <v>3149</v>
      </c>
      <c r="C6303" s="89">
        <v>3614</v>
      </c>
      <c r="D6303" s="20" t="s">
        <v>5965</v>
      </c>
      <c r="E6303" s="89">
        <v>85</v>
      </c>
      <c r="F6303" s="89" t="s">
        <v>13</v>
      </c>
      <c r="G6303" s="89" t="s">
        <v>29</v>
      </c>
      <c r="H6303" s="89"/>
      <c r="I6303" s="89"/>
      <c r="J6303" s="89">
        <v>2039</v>
      </c>
      <c r="K6303" s="91" t="s">
        <v>19</v>
      </c>
    </row>
    <row r="6304" spans="2:11" ht="15.4" thickBot="1" x14ac:dyDescent="0.45">
      <c r="B6304" s="90"/>
      <c r="C6304" s="90"/>
      <c r="D6304" s="48" t="s">
        <v>5966</v>
      </c>
      <c r="E6304" s="90"/>
      <c r="F6304" s="90"/>
      <c r="G6304" s="90"/>
      <c r="H6304" s="90"/>
      <c r="I6304" s="90"/>
      <c r="J6304" s="90"/>
      <c r="K6304" s="92"/>
    </row>
    <row r="6305" spans="2:11" ht="15" x14ac:dyDescent="0.4">
      <c r="B6305" s="89">
        <v>3150</v>
      </c>
      <c r="C6305" s="89">
        <v>3615</v>
      </c>
      <c r="D6305" s="20" t="s">
        <v>5967</v>
      </c>
      <c r="E6305" s="89">
        <v>54</v>
      </c>
      <c r="F6305" s="89" t="s">
        <v>13</v>
      </c>
      <c r="G6305" s="89" t="s">
        <v>79</v>
      </c>
      <c r="H6305" s="89"/>
      <c r="I6305" s="89"/>
      <c r="J6305" s="89">
        <v>1992</v>
      </c>
      <c r="K6305" s="91" t="s">
        <v>19</v>
      </c>
    </row>
    <row r="6306" spans="2:11" ht="15.4" thickBot="1" x14ac:dyDescent="0.45">
      <c r="B6306" s="90"/>
      <c r="C6306" s="90"/>
      <c r="D6306" s="48" t="s">
        <v>5968</v>
      </c>
      <c r="E6306" s="90"/>
      <c r="F6306" s="90"/>
      <c r="G6306" s="90"/>
      <c r="H6306" s="90"/>
      <c r="I6306" s="90"/>
      <c r="J6306" s="90"/>
      <c r="K6306" s="92"/>
    </row>
    <row r="6307" spans="2:11" ht="15" x14ac:dyDescent="0.4">
      <c r="B6307" s="89">
        <v>3151</v>
      </c>
      <c r="C6307" s="89">
        <v>3616</v>
      </c>
      <c r="D6307" s="20" t="s">
        <v>5969</v>
      </c>
      <c r="E6307" s="89" t="s">
        <v>13</v>
      </c>
      <c r="F6307" s="89" t="s">
        <v>13</v>
      </c>
      <c r="G6307" s="89" t="s">
        <v>29</v>
      </c>
      <c r="H6307" s="89"/>
      <c r="I6307" s="89"/>
      <c r="J6307" s="89">
        <v>2076</v>
      </c>
      <c r="K6307" s="91" t="s">
        <v>19</v>
      </c>
    </row>
    <row r="6308" spans="2:11" ht="15.4" thickBot="1" x14ac:dyDescent="0.45">
      <c r="B6308" s="90"/>
      <c r="C6308" s="90"/>
      <c r="D6308" s="48" t="s">
        <v>5970</v>
      </c>
      <c r="E6308" s="90"/>
      <c r="F6308" s="90"/>
      <c r="G6308" s="90"/>
      <c r="H6308" s="90"/>
      <c r="I6308" s="90"/>
      <c r="J6308" s="90"/>
      <c r="K6308" s="92"/>
    </row>
    <row r="6309" spans="2:11" ht="15" x14ac:dyDescent="0.4">
      <c r="B6309" s="89">
        <v>3152</v>
      </c>
      <c r="C6309" s="89">
        <v>3617</v>
      </c>
      <c r="D6309" s="20" t="s">
        <v>5971</v>
      </c>
      <c r="E6309" s="89" t="s">
        <v>13</v>
      </c>
      <c r="F6309" s="89" t="s">
        <v>13</v>
      </c>
      <c r="G6309" s="89" t="s">
        <v>29</v>
      </c>
      <c r="H6309" s="89"/>
      <c r="I6309" s="89"/>
      <c r="J6309" s="89">
        <v>2053</v>
      </c>
      <c r="K6309" s="91" t="s">
        <v>19</v>
      </c>
    </row>
    <row r="6310" spans="2:11" ht="15.4" thickBot="1" x14ac:dyDescent="0.45">
      <c r="B6310" s="90"/>
      <c r="C6310" s="90"/>
      <c r="D6310" s="48" t="s">
        <v>5972</v>
      </c>
      <c r="E6310" s="90"/>
      <c r="F6310" s="90"/>
      <c r="G6310" s="90"/>
      <c r="H6310" s="90"/>
      <c r="I6310" s="90"/>
      <c r="J6310" s="90"/>
      <c r="K6310" s="92"/>
    </row>
    <row r="6311" spans="2:11" ht="15" x14ac:dyDescent="0.4">
      <c r="B6311" s="89">
        <v>3153</v>
      </c>
      <c r="C6311" s="89">
        <v>3618</v>
      </c>
      <c r="D6311" s="20" t="s">
        <v>5973</v>
      </c>
      <c r="E6311" s="89" t="s">
        <v>13</v>
      </c>
      <c r="F6311" s="89" t="s">
        <v>13</v>
      </c>
      <c r="G6311" s="89" t="s">
        <v>29</v>
      </c>
      <c r="H6311" s="89"/>
      <c r="I6311" s="89"/>
      <c r="J6311" s="89">
        <v>1973</v>
      </c>
      <c r="K6311" s="91" t="s">
        <v>19</v>
      </c>
    </row>
    <row r="6312" spans="2:11" ht="15.4" thickBot="1" x14ac:dyDescent="0.45">
      <c r="B6312" s="90"/>
      <c r="C6312" s="90"/>
      <c r="D6312" s="48" t="s">
        <v>5974</v>
      </c>
      <c r="E6312" s="90"/>
      <c r="F6312" s="90"/>
      <c r="G6312" s="90"/>
      <c r="H6312" s="90"/>
      <c r="I6312" s="90"/>
      <c r="J6312" s="90"/>
      <c r="K6312" s="92"/>
    </row>
    <row r="6313" spans="2:11" ht="15" x14ac:dyDescent="0.4">
      <c r="B6313" s="89">
        <v>3154</v>
      </c>
      <c r="C6313" s="89">
        <v>3619</v>
      </c>
      <c r="D6313" s="20" t="s">
        <v>5975</v>
      </c>
      <c r="E6313" s="89" t="s">
        <v>13</v>
      </c>
      <c r="F6313" s="89" t="s">
        <v>13</v>
      </c>
      <c r="G6313" s="89" t="s">
        <v>29</v>
      </c>
      <c r="H6313" s="89"/>
      <c r="I6313" s="89"/>
      <c r="J6313" s="89">
        <v>2017</v>
      </c>
      <c r="K6313" s="91" t="s">
        <v>19</v>
      </c>
    </row>
    <row r="6314" spans="2:11" ht="15.4" thickBot="1" x14ac:dyDescent="0.45">
      <c r="B6314" s="90"/>
      <c r="C6314" s="90"/>
      <c r="D6314" s="48" t="s">
        <v>5976</v>
      </c>
      <c r="E6314" s="90"/>
      <c r="F6314" s="90"/>
      <c r="G6314" s="90"/>
      <c r="H6314" s="90"/>
      <c r="I6314" s="90"/>
      <c r="J6314" s="90"/>
      <c r="K6314" s="92"/>
    </row>
    <row r="6315" spans="2:11" ht="15" x14ac:dyDescent="0.4">
      <c r="B6315" s="89">
        <v>3155</v>
      </c>
      <c r="C6315" s="89">
        <v>3620</v>
      </c>
      <c r="D6315" s="20" t="s">
        <v>5977</v>
      </c>
      <c r="E6315" s="89">
        <v>87</v>
      </c>
      <c r="F6315" s="89" t="s">
        <v>13</v>
      </c>
      <c r="G6315" s="89" t="s">
        <v>193</v>
      </c>
      <c r="H6315" s="89"/>
      <c r="I6315" s="89"/>
      <c r="J6315" s="89">
        <v>1990</v>
      </c>
      <c r="K6315" s="91" t="s">
        <v>19</v>
      </c>
    </row>
    <row r="6316" spans="2:11" ht="15.4" thickBot="1" x14ac:dyDescent="0.45">
      <c r="B6316" s="90"/>
      <c r="C6316" s="90"/>
      <c r="D6316" s="48" t="s">
        <v>5978</v>
      </c>
      <c r="E6316" s="90"/>
      <c r="F6316" s="90"/>
      <c r="G6316" s="90"/>
      <c r="H6316" s="90"/>
      <c r="I6316" s="90"/>
      <c r="J6316" s="90"/>
      <c r="K6316" s="92"/>
    </row>
    <row r="6317" spans="2:11" ht="15" x14ac:dyDescent="0.4">
      <c r="B6317" s="89">
        <v>3156</v>
      </c>
      <c r="C6317" s="89">
        <v>3621</v>
      </c>
      <c r="D6317" s="20" t="s">
        <v>5979</v>
      </c>
      <c r="E6317" s="89">
        <v>92</v>
      </c>
      <c r="F6317" s="89" t="s">
        <v>13</v>
      </c>
      <c r="G6317" s="89" t="s">
        <v>29</v>
      </c>
      <c r="H6317" s="89"/>
      <c r="I6317" s="89"/>
      <c r="J6317" s="89">
        <v>2000</v>
      </c>
      <c r="K6317" s="91" t="s">
        <v>19</v>
      </c>
    </row>
    <row r="6318" spans="2:11" ht="15.4" thickBot="1" x14ac:dyDescent="0.45">
      <c r="B6318" s="90"/>
      <c r="C6318" s="90"/>
      <c r="D6318" s="48" t="s">
        <v>5980</v>
      </c>
      <c r="E6318" s="90"/>
      <c r="F6318" s="90"/>
      <c r="G6318" s="90"/>
      <c r="H6318" s="90"/>
      <c r="I6318" s="90"/>
      <c r="J6318" s="90"/>
      <c r="K6318" s="92"/>
    </row>
    <row r="6319" spans="2:11" ht="15" x14ac:dyDescent="0.4">
      <c r="B6319" s="89">
        <v>3157</v>
      </c>
      <c r="C6319" s="89">
        <v>3622</v>
      </c>
      <c r="D6319" s="20" t="s">
        <v>5981</v>
      </c>
      <c r="E6319" s="89">
        <v>91</v>
      </c>
      <c r="F6319" s="89" t="s">
        <v>13</v>
      </c>
      <c r="G6319" s="89" t="s">
        <v>29</v>
      </c>
      <c r="H6319" s="89"/>
      <c r="I6319" s="89"/>
      <c r="J6319" s="89">
        <v>2060</v>
      </c>
      <c r="K6319" s="91" t="s">
        <v>19</v>
      </c>
    </row>
    <row r="6320" spans="2:11" ht="15.4" thickBot="1" x14ac:dyDescent="0.45">
      <c r="B6320" s="90"/>
      <c r="C6320" s="90"/>
      <c r="D6320" s="48" t="s">
        <v>5982</v>
      </c>
      <c r="E6320" s="90"/>
      <c r="F6320" s="90"/>
      <c r="G6320" s="90"/>
      <c r="H6320" s="90"/>
      <c r="I6320" s="90"/>
      <c r="J6320" s="90"/>
      <c r="K6320" s="92"/>
    </row>
    <row r="6321" spans="2:11" ht="15" x14ac:dyDescent="0.4">
      <c r="B6321" s="89">
        <v>3158</v>
      </c>
      <c r="C6321" s="89">
        <v>3623</v>
      </c>
      <c r="D6321" s="20" t="s">
        <v>5983</v>
      </c>
      <c r="E6321" s="89">
        <v>57</v>
      </c>
      <c r="F6321" s="89" t="s">
        <v>13</v>
      </c>
      <c r="G6321" s="89" t="s">
        <v>29</v>
      </c>
      <c r="H6321" s="89"/>
      <c r="I6321" s="89"/>
      <c r="J6321" s="89">
        <v>1879</v>
      </c>
      <c r="K6321" s="91" t="s">
        <v>19</v>
      </c>
    </row>
    <row r="6322" spans="2:11" ht="15.4" thickBot="1" x14ac:dyDescent="0.45">
      <c r="B6322" s="90"/>
      <c r="C6322" s="90"/>
      <c r="D6322" s="48" t="s">
        <v>5984</v>
      </c>
      <c r="E6322" s="90"/>
      <c r="F6322" s="90"/>
      <c r="G6322" s="90"/>
      <c r="H6322" s="90"/>
      <c r="I6322" s="90"/>
      <c r="J6322" s="90"/>
      <c r="K6322" s="92"/>
    </row>
    <row r="6323" spans="2:11" ht="15" x14ac:dyDescent="0.4">
      <c r="B6323" s="89">
        <v>3159</v>
      </c>
      <c r="C6323" s="89">
        <v>3624</v>
      </c>
      <c r="D6323" s="20" t="s">
        <v>5985</v>
      </c>
      <c r="E6323" s="89">
        <v>96</v>
      </c>
      <c r="F6323" s="89" t="s">
        <v>13</v>
      </c>
      <c r="G6323" s="89" t="s">
        <v>936</v>
      </c>
      <c r="H6323" s="89"/>
      <c r="I6323" s="89"/>
      <c r="J6323" s="89">
        <v>2124</v>
      </c>
      <c r="K6323" s="91" t="s">
        <v>19</v>
      </c>
    </row>
    <row r="6324" spans="2:11" ht="15.4" thickBot="1" x14ac:dyDescent="0.45">
      <c r="B6324" s="90"/>
      <c r="C6324" s="90"/>
      <c r="D6324" s="48" t="s">
        <v>5986</v>
      </c>
      <c r="E6324" s="90"/>
      <c r="F6324" s="90"/>
      <c r="G6324" s="90"/>
      <c r="H6324" s="90"/>
      <c r="I6324" s="90"/>
      <c r="J6324" s="90"/>
      <c r="K6324" s="92"/>
    </row>
    <row r="6325" spans="2:11" ht="15" x14ac:dyDescent="0.4">
      <c r="B6325" s="89">
        <v>3160</v>
      </c>
      <c r="C6325" s="89">
        <v>3625</v>
      </c>
      <c r="D6325" s="20" t="s">
        <v>5987</v>
      </c>
      <c r="E6325" s="89">
        <v>73</v>
      </c>
      <c r="F6325" s="89" t="s">
        <v>13</v>
      </c>
      <c r="G6325" s="89" t="s">
        <v>32</v>
      </c>
      <c r="H6325" s="89"/>
      <c r="I6325" s="89"/>
      <c r="J6325" s="89">
        <v>2059</v>
      </c>
      <c r="K6325" s="91" t="s">
        <v>19</v>
      </c>
    </row>
    <row r="6326" spans="2:11" ht="15.4" thickBot="1" x14ac:dyDescent="0.45">
      <c r="B6326" s="90"/>
      <c r="C6326" s="90"/>
      <c r="D6326" s="48" t="s">
        <v>5988</v>
      </c>
      <c r="E6326" s="90"/>
      <c r="F6326" s="90"/>
      <c r="G6326" s="90"/>
      <c r="H6326" s="90"/>
      <c r="I6326" s="90"/>
      <c r="J6326" s="90"/>
      <c r="K6326" s="92"/>
    </row>
    <row r="6327" spans="2:11" ht="15" x14ac:dyDescent="0.4">
      <c r="B6327" s="89">
        <v>3161</v>
      </c>
      <c r="C6327" s="89">
        <v>3626</v>
      </c>
      <c r="D6327" s="20" t="s">
        <v>5989</v>
      </c>
      <c r="E6327" s="89">
        <v>38</v>
      </c>
      <c r="F6327" s="89" t="s">
        <v>13</v>
      </c>
      <c r="G6327" s="89" t="s">
        <v>79</v>
      </c>
      <c r="H6327" s="89"/>
      <c r="I6327" s="89"/>
      <c r="J6327" s="89">
        <v>2048</v>
      </c>
      <c r="K6327" s="91" t="s">
        <v>19</v>
      </c>
    </row>
    <row r="6328" spans="2:11" ht="15.4" thickBot="1" x14ac:dyDescent="0.45">
      <c r="B6328" s="90"/>
      <c r="C6328" s="90"/>
      <c r="D6328" s="48" t="s">
        <v>5990</v>
      </c>
      <c r="E6328" s="90"/>
      <c r="F6328" s="90"/>
      <c r="G6328" s="90"/>
      <c r="H6328" s="90"/>
      <c r="I6328" s="90"/>
      <c r="J6328" s="90"/>
      <c r="K6328" s="92"/>
    </row>
    <row r="6329" spans="2:11" ht="15" x14ac:dyDescent="0.4">
      <c r="B6329" s="89">
        <v>3162</v>
      </c>
      <c r="C6329" s="89">
        <v>3627</v>
      </c>
      <c r="D6329" s="20" t="s">
        <v>5991</v>
      </c>
      <c r="E6329" s="89">
        <v>92</v>
      </c>
      <c r="F6329" s="89" t="s">
        <v>13</v>
      </c>
      <c r="G6329" s="89" t="s">
        <v>79</v>
      </c>
      <c r="H6329" s="89"/>
      <c r="I6329" s="89"/>
      <c r="J6329" s="89">
        <v>2045</v>
      </c>
      <c r="K6329" s="91" t="s">
        <v>19</v>
      </c>
    </row>
    <row r="6330" spans="2:11" ht="15.4" thickBot="1" x14ac:dyDescent="0.45">
      <c r="B6330" s="90"/>
      <c r="C6330" s="90"/>
      <c r="D6330" s="48" t="s">
        <v>5992</v>
      </c>
      <c r="E6330" s="90"/>
      <c r="F6330" s="90"/>
      <c r="G6330" s="90"/>
      <c r="H6330" s="90"/>
      <c r="I6330" s="90"/>
      <c r="J6330" s="90"/>
      <c r="K6330" s="92"/>
    </row>
    <row r="6331" spans="2:11" ht="15" x14ac:dyDescent="0.4">
      <c r="B6331" s="89">
        <v>3163</v>
      </c>
      <c r="C6331" s="89">
        <v>3628</v>
      </c>
      <c r="D6331" s="20" t="s">
        <v>5993</v>
      </c>
      <c r="E6331" s="89">
        <v>76</v>
      </c>
      <c r="F6331" s="89" t="s">
        <v>13</v>
      </c>
      <c r="G6331" s="89" t="s">
        <v>32</v>
      </c>
      <c r="H6331" s="89"/>
      <c r="I6331" s="89"/>
      <c r="J6331" s="89">
        <v>2188</v>
      </c>
      <c r="K6331" s="91" t="s">
        <v>19</v>
      </c>
    </row>
    <row r="6332" spans="2:11" ht="15.4" thickBot="1" x14ac:dyDescent="0.45">
      <c r="B6332" s="90"/>
      <c r="C6332" s="90"/>
      <c r="D6332" s="48" t="s">
        <v>5994</v>
      </c>
      <c r="E6332" s="90"/>
      <c r="F6332" s="90"/>
      <c r="G6332" s="90"/>
      <c r="H6332" s="90"/>
      <c r="I6332" s="90"/>
      <c r="J6332" s="90"/>
      <c r="K6332" s="92"/>
    </row>
    <row r="6333" spans="2:11" ht="15" x14ac:dyDescent="0.4">
      <c r="B6333" s="89">
        <v>3164</v>
      </c>
      <c r="C6333" s="89">
        <v>3629</v>
      </c>
      <c r="D6333" s="20" t="s">
        <v>5995</v>
      </c>
      <c r="E6333" s="89" t="s">
        <v>510</v>
      </c>
      <c r="F6333" s="89" t="s">
        <v>57</v>
      </c>
      <c r="G6333" s="89" t="s">
        <v>79</v>
      </c>
      <c r="H6333" s="89">
        <f>7+9</f>
        <v>16</v>
      </c>
      <c r="I6333" s="89">
        <f>14-3</f>
        <v>11</v>
      </c>
      <c r="J6333" s="89">
        <v>2211</v>
      </c>
      <c r="K6333" s="91" t="s">
        <v>15</v>
      </c>
    </row>
    <row r="6334" spans="2:11" ht="15.4" thickBot="1" x14ac:dyDescent="0.45">
      <c r="B6334" s="90"/>
      <c r="C6334" s="90"/>
      <c r="D6334" s="48" t="s">
        <v>5996</v>
      </c>
      <c r="E6334" s="90"/>
      <c r="F6334" s="90"/>
      <c r="G6334" s="90"/>
      <c r="H6334" s="90"/>
      <c r="I6334" s="90"/>
      <c r="J6334" s="90"/>
      <c r="K6334" s="92"/>
    </row>
    <row r="6335" spans="2:11" ht="15" x14ac:dyDescent="0.4">
      <c r="B6335" s="89">
        <v>3165</v>
      </c>
      <c r="C6335" s="89">
        <v>4029</v>
      </c>
      <c r="D6335" s="20" t="s">
        <v>5997</v>
      </c>
      <c r="E6335" s="89" t="s">
        <v>158</v>
      </c>
      <c r="F6335" s="89" t="s">
        <v>13</v>
      </c>
      <c r="G6335" s="89" t="s">
        <v>39</v>
      </c>
      <c r="H6335" s="89"/>
      <c r="I6335" s="89"/>
      <c r="J6335" s="89">
        <v>2085</v>
      </c>
      <c r="K6335" s="91" t="s">
        <v>15</v>
      </c>
    </row>
    <row r="6336" spans="2:11" ht="15.4" thickBot="1" x14ac:dyDescent="0.45">
      <c r="B6336" s="90"/>
      <c r="C6336" s="90"/>
      <c r="D6336" s="48" t="s">
        <v>5998</v>
      </c>
      <c r="E6336" s="90"/>
      <c r="F6336" s="90"/>
      <c r="G6336" s="90"/>
      <c r="H6336" s="90"/>
      <c r="I6336" s="90"/>
      <c r="J6336" s="90"/>
      <c r="K6336" s="92"/>
    </row>
    <row r="6337" spans="2:11" ht="15" x14ac:dyDescent="0.4">
      <c r="B6337" s="89">
        <v>3166</v>
      </c>
      <c r="C6337" s="89">
        <v>3630</v>
      </c>
      <c r="D6337" s="20" t="s">
        <v>5999</v>
      </c>
      <c r="E6337" s="89" t="s">
        <v>13</v>
      </c>
      <c r="F6337" s="89" t="s">
        <v>13</v>
      </c>
      <c r="G6337" s="89" t="s">
        <v>39</v>
      </c>
      <c r="H6337" s="89"/>
      <c r="I6337" s="89"/>
      <c r="J6337" s="89">
        <v>2065</v>
      </c>
      <c r="K6337" s="91" t="s">
        <v>19</v>
      </c>
    </row>
    <row r="6338" spans="2:11" ht="15.4" thickBot="1" x14ac:dyDescent="0.45">
      <c r="B6338" s="90"/>
      <c r="C6338" s="90"/>
      <c r="D6338" s="48" t="s">
        <v>6000</v>
      </c>
      <c r="E6338" s="90"/>
      <c r="F6338" s="90"/>
      <c r="G6338" s="90"/>
      <c r="H6338" s="90"/>
      <c r="I6338" s="90"/>
      <c r="J6338" s="90"/>
      <c r="K6338" s="92"/>
    </row>
    <row r="6339" spans="2:11" ht="15" x14ac:dyDescent="0.4">
      <c r="B6339" s="89">
        <v>3167</v>
      </c>
      <c r="C6339" s="89">
        <v>3631</v>
      </c>
      <c r="D6339" s="20" t="s">
        <v>6001</v>
      </c>
      <c r="E6339" s="89">
        <v>74</v>
      </c>
      <c r="F6339" s="89" t="s">
        <v>13</v>
      </c>
      <c r="G6339" s="89" t="s">
        <v>29</v>
      </c>
      <c r="H6339" s="89"/>
      <c r="I6339" s="89"/>
      <c r="J6339" s="89">
        <v>2135</v>
      </c>
      <c r="K6339" s="91" t="s">
        <v>19</v>
      </c>
    </row>
    <row r="6340" spans="2:11" ht="15.4" thickBot="1" x14ac:dyDescent="0.45">
      <c r="B6340" s="90"/>
      <c r="C6340" s="90"/>
      <c r="D6340" s="48" t="s">
        <v>6002</v>
      </c>
      <c r="E6340" s="90"/>
      <c r="F6340" s="90"/>
      <c r="G6340" s="90"/>
      <c r="H6340" s="90"/>
      <c r="I6340" s="90"/>
      <c r="J6340" s="90"/>
      <c r="K6340" s="92"/>
    </row>
    <row r="6341" spans="2:11" ht="15" x14ac:dyDescent="0.4">
      <c r="B6341" s="89">
        <v>3168</v>
      </c>
      <c r="C6341" s="89">
        <v>3632</v>
      </c>
      <c r="D6341" s="20" t="s">
        <v>6003</v>
      </c>
      <c r="E6341" s="89" t="s">
        <v>189</v>
      </c>
      <c r="F6341" s="89" t="s">
        <v>13</v>
      </c>
      <c r="G6341" s="89" t="s">
        <v>29</v>
      </c>
      <c r="H6341" s="89"/>
      <c r="I6341" s="89"/>
      <c r="J6341" s="89">
        <v>1975</v>
      </c>
      <c r="K6341" s="91" t="s">
        <v>19</v>
      </c>
    </row>
    <row r="6342" spans="2:11" ht="15.4" thickBot="1" x14ac:dyDescent="0.45">
      <c r="B6342" s="90"/>
      <c r="C6342" s="90"/>
      <c r="D6342" s="48" t="s">
        <v>6004</v>
      </c>
      <c r="E6342" s="90"/>
      <c r="F6342" s="90"/>
      <c r="G6342" s="90"/>
      <c r="H6342" s="90"/>
      <c r="I6342" s="90"/>
      <c r="J6342" s="90"/>
      <c r="K6342" s="92"/>
    </row>
    <row r="6343" spans="2:11" ht="15" x14ac:dyDescent="0.4">
      <c r="B6343" s="89">
        <v>3169</v>
      </c>
      <c r="C6343" s="89">
        <v>3633</v>
      </c>
      <c r="D6343" s="20" t="s">
        <v>6005</v>
      </c>
      <c r="E6343" s="89" t="s">
        <v>13</v>
      </c>
      <c r="F6343" s="89" t="s">
        <v>13</v>
      </c>
      <c r="G6343" s="89" t="s">
        <v>39</v>
      </c>
      <c r="H6343" s="89"/>
      <c r="I6343" s="89"/>
      <c r="J6343" s="89">
        <v>2039</v>
      </c>
      <c r="K6343" s="91" t="s">
        <v>19</v>
      </c>
    </row>
    <row r="6344" spans="2:11" ht="15.4" thickBot="1" x14ac:dyDescent="0.45">
      <c r="B6344" s="90"/>
      <c r="C6344" s="90"/>
      <c r="D6344" s="48" t="s">
        <v>6006</v>
      </c>
      <c r="E6344" s="90"/>
      <c r="F6344" s="90"/>
      <c r="G6344" s="90"/>
      <c r="H6344" s="90"/>
      <c r="I6344" s="90"/>
      <c r="J6344" s="90"/>
      <c r="K6344" s="92"/>
    </row>
    <row r="6345" spans="2:11" ht="15" x14ac:dyDescent="0.4">
      <c r="B6345" s="89">
        <v>3170</v>
      </c>
      <c r="C6345" s="89">
        <v>3634</v>
      </c>
      <c r="D6345" s="20" t="s">
        <v>6007</v>
      </c>
      <c r="E6345" s="89">
        <v>62</v>
      </c>
      <c r="F6345" s="89" t="s">
        <v>13</v>
      </c>
      <c r="G6345" s="89" t="s">
        <v>29</v>
      </c>
      <c r="H6345" s="89"/>
      <c r="I6345" s="89"/>
      <c r="J6345" s="89">
        <v>2033</v>
      </c>
      <c r="K6345" s="91" t="s">
        <v>19</v>
      </c>
    </row>
    <row r="6346" spans="2:11" ht="15.4" thickBot="1" x14ac:dyDescent="0.45">
      <c r="B6346" s="90"/>
      <c r="C6346" s="90"/>
      <c r="D6346" s="48" t="s">
        <v>6008</v>
      </c>
      <c r="E6346" s="90"/>
      <c r="F6346" s="90"/>
      <c r="G6346" s="90"/>
      <c r="H6346" s="90"/>
      <c r="I6346" s="90"/>
      <c r="J6346" s="90"/>
      <c r="K6346" s="92"/>
    </row>
    <row r="6347" spans="2:11" ht="13.25" customHeight="1" x14ac:dyDescent="0.4">
      <c r="B6347" s="89">
        <v>3171</v>
      </c>
      <c r="C6347" s="89">
        <v>3635</v>
      </c>
      <c r="D6347" s="20" t="s">
        <v>6009</v>
      </c>
      <c r="E6347" s="89">
        <v>60</v>
      </c>
      <c r="F6347" s="89" t="s">
        <v>57</v>
      </c>
      <c r="G6347" s="89" t="s">
        <v>85</v>
      </c>
      <c r="H6347" s="89"/>
      <c r="I6347" s="89"/>
      <c r="J6347" s="89">
        <v>2142</v>
      </c>
      <c r="K6347" s="91" t="s">
        <v>19</v>
      </c>
    </row>
    <row r="6348" spans="2:11" ht="15.4" thickBot="1" x14ac:dyDescent="0.45">
      <c r="B6348" s="90"/>
      <c r="C6348" s="90"/>
      <c r="D6348" s="48" t="s">
        <v>6010</v>
      </c>
      <c r="E6348" s="90"/>
      <c r="F6348" s="90"/>
      <c r="G6348" s="90"/>
      <c r="H6348" s="90"/>
      <c r="I6348" s="90"/>
      <c r="J6348" s="90"/>
      <c r="K6348" s="92"/>
    </row>
    <row r="6349" spans="2:11" ht="13.25" customHeight="1" x14ac:dyDescent="0.4">
      <c r="B6349" s="89">
        <v>3172</v>
      </c>
      <c r="C6349" s="89">
        <v>4228</v>
      </c>
      <c r="D6349" s="20" t="s">
        <v>6516</v>
      </c>
      <c r="E6349" s="89">
        <v>62</v>
      </c>
      <c r="F6349" s="89"/>
      <c r="G6349" s="89" t="s">
        <v>32</v>
      </c>
      <c r="H6349" s="89">
        <v>8</v>
      </c>
      <c r="I6349" s="89">
        <v>-13</v>
      </c>
      <c r="J6349" s="89">
        <v>2087</v>
      </c>
      <c r="K6349" s="91" t="s">
        <v>15</v>
      </c>
    </row>
    <row r="6350" spans="2:11" ht="15.4" thickBot="1" x14ac:dyDescent="0.45">
      <c r="B6350" s="90"/>
      <c r="C6350" s="90"/>
      <c r="D6350" s="48" t="s">
        <v>6552</v>
      </c>
      <c r="E6350" s="90"/>
      <c r="F6350" s="90"/>
      <c r="G6350" s="90"/>
      <c r="H6350" s="90"/>
      <c r="I6350" s="90"/>
      <c r="J6350" s="90"/>
      <c r="K6350" s="92"/>
    </row>
    <row r="6351" spans="2:11" ht="13.25" customHeight="1" x14ac:dyDescent="0.4">
      <c r="B6351" s="89">
        <v>3173</v>
      </c>
      <c r="C6351" s="89">
        <v>3636</v>
      </c>
      <c r="D6351" s="20" t="s">
        <v>6011</v>
      </c>
      <c r="E6351" s="89" t="s">
        <v>13</v>
      </c>
      <c r="F6351" s="89" t="s">
        <v>13</v>
      </c>
      <c r="G6351" s="89" t="s">
        <v>32</v>
      </c>
      <c r="H6351" s="89"/>
      <c r="I6351" s="89"/>
      <c r="J6351" s="89">
        <v>2035</v>
      </c>
      <c r="K6351" s="91" t="s">
        <v>19</v>
      </c>
    </row>
    <row r="6352" spans="2:11" ht="15.4" thickBot="1" x14ac:dyDescent="0.45">
      <c r="B6352" s="90"/>
      <c r="C6352" s="90"/>
      <c r="D6352" s="48" t="s">
        <v>6012</v>
      </c>
      <c r="E6352" s="90"/>
      <c r="F6352" s="90"/>
      <c r="G6352" s="90"/>
      <c r="H6352" s="90"/>
      <c r="I6352" s="90"/>
      <c r="J6352" s="90"/>
      <c r="K6352" s="92"/>
    </row>
    <row r="6353" spans="2:11" ht="13.25" customHeight="1" x14ac:dyDescent="0.4">
      <c r="B6353" s="89">
        <v>3174</v>
      </c>
      <c r="C6353" s="89">
        <v>3637</v>
      </c>
      <c r="D6353" s="20" t="s">
        <v>6013</v>
      </c>
      <c r="E6353" s="89">
        <v>81</v>
      </c>
      <c r="F6353" s="89" t="s">
        <v>13</v>
      </c>
      <c r="G6353" s="89" t="s">
        <v>323</v>
      </c>
      <c r="H6353" s="89"/>
      <c r="I6353" s="89"/>
      <c r="J6353" s="89">
        <v>2078</v>
      </c>
      <c r="K6353" s="91" t="s">
        <v>19</v>
      </c>
    </row>
    <row r="6354" spans="2:11" ht="15.4" thickBot="1" x14ac:dyDescent="0.45">
      <c r="B6354" s="90"/>
      <c r="C6354" s="90"/>
      <c r="D6354" s="48" t="s">
        <v>6014</v>
      </c>
      <c r="E6354" s="90"/>
      <c r="F6354" s="90"/>
      <c r="G6354" s="90"/>
      <c r="H6354" s="90"/>
      <c r="I6354" s="90"/>
      <c r="J6354" s="90"/>
      <c r="K6354" s="92"/>
    </row>
    <row r="6355" spans="2:11" ht="13.25" customHeight="1" x14ac:dyDescent="0.4">
      <c r="B6355" s="89">
        <v>3175</v>
      </c>
      <c r="C6355" s="89">
        <v>3638</v>
      </c>
      <c r="D6355" s="20" t="s">
        <v>6015</v>
      </c>
      <c r="E6355" s="89" t="s">
        <v>13</v>
      </c>
      <c r="F6355" s="89" t="s">
        <v>13</v>
      </c>
      <c r="G6355" s="89" t="s">
        <v>277</v>
      </c>
      <c r="H6355" s="89"/>
      <c r="I6355" s="89"/>
      <c r="J6355" s="89">
        <v>1997</v>
      </c>
      <c r="K6355" s="91" t="s">
        <v>19</v>
      </c>
    </row>
    <row r="6356" spans="2:11" ht="15.4" thickBot="1" x14ac:dyDescent="0.45">
      <c r="B6356" s="90"/>
      <c r="C6356" s="90"/>
      <c r="D6356" s="48" t="s">
        <v>6016</v>
      </c>
      <c r="E6356" s="90"/>
      <c r="F6356" s="90"/>
      <c r="G6356" s="90"/>
      <c r="H6356" s="90"/>
      <c r="I6356" s="90"/>
      <c r="J6356" s="90"/>
      <c r="K6356" s="92"/>
    </row>
    <row r="6357" spans="2:11" ht="13.25" customHeight="1" x14ac:dyDescent="0.4">
      <c r="B6357" s="89">
        <v>3176</v>
      </c>
      <c r="C6357" s="89">
        <v>3639</v>
      </c>
      <c r="D6357" s="20" t="s">
        <v>6017</v>
      </c>
      <c r="E6357" s="89">
        <v>91</v>
      </c>
      <c r="F6357" s="89" t="s">
        <v>13</v>
      </c>
      <c r="G6357" s="89" t="s">
        <v>85</v>
      </c>
      <c r="H6357" s="89"/>
      <c r="I6357" s="89"/>
      <c r="J6357" s="89">
        <v>2045</v>
      </c>
      <c r="K6357" s="91" t="s">
        <v>19</v>
      </c>
    </row>
    <row r="6358" spans="2:11" ht="15.4" thickBot="1" x14ac:dyDescent="0.45">
      <c r="B6358" s="90"/>
      <c r="C6358" s="90"/>
      <c r="D6358" s="48" t="s">
        <v>6018</v>
      </c>
      <c r="E6358" s="90"/>
      <c r="F6358" s="90"/>
      <c r="G6358" s="90"/>
      <c r="H6358" s="90"/>
      <c r="I6358" s="90"/>
      <c r="J6358" s="90"/>
      <c r="K6358" s="92"/>
    </row>
    <row r="6359" spans="2:11" ht="13.25" customHeight="1" x14ac:dyDescent="0.4">
      <c r="B6359" s="89">
        <v>3177</v>
      </c>
      <c r="C6359" s="89">
        <v>3640</v>
      </c>
      <c r="D6359" s="20" t="s">
        <v>6019</v>
      </c>
      <c r="E6359" s="89">
        <v>68</v>
      </c>
      <c r="F6359" s="89" t="s">
        <v>13</v>
      </c>
      <c r="G6359" s="89" t="s">
        <v>29</v>
      </c>
      <c r="H6359" s="89"/>
      <c r="I6359" s="89"/>
      <c r="J6359" s="89">
        <v>2054</v>
      </c>
      <c r="K6359" s="91" t="s">
        <v>19</v>
      </c>
    </row>
    <row r="6360" spans="2:11" ht="15.4" thickBot="1" x14ac:dyDescent="0.45">
      <c r="B6360" s="90"/>
      <c r="C6360" s="90"/>
      <c r="D6360" s="48" t="s">
        <v>6020</v>
      </c>
      <c r="E6360" s="90"/>
      <c r="F6360" s="90"/>
      <c r="G6360" s="90"/>
      <c r="H6360" s="90"/>
      <c r="I6360" s="90"/>
      <c r="J6360" s="90"/>
      <c r="K6360" s="92"/>
    </row>
    <row r="6361" spans="2:11" ht="13.25" customHeight="1" x14ac:dyDescent="0.4">
      <c r="B6361" s="89">
        <v>3178</v>
      </c>
      <c r="C6361" s="89">
        <v>3641</v>
      </c>
      <c r="D6361" s="20" t="s">
        <v>6021</v>
      </c>
      <c r="E6361" s="89">
        <v>45</v>
      </c>
      <c r="F6361" s="89" t="s">
        <v>13</v>
      </c>
      <c r="G6361" s="89" t="s">
        <v>169</v>
      </c>
      <c r="H6361" s="89"/>
      <c r="I6361" s="89"/>
      <c r="J6361" s="89">
        <v>2062</v>
      </c>
      <c r="K6361" s="91" t="s">
        <v>19</v>
      </c>
    </row>
    <row r="6362" spans="2:11" ht="15.4" thickBot="1" x14ac:dyDescent="0.45">
      <c r="B6362" s="90"/>
      <c r="C6362" s="90"/>
      <c r="D6362" s="48" t="s">
        <v>6022</v>
      </c>
      <c r="E6362" s="90"/>
      <c r="F6362" s="90"/>
      <c r="G6362" s="90"/>
      <c r="H6362" s="90"/>
      <c r="I6362" s="90"/>
      <c r="J6362" s="90"/>
      <c r="K6362" s="92"/>
    </row>
    <row r="6363" spans="2:11" ht="15" x14ac:dyDescent="0.4">
      <c r="B6363" s="89">
        <v>3179</v>
      </c>
      <c r="C6363" s="89">
        <v>3642</v>
      </c>
      <c r="D6363" s="20" t="s">
        <v>6023</v>
      </c>
      <c r="E6363" s="89" t="s">
        <v>13</v>
      </c>
      <c r="F6363" s="89" t="s">
        <v>13</v>
      </c>
      <c r="G6363" s="89" t="s">
        <v>6024</v>
      </c>
      <c r="H6363" s="89"/>
      <c r="I6363" s="89"/>
      <c r="J6363" s="89">
        <v>2028</v>
      </c>
      <c r="K6363" s="91" t="s">
        <v>19</v>
      </c>
    </row>
    <row r="6364" spans="2:11" ht="15.4" thickBot="1" x14ac:dyDescent="0.45">
      <c r="B6364" s="90"/>
      <c r="C6364" s="90"/>
      <c r="D6364" s="48" t="s">
        <v>6025</v>
      </c>
      <c r="E6364" s="90"/>
      <c r="F6364" s="90"/>
      <c r="G6364" s="90"/>
      <c r="H6364" s="90"/>
      <c r="I6364" s="90"/>
      <c r="J6364" s="90"/>
      <c r="K6364" s="92"/>
    </row>
    <row r="6365" spans="2:11" ht="15" x14ac:dyDescent="0.4">
      <c r="B6365" s="89">
        <v>3180</v>
      </c>
      <c r="C6365" s="89">
        <v>3643</v>
      </c>
      <c r="D6365" s="20" t="s">
        <v>6026</v>
      </c>
      <c r="E6365" s="89" t="s">
        <v>13</v>
      </c>
      <c r="F6365" s="89" t="s">
        <v>13</v>
      </c>
      <c r="G6365" s="89" t="s">
        <v>469</v>
      </c>
      <c r="H6365" s="89"/>
      <c r="I6365" s="89"/>
      <c r="J6365" s="89">
        <v>2102</v>
      </c>
      <c r="K6365" s="91" t="s">
        <v>19</v>
      </c>
    </row>
    <row r="6366" spans="2:11" ht="15.4" thickBot="1" x14ac:dyDescent="0.45">
      <c r="B6366" s="90"/>
      <c r="C6366" s="90"/>
      <c r="D6366" s="48" t="s">
        <v>6027</v>
      </c>
      <c r="E6366" s="90"/>
      <c r="F6366" s="90"/>
      <c r="G6366" s="90"/>
      <c r="H6366" s="90"/>
      <c r="I6366" s="90"/>
      <c r="J6366" s="90"/>
      <c r="K6366" s="92"/>
    </row>
    <row r="6367" spans="2:11" ht="15" x14ac:dyDescent="0.4">
      <c r="B6367" s="89">
        <v>3181</v>
      </c>
      <c r="C6367" s="89">
        <v>4174</v>
      </c>
      <c r="D6367" s="20" t="s">
        <v>6427</v>
      </c>
      <c r="E6367" s="89" t="s">
        <v>13</v>
      </c>
      <c r="F6367" s="89" t="s">
        <v>13</v>
      </c>
      <c r="G6367" s="89" t="s">
        <v>2892</v>
      </c>
      <c r="H6367" s="89">
        <v>5</v>
      </c>
      <c r="I6367" s="89">
        <v>-12</v>
      </c>
      <c r="J6367" s="89">
        <v>2088</v>
      </c>
      <c r="K6367" s="91" t="s">
        <v>15</v>
      </c>
    </row>
    <row r="6368" spans="2:11" ht="15.4" thickBot="1" x14ac:dyDescent="0.45">
      <c r="B6368" s="90"/>
      <c r="C6368" s="90"/>
      <c r="D6368" s="48" t="s">
        <v>6431</v>
      </c>
      <c r="E6368" s="90"/>
      <c r="F6368" s="90"/>
      <c r="G6368" s="90"/>
      <c r="H6368" s="90"/>
      <c r="I6368" s="90"/>
      <c r="J6368" s="90"/>
      <c r="K6368" s="92"/>
    </row>
    <row r="6369" spans="2:11" ht="15" x14ac:dyDescent="0.4">
      <c r="B6369" s="89">
        <v>3182</v>
      </c>
      <c r="C6369" s="89">
        <v>4196</v>
      </c>
      <c r="D6369" s="20" t="s">
        <v>6465</v>
      </c>
      <c r="E6369" s="89" t="s">
        <v>2331</v>
      </c>
      <c r="F6369" s="89" t="s">
        <v>13</v>
      </c>
      <c r="G6369" s="89" t="s">
        <v>43</v>
      </c>
      <c r="H6369" s="89">
        <v>11</v>
      </c>
      <c r="I6369" s="89">
        <v>-43</v>
      </c>
      <c r="J6369" s="89">
        <v>2057</v>
      </c>
      <c r="K6369" s="91" t="s">
        <v>15</v>
      </c>
    </row>
    <row r="6370" spans="2:11" ht="15.4" thickBot="1" x14ac:dyDescent="0.45">
      <c r="B6370" s="90"/>
      <c r="C6370" s="90"/>
      <c r="D6370" s="48" t="s">
        <v>6486</v>
      </c>
      <c r="E6370" s="90"/>
      <c r="F6370" s="90"/>
      <c r="G6370" s="90"/>
      <c r="H6370" s="90"/>
      <c r="I6370" s="90"/>
      <c r="J6370" s="90"/>
      <c r="K6370" s="92"/>
    </row>
    <row r="6371" spans="2:11" ht="15" x14ac:dyDescent="0.4">
      <c r="B6371" s="89">
        <v>3183</v>
      </c>
      <c r="C6371" s="89">
        <v>3644</v>
      </c>
      <c r="D6371" s="20" t="s">
        <v>6028</v>
      </c>
      <c r="E6371" s="89" t="s">
        <v>203</v>
      </c>
      <c r="F6371" s="89" t="s">
        <v>13</v>
      </c>
      <c r="G6371" s="89" t="s">
        <v>32</v>
      </c>
      <c r="H6371" s="89">
        <v>8</v>
      </c>
      <c r="I6371" s="89">
        <v>2</v>
      </c>
      <c r="J6371" s="89">
        <v>2103</v>
      </c>
      <c r="K6371" s="91" t="s">
        <v>15</v>
      </c>
    </row>
    <row r="6372" spans="2:11" ht="15.4" thickBot="1" x14ac:dyDescent="0.45">
      <c r="B6372" s="90"/>
      <c r="C6372" s="90"/>
      <c r="D6372" s="48" t="s">
        <v>6029</v>
      </c>
      <c r="E6372" s="90"/>
      <c r="F6372" s="90"/>
      <c r="G6372" s="90"/>
      <c r="H6372" s="90"/>
      <c r="I6372" s="90"/>
      <c r="J6372" s="90"/>
      <c r="K6372" s="92"/>
    </row>
    <row r="6373" spans="2:11" ht="15" x14ac:dyDescent="0.4">
      <c r="B6373" s="89">
        <v>3184</v>
      </c>
      <c r="C6373" s="89">
        <v>3645</v>
      </c>
      <c r="D6373" s="20" t="s">
        <v>6030</v>
      </c>
      <c r="E6373" s="89">
        <v>94</v>
      </c>
      <c r="F6373" s="89" t="s">
        <v>13</v>
      </c>
      <c r="G6373" s="89" t="s">
        <v>29</v>
      </c>
      <c r="H6373" s="89"/>
      <c r="I6373" s="89"/>
      <c r="J6373" s="89">
        <v>2150</v>
      </c>
      <c r="K6373" s="91" t="s">
        <v>19</v>
      </c>
    </row>
    <row r="6374" spans="2:11" ht="15.4" thickBot="1" x14ac:dyDescent="0.45">
      <c r="B6374" s="90"/>
      <c r="C6374" s="90"/>
      <c r="D6374" s="48" t="s">
        <v>6031</v>
      </c>
      <c r="E6374" s="90"/>
      <c r="F6374" s="90"/>
      <c r="G6374" s="90"/>
      <c r="H6374" s="90"/>
      <c r="I6374" s="90"/>
      <c r="J6374" s="90"/>
      <c r="K6374" s="92"/>
    </row>
    <row r="6375" spans="2:11" ht="15" x14ac:dyDescent="0.4">
      <c r="B6375" s="89">
        <v>3185</v>
      </c>
      <c r="C6375" s="89">
        <v>3808</v>
      </c>
      <c r="D6375" s="20" t="s">
        <v>6032</v>
      </c>
      <c r="E6375" s="89" t="s">
        <v>6033</v>
      </c>
      <c r="F6375" s="89" t="s">
        <v>13</v>
      </c>
      <c r="G6375" s="89" t="s">
        <v>29</v>
      </c>
      <c r="H6375" s="89"/>
      <c r="I6375" s="89"/>
      <c r="J6375" s="89">
        <v>2061</v>
      </c>
      <c r="K6375" s="91" t="s">
        <v>15</v>
      </c>
    </row>
    <row r="6376" spans="2:11" ht="15.4" thickBot="1" x14ac:dyDescent="0.45">
      <c r="B6376" s="90"/>
      <c r="C6376" s="90"/>
      <c r="D6376" s="48" t="s">
        <v>6034</v>
      </c>
      <c r="E6376" s="90"/>
      <c r="F6376" s="90"/>
      <c r="G6376" s="90"/>
      <c r="H6376" s="90"/>
      <c r="I6376" s="90"/>
      <c r="J6376" s="90"/>
      <c r="K6376" s="92"/>
    </row>
    <row r="6377" spans="2:11" ht="15" x14ac:dyDescent="0.4">
      <c r="B6377" s="89">
        <v>3186</v>
      </c>
      <c r="C6377" s="89">
        <v>3809</v>
      </c>
      <c r="D6377" s="20" t="s">
        <v>6035</v>
      </c>
      <c r="E6377" s="89" t="s">
        <v>13</v>
      </c>
      <c r="F6377" s="89" t="s">
        <v>13</v>
      </c>
      <c r="G6377" s="89" t="s">
        <v>85</v>
      </c>
      <c r="H6377" s="89"/>
      <c r="I6377" s="89"/>
      <c r="J6377" s="89">
        <v>2100</v>
      </c>
      <c r="K6377" s="91" t="s">
        <v>19</v>
      </c>
    </row>
    <row r="6378" spans="2:11" ht="15.4" thickBot="1" x14ac:dyDescent="0.45">
      <c r="B6378" s="90"/>
      <c r="C6378" s="90"/>
      <c r="D6378" s="48" t="s">
        <v>6036</v>
      </c>
      <c r="E6378" s="90"/>
      <c r="F6378" s="90"/>
      <c r="G6378" s="90"/>
      <c r="H6378" s="90"/>
      <c r="I6378" s="90"/>
      <c r="J6378" s="90"/>
      <c r="K6378" s="92"/>
    </row>
    <row r="6379" spans="2:11" ht="15" x14ac:dyDescent="0.4">
      <c r="B6379" s="89">
        <v>3187</v>
      </c>
      <c r="C6379" s="89">
        <v>4005</v>
      </c>
      <c r="D6379" s="20" t="s">
        <v>6037</v>
      </c>
      <c r="E6379" s="89" t="s">
        <v>49</v>
      </c>
      <c r="F6379" s="89" t="s">
        <v>13</v>
      </c>
      <c r="G6379" s="89" t="s">
        <v>43</v>
      </c>
      <c r="H6379" s="89"/>
      <c r="I6379" s="89"/>
      <c r="J6379" s="89">
        <v>2061</v>
      </c>
      <c r="K6379" s="91" t="s">
        <v>15</v>
      </c>
    </row>
    <row r="6380" spans="2:11" ht="15.4" thickBot="1" x14ac:dyDescent="0.45">
      <c r="B6380" s="90"/>
      <c r="C6380" s="90"/>
      <c r="D6380" s="48" t="s">
        <v>6038</v>
      </c>
      <c r="E6380" s="90"/>
      <c r="F6380" s="90"/>
      <c r="G6380" s="90"/>
      <c r="H6380" s="90"/>
      <c r="I6380" s="90"/>
      <c r="J6380" s="90"/>
      <c r="K6380" s="92"/>
    </row>
    <row r="6381" spans="2:11" ht="15" x14ac:dyDescent="0.4">
      <c r="B6381" s="89">
        <v>3188</v>
      </c>
      <c r="C6381" s="89">
        <v>3646</v>
      </c>
      <c r="D6381" s="20" t="s">
        <v>6039</v>
      </c>
      <c r="E6381" s="89">
        <v>77</v>
      </c>
      <c r="F6381" s="89" t="s">
        <v>13</v>
      </c>
      <c r="G6381" s="89" t="s">
        <v>32</v>
      </c>
      <c r="H6381" s="89"/>
      <c r="I6381" s="89"/>
      <c r="J6381" s="89">
        <v>2057</v>
      </c>
      <c r="K6381" s="91" t="s">
        <v>19</v>
      </c>
    </row>
    <row r="6382" spans="2:11" ht="15.4" thickBot="1" x14ac:dyDescent="0.45">
      <c r="B6382" s="90"/>
      <c r="C6382" s="90"/>
      <c r="D6382" s="48" t="s">
        <v>6040</v>
      </c>
      <c r="E6382" s="90"/>
      <c r="F6382" s="90"/>
      <c r="G6382" s="90"/>
      <c r="H6382" s="90"/>
      <c r="I6382" s="90"/>
      <c r="J6382" s="90"/>
      <c r="K6382" s="92"/>
    </row>
    <row r="6383" spans="2:11" ht="15" x14ac:dyDescent="0.4">
      <c r="B6383" s="89">
        <v>3189</v>
      </c>
      <c r="C6383" s="89">
        <v>3647</v>
      </c>
      <c r="D6383" s="20" t="s">
        <v>6041</v>
      </c>
      <c r="E6383" s="89" t="s">
        <v>13</v>
      </c>
      <c r="F6383" s="89" t="s">
        <v>13</v>
      </c>
      <c r="G6383" s="89" t="s">
        <v>79</v>
      </c>
      <c r="H6383" s="89"/>
      <c r="I6383" s="89"/>
      <c r="J6383" s="89">
        <v>2065</v>
      </c>
      <c r="K6383" s="91" t="s">
        <v>19</v>
      </c>
    </row>
    <row r="6384" spans="2:11" ht="15.4" thickBot="1" x14ac:dyDescent="0.45">
      <c r="B6384" s="90"/>
      <c r="C6384" s="90"/>
      <c r="D6384" s="48" t="s">
        <v>6042</v>
      </c>
      <c r="E6384" s="90"/>
      <c r="F6384" s="90"/>
      <c r="G6384" s="90"/>
      <c r="H6384" s="90"/>
      <c r="I6384" s="90"/>
      <c r="J6384" s="90"/>
      <c r="K6384" s="92"/>
    </row>
    <row r="6385" spans="2:11" ht="15" x14ac:dyDescent="0.4">
      <c r="B6385" s="89">
        <v>3190</v>
      </c>
      <c r="C6385" s="89">
        <v>3648</v>
      </c>
      <c r="D6385" s="20" t="s">
        <v>6043</v>
      </c>
      <c r="E6385" s="89">
        <v>93</v>
      </c>
      <c r="F6385" s="89" t="s">
        <v>13</v>
      </c>
      <c r="G6385" s="89" t="s">
        <v>32</v>
      </c>
      <c r="H6385" s="89"/>
      <c r="I6385" s="89"/>
      <c r="J6385" s="89">
        <v>2040</v>
      </c>
      <c r="K6385" s="91" t="s">
        <v>19</v>
      </c>
    </row>
    <row r="6386" spans="2:11" ht="15.4" thickBot="1" x14ac:dyDescent="0.45">
      <c r="B6386" s="90"/>
      <c r="C6386" s="90"/>
      <c r="D6386" s="48" t="s">
        <v>6044</v>
      </c>
      <c r="E6386" s="90"/>
      <c r="F6386" s="90"/>
      <c r="G6386" s="90"/>
      <c r="H6386" s="90"/>
      <c r="I6386" s="90"/>
      <c r="J6386" s="90"/>
      <c r="K6386" s="92"/>
    </row>
    <row r="6387" spans="2:11" ht="15" x14ac:dyDescent="0.4">
      <c r="B6387" s="89">
        <v>3191</v>
      </c>
      <c r="C6387" s="89">
        <v>3649</v>
      </c>
      <c r="D6387" s="20" t="s">
        <v>6045</v>
      </c>
      <c r="E6387" s="89" t="s">
        <v>13</v>
      </c>
      <c r="F6387" s="89" t="s">
        <v>13</v>
      </c>
      <c r="G6387" s="89" t="s">
        <v>79</v>
      </c>
      <c r="H6387" s="89"/>
      <c r="I6387" s="89"/>
      <c r="J6387" s="89">
        <v>2030</v>
      </c>
      <c r="K6387" s="91" t="s">
        <v>19</v>
      </c>
    </row>
    <row r="6388" spans="2:11" ht="15.4" thickBot="1" x14ac:dyDescent="0.45">
      <c r="B6388" s="90"/>
      <c r="C6388" s="90"/>
      <c r="D6388" s="48" t="s">
        <v>6046</v>
      </c>
      <c r="E6388" s="90"/>
      <c r="F6388" s="90"/>
      <c r="G6388" s="90"/>
      <c r="H6388" s="90"/>
      <c r="I6388" s="90"/>
      <c r="J6388" s="90"/>
      <c r="K6388" s="92"/>
    </row>
    <row r="6389" spans="2:11" ht="15" x14ac:dyDescent="0.4">
      <c r="B6389" s="89">
        <v>3192</v>
      </c>
      <c r="C6389" s="89">
        <v>4221</v>
      </c>
      <c r="D6389" s="20" t="s">
        <v>6558</v>
      </c>
      <c r="E6389" s="89">
        <v>11</v>
      </c>
      <c r="F6389" s="89"/>
      <c r="G6389" s="89" t="s">
        <v>29</v>
      </c>
      <c r="H6389" s="89">
        <v>11</v>
      </c>
      <c r="I6389" s="89">
        <v>-8</v>
      </c>
      <c r="J6389" s="89">
        <v>2092</v>
      </c>
      <c r="K6389" s="91" t="s">
        <v>15</v>
      </c>
    </row>
    <row r="6390" spans="2:11" ht="15.4" thickBot="1" x14ac:dyDescent="0.45">
      <c r="B6390" s="90"/>
      <c r="C6390" s="90"/>
      <c r="D6390" s="48" t="s">
        <v>6510</v>
      </c>
      <c r="E6390" s="90"/>
      <c r="F6390" s="90"/>
      <c r="G6390" s="90"/>
      <c r="H6390" s="90"/>
      <c r="I6390" s="90"/>
      <c r="J6390" s="90"/>
      <c r="K6390" s="92"/>
    </row>
    <row r="6391" spans="2:11" ht="15" x14ac:dyDescent="0.4">
      <c r="B6391" s="89">
        <v>3193</v>
      </c>
      <c r="C6391" s="89">
        <v>3650</v>
      </c>
      <c r="D6391" s="20" t="s">
        <v>6047</v>
      </c>
      <c r="E6391" s="89" t="s">
        <v>13</v>
      </c>
      <c r="F6391" s="89" t="s">
        <v>13</v>
      </c>
      <c r="G6391" s="89" t="s">
        <v>29</v>
      </c>
      <c r="H6391" s="89"/>
      <c r="I6391" s="89"/>
      <c r="J6391" s="89">
        <v>1943</v>
      </c>
      <c r="K6391" s="91" t="s">
        <v>19</v>
      </c>
    </row>
    <row r="6392" spans="2:11" ht="15.4" thickBot="1" x14ac:dyDescent="0.45">
      <c r="B6392" s="90"/>
      <c r="C6392" s="90"/>
      <c r="D6392" s="48" t="s">
        <v>6048</v>
      </c>
      <c r="E6392" s="90"/>
      <c r="F6392" s="90"/>
      <c r="G6392" s="90"/>
      <c r="H6392" s="90"/>
      <c r="I6392" s="90"/>
      <c r="J6392" s="90"/>
      <c r="K6392" s="92"/>
    </row>
    <row r="6393" spans="2:11" ht="15" x14ac:dyDescent="0.4">
      <c r="B6393" s="89">
        <v>3194</v>
      </c>
      <c r="C6393" s="89">
        <v>3651</v>
      </c>
      <c r="D6393" s="20" t="s">
        <v>6049</v>
      </c>
      <c r="E6393" s="89" t="s">
        <v>13</v>
      </c>
      <c r="F6393" s="89" t="s">
        <v>13</v>
      </c>
      <c r="G6393" s="89" t="s">
        <v>39</v>
      </c>
      <c r="H6393" s="89"/>
      <c r="I6393" s="89"/>
      <c r="J6393" s="89">
        <v>2083</v>
      </c>
      <c r="K6393" s="91" t="s">
        <v>19</v>
      </c>
    </row>
    <row r="6394" spans="2:11" ht="15.4" thickBot="1" x14ac:dyDescent="0.45">
      <c r="B6394" s="90"/>
      <c r="C6394" s="90"/>
      <c r="D6394" s="48" t="s">
        <v>6050</v>
      </c>
      <c r="E6394" s="90"/>
      <c r="F6394" s="90"/>
      <c r="G6394" s="90"/>
      <c r="H6394" s="90"/>
      <c r="I6394" s="90"/>
      <c r="J6394" s="90"/>
      <c r="K6394" s="92"/>
    </row>
    <row r="6395" spans="2:11" ht="15" x14ac:dyDescent="0.4">
      <c r="B6395" s="89">
        <v>3195</v>
      </c>
      <c r="C6395" s="89">
        <v>3652</v>
      </c>
      <c r="D6395" s="20" t="s">
        <v>6051</v>
      </c>
      <c r="E6395" s="89">
        <v>50</v>
      </c>
      <c r="F6395" s="89" t="s">
        <v>13</v>
      </c>
      <c r="G6395" s="89" t="s">
        <v>39</v>
      </c>
      <c r="H6395" s="89"/>
      <c r="I6395" s="89"/>
      <c r="J6395" s="89">
        <v>2019</v>
      </c>
      <c r="K6395" s="91" t="s">
        <v>19</v>
      </c>
    </row>
    <row r="6396" spans="2:11" ht="15.4" thickBot="1" x14ac:dyDescent="0.45">
      <c r="B6396" s="90"/>
      <c r="C6396" s="90"/>
      <c r="D6396" s="48" t="s">
        <v>6052</v>
      </c>
      <c r="E6396" s="90"/>
      <c r="F6396" s="90"/>
      <c r="G6396" s="90"/>
      <c r="H6396" s="90"/>
      <c r="I6396" s="90"/>
      <c r="J6396" s="90"/>
      <c r="K6396" s="92"/>
    </row>
    <row r="6397" spans="2:11" ht="15" x14ac:dyDescent="0.4">
      <c r="B6397" s="89">
        <v>3196</v>
      </c>
      <c r="C6397" s="89">
        <v>3653</v>
      </c>
      <c r="D6397" s="20" t="s">
        <v>6053</v>
      </c>
      <c r="E6397" s="89" t="s">
        <v>13</v>
      </c>
      <c r="F6397" s="89" t="s">
        <v>13</v>
      </c>
      <c r="G6397" s="89" t="s">
        <v>103</v>
      </c>
      <c r="H6397" s="89"/>
      <c r="I6397" s="89"/>
      <c r="J6397" s="89">
        <v>2047</v>
      </c>
      <c r="K6397" s="91" t="s">
        <v>19</v>
      </c>
    </row>
    <row r="6398" spans="2:11" ht="15.4" thickBot="1" x14ac:dyDescent="0.45">
      <c r="B6398" s="90"/>
      <c r="C6398" s="90"/>
      <c r="D6398" s="48" t="s">
        <v>6054</v>
      </c>
      <c r="E6398" s="90"/>
      <c r="F6398" s="90"/>
      <c r="G6398" s="90"/>
      <c r="H6398" s="90"/>
      <c r="I6398" s="90"/>
      <c r="J6398" s="90"/>
      <c r="K6398" s="92"/>
    </row>
    <row r="6399" spans="2:11" ht="15" x14ac:dyDescent="0.4">
      <c r="B6399" s="89">
        <v>3197</v>
      </c>
      <c r="C6399" s="89">
        <v>3901</v>
      </c>
      <c r="D6399" s="20" t="s">
        <v>6055</v>
      </c>
      <c r="E6399" s="89" t="s">
        <v>652</v>
      </c>
      <c r="F6399" s="89" t="s">
        <v>13</v>
      </c>
      <c r="G6399" s="89" t="s">
        <v>29</v>
      </c>
      <c r="H6399" s="89"/>
      <c r="I6399" s="89"/>
      <c r="J6399" s="89">
        <v>2064</v>
      </c>
      <c r="K6399" s="91" t="s">
        <v>19</v>
      </c>
    </row>
    <row r="6400" spans="2:11" ht="15.4" thickBot="1" x14ac:dyDescent="0.45">
      <c r="B6400" s="90"/>
      <c r="C6400" s="90"/>
      <c r="D6400" s="48" t="s">
        <v>6056</v>
      </c>
      <c r="E6400" s="90"/>
      <c r="F6400" s="90"/>
      <c r="G6400" s="90"/>
      <c r="H6400" s="90"/>
      <c r="I6400" s="90"/>
      <c r="J6400" s="90"/>
      <c r="K6400" s="92"/>
    </row>
    <row r="6401" spans="2:11" ht="15" x14ac:dyDescent="0.4">
      <c r="B6401" s="89">
        <v>3198</v>
      </c>
      <c r="C6401" s="89">
        <v>3893</v>
      </c>
      <c r="D6401" s="20" t="s">
        <v>6057</v>
      </c>
      <c r="E6401" s="89" t="s">
        <v>1040</v>
      </c>
      <c r="F6401" s="89" t="s">
        <v>13</v>
      </c>
      <c r="G6401" s="89" t="s">
        <v>29</v>
      </c>
      <c r="H6401" s="89"/>
      <c r="I6401" s="89"/>
      <c r="J6401" s="89">
        <v>2042</v>
      </c>
      <c r="K6401" s="91" t="s">
        <v>19</v>
      </c>
    </row>
    <row r="6402" spans="2:11" ht="15.4" thickBot="1" x14ac:dyDescent="0.45">
      <c r="B6402" s="90"/>
      <c r="C6402" s="90"/>
      <c r="D6402" s="48" t="s">
        <v>6058</v>
      </c>
      <c r="E6402" s="90"/>
      <c r="F6402" s="90"/>
      <c r="G6402" s="90"/>
      <c r="H6402" s="90"/>
      <c r="I6402" s="90"/>
      <c r="J6402" s="90"/>
      <c r="K6402" s="92"/>
    </row>
    <row r="6403" spans="2:11" ht="15" x14ac:dyDescent="0.4">
      <c r="B6403" s="89">
        <v>3199</v>
      </c>
      <c r="C6403" s="89">
        <v>3810</v>
      </c>
      <c r="D6403" s="20" t="s">
        <v>6059</v>
      </c>
      <c r="E6403" s="89">
        <v>95</v>
      </c>
      <c r="F6403" s="89" t="s">
        <v>13</v>
      </c>
      <c r="G6403" s="89" t="s">
        <v>494</v>
      </c>
      <c r="H6403" s="89"/>
      <c r="I6403" s="89"/>
      <c r="J6403" s="89">
        <v>2106</v>
      </c>
      <c r="K6403" s="91" t="s">
        <v>15</v>
      </c>
    </row>
    <row r="6404" spans="2:11" ht="15.4" thickBot="1" x14ac:dyDescent="0.45">
      <c r="B6404" s="90"/>
      <c r="C6404" s="90"/>
      <c r="D6404" s="48" t="s">
        <v>6060</v>
      </c>
      <c r="E6404" s="90"/>
      <c r="F6404" s="90"/>
      <c r="G6404" s="90"/>
      <c r="H6404" s="90"/>
      <c r="I6404" s="90"/>
      <c r="J6404" s="90"/>
      <c r="K6404" s="92"/>
    </row>
    <row r="6405" spans="2:11" ht="15" x14ac:dyDescent="0.4">
      <c r="B6405" s="89">
        <v>3200</v>
      </c>
      <c r="C6405" s="89">
        <v>3811</v>
      </c>
      <c r="D6405" s="20" t="s">
        <v>6061</v>
      </c>
      <c r="E6405" s="89">
        <v>70</v>
      </c>
      <c r="F6405" s="89" t="s">
        <v>13</v>
      </c>
      <c r="G6405" s="89" t="s">
        <v>494</v>
      </c>
      <c r="H6405" s="89">
        <v>9</v>
      </c>
      <c r="I6405" s="89">
        <v>-15</v>
      </c>
      <c r="J6405" s="89">
        <v>2002</v>
      </c>
      <c r="K6405" s="91" t="s">
        <v>15</v>
      </c>
    </row>
    <row r="6406" spans="2:11" ht="15.4" thickBot="1" x14ac:dyDescent="0.45">
      <c r="B6406" s="90"/>
      <c r="C6406" s="90"/>
      <c r="D6406" s="48" t="s">
        <v>6062</v>
      </c>
      <c r="E6406" s="90"/>
      <c r="F6406" s="90"/>
      <c r="G6406" s="90"/>
      <c r="H6406" s="90"/>
      <c r="I6406" s="90"/>
      <c r="J6406" s="90"/>
      <c r="K6406" s="92"/>
    </row>
    <row r="6407" spans="2:11" ht="15" x14ac:dyDescent="0.4">
      <c r="B6407" s="89">
        <v>3201</v>
      </c>
      <c r="C6407" s="89">
        <v>3654</v>
      </c>
      <c r="D6407" s="20" t="s">
        <v>6063</v>
      </c>
      <c r="E6407" s="89" t="s">
        <v>13</v>
      </c>
      <c r="F6407" s="89" t="s">
        <v>13</v>
      </c>
      <c r="G6407" s="89" t="s">
        <v>39</v>
      </c>
      <c r="H6407" s="89"/>
      <c r="I6407" s="89"/>
      <c r="J6407" s="89">
        <v>2120</v>
      </c>
      <c r="K6407" s="91" t="s">
        <v>19</v>
      </c>
    </row>
    <row r="6408" spans="2:11" ht="15.4" thickBot="1" x14ac:dyDescent="0.45">
      <c r="B6408" s="90"/>
      <c r="C6408" s="90"/>
      <c r="D6408" s="48" t="s">
        <v>6064</v>
      </c>
      <c r="E6408" s="90"/>
      <c r="F6408" s="90"/>
      <c r="G6408" s="90"/>
      <c r="H6408" s="90"/>
      <c r="I6408" s="90"/>
      <c r="J6408" s="90"/>
      <c r="K6408" s="92"/>
    </row>
    <row r="6409" spans="2:11" ht="15" x14ac:dyDescent="0.4">
      <c r="B6409" s="89">
        <v>3202</v>
      </c>
      <c r="C6409" s="89">
        <v>3655</v>
      </c>
      <c r="D6409" s="20" t="s">
        <v>6065</v>
      </c>
      <c r="E6409" s="89" t="s">
        <v>13</v>
      </c>
      <c r="F6409" s="89" t="s">
        <v>13</v>
      </c>
      <c r="G6409" s="89" t="s">
        <v>292</v>
      </c>
      <c r="H6409" s="89"/>
      <c r="I6409" s="89"/>
      <c r="J6409" s="89">
        <v>2033</v>
      </c>
      <c r="K6409" s="91" t="s">
        <v>19</v>
      </c>
    </row>
    <row r="6410" spans="2:11" ht="15.4" thickBot="1" x14ac:dyDescent="0.45">
      <c r="B6410" s="90"/>
      <c r="C6410" s="90"/>
      <c r="D6410" s="48" t="s">
        <v>6066</v>
      </c>
      <c r="E6410" s="90"/>
      <c r="F6410" s="90"/>
      <c r="G6410" s="90"/>
      <c r="H6410" s="90"/>
      <c r="I6410" s="90"/>
      <c r="J6410" s="90"/>
      <c r="K6410" s="92"/>
    </row>
    <row r="6411" spans="2:11" ht="15" x14ac:dyDescent="0.4">
      <c r="B6411" s="89">
        <v>3203</v>
      </c>
      <c r="C6411" s="89">
        <v>3656</v>
      </c>
      <c r="D6411" s="20" t="s">
        <v>6067</v>
      </c>
      <c r="E6411" s="89">
        <v>80</v>
      </c>
      <c r="F6411" s="89" t="s">
        <v>13</v>
      </c>
      <c r="G6411" s="89" t="s">
        <v>32</v>
      </c>
      <c r="H6411" s="89"/>
      <c r="I6411" s="89"/>
      <c r="J6411" s="89">
        <v>2068</v>
      </c>
      <c r="K6411" s="91" t="s">
        <v>19</v>
      </c>
    </row>
    <row r="6412" spans="2:11" ht="15.4" thickBot="1" x14ac:dyDescent="0.45">
      <c r="B6412" s="90"/>
      <c r="C6412" s="90"/>
      <c r="D6412" s="48" t="s">
        <v>6068</v>
      </c>
      <c r="E6412" s="90"/>
      <c r="F6412" s="90"/>
      <c r="G6412" s="90"/>
      <c r="H6412" s="90"/>
      <c r="I6412" s="90"/>
      <c r="J6412" s="90"/>
      <c r="K6412" s="92"/>
    </row>
    <row r="6413" spans="2:11" ht="15" x14ac:dyDescent="0.4">
      <c r="B6413" s="89">
        <v>3204</v>
      </c>
      <c r="C6413" s="89">
        <v>4018</v>
      </c>
      <c r="D6413" s="20" t="s">
        <v>6069</v>
      </c>
      <c r="E6413" s="89" t="s">
        <v>203</v>
      </c>
      <c r="F6413" s="89" t="s">
        <v>13</v>
      </c>
      <c r="G6413" s="89" t="s">
        <v>29</v>
      </c>
      <c r="H6413" s="89">
        <f>9+11</f>
        <v>20</v>
      </c>
      <c r="I6413" s="89">
        <f>8+6</f>
        <v>14</v>
      </c>
      <c r="J6413" s="89">
        <v>2176</v>
      </c>
      <c r="K6413" s="91" t="s">
        <v>15</v>
      </c>
    </row>
    <row r="6414" spans="2:11" ht="15.4" thickBot="1" x14ac:dyDescent="0.45">
      <c r="B6414" s="90"/>
      <c r="C6414" s="90"/>
      <c r="D6414" s="48" t="s">
        <v>6070</v>
      </c>
      <c r="E6414" s="90"/>
      <c r="F6414" s="90"/>
      <c r="G6414" s="90"/>
      <c r="H6414" s="90"/>
      <c r="I6414" s="90"/>
      <c r="J6414" s="90"/>
      <c r="K6414" s="92"/>
    </row>
    <row r="6415" spans="2:11" ht="15" x14ac:dyDescent="0.4">
      <c r="B6415" s="89">
        <v>3205</v>
      </c>
      <c r="C6415" s="89">
        <v>3657</v>
      </c>
      <c r="D6415" s="20" t="s">
        <v>6071</v>
      </c>
      <c r="E6415" s="89">
        <v>75</v>
      </c>
      <c r="F6415" s="89" t="s">
        <v>13</v>
      </c>
      <c r="G6415" s="89" t="s">
        <v>32</v>
      </c>
      <c r="H6415" s="89"/>
      <c r="I6415" s="89"/>
      <c r="J6415" s="89">
        <v>2258</v>
      </c>
      <c r="K6415" s="91" t="s">
        <v>19</v>
      </c>
    </row>
    <row r="6416" spans="2:11" ht="15.4" thickBot="1" x14ac:dyDescent="0.45">
      <c r="B6416" s="90"/>
      <c r="C6416" s="90"/>
      <c r="D6416" s="48" t="s">
        <v>6072</v>
      </c>
      <c r="E6416" s="90"/>
      <c r="F6416" s="90"/>
      <c r="G6416" s="90"/>
      <c r="H6416" s="90"/>
      <c r="I6416" s="90"/>
      <c r="J6416" s="90"/>
      <c r="K6416" s="92"/>
    </row>
    <row r="6417" spans="2:11" ht="15" x14ac:dyDescent="0.4">
      <c r="B6417" s="89">
        <v>3206</v>
      </c>
      <c r="C6417" s="89">
        <v>3658</v>
      </c>
      <c r="D6417" s="20" t="s">
        <v>6073</v>
      </c>
      <c r="E6417" s="89">
        <v>93</v>
      </c>
      <c r="F6417" s="89" t="s">
        <v>13</v>
      </c>
      <c r="G6417" s="89" t="s">
        <v>32</v>
      </c>
      <c r="H6417" s="89"/>
      <c r="I6417" s="89"/>
      <c r="J6417" s="89">
        <v>2044</v>
      </c>
      <c r="K6417" s="91" t="s">
        <v>19</v>
      </c>
    </row>
    <row r="6418" spans="2:11" ht="15.4" thickBot="1" x14ac:dyDescent="0.45">
      <c r="B6418" s="90"/>
      <c r="C6418" s="90"/>
      <c r="D6418" s="48" t="s">
        <v>6074</v>
      </c>
      <c r="E6418" s="90"/>
      <c r="F6418" s="90"/>
      <c r="G6418" s="90"/>
      <c r="H6418" s="90"/>
      <c r="I6418" s="90"/>
      <c r="J6418" s="90"/>
      <c r="K6418" s="92"/>
    </row>
    <row r="6419" spans="2:11" ht="15" x14ac:dyDescent="0.4">
      <c r="B6419" s="89">
        <v>3207</v>
      </c>
      <c r="C6419" s="89">
        <v>3659</v>
      </c>
      <c r="D6419" s="20" t="s">
        <v>6075</v>
      </c>
      <c r="E6419" s="89">
        <v>65</v>
      </c>
      <c r="F6419" s="89" t="s">
        <v>13</v>
      </c>
      <c r="G6419" s="89" t="s">
        <v>32</v>
      </c>
      <c r="H6419" s="89"/>
      <c r="I6419" s="89"/>
      <c r="J6419" s="89">
        <v>2118</v>
      </c>
      <c r="K6419" s="91" t="s">
        <v>19</v>
      </c>
    </row>
    <row r="6420" spans="2:11" ht="15.4" thickBot="1" x14ac:dyDescent="0.45">
      <c r="B6420" s="90"/>
      <c r="C6420" s="90"/>
      <c r="D6420" s="48" t="s">
        <v>6076</v>
      </c>
      <c r="E6420" s="90"/>
      <c r="F6420" s="90"/>
      <c r="G6420" s="90"/>
      <c r="H6420" s="90"/>
      <c r="I6420" s="90"/>
      <c r="J6420" s="90"/>
      <c r="K6420" s="92"/>
    </row>
    <row r="6421" spans="2:11" ht="15" x14ac:dyDescent="0.4">
      <c r="B6421" s="89">
        <v>3208</v>
      </c>
      <c r="C6421" s="89">
        <v>3660</v>
      </c>
      <c r="D6421" s="20" t="s">
        <v>6077</v>
      </c>
      <c r="E6421" s="89">
        <v>43</v>
      </c>
      <c r="F6421" s="89" t="s">
        <v>13</v>
      </c>
      <c r="G6421" s="89" t="s">
        <v>32</v>
      </c>
      <c r="H6421" s="89"/>
      <c r="I6421" s="89"/>
      <c r="J6421" s="89">
        <v>1933</v>
      </c>
      <c r="K6421" s="91" t="s">
        <v>19</v>
      </c>
    </row>
    <row r="6422" spans="2:11" ht="15.4" thickBot="1" x14ac:dyDescent="0.45">
      <c r="B6422" s="90"/>
      <c r="C6422" s="90"/>
      <c r="D6422" s="48" t="s">
        <v>6078</v>
      </c>
      <c r="E6422" s="90"/>
      <c r="F6422" s="90"/>
      <c r="G6422" s="90"/>
      <c r="H6422" s="90"/>
      <c r="I6422" s="90"/>
      <c r="J6422" s="90"/>
      <c r="K6422" s="92"/>
    </row>
    <row r="6423" spans="2:11" ht="15" x14ac:dyDescent="0.4">
      <c r="B6423" s="89">
        <v>3209</v>
      </c>
      <c r="C6423" s="89">
        <v>3661</v>
      </c>
      <c r="D6423" s="20" t="s">
        <v>6079</v>
      </c>
      <c r="E6423" s="89">
        <v>85</v>
      </c>
      <c r="F6423" s="89" t="s">
        <v>13</v>
      </c>
      <c r="G6423" s="89" t="s">
        <v>22</v>
      </c>
      <c r="H6423" s="89"/>
      <c r="I6423" s="89"/>
      <c r="J6423" s="89">
        <v>2078</v>
      </c>
      <c r="K6423" s="91" t="s">
        <v>19</v>
      </c>
    </row>
    <row r="6424" spans="2:11" ht="15.4" thickBot="1" x14ac:dyDescent="0.45">
      <c r="B6424" s="90"/>
      <c r="C6424" s="90"/>
      <c r="D6424" s="48" t="s">
        <v>6080</v>
      </c>
      <c r="E6424" s="90"/>
      <c r="F6424" s="90"/>
      <c r="G6424" s="90"/>
      <c r="H6424" s="90"/>
      <c r="I6424" s="90"/>
      <c r="J6424" s="90"/>
      <c r="K6424" s="92"/>
    </row>
  </sheetData>
  <autoFilter ref="G1:G6424"/>
  <mergeCells count="28884">
    <mergeCell ref="I6423:I6424"/>
    <mergeCell ref="J6423:J6424"/>
    <mergeCell ref="K6423:K6424"/>
    <mergeCell ref="B1:K1"/>
    <mergeCell ref="B2:K2"/>
    <mergeCell ref="B3:K3"/>
    <mergeCell ref="B6423:B6424"/>
    <mergeCell ref="C6423:C6424"/>
    <mergeCell ref="E6423:E6424"/>
    <mergeCell ref="F6423:F6424"/>
    <mergeCell ref="G6423:G6424"/>
    <mergeCell ref="H6423:H6424"/>
    <mergeCell ref="K6419:K6420"/>
    <mergeCell ref="B6421:B6422"/>
    <mergeCell ref="C6421:C6422"/>
    <mergeCell ref="E6421:E6422"/>
    <mergeCell ref="F6421:F6422"/>
    <mergeCell ref="G6421:G6422"/>
    <mergeCell ref="H6421:H6422"/>
    <mergeCell ref="I6421:I6422"/>
    <mergeCell ref="J6421:J6422"/>
    <mergeCell ref="K6421:K6422"/>
    <mergeCell ref="J6417:J6418"/>
    <mergeCell ref="K6417:K6418"/>
    <mergeCell ref="B6419:B6420"/>
    <mergeCell ref="C6419:C6420"/>
    <mergeCell ref="E6419:E6420"/>
    <mergeCell ref="F6419:F6420"/>
    <mergeCell ref="G6419:G6420"/>
    <mergeCell ref="H6419:H6420"/>
    <mergeCell ref="I6419:I6420"/>
    <mergeCell ref="J6419:J6420"/>
    <mergeCell ref="I6415:I6416"/>
    <mergeCell ref="J6415:J6416"/>
    <mergeCell ref="K6415:K6416"/>
    <mergeCell ref="B6417:B6418"/>
    <mergeCell ref="C6417:C6418"/>
    <mergeCell ref="E6417:E6418"/>
    <mergeCell ref="F6417:F6418"/>
    <mergeCell ref="G6417:G6418"/>
    <mergeCell ref="H6417:H6418"/>
    <mergeCell ref="I6417:I6418"/>
    <mergeCell ref="B6415:B6416"/>
    <mergeCell ref="C6415:C6416"/>
    <mergeCell ref="E6415:E6416"/>
    <mergeCell ref="F6415:F6416"/>
    <mergeCell ref="G6415:G6416"/>
    <mergeCell ref="H6415:H6416"/>
    <mergeCell ref="K6411:K6412"/>
    <mergeCell ref="B6413:B6414"/>
    <mergeCell ref="C6413:C6414"/>
    <mergeCell ref="E6413:E6414"/>
    <mergeCell ref="F6413:F6414"/>
    <mergeCell ref="G6413:G6414"/>
    <mergeCell ref="H6413:H6414"/>
    <mergeCell ref="I6413:I6414"/>
    <mergeCell ref="J6413:J6414"/>
    <mergeCell ref="K6413:K6414"/>
    <mergeCell ref="J6409:J6410"/>
    <mergeCell ref="K6409:K6410"/>
    <mergeCell ref="B6411:B6412"/>
    <mergeCell ref="C6411:C6412"/>
    <mergeCell ref="E6411:E6412"/>
    <mergeCell ref="F6411:F6412"/>
    <mergeCell ref="G6411:G6412"/>
    <mergeCell ref="H6411:H6412"/>
    <mergeCell ref="I6411:I6412"/>
    <mergeCell ref="J6411:J6412"/>
    <mergeCell ref="I6407:I6408"/>
    <mergeCell ref="J6407:J6408"/>
    <mergeCell ref="K6407:K6408"/>
    <mergeCell ref="B6409:B6410"/>
    <mergeCell ref="C6409:C6410"/>
    <mergeCell ref="E6409:E6410"/>
    <mergeCell ref="F6409:F6410"/>
    <mergeCell ref="G6409:G6410"/>
    <mergeCell ref="H6409:H6410"/>
    <mergeCell ref="I6409:I6410"/>
    <mergeCell ref="B6407:B6408"/>
    <mergeCell ref="C6407:C6408"/>
    <mergeCell ref="E6407:E6408"/>
    <mergeCell ref="F6407:F6408"/>
    <mergeCell ref="G6407:G6408"/>
    <mergeCell ref="H6407:H6408"/>
    <mergeCell ref="K6403:K6404"/>
    <mergeCell ref="B6405:B6406"/>
    <mergeCell ref="C6405:C6406"/>
    <mergeCell ref="E6405:E6406"/>
    <mergeCell ref="F6405:F6406"/>
    <mergeCell ref="G6405:G6406"/>
    <mergeCell ref="H6405:H6406"/>
    <mergeCell ref="I6405:I6406"/>
    <mergeCell ref="J6405:J6406"/>
    <mergeCell ref="K6405:K6406"/>
    <mergeCell ref="J6401:J6402"/>
    <mergeCell ref="K6401:K6402"/>
    <mergeCell ref="B6403:B6404"/>
    <mergeCell ref="C6403:C6404"/>
    <mergeCell ref="E6403:E6404"/>
    <mergeCell ref="F6403:F6404"/>
    <mergeCell ref="G6403:G6404"/>
    <mergeCell ref="H6403:H6404"/>
    <mergeCell ref="I6403:I6404"/>
    <mergeCell ref="J6403:J6404"/>
    <mergeCell ref="I6399:I6400"/>
    <mergeCell ref="J6399:J6400"/>
    <mergeCell ref="K6399:K6400"/>
    <mergeCell ref="B6401:B6402"/>
    <mergeCell ref="C6401:C6402"/>
    <mergeCell ref="E6401:E6402"/>
    <mergeCell ref="F6401:F6402"/>
    <mergeCell ref="G6401:G6402"/>
    <mergeCell ref="H6401:H6402"/>
    <mergeCell ref="I6401:I6402"/>
    <mergeCell ref="B6399:B6400"/>
    <mergeCell ref="C6399:C6400"/>
    <mergeCell ref="E6399:E6400"/>
    <mergeCell ref="F6399:F6400"/>
    <mergeCell ref="G6399:G6400"/>
    <mergeCell ref="H6399:H6400"/>
    <mergeCell ref="K6395:K6396"/>
    <mergeCell ref="B6397:B6398"/>
    <mergeCell ref="C6397:C6398"/>
    <mergeCell ref="E6397:E6398"/>
    <mergeCell ref="F6397:F6398"/>
    <mergeCell ref="G6397:G6398"/>
    <mergeCell ref="H6397:H6398"/>
    <mergeCell ref="I6397:I6398"/>
    <mergeCell ref="J6397:J6398"/>
    <mergeCell ref="K6397:K6398"/>
    <mergeCell ref="J6393:J6394"/>
    <mergeCell ref="K6393:K6394"/>
    <mergeCell ref="B6395:B6396"/>
    <mergeCell ref="C6395:C6396"/>
    <mergeCell ref="E6395:E6396"/>
    <mergeCell ref="F6395:F6396"/>
    <mergeCell ref="G6395:G6396"/>
    <mergeCell ref="H6395:H6396"/>
    <mergeCell ref="I6395:I6396"/>
    <mergeCell ref="J6395:J6396"/>
    <mergeCell ref="I6391:I6392"/>
    <mergeCell ref="J6391:J6392"/>
    <mergeCell ref="K6391:K6392"/>
    <mergeCell ref="B6393:B6394"/>
    <mergeCell ref="C6393:C6394"/>
    <mergeCell ref="E6393:E6394"/>
    <mergeCell ref="F6393:F6394"/>
    <mergeCell ref="G6393:G6394"/>
    <mergeCell ref="H6393:H6394"/>
    <mergeCell ref="I6393:I6394"/>
    <mergeCell ref="B6391:B6392"/>
    <mergeCell ref="C6391:C6392"/>
    <mergeCell ref="E6391:E6392"/>
    <mergeCell ref="F6391:F6392"/>
    <mergeCell ref="G6391:G6392"/>
    <mergeCell ref="H6391:H6392"/>
    <mergeCell ref="K6387:K6388"/>
    <mergeCell ref="B6389:B6390"/>
    <mergeCell ref="C6389:C6390"/>
    <mergeCell ref="E6389:E6390"/>
    <mergeCell ref="F6389:F6390"/>
    <mergeCell ref="G6389:G6390"/>
    <mergeCell ref="H6389:H6390"/>
    <mergeCell ref="I6389:I6390"/>
    <mergeCell ref="J6389:J6390"/>
    <mergeCell ref="K6389:K6390"/>
    <mergeCell ref="J6385:J6386"/>
    <mergeCell ref="K6385:K6386"/>
    <mergeCell ref="B6387:B6388"/>
    <mergeCell ref="C6387:C6388"/>
    <mergeCell ref="E6387:E6388"/>
    <mergeCell ref="F6387:F6388"/>
    <mergeCell ref="G6387:G6388"/>
    <mergeCell ref="H6387:H6388"/>
    <mergeCell ref="I6387:I6388"/>
    <mergeCell ref="J6387:J6388"/>
    <mergeCell ref="I6383:I6384"/>
    <mergeCell ref="J6383:J6384"/>
    <mergeCell ref="K6383:K6384"/>
    <mergeCell ref="B6385:B6386"/>
    <mergeCell ref="C6385:C6386"/>
    <mergeCell ref="E6385:E6386"/>
    <mergeCell ref="F6385:F6386"/>
    <mergeCell ref="G6385:G6386"/>
    <mergeCell ref="H6385:H6386"/>
    <mergeCell ref="I6385:I6386"/>
    <mergeCell ref="B6383:B6384"/>
    <mergeCell ref="C6383:C6384"/>
    <mergeCell ref="E6383:E6384"/>
    <mergeCell ref="F6383:F6384"/>
    <mergeCell ref="G6383:G6384"/>
    <mergeCell ref="H6383:H6384"/>
    <mergeCell ref="K6379:K6380"/>
    <mergeCell ref="B6381:B6382"/>
    <mergeCell ref="C6381:C6382"/>
    <mergeCell ref="E6381:E6382"/>
    <mergeCell ref="F6381:F6382"/>
    <mergeCell ref="G6381:G6382"/>
    <mergeCell ref="H6381:H6382"/>
    <mergeCell ref="I6381:I6382"/>
    <mergeCell ref="J6381:J6382"/>
    <mergeCell ref="K6381:K6382"/>
    <mergeCell ref="J6377:J6378"/>
    <mergeCell ref="K6377:K6378"/>
    <mergeCell ref="B6379:B6380"/>
    <mergeCell ref="C6379:C6380"/>
    <mergeCell ref="E6379:E6380"/>
    <mergeCell ref="F6379:F6380"/>
    <mergeCell ref="G6379:G6380"/>
    <mergeCell ref="H6379:H6380"/>
    <mergeCell ref="I6379:I6380"/>
    <mergeCell ref="J6379:J6380"/>
    <mergeCell ref="I6375:I6376"/>
    <mergeCell ref="J6375:J6376"/>
    <mergeCell ref="K6375:K6376"/>
    <mergeCell ref="B6377:B6378"/>
    <mergeCell ref="C6377:C6378"/>
    <mergeCell ref="E6377:E6378"/>
    <mergeCell ref="F6377:F6378"/>
    <mergeCell ref="G6377:G6378"/>
    <mergeCell ref="H6377:H6378"/>
    <mergeCell ref="I6377:I6378"/>
    <mergeCell ref="B6375:B6376"/>
    <mergeCell ref="C6375:C6376"/>
    <mergeCell ref="E6375:E6376"/>
    <mergeCell ref="F6375:F6376"/>
    <mergeCell ref="G6375:G6376"/>
    <mergeCell ref="H6375:H6376"/>
    <mergeCell ref="K6371:K6372"/>
    <mergeCell ref="B6373:B6374"/>
    <mergeCell ref="C6373:C6374"/>
    <mergeCell ref="E6373:E6374"/>
    <mergeCell ref="F6373:F6374"/>
    <mergeCell ref="G6373:G6374"/>
    <mergeCell ref="H6373:H6374"/>
    <mergeCell ref="I6373:I6374"/>
    <mergeCell ref="J6373:J6374"/>
    <mergeCell ref="K6373:K6374"/>
    <mergeCell ref="J6369:J6370"/>
    <mergeCell ref="K6369:K6370"/>
    <mergeCell ref="B6371:B6372"/>
    <mergeCell ref="C6371:C6372"/>
    <mergeCell ref="E6371:E6372"/>
    <mergeCell ref="F6371:F6372"/>
    <mergeCell ref="G6371:G6372"/>
    <mergeCell ref="H6371:H6372"/>
    <mergeCell ref="I6371:I6372"/>
    <mergeCell ref="J6371:J6372"/>
    <mergeCell ref="I6367:I6368"/>
    <mergeCell ref="J6367:J6368"/>
    <mergeCell ref="K6367:K6368"/>
    <mergeCell ref="B6369:B6370"/>
    <mergeCell ref="C6369:C6370"/>
    <mergeCell ref="E6369:E6370"/>
    <mergeCell ref="F6369:F6370"/>
    <mergeCell ref="G6369:G6370"/>
    <mergeCell ref="H6369:H6370"/>
    <mergeCell ref="I6369:I6370"/>
    <mergeCell ref="B6367:B6368"/>
    <mergeCell ref="C6367:C6368"/>
    <mergeCell ref="E6367:E6368"/>
    <mergeCell ref="F6367:F6368"/>
    <mergeCell ref="G6367:G6368"/>
    <mergeCell ref="H6367:H6368"/>
    <mergeCell ref="K6363:K6364"/>
    <mergeCell ref="B6365:B6366"/>
    <mergeCell ref="C6365:C6366"/>
    <mergeCell ref="E6365:E6366"/>
    <mergeCell ref="F6365:F6366"/>
    <mergeCell ref="G6365:G6366"/>
    <mergeCell ref="H6365:H6366"/>
    <mergeCell ref="I6365:I6366"/>
    <mergeCell ref="J6365:J6366"/>
    <mergeCell ref="K6365:K6366"/>
    <mergeCell ref="J6361:J6362"/>
    <mergeCell ref="K6361:K6362"/>
    <mergeCell ref="B6363:B6364"/>
    <mergeCell ref="C6363:C6364"/>
    <mergeCell ref="E6363:E6364"/>
    <mergeCell ref="F6363:F6364"/>
    <mergeCell ref="G6363:G6364"/>
    <mergeCell ref="H6363:H6364"/>
    <mergeCell ref="I6363:I6364"/>
    <mergeCell ref="J6363:J6364"/>
    <mergeCell ref="I6359:I6360"/>
    <mergeCell ref="J6359:J6360"/>
    <mergeCell ref="K6359:K6360"/>
    <mergeCell ref="B6361:B6362"/>
    <mergeCell ref="C6361:C6362"/>
    <mergeCell ref="E6361:E6362"/>
    <mergeCell ref="F6361:F6362"/>
    <mergeCell ref="G6361:G6362"/>
    <mergeCell ref="H6361:H6362"/>
    <mergeCell ref="I6361:I6362"/>
    <mergeCell ref="B6359:B6360"/>
    <mergeCell ref="C6359:C6360"/>
    <mergeCell ref="E6359:E6360"/>
    <mergeCell ref="F6359:F6360"/>
    <mergeCell ref="G6359:G6360"/>
    <mergeCell ref="H6359:H6360"/>
    <mergeCell ref="K6355:K6356"/>
    <mergeCell ref="B6357:B6358"/>
    <mergeCell ref="C6357:C6358"/>
    <mergeCell ref="E6357:E6358"/>
    <mergeCell ref="F6357:F6358"/>
    <mergeCell ref="G6357:G6358"/>
    <mergeCell ref="H6357:H6358"/>
    <mergeCell ref="I6357:I6358"/>
    <mergeCell ref="J6357:J6358"/>
    <mergeCell ref="K6357:K6358"/>
    <mergeCell ref="J6353:J6354"/>
    <mergeCell ref="K6353:K6354"/>
    <mergeCell ref="B6355:B6356"/>
    <mergeCell ref="C6355:C6356"/>
    <mergeCell ref="E6355:E6356"/>
    <mergeCell ref="F6355:F6356"/>
    <mergeCell ref="G6355:G6356"/>
    <mergeCell ref="H6355:H6356"/>
    <mergeCell ref="I6355:I6356"/>
    <mergeCell ref="J6355:J6356"/>
    <mergeCell ref="I6351:I6352"/>
    <mergeCell ref="J6351:J6352"/>
    <mergeCell ref="K6351:K6352"/>
    <mergeCell ref="B6353:B6354"/>
    <mergeCell ref="C6353:C6354"/>
    <mergeCell ref="E6353:E6354"/>
    <mergeCell ref="F6353:F6354"/>
    <mergeCell ref="G6353:G6354"/>
    <mergeCell ref="H6353:H6354"/>
    <mergeCell ref="I6353:I6354"/>
    <mergeCell ref="B6351:B6352"/>
    <mergeCell ref="C6351:C6352"/>
    <mergeCell ref="E6351:E6352"/>
    <mergeCell ref="F6351:F6352"/>
    <mergeCell ref="G6351:G6352"/>
    <mergeCell ref="H6351:H6352"/>
    <mergeCell ref="K6347:K6348"/>
    <mergeCell ref="B6349:B6350"/>
    <mergeCell ref="C6349:C6350"/>
    <mergeCell ref="E6349:E6350"/>
    <mergeCell ref="F6349:F6350"/>
    <mergeCell ref="G6349:G6350"/>
    <mergeCell ref="H6349:H6350"/>
    <mergeCell ref="I6349:I6350"/>
    <mergeCell ref="J6349:J6350"/>
    <mergeCell ref="K6349:K6350"/>
    <mergeCell ref="J6345:J6346"/>
    <mergeCell ref="K6345:K6346"/>
    <mergeCell ref="B6347:B6348"/>
    <mergeCell ref="C6347:C6348"/>
    <mergeCell ref="E6347:E6348"/>
    <mergeCell ref="F6347:F6348"/>
    <mergeCell ref="G6347:G6348"/>
    <mergeCell ref="H6347:H6348"/>
    <mergeCell ref="I6347:I6348"/>
    <mergeCell ref="J6347:J6348"/>
    <mergeCell ref="I6343:I6344"/>
    <mergeCell ref="J6343:J6344"/>
    <mergeCell ref="K6343:K6344"/>
    <mergeCell ref="B6345:B6346"/>
    <mergeCell ref="C6345:C6346"/>
    <mergeCell ref="E6345:E6346"/>
    <mergeCell ref="F6345:F6346"/>
    <mergeCell ref="G6345:G6346"/>
    <mergeCell ref="H6345:H6346"/>
    <mergeCell ref="I6345:I6346"/>
    <mergeCell ref="B6343:B6344"/>
    <mergeCell ref="C6343:C6344"/>
    <mergeCell ref="E6343:E6344"/>
    <mergeCell ref="F6343:F6344"/>
    <mergeCell ref="G6343:G6344"/>
    <mergeCell ref="H6343:H6344"/>
    <mergeCell ref="K6339:K6340"/>
    <mergeCell ref="B6341:B6342"/>
    <mergeCell ref="C6341:C6342"/>
    <mergeCell ref="E6341:E6342"/>
    <mergeCell ref="F6341:F6342"/>
    <mergeCell ref="G6341:G6342"/>
    <mergeCell ref="H6341:H6342"/>
    <mergeCell ref="I6341:I6342"/>
    <mergeCell ref="J6341:J6342"/>
    <mergeCell ref="K6341:K6342"/>
    <mergeCell ref="J6337:J6338"/>
    <mergeCell ref="K6337:K6338"/>
    <mergeCell ref="B6339:B6340"/>
    <mergeCell ref="C6339:C6340"/>
    <mergeCell ref="E6339:E6340"/>
    <mergeCell ref="F6339:F6340"/>
    <mergeCell ref="G6339:G6340"/>
    <mergeCell ref="H6339:H6340"/>
    <mergeCell ref="I6339:I6340"/>
    <mergeCell ref="J6339:J6340"/>
    <mergeCell ref="I6335:I6336"/>
    <mergeCell ref="J6335:J6336"/>
    <mergeCell ref="K6335:K6336"/>
    <mergeCell ref="B6337:B6338"/>
    <mergeCell ref="C6337:C6338"/>
    <mergeCell ref="E6337:E6338"/>
    <mergeCell ref="F6337:F6338"/>
    <mergeCell ref="G6337:G6338"/>
    <mergeCell ref="H6337:H6338"/>
    <mergeCell ref="I6337:I6338"/>
    <mergeCell ref="B6335:B6336"/>
    <mergeCell ref="C6335:C6336"/>
    <mergeCell ref="E6335:E6336"/>
    <mergeCell ref="F6335:F6336"/>
    <mergeCell ref="G6335:G6336"/>
    <mergeCell ref="H6335:H6336"/>
    <mergeCell ref="K6331:K6332"/>
    <mergeCell ref="B6333:B6334"/>
    <mergeCell ref="C6333:C6334"/>
    <mergeCell ref="E6333:E6334"/>
    <mergeCell ref="F6333:F6334"/>
    <mergeCell ref="G6333:G6334"/>
    <mergeCell ref="H6333:H6334"/>
    <mergeCell ref="I6333:I6334"/>
    <mergeCell ref="J6333:J6334"/>
    <mergeCell ref="K6333:K6334"/>
    <mergeCell ref="J6329:J6330"/>
    <mergeCell ref="K6329:K6330"/>
    <mergeCell ref="B6331:B6332"/>
    <mergeCell ref="C6331:C6332"/>
    <mergeCell ref="E6331:E6332"/>
    <mergeCell ref="F6331:F6332"/>
    <mergeCell ref="G6331:G6332"/>
    <mergeCell ref="H6331:H6332"/>
    <mergeCell ref="I6331:I6332"/>
    <mergeCell ref="J6331:J6332"/>
    <mergeCell ref="I6327:I6328"/>
    <mergeCell ref="J6327:J6328"/>
    <mergeCell ref="K6327:K6328"/>
    <mergeCell ref="B6329:B6330"/>
    <mergeCell ref="C6329:C6330"/>
    <mergeCell ref="E6329:E6330"/>
    <mergeCell ref="F6329:F6330"/>
    <mergeCell ref="G6329:G6330"/>
    <mergeCell ref="H6329:H6330"/>
    <mergeCell ref="I6329:I6330"/>
    <mergeCell ref="B6327:B6328"/>
    <mergeCell ref="C6327:C6328"/>
    <mergeCell ref="E6327:E6328"/>
    <mergeCell ref="F6327:F6328"/>
    <mergeCell ref="G6327:G6328"/>
    <mergeCell ref="H6327:H6328"/>
    <mergeCell ref="K6323:K6324"/>
    <mergeCell ref="B6325:B6326"/>
    <mergeCell ref="C6325:C6326"/>
    <mergeCell ref="E6325:E6326"/>
    <mergeCell ref="F6325:F6326"/>
    <mergeCell ref="G6325:G6326"/>
    <mergeCell ref="H6325:H6326"/>
    <mergeCell ref="I6325:I6326"/>
    <mergeCell ref="J6325:J6326"/>
    <mergeCell ref="K6325:K6326"/>
    <mergeCell ref="J6321:J6322"/>
    <mergeCell ref="K6321:K6322"/>
    <mergeCell ref="B6323:B6324"/>
    <mergeCell ref="C6323:C6324"/>
    <mergeCell ref="E6323:E6324"/>
    <mergeCell ref="F6323:F6324"/>
    <mergeCell ref="G6323:G6324"/>
    <mergeCell ref="H6323:H6324"/>
    <mergeCell ref="I6323:I6324"/>
    <mergeCell ref="J6323:J6324"/>
    <mergeCell ref="I6319:I6320"/>
    <mergeCell ref="J6319:J6320"/>
    <mergeCell ref="K6319:K6320"/>
    <mergeCell ref="B6321:B6322"/>
    <mergeCell ref="C6321:C6322"/>
    <mergeCell ref="E6321:E6322"/>
    <mergeCell ref="F6321:F6322"/>
    <mergeCell ref="G6321:G6322"/>
    <mergeCell ref="H6321:H6322"/>
    <mergeCell ref="I6321:I6322"/>
    <mergeCell ref="B6319:B6320"/>
    <mergeCell ref="C6319:C6320"/>
    <mergeCell ref="E6319:E6320"/>
    <mergeCell ref="F6319:F6320"/>
    <mergeCell ref="G6319:G6320"/>
    <mergeCell ref="H6319:H6320"/>
    <mergeCell ref="K6315:K6316"/>
    <mergeCell ref="B6317:B6318"/>
    <mergeCell ref="C6317:C6318"/>
    <mergeCell ref="E6317:E6318"/>
    <mergeCell ref="F6317:F6318"/>
    <mergeCell ref="G6317:G6318"/>
    <mergeCell ref="H6317:H6318"/>
    <mergeCell ref="I6317:I6318"/>
    <mergeCell ref="J6317:J6318"/>
    <mergeCell ref="K6317:K6318"/>
    <mergeCell ref="J6313:J6314"/>
    <mergeCell ref="K6313:K6314"/>
    <mergeCell ref="B6315:B6316"/>
    <mergeCell ref="C6315:C6316"/>
    <mergeCell ref="E6315:E6316"/>
    <mergeCell ref="F6315:F6316"/>
    <mergeCell ref="G6315:G6316"/>
    <mergeCell ref="H6315:H6316"/>
    <mergeCell ref="I6315:I6316"/>
    <mergeCell ref="J6315:J6316"/>
    <mergeCell ref="I6311:I6312"/>
    <mergeCell ref="J6311:J6312"/>
    <mergeCell ref="K6311:K6312"/>
    <mergeCell ref="B6313:B6314"/>
    <mergeCell ref="C6313:C6314"/>
    <mergeCell ref="E6313:E6314"/>
    <mergeCell ref="F6313:F6314"/>
    <mergeCell ref="G6313:G6314"/>
    <mergeCell ref="H6313:H6314"/>
    <mergeCell ref="I6313:I6314"/>
    <mergeCell ref="B6311:B6312"/>
    <mergeCell ref="C6311:C6312"/>
    <mergeCell ref="E6311:E6312"/>
    <mergeCell ref="F6311:F6312"/>
    <mergeCell ref="G6311:G6312"/>
    <mergeCell ref="H6311:H6312"/>
    <mergeCell ref="K6307:K6308"/>
    <mergeCell ref="B6309:B6310"/>
    <mergeCell ref="C6309:C6310"/>
    <mergeCell ref="E6309:E6310"/>
    <mergeCell ref="F6309:F6310"/>
    <mergeCell ref="G6309:G6310"/>
    <mergeCell ref="H6309:H6310"/>
    <mergeCell ref="I6309:I6310"/>
    <mergeCell ref="J6309:J6310"/>
    <mergeCell ref="K6309:K6310"/>
    <mergeCell ref="J6305:J6306"/>
    <mergeCell ref="K6305:K6306"/>
    <mergeCell ref="B6307:B6308"/>
    <mergeCell ref="C6307:C6308"/>
    <mergeCell ref="E6307:E6308"/>
    <mergeCell ref="F6307:F6308"/>
    <mergeCell ref="G6307:G6308"/>
    <mergeCell ref="H6307:H6308"/>
    <mergeCell ref="I6307:I6308"/>
    <mergeCell ref="J6307:J6308"/>
    <mergeCell ref="I6303:I6304"/>
    <mergeCell ref="J6303:J6304"/>
    <mergeCell ref="K6303:K6304"/>
    <mergeCell ref="B6305:B6306"/>
    <mergeCell ref="C6305:C6306"/>
    <mergeCell ref="E6305:E6306"/>
    <mergeCell ref="F6305:F6306"/>
    <mergeCell ref="G6305:G6306"/>
    <mergeCell ref="H6305:H6306"/>
    <mergeCell ref="I6305:I6306"/>
    <mergeCell ref="B6303:B6304"/>
    <mergeCell ref="C6303:C6304"/>
    <mergeCell ref="E6303:E6304"/>
    <mergeCell ref="F6303:F6304"/>
    <mergeCell ref="G6303:G6304"/>
    <mergeCell ref="H6303:H6304"/>
    <mergeCell ref="K6299:K6300"/>
    <mergeCell ref="B6301:B6302"/>
    <mergeCell ref="C6301:C6302"/>
    <mergeCell ref="E6301:E6302"/>
    <mergeCell ref="F6301:F6302"/>
    <mergeCell ref="G6301:G6302"/>
    <mergeCell ref="H6301:H6302"/>
    <mergeCell ref="I6301:I6302"/>
    <mergeCell ref="J6301:J6302"/>
    <mergeCell ref="K6301:K6302"/>
    <mergeCell ref="J6297:J6298"/>
    <mergeCell ref="K6297:K6298"/>
    <mergeCell ref="B6299:B6300"/>
    <mergeCell ref="C6299:C6300"/>
    <mergeCell ref="E6299:E6300"/>
    <mergeCell ref="F6299:F6300"/>
    <mergeCell ref="G6299:G6300"/>
    <mergeCell ref="H6299:H6300"/>
    <mergeCell ref="I6299:I6300"/>
    <mergeCell ref="J6299:J6300"/>
    <mergeCell ref="I6295:I6296"/>
    <mergeCell ref="J6295:J6296"/>
    <mergeCell ref="K6295:K6296"/>
    <mergeCell ref="B6297:B6298"/>
    <mergeCell ref="C6297:C6298"/>
    <mergeCell ref="E6297:E6298"/>
    <mergeCell ref="F6297:F6298"/>
    <mergeCell ref="G6297:G6298"/>
    <mergeCell ref="H6297:H6298"/>
    <mergeCell ref="I6297:I6298"/>
    <mergeCell ref="B6295:B6296"/>
    <mergeCell ref="C6295:C6296"/>
    <mergeCell ref="E6295:E6296"/>
    <mergeCell ref="F6295:F6296"/>
    <mergeCell ref="G6295:G6296"/>
    <mergeCell ref="H6295:H6296"/>
    <mergeCell ref="K6291:K6292"/>
    <mergeCell ref="B6293:B6294"/>
    <mergeCell ref="C6293:C6294"/>
    <mergeCell ref="E6293:E6294"/>
    <mergeCell ref="F6293:F6294"/>
    <mergeCell ref="G6293:G6294"/>
    <mergeCell ref="H6293:H6294"/>
    <mergeCell ref="I6293:I6294"/>
    <mergeCell ref="J6293:J6294"/>
    <mergeCell ref="K6293:K6294"/>
    <mergeCell ref="J6289:J6290"/>
    <mergeCell ref="K6289:K6290"/>
    <mergeCell ref="B6291:B6292"/>
    <mergeCell ref="C6291:C6292"/>
    <mergeCell ref="E6291:E6292"/>
    <mergeCell ref="F6291:F6292"/>
    <mergeCell ref="G6291:G6292"/>
    <mergeCell ref="H6291:H6292"/>
    <mergeCell ref="I6291:I6292"/>
    <mergeCell ref="J6291:J6292"/>
    <mergeCell ref="I6287:I6288"/>
    <mergeCell ref="J6287:J6288"/>
    <mergeCell ref="K6287:K6288"/>
    <mergeCell ref="B6289:B6290"/>
    <mergeCell ref="C6289:C6290"/>
    <mergeCell ref="E6289:E6290"/>
    <mergeCell ref="F6289:F6290"/>
    <mergeCell ref="G6289:G6290"/>
    <mergeCell ref="H6289:H6290"/>
    <mergeCell ref="I6289:I6290"/>
    <mergeCell ref="B6287:B6288"/>
    <mergeCell ref="C6287:C6288"/>
    <mergeCell ref="E6287:E6288"/>
    <mergeCell ref="F6287:F6288"/>
    <mergeCell ref="G6287:G6288"/>
    <mergeCell ref="H6287:H6288"/>
    <mergeCell ref="K6283:K6284"/>
    <mergeCell ref="B6285:B6286"/>
    <mergeCell ref="C6285:C6286"/>
    <mergeCell ref="E6285:E6286"/>
    <mergeCell ref="F6285:F6286"/>
    <mergeCell ref="G6285:G6286"/>
    <mergeCell ref="H6285:H6286"/>
    <mergeCell ref="I6285:I6286"/>
    <mergeCell ref="J6285:J6286"/>
    <mergeCell ref="K6285:K6286"/>
    <mergeCell ref="J6281:J6282"/>
    <mergeCell ref="K6281:K6282"/>
    <mergeCell ref="B6283:B6284"/>
    <mergeCell ref="C6283:C6284"/>
    <mergeCell ref="E6283:E6284"/>
    <mergeCell ref="F6283:F6284"/>
    <mergeCell ref="G6283:G6284"/>
    <mergeCell ref="H6283:H6284"/>
    <mergeCell ref="I6283:I6284"/>
    <mergeCell ref="J6283:J6284"/>
    <mergeCell ref="I6279:I6280"/>
    <mergeCell ref="J6279:J6280"/>
    <mergeCell ref="K6279:K6280"/>
    <mergeCell ref="B6281:B6282"/>
    <mergeCell ref="C6281:C6282"/>
    <mergeCell ref="E6281:E6282"/>
    <mergeCell ref="F6281:F6282"/>
    <mergeCell ref="G6281:G6282"/>
    <mergeCell ref="H6281:H6282"/>
    <mergeCell ref="I6281:I6282"/>
    <mergeCell ref="B6279:B6280"/>
    <mergeCell ref="C6279:C6280"/>
    <mergeCell ref="E6279:E6280"/>
    <mergeCell ref="F6279:F6280"/>
    <mergeCell ref="G6279:G6280"/>
    <mergeCell ref="H6279:H6280"/>
    <mergeCell ref="K6275:K6276"/>
    <mergeCell ref="B6277:B6278"/>
    <mergeCell ref="C6277:C6278"/>
    <mergeCell ref="E6277:E6278"/>
    <mergeCell ref="F6277:F6278"/>
    <mergeCell ref="G6277:G6278"/>
    <mergeCell ref="H6277:H6278"/>
    <mergeCell ref="I6277:I6278"/>
    <mergeCell ref="J6277:J6278"/>
    <mergeCell ref="K6277:K6278"/>
    <mergeCell ref="J6273:J6274"/>
    <mergeCell ref="K6273:K6274"/>
    <mergeCell ref="B6275:B6276"/>
    <mergeCell ref="C6275:C6276"/>
    <mergeCell ref="E6275:E6276"/>
    <mergeCell ref="F6275:F6276"/>
    <mergeCell ref="G6275:G6276"/>
    <mergeCell ref="H6275:H6276"/>
    <mergeCell ref="I6275:I6276"/>
    <mergeCell ref="J6275:J6276"/>
    <mergeCell ref="I6271:I6272"/>
    <mergeCell ref="J6271:J6272"/>
    <mergeCell ref="K6271:K6272"/>
    <mergeCell ref="B6273:B6274"/>
    <mergeCell ref="C6273:C6274"/>
    <mergeCell ref="E6273:E6274"/>
    <mergeCell ref="F6273:F6274"/>
    <mergeCell ref="G6273:G6274"/>
    <mergeCell ref="H6273:H6274"/>
    <mergeCell ref="I6273:I6274"/>
    <mergeCell ref="B6271:B6272"/>
    <mergeCell ref="C6271:C6272"/>
    <mergeCell ref="E6271:E6272"/>
    <mergeCell ref="F6271:F6272"/>
    <mergeCell ref="G6271:G6272"/>
    <mergeCell ref="H6271:H6272"/>
    <mergeCell ref="K6267:K6268"/>
    <mergeCell ref="B6269:B6270"/>
    <mergeCell ref="C6269:C6270"/>
    <mergeCell ref="E6269:E6270"/>
    <mergeCell ref="F6269:F6270"/>
    <mergeCell ref="G6269:G6270"/>
    <mergeCell ref="H6269:H6270"/>
    <mergeCell ref="I6269:I6270"/>
    <mergeCell ref="J6269:J6270"/>
    <mergeCell ref="K6269:K6270"/>
    <mergeCell ref="J6265:J6266"/>
    <mergeCell ref="K6265:K6266"/>
    <mergeCell ref="B6267:B6268"/>
    <mergeCell ref="C6267:C6268"/>
    <mergeCell ref="E6267:E6268"/>
    <mergeCell ref="F6267:F6268"/>
    <mergeCell ref="G6267:G6268"/>
    <mergeCell ref="H6267:H6268"/>
    <mergeCell ref="I6267:I6268"/>
    <mergeCell ref="J6267:J6268"/>
    <mergeCell ref="I6263:I6264"/>
    <mergeCell ref="J6263:J6264"/>
    <mergeCell ref="K6263:K6264"/>
    <mergeCell ref="B6265:B6266"/>
    <mergeCell ref="C6265:C6266"/>
    <mergeCell ref="E6265:E6266"/>
    <mergeCell ref="F6265:F6266"/>
    <mergeCell ref="G6265:G6266"/>
    <mergeCell ref="H6265:H6266"/>
    <mergeCell ref="I6265:I6266"/>
    <mergeCell ref="B6263:B6264"/>
    <mergeCell ref="C6263:C6264"/>
    <mergeCell ref="E6263:E6264"/>
    <mergeCell ref="F6263:F6264"/>
    <mergeCell ref="G6263:G6264"/>
    <mergeCell ref="H6263:H6264"/>
    <mergeCell ref="K6259:K6260"/>
    <mergeCell ref="B6261:B6262"/>
    <mergeCell ref="C6261:C6262"/>
    <mergeCell ref="E6261:E6262"/>
    <mergeCell ref="F6261:F6262"/>
    <mergeCell ref="G6261:G6262"/>
    <mergeCell ref="H6261:H6262"/>
    <mergeCell ref="I6261:I6262"/>
    <mergeCell ref="J6261:J6262"/>
    <mergeCell ref="K6261:K6262"/>
    <mergeCell ref="J6257:J6258"/>
    <mergeCell ref="K6257:K6258"/>
    <mergeCell ref="B6259:B6260"/>
    <mergeCell ref="C6259:C6260"/>
    <mergeCell ref="E6259:E6260"/>
    <mergeCell ref="F6259:F6260"/>
    <mergeCell ref="G6259:G6260"/>
    <mergeCell ref="H6259:H6260"/>
    <mergeCell ref="I6259:I6260"/>
    <mergeCell ref="J6259:J6260"/>
    <mergeCell ref="I6255:I6256"/>
    <mergeCell ref="J6255:J6256"/>
    <mergeCell ref="K6255:K6256"/>
    <mergeCell ref="B6257:B6258"/>
    <mergeCell ref="C6257:C6258"/>
    <mergeCell ref="E6257:E6258"/>
    <mergeCell ref="F6257:F6258"/>
    <mergeCell ref="G6257:G6258"/>
    <mergeCell ref="H6257:H6258"/>
    <mergeCell ref="I6257:I6258"/>
    <mergeCell ref="B6255:B6256"/>
    <mergeCell ref="C6255:C6256"/>
    <mergeCell ref="E6255:E6256"/>
    <mergeCell ref="F6255:F6256"/>
    <mergeCell ref="G6255:G6256"/>
    <mergeCell ref="H6255:H6256"/>
    <mergeCell ref="K6251:K6252"/>
    <mergeCell ref="B6253:B6254"/>
    <mergeCell ref="C6253:C6254"/>
    <mergeCell ref="E6253:E6254"/>
    <mergeCell ref="F6253:F6254"/>
    <mergeCell ref="G6253:G6254"/>
    <mergeCell ref="H6253:H6254"/>
    <mergeCell ref="I6253:I6254"/>
    <mergeCell ref="J6253:J6254"/>
    <mergeCell ref="K6253:K6254"/>
    <mergeCell ref="J6249:J6250"/>
    <mergeCell ref="K6249:K6250"/>
    <mergeCell ref="B6251:B6252"/>
    <mergeCell ref="C6251:C6252"/>
    <mergeCell ref="E6251:E6252"/>
    <mergeCell ref="F6251:F6252"/>
    <mergeCell ref="G6251:G6252"/>
    <mergeCell ref="H6251:H6252"/>
    <mergeCell ref="I6251:I6252"/>
    <mergeCell ref="J6251:J6252"/>
    <mergeCell ref="I6247:I6248"/>
    <mergeCell ref="J6247:J6248"/>
    <mergeCell ref="K6247:K6248"/>
    <mergeCell ref="B6249:B6250"/>
    <mergeCell ref="C6249:C6250"/>
    <mergeCell ref="E6249:E6250"/>
    <mergeCell ref="F6249:F6250"/>
    <mergeCell ref="G6249:G6250"/>
    <mergeCell ref="H6249:H6250"/>
    <mergeCell ref="I6249:I6250"/>
    <mergeCell ref="B6247:B6248"/>
    <mergeCell ref="C6247:C6248"/>
    <mergeCell ref="E6247:E6248"/>
    <mergeCell ref="F6247:F6248"/>
    <mergeCell ref="G6247:G6248"/>
    <mergeCell ref="H6247:H6248"/>
    <mergeCell ref="K6243:K6244"/>
    <mergeCell ref="B6245:B6246"/>
    <mergeCell ref="C6245:C6246"/>
    <mergeCell ref="E6245:E6246"/>
    <mergeCell ref="F6245:F6246"/>
    <mergeCell ref="G6245:G6246"/>
    <mergeCell ref="H6245:H6246"/>
    <mergeCell ref="I6245:I6246"/>
    <mergeCell ref="J6245:J6246"/>
    <mergeCell ref="K6245:K6246"/>
    <mergeCell ref="J6241:J6242"/>
    <mergeCell ref="K6241:K6242"/>
    <mergeCell ref="B6243:B6244"/>
    <mergeCell ref="C6243:C6244"/>
    <mergeCell ref="E6243:E6244"/>
    <mergeCell ref="F6243:F6244"/>
    <mergeCell ref="G6243:G6244"/>
    <mergeCell ref="H6243:H6244"/>
    <mergeCell ref="I6243:I6244"/>
    <mergeCell ref="J6243:J6244"/>
    <mergeCell ref="I6239:I6240"/>
    <mergeCell ref="J6239:J6240"/>
    <mergeCell ref="K6239:K6240"/>
    <mergeCell ref="B6241:B6242"/>
    <mergeCell ref="C6241:C6242"/>
    <mergeCell ref="E6241:E6242"/>
    <mergeCell ref="F6241:F6242"/>
    <mergeCell ref="G6241:G6242"/>
    <mergeCell ref="H6241:H6242"/>
    <mergeCell ref="I6241:I6242"/>
    <mergeCell ref="B6239:B6240"/>
    <mergeCell ref="C6239:C6240"/>
    <mergeCell ref="E6239:E6240"/>
    <mergeCell ref="F6239:F6240"/>
    <mergeCell ref="G6239:G6240"/>
    <mergeCell ref="H6239:H6240"/>
    <mergeCell ref="K6235:K6236"/>
    <mergeCell ref="B6237:B6238"/>
    <mergeCell ref="C6237:C6238"/>
    <mergeCell ref="E6237:E6238"/>
    <mergeCell ref="F6237:F6238"/>
    <mergeCell ref="G6237:G6238"/>
    <mergeCell ref="H6237:H6238"/>
    <mergeCell ref="I6237:I6238"/>
    <mergeCell ref="J6237:J6238"/>
    <mergeCell ref="K6237:K6238"/>
    <mergeCell ref="J6233:J6234"/>
    <mergeCell ref="K6233:K6234"/>
    <mergeCell ref="B6235:B6236"/>
    <mergeCell ref="C6235:C6236"/>
    <mergeCell ref="E6235:E6236"/>
    <mergeCell ref="F6235:F6236"/>
    <mergeCell ref="G6235:G6236"/>
    <mergeCell ref="H6235:H6236"/>
    <mergeCell ref="I6235:I6236"/>
    <mergeCell ref="J6235:J6236"/>
    <mergeCell ref="I6231:I6232"/>
    <mergeCell ref="J6231:J6232"/>
    <mergeCell ref="K6231:K6232"/>
    <mergeCell ref="B6233:B6234"/>
    <mergeCell ref="C6233:C6234"/>
    <mergeCell ref="E6233:E6234"/>
    <mergeCell ref="F6233:F6234"/>
    <mergeCell ref="G6233:G6234"/>
    <mergeCell ref="H6233:H6234"/>
    <mergeCell ref="I6233:I6234"/>
    <mergeCell ref="B6231:B6232"/>
    <mergeCell ref="C6231:C6232"/>
    <mergeCell ref="E6231:E6232"/>
    <mergeCell ref="F6231:F6232"/>
    <mergeCell ref="G6231:G6232"/>
    <mergeCell ref="H6231:H6232"/>
    <mergeCell ref="K6227:K6228"/>
    <mergeCell ref="B6229:B6230"/>
    <mergeCell ref="C6229:C6230"/>
    <mergeCell ref="E6229:E6230"/>
    <mergeCell ref="F6229:F6230"/>
    <mergeCell ref="G6229:G6230"/>
    <mergeCell ref="H6229:H6230"/>
    <mergeCell ref="I6229:I6230"/>
    <mergeCell ref="J6229:J6230"/>
    <mergeCell ref="K6229:K6230"/>
    <mergeCell ref="J6225:J6226"/>
    <mergeCell ref="K6225:K6226"/>
    <mergeCell ref="B6227:B6228"/>
    <mergeCell ref="C6227:C6228"/>
    <mergeCell ref="E6227:E6228"/>
    <mergeCell ref="F6227:F6228"/>
    <mergeCell ref="G6227:G6228"/>
    <mergeCell ref="H6227:H6228"/>
    <mergeCell ref="I6227:I6228"/>
    <mergeCell ref="J6227:J6228"/>
    <mergeCell ref="I6223:I6224"/>
    <mergeCell ref="J6223:J6224"/>
    <mergeCell ref="K6223:K6224"/>
    <mergeCell ref="B6225:B6226"/>
    <mergeCell ref="C6225:C6226"/>
    <mergeCell ref="E6225:E6226"/>
    <mergeCell ref="F6225:F6226"/>
    <mergeCell ref="G6225:G6226"/>
    <mergeCell ref="H6225:H6226"/>
    <mergeCell ref="I6225:I6226"/>
    <mergeCell ref="B6223:B6224"/>
    <mergeCell ref="C6223:C6224"/>
    <mergeCell ref="E6223:E6224"/>
    <mergeCell ref="F6223:F6224"/>
    <mergeCell ref="G6223:G6224"/>
    <mergeCell ref="H6223:H6224"/>
    <mergeCell ref="K6219:K6220"/>
    <mergeCell ref="B6221:B6222"/>
    <mergeCell ref="C6221:C6222"/>
    <mergeCell ref="E6221:E6222"/>
    <mergeCell ref="F6221:F6222"/>
    <mergeCell ref="G6221:G6222"/>
    <mergeCell ref="H6221:H6222"/>
    <mergeCell ref="I6221:I6222"/>
    <mergeCell ref="J6221:J6222"/>
    <mergeCell ref="K6221:K6222"/>
    <mergeCell ref="J6217:J6218"/>
    <mergeCell ref="K6217:K6218"/>
    <mergeCell ref="B6219:B6220"/>
    <mergeCell ref="C6219:C6220"/>
    <mergeCell ref="E6219:E6220"/>
    <mergeCell ref="F6219:F6220"/>
    <mergeCell ref="G6219:G6220"/>
    <mergeCell ref="H6219:H6220"/>
    <mergeCell ref="I6219:I6220"/>
    <mergeCell ref="J6219:J6220"/>
    <mergeCell ref="I6215:I6216"/>
    <mergeCell ref="J6215:J6216"/>
    <mergeCell ref="K6215:K6216"/>
    <mergeCell ref="B6217:B6218"/>
    <mergeCell ref="C6217:C6218"/>
    <mergeCell ref="E6217:E6218"/>
    <mergeCell ref="F6217:F6218"/>
    <mergeCell ref="G6217:G6218"/>
    <mergeCell ref="H6217:H6218"/>
    <mergeCell ref="I6217:I6218"/>
    <mergeCell ref="B6215:B6216"/>
    <mergeCell ref="C6215:C6216"/>
    <mergeCell ref="E6215:E6216"/>
    <mergeCell ref="F6215:F6216"/>
    <mergeCell ref="G6215:G6216"/>
    <mergeCell ref="H6215:H6216"/>
    <mergeCell ref="K6211:K6212"/>
    <mergeCell ref="B6213:B6214"/>
    <mergeCell ref="C6213:C6214"/>
    <mergeCell ref="E6213:E6214"/>
    <mergeCell ref="F6213:F6214"/>
    <mergeCell ref="G6213:G6214"/>
    <mergeCell ref="H6213:H6214"/>
    <mergeCell ref="I6213:I6214"/>
    <mergeCell ref="J6213:J6214"/>
    <mergeCell ref="K6213:K6214"/>
    <mergeCell ref="J6209:J6210"/>
    <mergeCell ref="K6209:K6210"/>
    <mergeCell ref="B6211:B6212"/>
    <mergeCell ref="C6211:C6212"/>
    <mergeCell ref="E6211:E6212"/>
    <mergeCell ref="F6211:F6212"/>
    <mergeCell ref="G6211:G6212"/>
    <mergeCell ref="H6211:H6212"/>
    <mergeCell ref="I6211:I6212"/>
    <mergeCell ref="J6211:J6212"/>
    <mergeCell ref="I6207:I6208"/>
    <mergeCell ref="J6207:J6208"/>
    <mergeCell ref="K6207:K6208"/>
    <mergeCell ref="B6209:B6210"/>
    <mergeCell ref="C6209:C6210"/>
    <mergeCell ref="E6209:E6210"/>
    <mergeCell ref="F6209:F6210"/>
    <mergeCell ref="G6209:G6210"/>
    <mergeCell ref="H6209:H6210"/>
    <mergeCell ref="I6209:I6210"/>
    <mergeCell ref="B6207:B6208"/>
    <mergeCell ref="C6207:C6208"/>
    <mergeCell ref="E6207:E6208"/>
    <mergeCell ref="F6207:F6208"/>
    <mergeCell ref="G6207:G6208"/>
    <mergeCell ref="H6207:H6208"/>
    <mergeCell ref="K6203:K6204"/>
    <mergeCell ref="B6205:B6206"/>
    <mergeCell ref="C6205:C6206"/>
    <mergeCell ref="E6205:E6206"/>
    <mergeCell ref="F6205:F6206"/>
    <mergeCell ref="G6205:G6206"/>
    <mergeCell ref="H6205:H6206"/>
    <mergeCell ref="I6205:I6206"/>
    <mergeCell ref="J6205:J6206"/>
    <mergeCell ref="K6205:K6206"/>
    <mergeCell ref="J6201:J6202"/>
    <mergeCell ref="K6201:K6202"/>
    <mergeCell ref="B6203:B6204"/>
    <mergeCell ref="C6203:C6204"/>
    <mergeCell ref="E6203:E6204"/>
    <mergeCell ref="F6203:F6204"/>
    <mergeCell ref="G6203:G6204"/>
    <mergeCell ref="H6203:H6204"/>
    <mergeCell ref="I6203:I6204"/>
    <mergeCell ref="J6203:J6204"/>
    <mergeCell ref="I6199:I6200"/>
    <mergeCell ref="J6199:J6200"/>
    <mergeCell ref="K6199:K6200"/>
    <mergeCell ref="B6201:B6202"/>
    <mergeCell ref="C6201:C6202"/>
    <mergeCell ref="E6201:E6202"/>
    <mergeCell ref="F6201:F6202"/>
    <mergeCell ref="G6201:G6202"/>
    <mergeCell ref="H6201:H6202"/>
    <mergeCell ref="I6201:I6202"/>
    <mergeCell ref="B6199:B6200"/>
    <mergeCell ref="C6199:C6200"/>
    <mergeCell ref="E6199:E6200"/>
    <mergeCell ref="F6199:F6200"/>
    <mergeCell ref="G6199:G6200"/>
    <mergeCell ref="H6199:H6200"/>
    <mergeCell ref="K6195:K6196"/>
    <mergeCell ref="B6197:B6198"/>
    <mergeCell ref="C6197:C6198"/>
    <mergeCell ref="E6197:E6198"/>
    <mergeCell ref="F6197:F6198"/>
    <mergeCell ref="G6197:G6198"/>
    <mergeCell ref="H6197:H6198"/>
    <mergeCell ref="I6197:I6198"/>
    <mergeCell ref="J6197:J6198"/>
    <mergeCell ref="K6197:K6198"/>
    <mergeCell ref="J6193:J6194"/>
    <mergeCell ref="K6193:K6194"/>
    <mergeCell ref="B6195:B6196"/>
    <mergeCell ref="C6195:C6196"/>
    <mergeCell ref="E6195:E6196"/>
    <mergeCell ref="F6195:F6196"/>
    <mergeCell ref="G6195:G6196"/>
    <mergeCell ref="H6195:H6196"/>
    <mergeCell ref="I6195:I6196"/>
    <mergeCell ref="J6195:J6196"/>
    <mergeCell ref="I6191:I6192"/>
    <mergeCell ref="J6191:J6192"/>
    <mergeCell ref="K6191:K6192"/>
    <mergeCell ref="B6193:B6194"/>
    <mergeCell ref="C6193:C6194"/>
    <mergeCell ref="E6193:E6194"/>
    <mergeCell ref="F6193:F6194"/>
    <mergeCell ref="G6193:G6194"/>
    <mergeCell ref="H6193:H6194"/>
    <mergeCell ref="I6193:I6194"/>
    <mergeCell ref="B6191:B6192"/>
    <mergeCell ref="C6191:C6192"/>
    <mergeCell ref="E6191:E6192"/>
    <mergeCell ref="F6191:F6192"/>
    <mergeCell ref="G6191:G6192"/>
    <mergeCell ref="H6191:H6192"/>
    <mergeCell ref="K6187:K6188"/>
    <mergeCell ref="B6189:B6190"/>
    <mergeCell ref="C6189:C6190"/>
    <mergeCell ref="E6189:E6190"/>
    <mergeCell ref="F6189:F6190"/>
    <mergeCell ref="G6189:G6190"/>
    <mergeCell ref="H6189:H6190"/>
    <mergeCell ref="I6189:I6190"/>
    <mergeCell ref="J6189:J6190"/>
    <mergeCell ref="K6189:K6190"/>
    <mergeCell ref="J6185:J6186"/>
    <mergeCell ref="K6185:K6186"/>
    <mergeCell ref="B6187:B6188"/>
    <mergeCell ref="C6187:C6188"/>
    <mergeCell ref="E6187:E6188"/>
    <mergeCell ref="F6187:F6188"/>
    <mergeCell ref="G6187:G6188"/>
    <mergeCell ref="H6187:H6188"/>
    <mergeCell ref="I6187:I6188"/>
    <mergeCell ref="J6187:J6188"/>
    <mergeCell ref="I6183:I6184"/>
    <mergeCell ref="J6183:J6184"/>
    <mergeCell ref="K6183:K6184"/>
    <mergeCell ref="B6185:B6186"/>
    <mergeCell ref="C6185:C6186"/>
    <mergeCell ref="E6185:E6186"/>
    <mergeCell ref="F6185:F6186"/>
    <mergeCell ref="G6185:G6186"/>
    <mergeCell ref="H6185:H6186"/>
    <mergeCell ref="I6185:I6186"/>
    <mergeCell ref="B6183:B6184"/>
    <mergeCell ref="C6183:C6184"/>
    <mergeCell ref="E6183:E6184"/>
    <mergeCell ref="F6183:F6184"/>
    <mergeCell ref="G6183:G6184"/>
    <mergeCell ref="H6183:H6184"/>
    <mergeCell ref="K6179:K6180"/>
    <mergeCell ref="B6181:B6182"/>
    <mergeCell ref="C6181:C6182"/>
    <mergeCell ref="E6181:E6182"/>
    <mergeCell ref="F6181:F6182"/>
    <mergeCell ref="G6181:G6182"/>
    <mergeCell ref="H6181:H6182"/>
    <mergeCell ref="I6181:I6182"/>
    <mergeCell ref="J6181:J6182"/>
    <mergeCell ref="K6181:K6182"/>
    <mergeCell ref="J6177:J6178"/>
    <mergeCell ref="K6177:K6178"/>
    <mergeCell ref="B6179:B6180"/>
    <mergeCell ref="C6179:C6180"/>
    <mergeCell ref="E6179:E6180"/>
    <mergeCell ref="F6179:F6180"/>
    <mergeCell ref="G6179:G6180"/>
    <mergeCell ref="H6179:H6180"/>
    <mergeCell ref="I6179:I6180"/>
    <mergeCell ref="J6179:J6180"/>
    <mergeCell ref="I6175:I6176"/>
    <mergeCell ref="J6175:J6176"/>
    <mergeCell ref="K6175:K6176"/>
    <mergeCell ref="B6177:B6178"/>
    <mergeCell ref="C6177:C6178"/>
    <mergeCell ref="E6177:E6178"/>
    <mergeCell ref="F6177:F6178"/>
    <mergeCell ref="G6177:G6178"/>
    <mergeCell ref="H6177:H6178"/>
    <mergeCell ref="I6177:I6178"/>
    <mergeCell ref="B6175:B6176"/>
    <mergeCell ref="C6175:C6176"/>
    <mergeCell ref="E6175:E6176"/>
    <mergeCell ref="F6175:F6176"/>
    <mergeCell ref="G6175:G6176"/>
    <mergeCell ref="H6175:H6176"/>
    <mergeCell ref="K6171:K6172"/>
    <mergeCell ref="B6173:B6174"/>
    <mergeCell ref="C6173:C6174"/>
    <mergeCell ref="E6173:E6174"/>
    <mergeCell ref="F6173:F6174"/>
    <mergeCell ref="G6173:G6174"/>
    <mergeCell ref="H6173:H6174"/>
    <mergeCell ref="I6173:I6174"/>
    <mergeCell ref="J6173:J6174"/>
    <mergeCell ref="K6173:K6174"/>
    <mergeCell ref="J6169:J6170"/>
    <mergeCell ref="K6169:K6170"/>
    <mergeCell ref="B6171:B6172"/>
    <mergeCell ref="C6171:C6172"/>
    <mergeCell ref="E6171:E6172"/>
    <mergeCell ref="F6171:F6172"/>
    <mergeCell ref="G6171:G6172"/>
    <mergeCell ref="H6171:H6172"/>
    <mergeCell ref="I6171:I6172"/>
    <mergeCell ref="J6171:J6172"/>
    <mergeCell ref="I6167:I6168"/>
    <mergeCell ref="J6167:J6168"/>
    <mergeCell ref="K6167:K6168"/>
    <mergeCell ref="B6169:B6170"/>
    <mergeCell ref="C6169:C6170"/>
    <mergeCell ref="E6169:E6170"/>
    <mergeCell ref="F6169:F6170"/>
    <mergeCell ref="G6169:G6170"/>
    <mergeCell ref="H6169:H6170"/>
    <mergeCell ref="I6169:I6170"/>
    <mergeCell ref="B6167:B6168"/>
    <mergeCell ref="C6167:C6168"/>
    <mergeCell ref="E6167:E6168"/>
    <mergeCell ref="F6167:F6168"/>
    <mergeCell ref="G6167:G6168"/>
    <mergeCell ref="H6167:H6168"/>
    <mergeCell ref="K6163:K6164"/>
    <mergeCell ref="B6165:B6166"/>
    <mergeCell ref="C6165:C6166"/>
    <mergeCell ref="E6165:E6166"/>
    <mergeCell ref="F6165:F6166"/>
    <mergeCell ref="G6165:G6166"/>
    <mergeCell ref="H6165:H6166"/>
    <mergeCell ref="I6165:I6166"/>
    <mergeCell ref="J6165:J6166"/>
    <mergeCell ref="K6165:K6166"/>
    <mergeCell ref="J6161:J6162"/>
    <mergeCell ref="K6161:K6162"/>
    <mergeCell ref="B6163:B6164"/>
    <mergeCell ref="C6163:C6164"/>
    <mergeCell ref="E6163:E6164"/>
    <mergeCell ref="F6163:F6164"/>
    <mergeCell ref="G6163:G6164"/>
    <mergeCell ref="H6163:H6164"/>
    <mergeCell ref="I6163:I6164"/>
    <mergeCell ref="J6163:J6164"/>
    <mergeCell ref="I6159:I6160"/>
    <mergeCell ref="J6159:J6160"/>
    <mergeCell ref="K6159:K6160"/>
    <mergeCell ref="B6161:B6162"/>
    <mergeCell ref="C6161:C6162"/>
    <mergeCell ref="E6161:E6162"/>
    <mergeCell ref="F6161:F6162"/>
    <mergeCell ref="G6161:G6162"/>
    <mergeCell ref="H6161:H6162"/>
    <mergeCell ref="I6161:I6162"/>
    <mergeCell ref="B6159:B6160"/>
    <mergeCell ref="C6159:C6160"/>
    <mergeCell ref="E6159:E6160"/>
    <mergeCell ref="F6159:F6160"/>
    <mergeCell ref="G6159:G6160"/>
    <mergeCell ref="H6159:H6160"/>
    <mergeCell ref="K6155:K6156"/>
    <mergeCell ref="B6157:B6158"/>
    <mergeCell ref="C6157:C6158"/>
    <mergeCell ref="E6157:E6158"/>
    <mergeCell ref="F6157:F6158"/>
    <mergeCell ref="G6157:G6158"/>
    <mergeCell ref="H6157:H6158"/>
    <mergeCell ref="I6157:I6158"/>
    <mergeCell ref="J6157:J6158"/>
    <mergeCell ref="K6157:K6158"/>
    <mergeCell ref="J6153:J6154"/>
    <mergeCell ref="K6153:K6154"/>
    <mergeCell ref="B6155:B6156"/>
    <mergeCell ref="C6155:C6156"/>
    <mergeCell ref="E6155:E6156"/>
    <mergeCell ref="F6155:F6156"/>
    <mergeCell ref="G6155:G6156"/>
    <mergeCell ref="H6155:H6156"/>
    <mergeCell ref="I6155:I6156"/>
    <mergeCell ref="J6155:J6156"/>
    <mergeCell ref="I6151:I6152"/>
    <mergeCell ref="J6151:J6152"/>
    <mergeCell ref="K6151:K6152"/>
    <mergeCell ref="B6153:B6154"/>
    <mergeCell ref="C6153:C6154"/>
    <mergeCell ref="E6153:E6154"/>
    <mergeCell ref="F6153:F6154"/>
    <mergeCell ref="G6153:G6154"/>
    <mergeCell ref="H6153:H6154"/>
    <mergeCell ref="I6153:I6154"/>
    <mergeCell ref="B6151:B6152"/>
    <mergeCell ref="C6151:C6152"/>
    <mergeCell ref="E6151:E6152"/>
    <mergeCell ref="F6151:F6152"/>
    <mergeCell ref="G6151:G6152"/>
    <mergeCell ref="H6151:H6152"/>
    <mergeCell ref="K6147:K6148"/>
    <mergeCell ref="B6149:B6150"/>
    <mergeCell ref="C6149:C6150"/>
    <mergeCell ref="E6149:E6150"/>
    <mergeCell ref="F6149:F6150"/>
    <mergeCell ref="G6149:G6150"/>
    <mergeCell ref="H6149:H6150"/>
    <mergeCell ref="I6149:I6150"/>
    <mergeCell ref="J6149:J6150"/>
    <mergeCell ref="K6149:K6150"/>
    <mergeCell ref="J6145:J6146"/>
    <mergeCell ref="K6145:K6146"/>
    <mergeCell ref="B6147:B6148"/>
    <mergeCell ref="C6147:C6148"/>
    <mergeCell ref="E6147:E6148"/>
    <mergeCell ref="F6147:F6148"/>
    <mergeCell ref="G6147:G6148"/>
    <mergeCell ref="H6147:H6148"/>
    <mergeCell ref="I6147:I6148"/>
    <mergeCell ref="J6147:J6148"/>
    <mergeCell ref="I6143:I6144"/>
    <mergeCell ref="J6143:J6144"/>
    <mergeCell ref="K6143:K6144"/>
    <mergeCell ref="B6145:B6146"/>
    <mergeCell ref="C6145:C6146"/>
    <mergeCell ref="E6145:E6146"/>
    <mergeCell ref="F6145:F6146"/>
    <mergeCell ref="G6145:G6146"/>
    <mergeCell ref="H6145:H6146"/>
    <mergeCell ref="I6145:I6146"/>
    <mergeCell ref="B6143:B6144"/>
    <mergeCell ref="C6143:C6144"/>
    <mergeCell ref="E6143:E6144"/>
    <mergeCell ref="F6143:F6144"/>
    <mergeCell ref="G6143:G6144"/>
    <mergeCell ref="H6143:H6144"/>
    <mergeCell ref="K6139:K6140"/>
    <mergeCell ref="B6141:B6142"/>
    <mergeCell ref="C6141:C6142"/>
    <mergeCell ref="E6141:E6142"/>
    <mergeCell ref="F6141:F6142"/>
    <mergeCell ref="G6141:G6142"/>
    <mergeCell ref="H6141:H6142"/>
    <mergeCell ref="I6141:I6142"/>
    <mergeCell ref="J6141:J6142"/>
    <mergeCell ref="K6141:K6142"/>
    <mergeCell ref="J6137:J6138"/>
    <mergeCell ref="K6137:K6138"/>
    <mergeCell ref="B6139:B6140"/>
    <mergeCell ref="C6139:C6140"/>
    <mergeCell ref="E6139:E6140"/>
    <mergeCell ref="F6139:F6140"/>
    <mergeCell ref="G6139:G6140"/>
    <mergeCell ref="H6139:H6140"/>
    <mergeCell ref="I6139:I6140"/>
    <mergeCell ref="J6139:J6140"/>
    <mergeCell ref="I6135:I6136"/>
    <mergeCell ref="J6135:J6136"/>
    <mergeCell ref="K6135:K6136"/>
    <mergeCell ref="B6137:B6138"/>
    <mergeCell ref="C6137:C6138"/>
    <mergeCell ref="E6137:E6138"/>
    <mergeCell ref="F6137:F6138"/>
    <mergeCell ref="G6137:G6138"/>
    <mergeCell ref="H6137:H6138"/>
    <mergeCell ref="I6137:I6138"/>
    <mergeCell ref="B6135:B6136"/>
    <mergeCell ref="C6135:C6136"/>
    <mergeCell ref="E6135:E6136"/>
    <mergeCell ref="F6135:F6136"/>
    <mergeCell ref="G6135:G6136"/>
    <mergeCell ref="H6135:H6136"/>
    <mergeCell ref="K6131:K6132"/>
    <mergeCell ref="B6133:B6134"/>
    <mergeCell ref="C6133:C6134"/>
    <mergeCell ref="E6133:E6134"/>
    <mergeCell ref="F6133:F6134"/>
    <mergeCell ref="G6133:G6134"/>
    <mergeCell ref="H6133:H6134"/>
    <mergeCell ref="I6133:I6134"/>
    <mergeCell ref="J6133:J6134"/>
    <mergeCell ref="K6133:K6134"/>
    <mergeCell ref="J6129:J6130"/>
    <mergeCell ref="K6129:K6130"/>
    <mergeCell ref="B6131:B6132"/>
    <mergeCell ref="C6131:C6132"/>
    <mergeCell ref="E6131:E6132"/>
    <mergeCell ref="F6131:F6132"/>
    <mergeCell ref="G6131:G6132"/>
    <mergeCell ref="H6131:H6132"/>
    <mergeCell ref="I6131:I6132"/>
    <mergeCell ref="J6131:J6132"/>
    <mergeCell ref="I6127:I6128"/>
    <mergeCell ref="J6127:J6128"/>
    <mergeCell ref="K6127:K6128"/>
    <mergeCell ref="B6129:B6130"/>
    <mergeCell ref="C6129:C6130"/>
    <mergeCell ref="E6129:E6130"/>
    <mergeCell ref="F6129:F6130"/>
    <mergeCell ref="G6129:G6130"/>
    <mergeCell ref="H6129:H6130"/>
    <mergeCell ref="I6129:I6130"/>
    <mergeCell ref="B6127:B6128"/>
    <mergeCell ref="C6127:C6128"/>
    <mergeCell ref="E6127:E6128"/>
    <mergeCell ref="F6127:F6128"/>
    <mergeCell ref="G6127:G6128"/>
    <mergeCell ref="H6127:H6128"/>
    <mergeCell ref="K6123:K6124"/>
    <mergeCell ref="B6125:B6126"/>
    <mergeCell ref="C6125:C6126"/>
    <mergeCell ref="E6125:E6126"/>
    <mergeCell ref="F6125:F6126"/>
    <mergeCell ref="G6125:G6126"/>
    <mergeCell ref="H6125:H6126"/>
    <mergeCell ref="I6125:I6126"/>
    <mergeCell ref="J6125:J6126"/>
    <mergeCell ref="K6125:K6126"/>
    <mergeCell ref="J6121:J6122"/>
    <mergeCell ref="K6121:K6122"/>
    <mergeCell ref="B6123:B6124"/>
    <mergeCell ref="C6123:C6124"/>
    <mergeCell ref="E6123:E6124"/>
    <mergeCell ref="F6123:F6124"/>
    <mergeCell ref="G6123:G6124"/>
    <mergeCell ref="H6123:H6124"/>
    <mergeCell ref="I6123:I6124"/>
    <mergeCell ref="J6123:J6124"/>
    <mergeCell ref="I6119:I6120"/>
    <mergeCell ref="J6119:J6120"/>
    <mergeCell ref="K6119:K6120"/>
    <mergeCell ref="B6121:B6122"/>
    <mergeCell ref="C6121:C6122"/>
    <mergeCell ref="E6121:E6122"/>
    <mergeCell ref="F6121:F6122"/>
    <mergeCell ref="G6121:G6122"/>
    <mergeCell ref="H6121:H6122"/>
    <mergeCell ref="I6121:I6122"/>
    <mergeCell ref="B6119:B6120"/>
    <mergeCell ref="C6119:C6120"/>
    <mergeCell ref="E6119:E6120"/>
    <mergeCell ref="F6119:F6120"/>
    <mergeCell ref="G6119:G6120"/>
    <mergeCell ref="H6119:H6120"/>
    <mergeCell ref="K6115:K6116"/>
    <mergeCell ref="B6117:B6118"/>
    <mergeCell ref="C6117:C6118"/>
    <mergeCell ref="E6117:E6118"/>
    <mergeCell ref="F6117:F6118"/>
    <mergeCell ref="G6117:G6118"/>
    <mergeCell ref="H6117:H6118"/>
    <mergeCell ref="I6117:I6118"/>
    <mergeCell ref="J6117:J6118"/>
    <mergeCell ref="K6117:K6118"/>
    <mergeCell ref="J6113:J6114"/>
    <mergeCell ref="K6113:K6114"/>
    <mergeCell ref="B6115:B6116"/>
    <mergeCell ref="C6115:C6116"/>
    <mergeCell ref="E6115:E6116"/>
    <mergeCell ref="F6115:F6116"/>
    <mergeCell ref="G6115:G6116"/>
    <mergeCell ref="H6115:H6116"/>
    <mergeCell ref="I6115:I6116"/>
    <mergeCell ref="J6115:J6116"/>
    <mergeCell ref="I6111:I6112"/>
    <mergeCell ref="J6111:J6112"/>
    <mergeCell ref="K6111:K6112"/>
    <mergeCell ref="B6113:B6114"/>
    <mergeCell ref="C6113:C6114"/>
    <mergeCell ref="E6113:E6114"/>
    <mergeCell ref="F6113:F6114"/>
    <mergeCell ref="G6113:G6114"/>
    <mergeCell ref="H6113:H6114"/>
    <mergeCell ref="I6113:I6114"/>
    <mergeCell ref="B6111:B6112"/>
    <mergeCell ref="C6111:C6112"/>
    <mergeCell ref="E6111:E6112"/>
    <mergeCell ref="F6111:F6112"/>
    <mergeCell ref="G6111:G6112"/>
    <mergeCell ref="H6111:H6112"/>
    <mergeCell ref="K6107:K6108"/>
    <mergeCell ref="B6109:B6110"/>
    <mergeCell ref="C6109:C6110"/>
    <mergeCell ref="E6109:E6110"/>
    <mergeCell ref="F6109:F6110"/>
    <mergeCell ref="G6109:G6110"/>
    <mergeCell ref="H6109:H6110"/>
    <mergeCell ref="I6109:I6110"/>
    <mergeCell ref="J6109:J6110"/>
    <mergeCell ref="K6109:K6110"/>
    <mergeCell ref="J6105:J6106"/>
    <mergeCell ref="K6105:K6106"/>
    <mergeCell ref="B6107:B6108"/>
    <mergeCell ref="C6107:C6108"/>
    <mergeCell ref="E6107:E6108"/>
    <mergeCell ref="F6107:F6108"/>
    <mergeCell ref="G6107:G6108"/>
    <mergeCell ref="H6107:H6108"/>
    <mergeCell ref="I6107:I6108"/>
    <mergeCell ref="J6107:J6108"/>
    <mergeCell ref="I6103:I6104"/>
    <mergeCell ref="J6103:J6104"/>
    <mergeCell ref="K6103:K6104"/>
    <mergeCell ref="B6105:B6106"/>
    <mergeCell ref="C6105:C6106"/>
    <mergeCell ref="E6105:E6106"/>
    <mergeCell ref="F6105:F6106"/>
    <mergeCell ref="G6105:G6106"/>
    <mergeCell ref="H6105:H6106"/>
    <mergeCell ref="I6105:I6106"/>
    <mergeCell ref="B6103:B6104"/>
    <mergeCell ref="C6103:C6104"/>
    <mergeCell ref="E6103:E6104"/>
    <mergeCell ref="F6103:F6104"/>
    <mergeCell ref="G6103:G6104"/>
    <mergeCell ref="H6103:H6104"/>
    <mergeCell ref="K6099:K6100"/>
    <mergeCell ref="B6101:B6102"/>
    <mergeCell ref="C6101:C6102"/>
    <mergeCell ref="E6101:E6102"/>
    <mergeCell ref="F6101:F6102"/>
    <mergeCell ref="G6101:G6102"/>
    <mergeCell ref="H6101:H6102"/>
    <mergeCell ref="I6101:I6102"/>
    <mergeCell ref="J6101:J6102"/>
    <mergeCell ref="K6101:K6102"/>
    <mergeCell ref="J6097:J6098"/>
    <mergeCell ref="K6097:K6098"/>
    <mergeCell ref="B6099:B6100"/>
    <mergeCell ref="C6099:C6100"/>
    <mergeCell ref="E6099:E6100"/>
    <mergeCell ref="F6099:F6100"/>
    <mergeCell ref="G6099:G6100"/>
    <mergeCell ref="H6099:H6100"/>
    <mergeCell ref="I6099:I6100"/>
    <mergeCell ref="J6099:J6100"/>
    <mergeCell ref="I6095:I6096"/>
    <mergeCell ref="J6095:J6096"/>
    <mergeCell ref="K6095:K6096"/>
    <mergeCell ref="B6097:B6098"/>
    <mergeCell ref="C6097:C6098"/>
    <mergeCell ref="E6097:E6098"/>
    <mergeCell ref="F6097:F6098"/>
    <mergeCell ref="G6097:G6098"/>
    <mergeCell ref="H6097:H6098"/>
    <mergeCell ref="I6097:I6098"/>
    <mergeCell ref="B6095:B6096"/>
    <mergeCell ref="C6095:C6096"/>
    <mergeCell ref="E6095:E6096"/>
    <mergeCell ref="F6095:F6096"/>
    <mergeCell ref="G6095:G6096"/>
    <mergeCell ref="H6095:H6096"/>
    <mergeCell ref="K6091:K6092"/>
    <mergeCell ref="B6093:B6094"/>
    <mergeCell ref="C6093:C6094"/>
    <mergeCell ref="E6093:E6094"/>
    <mergeCell ref="F6093:F6094"/>
    <mergeCell ref="G6093:G6094"/>
    <mergeCell ref="H6093:H6094"/>
    <mergeCell ref="I6093:I6094"/>
    <mergeCell ref="J6093:J6094"/>
    <mergeCell ref="K6093:K6094"/>
    <mergeCell ref="J6089:J6090"/>
    <mergeCell ref="K6089:K6090"/>
    <mergeCell ref="B6091:B6092"/>
    <mergeCell ref="C6091:C6092"/>
    <mergeCell ref="E6091:E6092"/>
    <mergeCell ref="F6091:F6092"/>
    <mergeCell ref="G6091:G6092"/>
    <mergeCell ref="H6091:H6092"/>
    <mergeCell ref="I6091:I6092"/>
    <mergeCell ref="J6091:J6092"/>
    <mergeCell ref="I6087:I6088"/>
    <mergeCell ref="J6087:J6088"/>
    <mergeCell ref="K6087:K6088"/>
    <mergeCell ref="B6089:B6090"/>
    <mergeCell ref="C6089:C6090"/>
    <mergeCell ref="E6089:E6090"/>
    <mergeCell ref="F6089:F6090"/>
    <mergeCell ref="G6089:G6090"/>
    <mergeCell ref="H6089:H6090"/>
    <mergeCell ref="I6089:I6090"/>
    <mergeCell ref="B6087:B6088"/>
    <mergeCell ref="C6087:C6088"/>
    <mergeCell ref="E6087:E6088"/>
    <mergeCell ref="F6087:F6088"/>
    <mergeCell ref="G6087:G6088"/>
    <mergeCell ref="H6087:H6088"/>
    <mergeCell ref="K6083:K6084"/>
    <mergeCell ref="B6085:B6086"/>
    <mergeCell ref="C6085:C6086"/>
    <mergeCell ref="E6085:E6086"/>
    <mergeCell ref="F6085:F6086"/>
    <mergeCell ref="G6085:G6086"/>
    <mergeCell ref="H6085:H6086"/>
    <mergeCell ref="I6085:I6086"/>
    <mergeCell ref="J6085:J6086"/>
    <mergeCell ref="K6085:K6086"/>
    <mergeCell ref="J6081:J6082"/>
    <mergeCell ref="K6081:K6082"/>
    <mergeCell ref="B6083:B6084"/>
    <mergeCell ref="C6083:C6084"/>
    <mergeCell ref="E6083:E6084"/>
    <mergeCell ref="F6083:F6084"/>
    <mergeCell ref="G6083:G6084"/>
    <mergeCell ref="H6083:H6084"/>
    <mergeCell ref="I6083:I6084"/>
    <mergeCell ref="J6083:J6084"/>
    <mergeCell ref="I6079:I6080"/>
    <mergeCell ref="J6079:J6080"/>
    <mergeCell ref="K6079:K6080"/>
    <mergeCell ref="B6081:B6082"/>
    <mergeCell ref="C6081:C6082"/>
    <mergeCell ref="E6081:E6082"/>
    <mergeCell ref="F6081:F6082"/>
    <mergeCell ref="G6081:G6082"/>
    <mergeCell ref="H6081:H6082"/>
    <mergeCell ref="I6081:I6082"/>
    <mergeCell ref="B6079:B6080"/>
    <mergeCell ref="C6079:C6080"/>
    <mergeCell ref="E6079:E6080"/>
    <mergeCell ref="F6079:F6080"/>
    <mergeCell ref="G6079:G6080"/>
    <mergeCell ref="H6079:H6080"/>
    <mergeCell ref="K6075:K6076"/>
    <mergeCell ref="B6077:B6078"/>
    <mergeCell ref="C6077:C6078"/>
    <mergeCell ref="E6077:E6078"/>
    <mergeCell ref="F6077:F6078"/>
    <mergeCell ref="G6077:G6078"/>
    <mergeCell ref="H6077:H6078"/>
    <mergeCell ref="I6077:I6078"/>
    <mergeCell ref="J6077:J6078"/>
    <mergeCell ref="K6077:K6078"/>
    <mergeCell ref="J6073:J6074"/>
    <mergeCell ref="K6073:K6074"/>
    <mergeCell ref="B6075:B6076"/>
    <mergeCell ref="C6075:C6076"/>
    <mergeCell ref="E6075:E6076"/>
    <mergeCell ref="F6075:F6076"/>
    <mergeCell ref="G6075:G6076"/>
    <mergeCell ref="H6075:H6076"/>
    <mergeCell ref="I6075:I6076"/>
    <mergeCell ref="J6075:J6076"/>
    <mergeCell ref="I6071:I6072"/>
    <mergeCell ref="J6071:J6072"/>
    <mergeCell ref="K6071:K6072"/>
    <mergeCell ref="B6073:B6074"/>
    <mergeCell ref="C6073:C6074"/>
    <mergeCell ref="E6073:E6074"/>
    <mergeCell ref="F6073:F6074"/>
    <mergeCell ref="G6073:G6074"/>
    <mergeCell ref="H6073:H6074"/>
    <mergeCell ref="I6073:I6074"/>
    <mergeCell ref="B6071:B6072"/>
    <mergeCell ref="C6071:C6072"/>
    <mergeCell ref="E6071:E6072"/>
    <mergeCell ref="F6071:F6072"/>
    <mergeCell ref="G6071:G6072"/>
    <mergeCell ref="H6071:H6072"/>
    <mergeCell ref="K6067:K6068"/>
    <mergeCell ref="B6069:B6070"/>
    <mergeCell ref="C6069:C6070"/>
    <mergeCell ref="E6069:E6070"/>
    <mergeCell ref="F6069:F6070"/>
    <mergeCell ref="G6069:G6070"/>
    <mergeCell ref="H6069:H6070"/>
    <mergeCell ref="I6069:I6070"/>
    <mergeCell ref="J6069:J6070"/>
    <mergeCell ref="K6069:K6070"/>
    <mergeCell ref="J6065:J6066"/>
    <mergeCell ref="K6065:K6066"/>
    <mergeCell ref="B6067:B6068"/>
    <mergeCell ref="C6067:C6068"/>
    <mergeCell ref="E6067:E6068"/>
    <mergeCell ref="F6067:F6068"/>
    <mergeCell ref="G6067:G6068"/>
    <mergeCell ref="H6067:H6068"/>
    <mergeCell ref="I6067:I6068"/>
    <mergeCell ref="J6067:J6068"/>
    <mergeCell ref="I6063:I6064"/>
    <mergeCell ref="J6063:J6064"/>
    <mergeCell ref="K6063:K6064"/>
    <mergeCell ref="B6065:B6066"/>
    <mergeCell ref="C6065:C6066"/>
    <mergeCell ref="E6065:E6066"/>
    <mergeCell ref="F6065:F6066"/>
    <mergeCell ref="G6065:G6066"/>
    <mergeCell ref="H6065:H6066"/>
    <mergeCell ref="I6065:I6066"/>
    <mergeCell ref="B6063:B6064"/>
    <mergeCell ref="C6063:C6064"/>
    <mergeCell ref="E6063:E6064"/>
    <mergeCell ref="F6063:F6064"/>
    <mergeCell ref="G6063:G6064"/>
    <mergeCell ref="H6063:H6064"/>
    <mergeCell ref="K6059:K6060"/>
    <mergeCell ref="B6061:B6062"/>
    <mergeCell ref="C6061:C6062"/>
    <mergeCell ref="E6061:E6062"/>
    <mergeCell ref="F6061:F6062"/>
    <mergeCell ref="G6061:G6062"/>
    <mergeCell ref="H6061:H6062"/>
    <mergeCell ref="I6061:I6062"/>
    <mergeCell ref="J6061:J6062"/>
    <mergeCell ref="K6061:K6062"/>
    <mergeCell ref="J6057:J6058"/>
    <mergeCell ref="K6057:K6058"/>
    <mergeCell ref="B6059:B6060"/>
    <mergeCell ref="C6059:C6060"/>
    <mergeCell ref="E6059:E6060"/>
    <mergeCell ref="F6059:F6060"/>
    <mergeCell ref="G6059:G6060"/>
    <mergeCell ref="H6059:H6060"/>
    <mergeCell ref="I6059:I6060"/>
    <mergeCell ref="J6059:J6060"/>
    <mergeCell ref="I6055:I6056"/>
    <mergeCell ref="J6055:J6056"/>
    <mergeCell ref="K6055:K6056"/>
    <mergeCell ref="B6057:B6058"/>
    <mergeCell ref="C6057:C6058"/>
    <mergeCell ref="E6057:E6058"/>
    <mergeCell ref="F6057:F6058"/>
    <mergeCell ref="G6057:G6058"/>
    <mergeCell ref="H6057:H6058"/>
    <mergeCell ref="I6057:I6058"/>
    <mergeCell ref="B6055:B6056"/>
    <mergeCell ref="C6055:C6056"/>
    <mergeCell ref="E6055:E6056"/>
    <mergeCell ref="F6055:F6056"/>
    <mergeCell ref="G6055:G6056"/>
    <mergeCell ref="H6055:H6056"/>
    <mergeCell ref="K6051:K6052"/>
    <mergeCell ref="B6053:B6054"/>
    <mergeCell ref="C6053:C6054"/>
    <mergeCell ref="E6053:E6054"/>
    <mergeCell ref="F6053:F6054"/>
    <mergeCell ref="G6053:G6054"/>
    <mergeCell ref="H6053:H6054"/>
    <mergeCell ref="I6053:I6054"/>
    <mergeCell ref="J6053:J6054"/>
    <mergeCell ref="K6053:K6054"/>
    <mergeCell ref="J6049:J6050"/>
    <mergeCell ref="K6049:K6050"/>
    <mergeCell ref="B6051:B6052"/>
    <mergeCell ref="C6051:C6052"/>
    <mergeCell ref="E6051:E6052"/>
    <mergeCell ref="F6051:F6052"/>
    <mergeCell ref="G6051:G6052"/>
    <mergeCell ref="H6051:H6052"/>
    <mergeCell ref="I6051:I6052"/>
    <mergeCell ref="J6051:J6052"/>
    <mergeCell ref="I6047:I6048"/>
    <mergeCell ref="J6047:J6048"/>
    <mergeCell ref="K6047:K6048"/>
    <mergeCell ref="B6049:B6050"/>
    <mergeCell ref="C6049:C6050"/>
    <mergeCell ref="E6049:E6050"/>
    <mergeCell ref="F6049:F6050"/>
    <mergeCell ref="G6049:G6050"/>
    <mergeCell ref="H6049:H6050"/>
    <mergeCell ref="I6049:I6050"/>
    <mergeCell ref="B6047:B6048"/>
    <mergeCell ref="C6047:C6048"/>
    <mergeCell ref="E6047:E6048"/>
    <mergeCell ref="F6047:F6048"/>
    <mergeCell ref="G6047:G6048"/>
    <mergeCell ref="H6047:H6048"/>
    <mergeCell ref="K6043:K6044"/>
    <mergeCell ref="B6045:B6046"/>
    <mergeCell ref="C6045:C6046"/>
    <mergeCell ref="E6045:E6046"/>
    <mergeCell ref="F6045:F6046"/>
    <mergeCell ref="G6045:G6046"/>
    <mergeCell ref="H6045:H6046"/>
    <mergeCell ref="I6045:I6046"/>
    <mergeCell ref="J6045:J6046"/>
    <mergeCell ref="K6045:K6046"/>
    <mergeCell ref="J6041:J6042"/>
    <mergeCell ref="K6041:K6042"/>
    <mergeCell ref="B6043:B6044"/>
    <mergeCell ref="C6043:C6044"/>
    <mergeCell ref="E6043:E6044"/>
    <mergeCell ref="F6043:F6044"/>
    <mergeCell ref="G6043:G6044"/>
    <mergeCell ref="H6043:H6044"/>
    <mergeCell ref="I6043:I6044"/>
    <mergeCell ref="J6043:J6044"/>
    <mergeCell ref="I6039:I6040"/>
    <mergeCell ref="J6039:J6040"/>
    <mergeCell ref="K6039:K6040"/>
    <mergeCell ref="B6041:B6042"/>
    <mergeCell ref="C6041:C6042"/>
    <mergeCell ref="E6041:E6042"/>
    <mergeCell ref="F6041:F6042"/>
    <mergeCell ref="G6041:G6042"/>
    <mergeCell ref="H6041:H6042"/>
    <mergeCell ref="I6041:I6042"/>
    <mergeCell ref="B6039:B6040"/>
    <mergeCell ref="C6039:C6040"/>
    <mergeCell ref="E6039:E6040"/>
    <mergeCell ref="F6039:F6040"/>
    <mergeCell ref="G6039:G6040"/>
    <mergeCell ref="H6039:H6040"/>
    <mergeCell ref="K6035:K6036"/>
    <mergeCell ref="B6037:B6038"/>
    <mergeCell ref="C6037:C6038"/>
    <mergeCell ref="E6037:E6038"/>
    <mergeCell ref="F6037:F6038"/>
    <mergeCell ref="G6037:G6038"/>
    <mergeCell ref="H6037:H6038"/>
    <mergeCell ref="I6037:I6038"/>
    <mergeCell ref="J6037:J6038"/>
    <mergeCell ref="K6037:K6038"/>
    <mergeCell ref="J6033:J6034"/>
    <mergeCell ref="K6033:K6034"/>
    <mergeCell ref="B6035:B6036"/>
    <mergeCell ref="C6035:C6036"/>
    <mergeCell ref="E6035:E6036"/>
    <mergeCell ref="F6035:F6036"/>
    <mergeCell ref="G6035:G6036"/>
    <mergeCell ref="H6035:H6036"/>
    <mergeCell ref="I6035:I6036"/>
    <mergeCell ref="J6035:J6036"/>
    <mergeCell ref="I6031:I6032"/>
    <mergeCell ref="J6031:J6032"/>
    <mergeCell ref="K6031:K6032"/>
    <mergeCell ref="B6033:B6034"/>
    <mergeCell ref="C6033:C6034"/>
    <mergeCell ref="E6033:E6034"/>
    <mergeCell ref="F6033:F6034"/>
    <mergeCell ref="G6033:G6034"/>
    <mergeCell ref="H6033:H6034"/>
    <mergeCell ref="I6033:I6034"/>
    <mergeCell ref="B6031:B6032"/>
    <mergeCell ref="C6031:C6032"/>
    <mergeCell ref="E6031:E6032"/>
    <mergeCell ref="F6031:F6032"/>
    <mergeCell ref="G6031:G6032"/>
    <mergeCell ref="H6031:H6032"/>
    <mergeCell ref="K6027:K6028"/>
    <mergeCell ref="B6029:B6030"/>
    <mergeCell ref="C6029:C6030"/>
    <mergeCell ref="E6029:E6030"/>
    <mergeCell ref="F6029:F6030"/>
    <mergeCell ref="G6029:G6030"/>
    <mergeCell ref="H6029:H6030"/>
    <mergeCell ref="I6029:I6030"/>
    <mergeCell ref="J6029:J6030"/>
    <mergeCell ref="K6029:K6030"/>
    <mergeCell ref="J6025:J6026"/>
    <mergeCell ref="K6025:K6026"/>
    <mergeCell ref="B6027:B6028"/>
    <mergeCell ref="C6027:C6028"/>
    <mergeCell ref="E6027:E6028"/>
    <mergeCell ref="F6027:F6028"/>
    <mergeCell ref="G6027:G6028"/>
    <mergeCell ref="H6027:H6028"/>
    <mergeCell ref="I6027:I6028"/>
    <mergeCell ref="J6027:J6028"/>
    <mergeCell ref="I6023:I6024"/>
    <mergeCell ref="J6023:J6024"/>
    <mergeCell ref="K6023:K6024"/>
    <mergeCell ref="B6025:B6026"/>
    <mergeCell ref="C6025:C6026"/>
    <mergeCell ref="E6025:E6026"/>
    <mergeCell ref="F6025:F6026"/>
    <mergeCell ref="G6025:G6026"/>
    <mergeCell ref="H6025:H6026"/>
    <mergeCell ref="I6025:I6026"/>
    <mergeCell ref="B6023:B6024"/>
    <mergeCell ref="C6023:C6024"/>
    <mergeCell ref="E6023:E6024"/>
    <mergeCell ref="F6023:F6024"/>
    <mergeCell ref="G6023:G6024"/>
    <mergeCell ref="H6023:H6024"/>
    <mergeCell ref="K6019:K6020"/>
    <mergeCell ref="B6021:B6022"/>
    <mergeCell ref="C6021:C6022"/>
    <mergeCell ref="E6021:E6022"/>
    <mergeCell ref="F6021:F6022"/>
    <mergeCell ref="G6021:G6022"/>
    <mergeCell ref="H6021:H6022"/>
    <mergeCell ref="I6021:I6022"/>
    <mergeCell ref="J6021:J6022"/>
    <mergeCell ref="K6021:K6022"/>
    <mergeCell ref="J6017:J6018"/>
    <mergeCell ref="K6017:K6018"/>
    <mergeCell ref="B6019:B6020"/>
    <mergeCell ref="C6019:C6020"/>
    <mergeCell ref="E6019:E6020"/>
    <mergeCell ref="F6019:F6020"/>
    <mergeCell ref="G6019:G6020"/>
    <mergeCell ref="H6019:H6020"/>
    <mergeCell ref="I6019:I6020"/>
    <mergeCell ref="J6019:J6020"/>
    <mergeCell ref="I6015:I6016"/>
    <mergeCell ref="J6015:J6016"/>
    <mergeCell ref="K6015:K6016"/>
    <mergeCell ref="B6017:B6018"/>
    <mergeCell ref="C6017:C6018"/>
    <mergeCell ref="E6017:E6018"/>
    <mergeCell ref="F6017:F6018"/>
    <mergeCell ref="G6017:G6018"/>
    <mergeCell ref="H6017:H6018"/>
    <mergeCell ref="I6017:I6018"/>
    <mergeCell ref="B6015:B6016"/>
    <mergeCell ref="C6015:C6016"/>
    <mergeCell ref="E6015:E6016"/>
    <mergeCell ref="F6015:F6016"/>
    <mergeCell ref="G6015:G6016"/>
    <mergeCell ref="H6015:H6016"/>
    <mergeCell ref="K6011:K6012"/>
    <mergeCell ref="B6013:B6014"/>
    <mergeCell ref="C6013:C6014"/>
    <mergeCell ref="E6013:E6014"/>
    <mergeCell ref="F6013:F6014"/>
    <mergeCell ref="G6013:G6014"/>
    <mergeCell ref="H6013:H6014"/>
    <mergeCell ref="I6013:I6014"/>
    <mergeCell ref="J6013:J6014"/>
    <mergeCell ref="K6013:K6014"/>
    <mergeCell ref="J6009:J6010"/>
    <mergeCell ref="K6009:K6010"/>
    <mergeCell ref="B6011:B6012"/>
    <mergeCell ref="C6011:C6012"/>
    <mergeCell ref="E6011:E6012"/>
    <mergeCell ref="F6011:F6012"/>
    <mergeCell ref="G6011:G6012"/>
    <mergeCell ref="H6011:H6012"/>
    <mergeCell ref="I6011:I6012"/>
    <mergeCell ref="J6011:J6012"/>
    <mergeCell ref="I6007:I6008"/>
    <mergeCell ref="J6007:J6008"/>
    <mergeCell ref="K6007:K6008"/>
    <mergeCell ref="B6009:B6010"/>
    <mergeCell ref="C6009:C6010"/>
    <mergeCell ref="E6009:E6010"/>
    <mergeCell ref="F6009:F6010"/>
    <mergeCell ref="G6009:G6010"/>
    <mergeCell ref="H6009:H6010"/>
    <mergeCell ref="I6009:I6010"/>
    <mergeCell ref="B6007:B6008"/>
    <mergeCell ref="C6007:C6008"/>
    <mergeCell ref="E6007:E6008"/>
    <mergeCell ref="F6007:F6008"/>
    <mergeCell ref="G6007:G6008"/>
    <mergeCell ref="H6007:H6008"/>
    <mergeCell ref="K6003:K6004"/>
    <mergeCell ref="B6005:B6006"/>
    <mergeCell ref="C6005:C6006"/>
    <mergeCell ref="E6005:E6006"/>
    <mergeCell ref="F6005:F6006"/>
    <mergeCell ref="G6005:G6006"/>
    <mergeCell ref="H6005:H6006"/>
    <mergeCell ref="I6005:I6006"/>
    <mergeCell ref="J6005:J6006"/>
    <mergeCell ref="K6005:K6006"/>
    <mergeCell ref="J6001:J6002"/>
    <mergeCell ref="K6001:K6002"/>
    <mergeCell ref="B6003:B6004"/>
    <mergeCell ref="C6003:C6004"/>
    <mergeCell ref="E6003:E6004"/>
    <mergeCell ref="F6003:F6004"/>
    <mergeCell ref="G6003:G6004"/>
    <mergeCell ref="H6003:H6004"/>
    <mergeCell ref="I6003:I6004"/>
    <mergeCell ref="J6003:J6004"/>
    <mergeCell ref="I5999:I6000"/>
    <mergeCell ref="J5999:J6000"/>
    <mergeCell ref="K5999:K6000"/>
    <mergeCell ref="B6001:B6002"/>
    <mergeCell ref="C6001:C6002"/>
    <mergeCell ref="E6001:E6002"/>
    <mergeCell ref="F6001:F6002"/>
    <mergeCell ref="G6001:G6002"/>
    <mergeCell ref="H6001:H6002"/>
    <mergeCell ref="I6001:I6002"/>
    <mergeCell ref="B5999:B6000"/>
    <mergeCell ref="C5999:C6000"/>
    <mergeCell ref="E5999:E6000"/>
    <mergeCell ref="F5999:F6000"/>
    <mergeCell ref="G5999:G6000"/>
    <mergeCell ref="H5999:H6000"/>
    <mergeCell ref="K5995:K5996"/>
    <mergeCell ref="B5997:B5998"/>
    <mergeCell ref="C5997:C5998"/>
    <mergeCell ref="E5997:E5998"/>
    <mergeCell ref="F5997:F5998"/>
    <mergeCell ref="G5997:G5998"/>
    <mergeCell ref="H5997:H5998"/>
    <mergeCell ref="I5997:I5998"/>
    <mergeCell ref="J5997:J5998"/>
    <mergeCell ref="K5997:K5998"/>
    <mergeCell ref="J5993:J5994"/>
    <mergeCell ref="K5993:K5994"/>
    <mergeCell ref="B5995:B5996"/>
    <mergeCell ref="C5995:C5996"/>
    <mergeCell ref="E5995:E5996"/>
    <mergeCell ref="F5995:F5996"/>
    <mergeCell ref="G5995:G5996"/>
    <mergeCell ref="H5995:H5996"/>
    <mergeCell ref="I5995:I5996"/>
    <mergeCell ref="J5995:J5996"/>
    <mergeCell ref="I5991:I5992"/>
    <mergeCell ref="J5991:J5992"/>
    <mergeCell ref="K5991:K5992"/>
    <mergeCell ref="B5993:B5994"/>
    <mergeCell ref="C5993:C5994"/>
    <mergeCell ref="E5993:E5994"/>
    <mergeCell ref="F5993:F5994"/>
    <mergeCell ref="G5993:G5994"/>
    <mergeCell ref="H5993:H5994"/>
    <mergeCell ref="I5993:I5994"/>
    <mergeCell ref="B5991:B5992"/>
    <mergeCell ref="C5991:C5992"/>
    <mergeCell ref="E5991:E5992"/>
    <mergeCell ref="F5991:F5992"/>
    <mergeCell ref="G5991:G5992"/>
    <mergeCell ref="H5991:H5992"/>
    <mergeCell ref="K5987:K5988"/>
    <mergeCell ref="B5989:B5990"/>
    <mergeCell ref="C5989:C5990"/>
    <mergeCell ref="E5989:E5990"/>
    <mergeCell ref="F5989:F5990"/>
    <mergeCell ref="G5989:G5990"/>
    <mergeCell ref="H5989:H5990"/>
    <mergeCell ref="I5989:I5990"/>
    <mergeCell ref="J5989:J5990"/>
    <mergeCell ref="K5989:K5990"/>
    <mergeCell ref="J5985:J5986"/>
    <mergeCell ref="K5985:K5986"/>
    <mergeCell ref="B5987:B5988"/>
    <mergeCell ref="C5987:C5988"/>
    <mergeCell ref="E5987:E5988"/>
    <mergeCell ref="F5987:F5988"/>
    <mergeCell ref="G5987:G5988"/>
    <mergeCell ref="H5987:H5988"/>
    <mergeCell ref="I5987:I5988"/>
    <mergeCell ref="J5987:J5988"/>
    <mergeCell ref="I5983:I5984"/>
    <mergeCell ref="J5983:J5984"/>
    <mergeCell ref="K5983:K5984"/>
    <mergeCell ref="B5985:B5986"/>
    <mergeCell ref="C5985:C5986"/>
    <mergeCell ref="E5985:E5986"/>
    <mergeCell ref="F5985:F5986"/>
    <mergeCell ref="G5985:G5986"/>
    <mergeCell ref="H5985:H5986"/>
    <mergeCell ref="I5985:I5986"/>
    <mergeCell ref="B5983:B5984"/>
    <mergeCell ref="C5983:C5984"/>
    <mergeCell ref="E5983:E5984"/>
    <mergeCell ref="F5983:F5984"/>
    <mergeCell ref="G5983:G5984"/>
    <mergeCell ref="H5983:H5984"/>
    <mergeCell ref="K5979:K5980"/>
    <mergeCell ref="B5981:B5982"/>
    <mergeCell ref="C5981:C5982"/>
    <mergeCell ref="E5981:E5982"/>
    <mergeCell ref="F5981:F5982"/>
    <mergeCell ref="G5981:G5982"/>
    <mergeCell ref="H5981:H5982"/>
    <mergeCell ref="I5981:I5982"/>
    <mergeCell ref="J5981:J5982"/>
    <mergeCell ref="K5981:K5982"/>
    <mergeCell ref="J5977:J5978"/>
    <mergeCell ref="K5977:K5978"/>
    <mergeCell ref="B5979:B5980"/>
    <mergeCell ref="C5979:C5980"/>
    <mergeCell ref="E5979:E5980"/>
    <mergeCell ref="F5979:F5980"/>
    <mergeCell ref="G5979:G5980"/>
    <mergeCell ref="H5979:H5980"/>
    <mergeCell ref="I5979:I5980"/>
    <mergeCell ref="J5979:J5980"/>
    <mergeCell ref="I5975:I5976"/>
    <mergeCell ref="J5975:J5976"/>
    <mergeCell ref="K5975:K5976"/>
    <mergeCell ref="B5977:B5978"/>
    <mergeCell ref="C5977:C5978"/>
    <mergeCell ref="E5977:E5978"/>
    <mergeCell ref="F5977:F5978"/>
    <mergeCell ref="G5977:G5978"/>
    <mergeCell ref="H5977:H5978"/>
    <mergeCell ref="I5977:I5978"/>
    <mergeCell ref="B5975:B5976"/>
    <mergeCell ref="C5975:C5976"/>
    <mergeCell ref="E5975:E5976"/>
    <mergeCell ref="F5975:F5976"/>
    <mergeCell ref="G5975:G5976"/>
    <mergeCell ref="H5975:H5976"/>
    <mergeCell ref="K5971:K5972"/>
    <mergeCell ref="B5973:B5974"/>
    <mergeCell ref="C5973:C5974"/>
    <mergeCell ref="E5973:E5974"/>
    <mergeCell ref="F5973:F5974"/>
    <mergeCell ref="G5973:G5974"/>
    <mergeCell ref="H5973:H5974"/>
    <mergeCell ref="I5973:I5974"/>
    <mergeCell ref="J5973:J5974"/>
    <mergeCell ref="K5973:K5974"/>
    <mergeCell ref="J5969:J5970"/>
    <mergeCell ref="K5969:K5970"/>
    <mergeCell ref="B5971:B5972"/>
    <mergeCell ref="C5971:C5972"/>
    <mergeCell ref="E5971:E5972"/>
    <mergeCell ref="F5971:F5972"/>
    <mergeCell ref="G5971:G5972"/>
    <mergeCell ref="H5971:H5972"/>
    <mergeCell ref="I5971:I5972"/>
    <mergeCell ref="J5971:J5972"/>
    <mergeCell ref="I5967:I5968"/>
    <mergeCell ref="J5967:J5968"/>
    <mergeCell ref="K5967:K5968"/>
    <mergeCell ref="B5969:B5970"/>
    <mergeCell ref="C5969:C5970"/>
    <mergeCell ref="E5969:E5970"/>
    <mergeCell ref="F5969:F5970"/>
    <mergeCell ref="G5969:G5970"/>
    <mergeCell ref="H5969:H5970"/>
    <mergeCell ref="I5969:I5970"/>
    <mergeCell ref="B5967:B5968"/>
    <mergeCell ref="C5967:C5968"/>
    <mergeCell ref="E5967:E5968"/>
    <mergeCell ref="F5967:F5968"/>
    <mergeCell ref="G5967:G5968"/>
    <mergeCell ref="H5967:H5968"/>
    <mergeCell ref="K5963:K5964"/>
    <mergeCell ref="B5965:B5966"/>
    <mergeCell ref="C5965:C5966"/>
    <mergeCell ref="E5965:E5966"/>
    <mergeCell ref="F5965:F5966"/>
    <mergeCell ref="G5965:G5966"/>
    <mergeCell ref="H5965:H5966"/>
    <mergeCell ref="I5965:I5966"/>
    <mergeCell ref="J5965:J5966"/>
    <mergeCell ref="K5965:K5966"/>
    <mergeCell ref="J5961:J5962"/>
    <mergeCell ref="K5961:K5962"/>
    <mergeCell ref="B5963:B5964"/>
    <mergeCell ref="C5963:C5964"/>
    <mergeCell ref="E5963:E5964"/>
    <mergeCell ref="F5963:F5964"/>
    <mergeCell ref="G5963:G5964"/>
    <mergeCell ref="H5963:H5964"/>
    <mergeCell ref="I5963:I5964"/>
    <mergeCell ref="J5963:J5964"/>
    <mergeCell ref="I5959:I5960"/>
    <mergeCell ref="J5959:J5960"/>
    <mergeCell ref="K5959:K5960"/>
    <mergeCell ref="B5961:B5962"/>
    <mergeCell ref="C5961:C5962"/>
    <mergeCell ref="E5961:E5962"/>
    <mergeCell ref="F5961:F5962"/>
    <mergeCell ref="G5961:G5962"/>
    <mergeCell ref="H5961:H5962"/>
    <mergeCell ref="I5961:I5962"/>
    <mergeCell ref="B5959:B5960"/>
    <mergeCell ref="C5959:C5960"/>
    <mergeCell ref="E5959:E5960"/>
    <mergeCell ref="F5959:F5960"/>
    <mergeCell ref="G5959:G5960"/>
    <mergeCell ref="H5959:H5960"/>
    <mergeCell ref="K5955:K5956"/>
    <mergeCell ref="B5957:B5958"/>
    <mergeCell ref="C5957:C5958"/>
    <mergeCell ref="E5957:E5958"/>
    <mergeCell ref="F5957:F5958"/>
    <mergeCell ref="G5957:G5958"/>
    <mergeCell ref="H5957:H5958"/>
    <mergeCell ref="I5957:I5958"/>
    <mergeCell ref="J5957:J5958"/>
    <mergeCell ref="K5957:K5958"/>
    <mergeCell ref="J5953:J5954"/>
    <mergeCell ref="K5953:K5954"/>
    <mergeCell ref="B5955:B5956"/>
    <mergeCell ref="C5955:C5956"/>
    <mergeCell ref="E5955:E5956"/>
    <mergeCell ref="F5955:F5956"/>
    <mergeCell ref="G5955:G5956"/>
    <mergeCell ref="H5955:H5956"/>
    <mergeCell ref="I5955:I5956"/>
    <mergeCell ref="J5955:J5956"/>
    <mergeCell ref="I5951:I5952"/>
    <mergeCell ref="J5951:J5952"/>
    <mergeCell ref="K5951:K5952"/>
    <mergeCell ref="B5953:B5954"/>
    <mergeCell ref="C5953:C5954"/>
    <mergeCell ref="E5953:E5954"/>
    <mergeCell ref="F5953:F5954"/>
    <mergeCell ref="G5953:G5954"/>
    <mergeCell ref="H5953:H5954"/>
    <mergeCell ref="I5953:I5954"/>
    <mergeCell ref="B5951:B5952"/>
    <mergeCell ref="C5951:C5952"/>
    <mergeCell ref="E5951:E5952"/>
    <mergeCell ref="F5951:F5952"/>
    <mergeCell ref="G5951:G5952"/>
    <mergeCell ref="H5951:H5952"/>
    <mergeCell ref="K5947:K5948"/>
    <mergeCell ref="B5949:B5950"/>
    <mergeCell ref="C5949:C5950"/>
    <mergeCell ref="E5949:E5950"/>
    <mergeCell ref="F5949:F5950"/>
    <mergeCell ref="G5949:G5950"/>
    <mergeCell ref="H5949:H5950"/>
    <mergeCell ref="I5949:I5950"/>
    <mergeCell ref="J5949:J5950"/>
    <mergeCell ref="K5949:K5950"/>
    <mergeCell ref="J5945:J5946"/>
    <mergeCell ref="K5945:K5946"/>
    <mergeCell ref="B5947:B5948"/>
    <mergeCell ref="C5947:C5948"/>
    <mergeCell ref="E5947:E5948"/>
    <mergeCell ref="F5947:F5948"/>
    <mergeCell ref="G5947:G5948"/>
    <mergeCell ref="H5947:H5948"/>
    <mergeCell ref="I5947:I5948"/>
    <mergeCell ref="J5947:J5948"/>
    <mergeCell ref="I5943:I5944"/>
    <mergeCell ref="J5943:J5944"/>
    <mergeCell ref="K5943:K5944"/>
    <mergeCell ref="B5945:B5946"/>
    <mergeCell ref="C5945:C5946"/>
    <mergeCell ref="E5945:E5946"/>
    <mergeCell ref="F5945:F5946"/>
    <mergeCell ref="G5945:G5946"/>
    <mergeCell ref="H5945:H5946"/>
    <mergeCell ref="I5945:I5946"/>
    <mergeCell ref="B5943:B5944"/>
    <mergeCell ref="C5943:C5944"/>
    <mergeCell ref="E5943:E5944"/>
    <mergeCell ref="F5943:F5944"/>
    <mergeCell ref="G5943:G5944"/>
    <mergeCell ref="H5943:H5944"/>
    <mergeCell ref="K5939:K5940"/>
    <mergeCell ref="B5941:B5942"/>
    <mergeCell ref="C5941:C5942"/>
    <mergeCell ref="E5941:E5942"/>
    <mergeCell ref="F5941:F5942"/>
    <mergeCell ref="G5941:G5942"/>
    <mergeCell ref="H5941:H5942"/>
    <mergeCell ref="I5941:I5942"/>
    <mergeCell ref="J5941:J5942"/>
    <mergeCell ref="K5941:K5942"/>
    <mergeCell ref="J5937:J5938"/>
    <mergeCell ref="K5937:K5938"/>
    <mergeCell ref="B5939:B5940"/>
    <mergeCell ref="C5939:C5940"/>
    <mergeCell ref="E5939:E5940"/>
    <mergeCell ref="F5939:F5940"/>
    <mergeCell ref="G5939:G5940"/>
    <mergeCell ref="H5939:H5940"/>
    <mergeCell ref="I5939:I5940"/>
    <mergeCell ref="J5939:J5940"/>
    <mergeCell ref="I5935:I5936"/>
    <mergeCell ref="J5935:J5936"/>
    <mergeCell ref="K5935:K5936"/>
    <mergeCell ref="B5937:B5938"/>
    <mergeCell ref="C5937:C5938"/>
    <mergeCell ref="E5937:E5938"/>
    <mergeCell ref="F5937:F5938"/>
    <mergeCell ref="G5937:G5938"/>
    <mergeCell ref="H5937:H5938"/>
    <mergeCell ref="I5937:I5938"/>
    <mergeCell ref="B5935:B5936"/>
    <mergeCell ref="C5935:C5936"/>
    <mergeCell ref="E5935:E5936"/>
    <mergeCell ref="F5935:F5936"/>
    <mergeCell ref="G5935:G5936"/>
    <mergeCell ref="H5935:H5936"/>
    <mergeCell ref="K5931:K5932"/>
    <mergeCell ref="B5933:B5934"/>
    <mergeCell ref="C5933:C5934"/>
    <mergeCell ref="E5933:E5934"/>
    <mergeCell ref="F5933:F5934"/>
    <mergeCell ref="G5933:G5934"/>
    <mergeCell ref="H5933:H5934"/>
    <mergeCell ref="I5933:I5934"/>
    <mergeCell ref="J5933:J5934"/>
    <mergeCell ref="K5933:K5934"/>
    <mergeCell ref="J5929:J5930"/>
    <mergeCell ref="K5929:K5930"/>
    <mergeCell ref="B5931:B5932"/>
    <mergeCell ref="C5931:C5932"/>
    <mergeCell ref="E5931:E5932"/>
    <mergeCell ref="F5931:F5932"/>
    <mergeCell ref="G5931:G5932"/>
    <mergeCell ref="H5931:H5932"/>
    <mergeCell ref="I5931:I5932"/>
    <mergeCell ref="J5931:J5932"/>
    <mergeCell ref="I5927:I5928"/>
    <mergeCell ref="J5927:J5928"/>
    <mergeCell ref="K5927:K5928"/>
    <mergeCell ref="B5929:B5930"/>
    <mergeCell ref="C5929:C5930"/>
    <mergeCell ref="E5929:E5930"/>
    <mergeCell ref="F5929:F5930"/>
    <mergeCell ref="G5929:G5930"/>
    <mergeCell ref="H5929:H5930"/>
    <mergeCell ref="I5929:I5930"/>
    <mergeCell ref="B5927:B5928"/>
    <mergeCell ref="C5927:C5928"/>
    <mergeCell ref="E5927:E5928"/>
    <mergeCell ref="F5927:F5928"/>
    <mergeCell ref="G5927:G5928"/>
    <mergeCell ref="H5927:H5928"/>
    <mergeCell ref="K5923:K5924"/>
    <mergeCell ref="B5925:B5926"/>
    <mergeCell ref="C5925:C5926"/>
    <mergeCell ref="E5925:E5926"/>
    <mergeCell ref="F5925:F5926"/>
    <mergeCell ref="G5925:G5926"/>
    <mergeCell ref="H5925:H5926"/>
    <mergeCell ref="I5925:I5926"/>
    <mergeCell ref="J5925:J5926"/>
    <mergeCell ref="K5925:K5926"/>
    <mergeCell ref="J5921:J5922"/>
    <mergeCell ref="K5921:K5922"/>
    <mergeCell ref="B5923:B5924"/>
    <mergeCell ref="C5923:C5924"/>
    <mergeCell ref="E5923:E5924"/>
    <mergeCell ref="F5923:F5924"/>
    <mergeCell ref="G5923:G5924"/>
    <mergeCell ref="H5923:H5924"/>
    <mergeCell ref="I5923:I5924"/>
    <mergeCell ref="J5923:J5924"/>
    <mergeCell ref="I5919:I5920"/>
    <mergeCell ref="J5919:J5920"/>
    <mergeCell ref="K5919:K5920"/>
    <mergeCell ref="B5921:B5922"/>
    <mergeCell ref="C5921:C5922"/>
    <mergeCell ref="E5921:E5922"/>
    <mergeCell ref="F5921:F5922"/>
    <mergeCell ref="G5921:G5922"/>
    <mergeCell ref="H5921:H5922"/>
    <mergeCell ref="I5921:I5922"/>
    <mergeCell ref="B5919:B5920"/>
    <mergeCell ref="C5919:C5920"/>
    <mergeCell ref="E5919:E5920"/>
    <mergeCell ref="F5919:F5920"/>
    <mergeCell ref="G5919:G5920"/>
    <mergeCell ref="H5919:H5920"/>
    <mergeCell ref="K5915:K5916"/>
    <mergeCell ref="B5917:B5918"/>
    <mergeCell ref="C5917:C5918"/>
    <mergeCell ref="E5917:E5918"/>
    <mergeCell ref="F5917:F5918"/>
    <mergeCell ref="G5917:G5918"/>
    <mergeCell ref="H5917:H5918"/>
    <mergeCell ref="I5917:I5918"/>
    <mergeCell ref="J5917:J5918"/>
    <mergeCell ref="K5917:K5918"/>
    <mergeCell ref="J5913:J5914"/>
    <mergeCell ref="K5913:K5914"/>
    <mergeCell ref="B5915:B5916"/>
    <mergeCell ref="C5915:C5916"/>
    <mergeCell ref="E5915:E5916"/>
    <mergeCell ref="F5915:F5916"/>
    <mergeCell ref="G5915:G5916"/>
    <mergeCell ref="H5915:H5916"/>
    <mergeCell ref="I5915:I5916"/>
    <mergeCell ref="J5915:J5916"/>
    <mergeCell ref="I5911:I5912"/>
    <mergeCell ref="J5911:J5912"/>
    <mergeCell ref="K5911:K5912"/>
    <mergeCell ref="B5913:B5914"/>
    <mergeCell ref="C5913:C5914"/>
    <mergeCell ref="E5913:E5914"/>
    <mergeCell ref="F5913:F5914"/>
    <mergeCell ref="G5913:G5914"/>
    <mergeCell ref="H5913:H5914"/>
    <mergeCell ref="I5913:I5914"/>
    <mergeCell ref="B5911:B5912"/>
    <mergeCell ref="C5911:C5912"/>
    <mergeCell ref="E5911:E5912"/>
    <mergeCell ref="F5911:F5912"/>
    <mergeCell ref="G5911:G5912"/>
    <mergeCell ref="H5911:H5912"/>
    <mergeCell ref="K5907:K5908"/>
    <mergeCell ref="B5909:B5910"/>
    <mergeCell ref="C5909:C5910"/>
    <mergeCell ref="E5909:E5910"/>
    <mergeCell ref="F5909:F5910"/>
    <mergeCell ref="G5909:G5910"/>
    <mergeCell ref="H5909:H5910"/>
    <mergeCell ref="I5909:I5910"/>
    <mergeCell ref="J5909:J5910"/>
    <mergeCell ref="K5909:K5910"/>
    <mergeCell ref="J5905:J5906"/>
    <mergeCell ref="K5905:K5906"/>
    <mergeCell ref="B5907:B5908"/>
    <mergeCell ref="C5907:C5908"/>
    <mergeCell ref="E5907:E5908"/>
    <mergeCell ref="F5907:F5908"/>
    <mergeCell ref="G5907:G5908"/>
    <mergeCell ref="H5907:H5908"/>
    <mergeCell ref="I5907:I5908"/>
    <mergeCell ref="J5907:J5908"/>
    <mergeCell ref="I5903:I5904"/>
    <mergeCell ref="J5903:J5904"/>
    <mergeCell ref="K5903:K5904"/>
    <mergeCell ref="B5905:B5906"/>
    <mergeCell ref="C5905:C5906"/>
    <mergeCell ref="E5905:E5906"/>
    <mergeCell ref="F5905:F5906"/>
    <mergeCell ref="G5905:G5906"/>
    <mergeCell ref="H5905:H5906"/>
    <mergeCell ref="I5905:I5906"/>
    <mergeCell ref="B5903:B5904"/>
    <mergeCell ref="C5903:C5904"/>
    <mergeCell ref="E5903:E5904"/>
    <mergeCell ref="F5903:F5904"/>
    <mergeCell ref="G5903:G5904"/>
    <mergeCell ref="H5903:H5904"/>
    <mergeCell ref="K5899:K5900"/>
    <mergeCell ref="B5901:B5902"/>
    <mergeCell ref="C5901:C5902"/>
    <mergeCell ref="E5901:E5902"/>
    <mergeCell ref="F5901:F5902"/>
    <mergeCell ref="G5901:G5902"/>
    <mergeCell ref="H5901:H5902"/>
    <mergeCell ref="I5901:I5902"/>
    <mergeCell ref="J5901:J5902"/>
    <mergeCell ref="K5901:K5902"/>
    <mergeCell ref="J5897:J5898"/>
    <mergeCell ref="K5897:K5898"/>
    <mergeCell ref="B5899:B5900"/>
    <mergeCell ref="C5899:C5900"/>
    <mergeCell ref="E5899:E5900"/>
    <mergeCell ref="F5899:F5900"/>
    <mergeCell ref="G5899:G5900"/>
    <mergeCell ref="H5899:H5900"/>
    <mergeCell ref="I5899:I5900"/>
    <mergeCell ref="J5899:J5900"/>
    <mergeCell ref="I5895:I5896"/>
    <mergeCell ref="J5895:J5896"/>
    <mergeCell ref="K5895:K5896"/>
    <mergeCell ref="B5897:B5898"/>
    <mergeCell ref="C5897:C5898"/>
    <mergeCell ref="E5897:E5898"/>
    <mergeCell ref="F5897:F5898"/>
    <mergeCell ref="G5897:G5898"/>
    <mergeCell ref="H5897:H5898"/>
    <mergeCell ref="I5897:I5898"/>
    <mergeCell ref="B5895:B5896"/>
    <mergeCell ref="C5895:C5896"/>
    <mergeCell ref="E5895:E5896"/>
    <mergeCell ref="F5895:F5896"/>
    <mergeCell ref="G5895:G5896"/>
    <mergeCell ref="H5895:H5896"/>
    <mergeCell ref="K5891:K5892"/>
    <mergeCell ref="B5893:B5894"/>
    <mergeCell ref="C5893:C5894"/>
    <mergeCell ref="E5893:E5894"/>
    <mergeCell ref="F5893:F5894"/>
    <mergeCell ref="G5893:G5894"/>
    <mergeCell ref="H5893:H5894"/>
    <mergeCell ref="I5893:I5894"/>
    <mergeCell ref="J5893:J5894"/>
    <mergeCell ref="K5893:K5894"/>
    <mergeCell ref="J5889:J5890"/>
    <mergeCell ref="K5889:K5890"/>
    <mergeCell ref="B5891:B5892"/>
    <mergeCell ref="C5891:C5892"/>
    <mergeCell ref="E5891:E5892"/>
    <mergeCell ref="F5891:F5892"/>
    <mergeCell ref="G5891:G5892"/>
    <mergeCell ref="H5891:H5892"/>
    <mergeCell ref="I5891:I5892"/>
    <mergeCell ref="J5891:J5892"/>
    <mergeCell ref="I5887:I5888"/>
    <mergeCell ref="J5887:J5888"/>
    <mergeCell ref="K5887:K5888"/>
    <mergeCell ref="B5889:B5890"/>
    <mergeCell ref="C5889:C5890"/>
    <mergeCell ref="E5889:E5890"/>
    <mergeCell ref="F5889:F5890"/>
    <mergeCell ref="G5889:G5890"/>
    <mergeCell ref="H5889:H5890"/>
    <mergeCell ref="I5889:I5890"/>
    <mergeCell ref="B5887:B5888"/>
    <mergeCell ref="C5887:C5888"/>
    <mergeCell ref="E5887:E5888"/>
    <mergeCell ref="F5887:F5888"/>
    <mergeCell ref="G5887:G5888"/>
    <mergeCell ref="H5887:H5888"/>
    <mergeCell ref="K5883:K5884"/>
    <mergeCell ref="B5885:B5886"/>
    <mergeCell ref="C5885:C5886"/>
    <mergeCell ref="E5885:E5886"/>
    <mergeCell ref="F5885:F5886"/>
    <mergeCell ref="G5885:G5886"/>
    <mergeCell ref="H5885:H5886"/>
    <mergeCell ref="I5885:I5886"/>
    <mergeCell ref="J5885:J5886"/>
    <mergeCell ref="K5885:K5886"/>
    <mergeCell ref="J5881:J5882"/>
    <mergeCell ref="K5881:K5882"/>
    <mergeCell ref="B5883:B5884"/>
    <mergeCell ref="C5883:C5884"/>
    <mergeCell ref="E5883:E5884"/>
    <mergeCell ref="F5883:F5884"/>
    <mergeCell ref="G5883:G5884"/>
    <mergeCell ref="H5883:H5884"/>
    <mergeCell ref="I5883:I5884"/>
    <mergeCell ref="J5883:J5884"/>
    <mergeCell ref="I5879:I5880"/>
    <mergeCell ref="J5879:J5880"/>
    <mergeCell ref="K5879:K5880"/>
    <mergeCell ref="B5881:B5882"/>
    <mergeCell ref="C5881:C5882"/>
    <mergeCell ref="E5881:E5882"/>
    <mergeCell ref="F5881:F5882"/>
    <mergeCell ref="G5881:G5882"/>
    <mergeCell ref="H5881:H5882"/>
    <mergeCell ref="I5881:I5882"/>
    <mergeCell ref="B5879:B5880"/>
    <mergeCell ref="C5879:C5880"/>
    <mergeCell ref="E5879:E5880"/>
    <mergeCell ref="F5879:F5880"/>
    <mergeCell ref="G5879:G5880"/>
    <mergeCell ref="H5879:H5880"/>
    <mergeCell ref="K5875:K5876"/>
    <mergeCell ref="B5877:B5878"/>
    <mergeCell ref="C5877:C5878"/>
    <mergeCell ref="E5877:E5878"/>
    <mergeCell ref="F5877:F5878"/>
    <mergeCell ref="G5877:G5878"/>
    <mergeCell ref="H5877:H5878"/>
    <mergeCell ref="I5877:I5878"/>
    <mergeCell ref="J5877:J5878"/>
    <mergeCell ref="K5877:K5878"/>
    <mergeCell ref="J5873:J5874"/>
    <mergeCell ref="K5873:K5874"/>
    <mergeCell ref="B5875:B5876"/>
    <mergeCell ref="C5875:C5876"/>
    <mergeCell ref="E5875:E5876"/>
    <mergeCell ref="F5875:F5876"/>
    <mergeCell ref="G5875:G5876"/>
    <mergeCell ref="H5875:H5876"/>
    <mergeCell ref="I5875:I5876"/>
    <mergeCell ref="J5875:J5876"/>
    <mergeCell ref="I5871:I5872"/>
    <mergeCell ref="J5871:J5872"/>
    <mergeCell ref="K5871:K5872"/>
    <mergeCell ref="B5873:B5874"/>
    <mergeCell ref="C5873:C5874"/>
    <mergeCell ref="E5873:E5874"/>
    <mergeCell ref="F5873:F5874"/>
    <mergeCell ref="G5873:G5874"/>
    <mergeCell ref="H5873:H5874"/>
    <mergeCell ref="I5873:I5874"/>
    <mergeCell ref="B5871:B5872"/>
    <mergeCell ref="C5871:C5872"/>
    <mergeCell ref="E5871:E5872"/>
    <mergeCell ref="F5871:F5872"/>
    <mergeCell ref="G5871:G5872"/>
    <mergeCell ref="H5871:H5872"/>
    <mergeCell ref="K5867:K5868"/>
    <mergeCell ref="B5869:B5870"/>
    <mergeCell ref="C5869:C5870"/>
    <mergeCell ref="E5869:E5870"/>
    <mergeCell ref="F5869:F5870"/>
    <mergeCell ref="G5869:G5870"/>
    <mergeCell ref="H5869:H5870"/>
    <mergeCell ref="I5869:I5870"/>
    <mergeCell ref="J5869:J5870"/>
    <mergeCell ref="K5869:K5870"/>
    <mergeCell ref="J5865:J5866"/>
    <mergeCell ref="K5865:K5866"/>
    <mergeCell ref="B5867:B5868"/>
    <mergeCell ref="C5867:C5868"/>
    <mergeCell ref="E5867:E5868"/>
    <mergeCell ref="F5867:F5868"/>
    <mergeCell ref="G5867:G5868"/>
    <mergeCell ref="H5867:H5868"/>
    <mergeCell ref="I5867:I5868"/>
    <mergeCell ref="J5867:J5868"/>
    <mergeCell ref="I5863:I5864"/>
    <mergeCell ref="J5863:J5864"/>
    <mergeCell ref="K5863:K5864"/>
    <mergeCell ref="B5865:B5866"/>
    <mergeCell ref="C5865:C5866"/>
    <mergeCell ref="E5865:E5866"/>
    <mergeCell ref="F5865:F5866"/>
    <mergeCell ref="G5865:G5866"/>
    <mergeCell ref="H5865:H5866"/>
    <mergeCell ref="I5865:I5866"/>
    <mergeCell ref="B5863:B5864"/>
    <mergeCell ref="C5863:C5864"/>
    <mergeCell ref="E5863:E5864"/>
    <mergeCell ref="F5863:F5864"/>
    <mergeCell ref="G5863:G5864"/>
    <mergeCell ref="H5863:H5864"/>
    <mergeCell ref="K5859:K5860"/>
    <mergeCell ref="B5861:B5862"/>
    <mergeCell ref="C5861:C5862"/>
    <mergeCell ref="E5861:E5862"/>
    <mergeCell ref="F5861:F5862"/>
    <mergeCell ref="G5861:G5862"/>
    <mergeCell ref="H5861:H5862"/>
    <mergeCell ref="I5861:I5862"/>
    <mergeCell ref="J5861:J5862"/>
    <mergeCell ref="K5861:K5862"/>
    <mergeCell ref="J5857:J5858"/>
    <mergeCell ref="K5857:K5858"/>
    <mergeCell ref="B5859:B5860"/>
    <mergeCell ref="C5859:C5860"/>
    <mergeCell ref="E5859:E5860"/>
    <mergeCell ref="F5859:F5860"/>
    <mergeCell ref="G5859:G5860"/>
    <mergeCell ref="H5859:H5860"/>
    <mergeCell ref="I5859:I5860"/>
    <mergeCell ref="J5859:J5860"/>
    <mergeCell ref="I5855:I5856"/>
    <mergeCell ref="J5855:J5856"/>
    <mergeCell ref="K5855:K5856"/>
    <mergeCell ref="B5857:B5858"/>
    <mergeCell ref="C5857:C5858"/>
    <mergeCell ref="E5857:E5858"/>
    <mergeCell ref="F5857:F5858"/>
    <mergeCell ref="G5857:G5858"/>
    <mergeCell ref="H5857:H5858"/>
    <mergeCell ref="I5857:I5858"/>
    <mergeCell ref="B5855:B5856"/>
    <mergeCell ref="C5855:C5856"/>
    <mergeCell ref="E5855:E5856"/>
    <mergeCell ref="F5855:F5856"/>
    <mergeCell ref="G5855:G5856"/>
    <mergeCell ref="H5855:H5856"/>
    <mergeCell ref="K5851:K5852"/>
    <mergeCell ref="B5853:B5854"/>
    <mergeCell ref="C5853:C5854"/>
    <mergeCell ref="E5853:E5854"/>
    <mergeCell ref="F5853:F5854"/>
    <mergeCell ref="G5853:G5854"/>
    <mergeCell ref="H5853:H5854"/>
    <mergeCell ref="I5853:I5854"/>
    <mergeCell ref="J5853:J5854"/>
    <mergeCell ref="K5853:K5854"/>
    <mergeCell ref="J5849:J5850"/>
    <mergeCell ref="K5849:K5850"/>
    <mergeCell ref="B5851:B5852"/>
    <mergeCell ref="C5851:C5852"/>
    <mergeCell ref="E5851:E5852"/>
    <mergeCell ref="F5851:F5852"/>
    <mergeCell ref="G5851:G5852"/>
    <mergeCell ref="H5851:H5852"/>
    <mergeCell ref="I5851:I5852"/>
    <mergeCell ref="J5851:J5852"/>
    <mergeCell ref="I5847:I5848"/>
    <mergeCell ref="J5847:J5848"/>
    <mergeCell ref="K5847:K5848"/>
    <mergeCell ref="B5849:B5850"/>
    <mergeCell ref="C5849:C5850"/>
    <mergeCell ref="E5849:E5850"/>
    <mergeCell ref="F5849:F5850"/>
    <mergeCell ref="G5849:G5850"/>
    <mergeCell ref="H5849:H5850"/>
    <mergeCell ref="I5849:I5850"/>
    <mergeCell ref="B5847:B5848"/>
    <mergeCell ref="C5847:C5848"/>
    <mergeCell ref="E5847:E5848"/>
    <mergeCell ref="F5847:F5848"/>
    <mergeCell ref="G5847:G5848"/>
    <mergeCell ref="H5847:H5848"/>
    <mergeCell ref="K5843:K5844"/>
    <mergeCell ref="B5845:B5846"/>
    <mergeCell ref="C5845:C5846"/>
    <mergeCell ref="E5845:E5846"/>
    <mergeCell ref="F5845:F5846"/>
    <mergeCell ref="G5845:G5846"/>
    <mergeCell ref="H5845:H5846"/>
    <mergeCell ref="I5845:I5846"/>
    <mergeCell ref="J5845:J5846"/>
    <mergeCell ref="K5845:K5846"/>
    <mergeCell ref="J5841:J5842"/>
    <mergeCell ref="K5841:K5842"/>
    <mergeCell ref="B5843:B5844"/>
    <mergeCell ref="C5843:C5844"/>
    <mergeCell ref="E5843:E5844"/>
    <mergeCell ref="F5843:F5844"/>
    <mergeCell ref="G5843:G5844"/>
    <mergeCell ref="H5843:H5844"/>
    <mergeCell ref="I5843:I5844"/>
    <mergeCell ref="J5843:J5844"/>
    <mergeCell ref="I5839:I5840"/>
    <mergeCell ref="J5839:J5840"/>
    <mergeCell ref="K5839:K5840"/>
    <mergeCell ref="B5841:B5842"/>
    <mergeCell ref="C5841:C5842"/>
    <mergeCell ref="E5841:E5842"/>
    <mergeCell ref="F5841:F5842"/>
    <mergeCell ref="G5841:G5842"/>
    <mergeCell ref="H5841:H5842"/>
    <mergeCell ref="I5841:I5842"/>
    <mergeCell ref="B5839:B5840"/>
    <mergeCell ref="C5839:C5840"/>
    <mergeCell ref="E5839:E5840"/>
    <mergeCell ref="F5839:F5840"/>
    <mergeCell ref="G5839:G5840"/>
    <mergeCell ref="H5839:H5840"/>
    <mergeCell ref="K5835:K5836"/>
    <mergeCell ref="B5837:B5838"/>
    <mergeCell ref="C5837:C5838"/>
    <mergeCell ref="E5837:E5838"/>
    <mergeCell ref="F5837:F5838"/>
    <mergeCell ref="G5837:G5838"/>
    <mergeCell ref="H5837:H5838"/>
    <mergeCell ref="I5837:I5838"/>
    <mergeCell ref="J5837:J5838"/>
    <mergeCell ref="K5837:K5838"/>
    <mergeCell ref="J5833:J5834"/>
    <mergeCell ref="K5833:K5834"/>
    <mergeCell ref="B5835:B5836"/>
    <mergeCell ref="C5835:C5836"/>
    <mergeCell ref="E5835:E5836"/>
    <mergeCell ref="F5835:F5836"/>
    <mergeCell ref="G5835:G5836"/>
    <mergeCell ref="H5835:H5836"/>
    <mergeCell ref="I5835:I5836"/>
    <mergeCell ref="J5835:J5836"/>
    <mergeCell ref="I5831:I5832"/>
    <mergeCell ref="J5831:J5832"/>
    <mergeCell ref="K5831:K5832"/>
    <mergeCell ref="B5833:B5834"/>
    <mergeCell ref="C5833:C5834"/>
    <mergeCell ref="E5833:E5834"/>
    <mergeCell ref="F5833:F5834"/>
    <mergeCell ref="G5833:G5834"/>
    <mergeCell ref="H5833:H5834"/>
    <mergeCell ref="I5833:I5834"/>
    <mergeCell ref="B5831:B5832"/>
    <mergeCell ref="C5831:C5832"/>
    <mergeCell ref="E5831:E5832"/>
    <mergeCell ref="F5831:F5832"/>
    <mergeCell ref="G5831:G5832"/>
    <mergeCell ref="H5831:H5832"/>
    <mergeCell ref="K5827:K5828"/>
    <mergeCell ref="B5829:B5830"/>
    <mergeCell ref="C5829:C5830"/>
    <mergeCell ref="E5829:E5830"/>
    <mergeCell ref="F5829:F5830"/>
    <mergeCell ref="G5829:G5830"/>
    <mergeCell ref="H5829:H5830"/>
    <mergeCell ref="I5829:I5830"/>
    <mergeCell ref="J5829:J5830"/>
    <mergeCell ref="K5829:K5830"/>
    <mergeCell ref="J5825:J5826"/>
    <mergeCell ref="K5825:K5826"/>
    <mergeCell ref="B5827:B5828"/>
    <mergeCell ref="C5827:C5828"/>
    <mergeCell ref="E5827:E5828"/>
    <mergeCell ref="F5827:F5828"/>
    <mergeCell ref="G5827:G5828"/>
    <mergeCell ref="H5827:H5828"/>
    <mergeCell ref="I5827:I5828"/>
    <mergeCell ref="J5827:J5828"/>
    <mergeCell ref="I5823:I5824"/>
    <mergeCell ref="J5823:J5824"/>
    <mergeCell ref="K5823:K5824"/>
    <mergeCell ref="B5825:B5826"/>
    <mergeCell ref="C5825:C5826"/>
    <mergeCell ref="E5825:E5826"/>
    <mergeCell ref="F5825:F5826"/>
    <mergeCell ref="G5825:G5826"/>
    <mergeCell ref="H5825:H5826"/>
    <mergeCell ref="I5825:I5826"/>
    <mergeCell ref="B5823:B5824"/>
    <mergeCell ref="C5823:C5824"/>
    <mergeCell ref="E5823:E5824"/>
    <mergeCell ref="F5823:F5824"/>
    <mergeCell ref="G5823:G5824"/>
    <mergeCell ref="H5823:H5824"/>
    <mergeCell ref="K5819:K5820"/>
    <mergeCell ref="B5821:B5822"/>
    <mergeCell ref="C5821:C5822"/>
    <mergeCell ref="E5821:E5822"/>
    <mergeCell ref="F5821:F5822"/>
    <mergeCell ref="G5821:G5822"/>
    <mergeCell ref="H5821:H5822"/>
    <mergeCell ref="I5821:I5822"/>
    <mergeCell ref="J5821:J5822"/>
    <mergeCell ref="K5821:K5822"/>
    <mergeCell ref="J5817:J5818"/>
    <mergeCell ref="K5817:K5818"/>
    <mergeCell ref="B5819:B5820"/>
    <mergeCell ref="C5819:C5820"/>
    <mergeCell ref="E5819:E5820"/>
    <mergeCell ref="F5819:F5820"/>
    <mergeCell ref="G5819:G5820"/>
    <mergeCell ref="H5819:H5820"/>
    <mergeCell ref="I5819:I5820"/>
    <mergeCell ref="J5819:J5820"/>
    <mergeCell ref="I5815:I5816"/>
    <mergeCell ref="J5815:J5816"/>
    <mergeCell ref="K5815:K5816"/>
    <mergeCell ref="B5817:B5818"/>
    <mergeCell ref="C5817:C5818"/>
    <mergeCell ref="E5817:E5818"/>
    <mergeCell ref="F5817:F5818"/>
    <mergeCell ref="G5817:G5818"/>
    <mergeCell ref="H5817:H5818"/>
    <mergeCell ref="I5817:I5818"/>
    <mergeCell ref="B5815:B5816"/>
    <mergeCell ref="C5815:C5816"/>
    <mergeCell ref="E5815:E5816"/>
    <mergeCell ref="F5815:F5816"/>
    <mergeCell ref="G5815:G5816"/>
    <mergeCell ref="H5815:H5816"/>
    <mergeCell ref="K5811:K5812"/>
    <mergeCell ref="B5813:B5814"/>
    <mergeCell ref="C5813:C5814"/>
    <mergeCell ref="E5813:E5814"/>
    <mergeCell ref="F5813:F5814"/>
    <mergeCell ref="G5813:G5814"/>
    <mergeCell ref="H5813:H5814"/>
    <mergeCell ref="I5813:I5814"/>
    <mergeCell ref="J5813:J5814"/>
    <mergeCell ref="K5813:K5814"/>
    <mergeCell ref="J5809:J5810"/>
    <mergeCell ref="K5809:K5810"/>
    <mergeCell ref="B5811:B5812"/>
    <mergeCell ref="C5811:C5812"/>
    <mergeCell ref="E5811:E5812"/>
    <mergeCell ref="F5811:F5812"/>
    <mergeCell ref="G5811:G5812"/>
    <mergeCell ref="H5811:H5812"/>
    <mergeCell ref="I5811:I5812"/>
    <mergeCell ref="J5811:J5812"/>
    <mergeCell ref="I5807:I5808"/>
    <mergeCell ref="J5807:J5808"/>
    <mergeCell ref="K5807:K5808"/>
    <mergeCell ref="B5809:B5810"/>
    <mergeCell ref="C5809:C5810"/>
    <mergeCell ref="E5809:E5810"/>
    <mergeCell ref="F5809:F5810"/>
    <mergeCell ref="G5809:G5810"/>
    <mergeCell ref="H5809:H5810"/>
    <mergeCell ref="I5809:I5810"/>
    <mergeCell ref="B5807:B5808"/>
    <mergeCell ref="C5807:C5808"/>
    <mergeCell ref="E5807:E5808"/>
    <mergeCell ref="F5807:F5808"/>
    <mergeCell ref="G5807:G5808"/>
    <mergeCell ref="H5807:H5808"/>
    <mergeCell ref="K5803:K5804"/>
    <mergeCell ref="B5805:B5806"/>
    <mergeCell ref="C5805:C5806"/>
    <mergeCell ref="E5805:E5806"/>
    <mergeCell ref="F5805:F5806"/>
    <mergeCell ref="G5805:G5806"/>
    <mergeCell ref="H5805:H5806"/>
    <mergeCell ref="I5805:I5806"/>
    <mergeCell ref="J5805:J5806"/>
    <mergeCell ref="K5805:K5806"/>
    <mergeCell ref="J5801:J5802"/>
    <mergeCell ref="K5801:K5802"/>
    <mergeCell ref="B5803:B5804"/>
    <mergeCell ref="C5803:C5804"/>
    <mergeCell ref="E5803:E5804"/>
    <mergeCell ref="F5803:F5804"/>
    <mergeCell ref="G5803:G5804"/>
    <mergeCell ref="H5803:H5804"/>
    <mergeCell ref="I5803:I5804"/>
    <mergeCell ref="J5803:J5804"/>
    <mergeCell ref="I5799:I5800"/>
    <mergeCell ref="J5799:J5800"/>
    <mergeCell ref="K5799:K5800"/>
    <mergeCell ref="B5801:B5802"/>
    <mergeCell ref="C5801:C5802"/>
    <mergeCell ref="E5801:E5802"/>
    <mergeCell ref="F5801:F5802"/>
    <mergeCell ref="G5801:G5802"/>
    <mergeCell ref="H5801:H5802"/>
    <mergeCell ref="I5801:I5802"/>
    <mergeCell ref="B5799:B5800"/>
    <mergeCell ref="C5799:C5800"/>
    <mergeCell ref="E5799:E5800"/>
    <mergeCell ref="F5799:F5800"/>
    <mergeCell ref="G5799:G5800"/>
    <mergeCell ref="H5799:H5800"/>
    <mergeCell ref="K5795:K5796"/>
    <mergeCell ref="B5797:B5798"/>
    <mergeCell ref="C5797:C5798"/>
    <mergeCell ref="E5797:E5798"/>
    <mergeCell ref="F5797:F5798"/>
    <mergeCell ref="G5797:G5798"/>
    <mergeCell ref="H5797:H5798"/>
    <mergeCell ref="I5797:I5798"/>
    <mergeCell ref="J5797:J5798"/>
    <mergeCell ref="K5797:K5798"/>
    <mergeCell ref="J5793:J5794"/>
    <mergeCell ref="K5793:K5794"/>
    <mergeCell ref="B5795:B5796"/>
    <mergeCell ref="C5795:C5796"/>
    <mergeCell ref="E5795:E5796"/>
    <mergeCell ref="F5795:F5796"/>
    <mergeCell ref="G5795:G5796"/>
    <mergeCell ref="H5795:H5796"/>
    <mergeCell ref="I5795:I5796"/>
    <mergeCell ref="J5795:J5796"/>
    <mergeCell ref="I5791:I5792"/>
    <mergeCell ref="J5791:J5792"/>
    <mergeCell ref="K5791:K5792"/>
    <mergeCell ref="B5793:B5794"/>
    <mergeCell ref="C5793:C5794"/>
    <mergeCell ref="E5793:E5794"/>
    <mergeCell ref="F5793:F5794"/>
    <mergeCell ref="G5793:G5794"/>
    <mergeCell ref="H5793:H5794"/>
    <mergeCell ref="I5793:I5794"/>
    <mergeCell ref="B5791:B5792"/>
    <mergeCell ref="C5791:C5792"/>
    <mergeCell ref="E5791:E5792"/>
    <mergeCell ref="F5791:F5792"/>
    <mergeCell ref="G5791:G5792"/>
    <mergeCell ref="H5791:H5792"/>
    <mergeCell ref="K5787:K5788"/>
    <mergeCell ref="B5789:B5790"/>
    <mergeCell ref="C5789:C5790"/>
    <mergeCell ref="E5789:E5790"/>
    <mergeCell ref="F5789:F5790"/>
    <mergeCell ref="G5789:G5790"/>
    <mergeCell ref="H5789:H5790"/>
    <mergeCell ref="I5789:I5790"/>
    <mergeCell ref="J5789:J5790"/>
    <mergeCell ref="K5789:K5790"/>
    <mergeCell ref="J5785:J5786"/>
    <mergeCell ref="K5785:K5786"/>
    <mergeCell ref="B5787:B5788"/>
    <mergeCell ref="C5787:C5788"/>
    <mergeCell ref="E5787:E5788"/>
    <mergeCell ref="F5787:F5788"/>
    <mergeCell ref="G5787:G5788"/>
    <mergeCell ref="H5787:H5788"/>
    <mergeCell ref="I5787:I5788"/>
    <mergeCell ref="J5787:J5788"/>
    <mergeCell ref="I5783:I5784"/>
    <mergeCell ref="J5783:J5784"/>
    <mergeCell ref="K5783:K5784"/>
    <mergeCell ref="B5785:B5786"/>
    <mergeCell ref="C5785:C5786"/>
    <mergeCell ref="E5785:E5786"/>
    <mergeCell ref="F5785:F5786"/>
    <mergeCell ref="G5785:G5786"/>
    <mergeCell ref="H5785:H5786"/>
    <mergeCell ref="I5785:I5786"/>
    <mergeCell ref="B5783:B5784"/>
    <mergeCell ref="C5783:C5784"/>
    <mergeCell ref="E5783:E5784"/>
    <mergeCell ref="F5783:F5784"/>
    <mergeCell ref="G5783:G5784"/>
    <mergeCell ref="H5783:H5784"/>
    <mergeCell ref="K5779:K5780"/>
    <mergeCell ref="B5781:B5782"/>
    <mergeCell ref="C5781:C5782"/>
    <mergeCell ref="E5781:E5782"/>
    <mergeCell ref="F5781:F5782"/>
    <mergeCell ref="G5781:G5782"/>
    <mergeCell ref="H5781:H5782"/>
    <mergeCell ref="I5781:I5782"/>
    <mergeCell ref="J5781:J5782"/>
    <mergeCell ref="K5781:K5782"/>
    <mergeCell ref="J5777:J5778"/>
    <mergeCell ref="K5777:K5778"/>
    <mergeCell ref="B5779:B5780"/>
    <mergeCell ref="C5779:C5780"/>
    <mergeCell ref="E5779:E5780"/>
    <mergeCell ref="F5779:F5780"/>
    <mergeCell ref="G5779:G5780"/>
    <mergeCell ref="H5779:H5780"/>
    <mergeCell ref="I5779:I5780"/>
    <mergeCell ref="J5779:J5780"/>
    <mergeCell ref="I5775:I5776"/>
    <mergeCell ref="J5775:J5776"/>
    <mergeCell ref="K5775:K5776"/>
    <mergeCell ref="B5777:B5778"/>
    <mergeCell ref="C5777:C5778"/>
    <mergeCell ref="E5777:E5778"/>
    <mergeCell ref="F5777:F5778"/>
    <mergeCell ref="G5777:G5778"/>
    <mergeCell ref="H5777:H5778"/>
    <mergeCell ref="I5777:I5778"/>
    <mergeCell ref="B5775:B5776"/>
    <mergeCell ref="C5775:C5776"/>
    <mergeCell ref="E5775:E5776"/>
    <mergeCell ref="F5775:F5776"/>
    <mergeCell ref="G5775:G5776"/>
    <mergeCell ref="H5775:H5776"/>
    <mergeCell ref="K5771:K5772"/>
    <mergeCell ref="B5773:B5774"/>
    <mergeCell ref="C5773:C5774"/>
    <mergeCell ref="E5773:E5774"/>
    <mergeCell ref="F5773:F5774"/>
    <mergeCell ref="G5773:G5774"/>
    <mergeCell ref="H5773:H5774"/>
    <mergeCell ref="I5773:I5774"/>
    <mergeCell ref="J5773:J5774"/>
    <mergeCell ref="K5773:K5774"/>
    <mergeCell ref="J5769:J5770"/>
    <mergeCell ref="K5769:K5770"/>
    <mergeCell ref="B5771:B5772"/>
    <mergeCell ref="C5771:C5772"/>
    <mergeCell ref="E5771:E5772"/>
    <mergeCell ref="F5771:F5772"/>
    <mergeCell ref="G5771:G5772"/>
    <mergeCell ref="H5771:H5772"/>
    <mergeCell ref="I5771:I5772"/>
    <mergeCell ref="J5771:J5772"/>
    <mergeCell ref="I5767:I5768"/>
    <mergeCell ref="J5767:J5768"/>
    <mergeCell ref="K5767:K5768"/>
    <mergeCell ref="B5769:B5770"/>
    <mergeCell ref="C5769:C5770"/>
    <mergeCell ref="E5769:E5770"/>
    <mergeCell ref="F5769:F5770"/>
    <mergeCell ref="G5769:G5770"/>
    <mergeCell ref="H5769:H5770"/>
    <mergeCell ref="I5769:I5770"/>
    <mergeCell ref="B5767:B5768"/>
    <mergeCell ref="C5767:C5768"/>
    <mergeCell ref="E5767:E5768"/>
    <mergeCell ref="F5767:F5768"/>
    <mergeCell ref="G5767:G5768"/>
    <mergeCell ref="H5767:H5768"/>
    <mergeCell ref="K5763:K5764"/>
    <mergeCell ref="B5765:B5766"/>
    <mergeCell ref="C5765:C5766"/>
    <mergeCell ref="E5765:E5766"/>
    <mergeCell ref="F5765:F5766"/>
    <mergeCell ref="G5765:G5766"/>
    <mergeCell ref="H5765:H5766"/>
    <mergeCell ref="I5765:I5766"/>
    <mergeCell ref="J5765:J5766"/>
    <mergeCell ref="K5765:K5766"/>
    <mergeCell ref="J5761:J5762"/>
    <mergeCell ref="K5761:K5762"/>
    <mergeCell ref="B5763:B5764"/>
    <mergeCell ref="C5763:C5764"/>
    <mergeCell ref="E5763:E5764"/>
    <mergeCell ref="F5763:F5764"/>
    <mergeCell ref="G5763:G5764"/>
    <mergeCell ref="H5763:H5764"/>
    <mergeCell ref="I5763:I5764"/>
    <mergeCell ref="J5763:J5764"/>
    <mergeCell ref="I5759:I5760"/>
    <mergeCell ref="J5759:J5760"/>
    <mergeCell ref="K5759:K5760"/>
    <mergeCell ref="B5761:B5762"/>
    <mergeCell ref="C5761:C5762"/>
    <mergeCell ref="E5761:E5762"/>
    <mergeCell ref="F5761:F5762"/>
    <mergeCell ref="G5761:G5762"/>
    <mergeCell ref="H5761:H5762"/>
    <mergeCell ref="I5761:I5762"/>
    <mergeCell ref="B5759:B5760"/>
    <mergeCell ref="C5759:C5760"/>
    <mergeCell ref="E5759:E5760"/>
    <mergeCell ref="F5759:F5760"/>
    <mergeCell ref="G5759:G5760"/>
    <mergeCell ref="H5759:H5760"/>
    <mergeCell ref="K5755:K5756"/>
    <mergeCell ref="B5757:B5758"/>
    <mergeCell ref="C5757:C5758"/>
    <mergeCell ref="E5757:E5758"/>
    <mergeCell ref="F5757:F5758"/>
    <mergeCell ref="G5757:G5758"/>
    <mergeCell ref="H5757:H5758"/>
    <mergeCell ref="I5757:I5758"/>
    <mergeCell ref="J5757:J5758"/>
    <mergeCell ref="K5757:K5758"/>
    <mergeCell ref="J5753:J5754"/>
    <mergeCell ref="K5753:K5754"/>
    <mergeCell ref="B5755:B5756"/>
    <mergeCell ref="C5755:C5756"/>
    <mergeCell ref="E5755:E5756"/>
    <mergeCell ref="F5755:F5756"/>
    <mergeCell ref="G5755:G5756"/>
    <mergeCell ref="H5755:H5756"/>
    <mergeCell ref="I5755:I5756"/>
    <mergeCell ref="J5755:J5756"/>
    <mergeCell ref="I5751:I5752"/>
    <mergeCell ref="J5751:J5752"/>
    <mergeCell ref="K5751:K5752"/>
    <mergeCell ref="B5753:B5754"/>
    <mergeCell ref="C5753:C5754"/>
    <mergeCell ref="E5753:E5754"/>
    <mergeCell ref="F5753:F5754"/>
    <mergeCell ref="G5753:G5754"/>
    <mergeCell ref="H5753:H5754"/>
    <mergeCell ref="I5753:I5754"/>
    <mergeCell ref="B5751:B5752"/>
    <mergeCell ref="C5751:C5752"/>
    <mergeCell ref="E5751:E5752"/>
    <mergeCell ref="F5751:F5752"/>
    <mergeCell ref="G5751:G5752"/>
    <mergeCell ref="H5751:H5752"/>
    <mergeCell ref="K5747:K5748"/>
    <mergeCell ref="B5749:B5750"/>
    <mergeCell ref="C5749:C5750"/>
    <mergeCell ref="E5749:E5750"/>
    <mergeCell ref="F5749:F5750"/>
    <mergeCell ref="G5749:G5750"/>
    <mergeCell ref="H5749:H5750"/>
    <mergeCell ref="I5749:I5750"/>
    <mergeCell ref="J5749:J5750"/>
    <mergeCell ref="K5749:K5750"/>
    <mergeCell ref="J5745:J5746"/>
    <mergeCell ref="K5745:K5746"/>
    <mergeCell ref="B5747:B5748"/>
    <mergeCell ref="C5747:C5748"/>
    <mergeCell ref="E5747:E5748"/>
    <mergeCell ref="F5747:F5748"/>
    <mergeCell ref="G5747:G5748"/>
    <mergeCell ref="H5747:H5748"/>
    <mergeCell ref="I5747:I5748"/>
    <mergeCell ref="J5747:J5748"/>
    <mergeCell ref="I5743:I5744"/>
    <mergeCell ref="J5743:J5744"/>
    <mergeCell ref="K5743:K5744"/>
    <mergeCell ref="B5745:B5746"/>
    <mergeCell ref="C5745:C5746"/>
    <mergeCell ref="E5745:E5746"/>
    <mergeCell ref="F5745:F5746"/>
    <mergeCell ref="G5745:G5746"/>
    <mergeCell ref="H5745:H5746"/>
    <mergeCell ref="I5745:I5746"/>
    <mergeCell ref="B5743:B5744"/>
    <mergeCell ref="C5743:C5744"/>
    <mergeCell ref="E5743:E5744"/>
    <mergeCell ref="F5743:F5744"/>
    <mergeCell ref="G5743:G5744"/>
    <mergeCell ref="H5743:H5744"/>
    <mergeCell ref="K5739:K5740"/>
    <mergeCell ref="B5741:B5742"/>
    <mergeCell ref="C5741:C5742"/>
    <mergeCell ref="E5741:E5742"/>
    <mergeCell ref="F5741:F5742"/>
    <mergeCell ref="G5741:G5742"/>
    <mergeCell ref="H5741:H5742"/>
    <mergeCell ref="I5741:I5742"/>
    <mergeCell ref="J5741:J5742"/>
    <mergeCell ref="K5741:K5742"/>
    <mergeCell ref="J5737:J5738"/>
    <mergeCell ref="K5737:K5738"/>
    <mergeCell ref="B5739:B5740"/>
    <mergeCell ref="C5739:C5740"/>
    <mergeCell ref="E5739:E5740"/>
    <mergeCell ref="F5739:F5740"/>
    <mergeCell ref="G5739:G5740"/>
    <mergeCell ref="H5739:H5740"/>
    <mergeCell ref="I5739:I5740"/>
    <mergeCell ref="J5739:J5740"/>
    <mergeCell ref="I5735:I5736"/>
    <mergeCell ref="J5735:J5736"/>
    <mergeCell ref="K5735:K5736"/>
    <mergeCell ref="B5737:B5738"/>
    <mergeCell ref="C5737:C5738"/>
    <mergeCell ref="E5737:E5738"/>
    <mergeCell ref="F5737:F5738"/>
    <mergeCell ref="G5737:G5738"/>
    <mergeCell ref="H5737:H5738"/>
    <mergeCell ref="I5737:I5738"/>
    <mergeCell ref="B5735:B5736"/>
    <mergeCell ref="C5735:C5736"/>
    <mergeCell ref="E5735:E5736"/>
    <mergeCell ref="F5735:F5736"/>
    <mergeCell ref="G5735:G5736"/>
    <mergeCell ref="H5735:H5736"/>
    <mergeCell ref="K5731:K5732"/>
    <mergeCell ref="B5733:B5734"/>
    <mergeCell ref="C5733:C5734"/>
    <mergeCell ref="E5733:E5734"/>
    <mergeCell ref="F5733:F5734"/>
    <mergeCell ref="G5733:G5734"/>
    <mergeCell ref="H5733:H5734"/>
    <mergeCell ref="I5733:I5734"/>
    <mergeCell ref="J5733:J5734"/>
    <mergeCell ref="K5733:K5734"/>
    <mergeCell ref="J5729:J5730"/>
    <mergeCell ref="K5729:K5730"/>
    <mergeCell ref="B5731:B5732"/>
    <mergeCell ref="C5731:C5732"/>
    <mergeCell ref="E5731:E5732"/>
    <mergeCell ref="F5731:F5732"/>
    <mergeCell ref="G5731:G5732"/>
    <mergeCell ref="H5731:H5732"/>
    <mergeCell ref="I5731:I5732"/>
    <mergeCell ref="J5731:J5732"/>
    <mergeCell ref="I5727:I5728"/>
    <mergeCell ref="J5727:J5728"/>
    <mergeCell ref="K5727:K5728"/>
    <mergeCell ref="B5729:B5730"/>
    <mergeCell ref="C5729:C5730"/>
    <mergeCell ref="E5729:E5730"/>
    <mergeCell ref="F5729:F5730"/>
    <mergeCell ref="G5729:G5730"/>
    <mergeCell ref="H5729:H5730"/>
    <mergeCell ref="I5729:I5730"/>
    <mergeCell ref="B5727:B5728"/>
    <mergeCell ref="C5727:C5728"/>
    <mergeCell ref="E5727:E5728"/>
    <mergeCell ref="F5727:F5728"/>
    <mergeCell ref="G5727:G5728"/>
    <mergeCell ref="H5727:H5728"/>
    <mergeCell ref="K5723:K5724"/>
    <mergeCell ref="B5725:B5726"/>
    <mergeCell ref="C5725:C5726"/>
    <mergeCell ref="E5725:E5726"/>
    <mergeCell ref="F5725:F5726"/>
    <mergeCell ref="G5725:G5726"/>
    <mergeCell ref="H5725:H5726"/>
    <mergeCell ref="I5725:I5726"/>
    <mergeCell ref="J5725:J5726"/>
    <mergeCell ref="K5725:K5726"/>
    <mergeCell ref="J5721:J5722"/>
    <mergeCell ref="K5721:K5722"/>
    <mergeCell ref="B5723:B5724"/>
    <mergeCell ref="C5723:C5724"/>
    <mergeCell ref="E5723:E5724"/>
    <mergeCell ref="F5723:F5724"/>
    <mergeCell ref="G5723:G5724"/>
    <mergeCell ref="H5723:H5724"/>
    <mergeCell ref="I5723:I5724"/>
    <mergeCell ref="J5723:J5724"/>
    <mergeCell ref="I5719:I5720"/>
    <mergeCell ref="J5719:J5720"/>
    <mergeCell ref="K5719:K5720"/>
    <mergeCell ref="B5721:B5722"/>
    <mergeCell ref="C5721:C5722"/>
    <mergeCell ref="E5721:E5722"/>
    <mergeCell ref="F5721:F5722"/>
    <mergeCell ref="G5721:G5722"/>
    <mergeCell ref="H5721:H5722"/>
    <mergeCell ref="I5721:I5722"/>
    <mergeCell ref="B5719:B5720"/>
    <mergeCell ref="C5719:C5720"/>
    <mergeCell ref="E5719:E5720"/>
    <mergeCell ref="F5719:F5720"/>
    <mergeCell ref="G5719:G5720"/>
    <mergeCell ref="H5719:H5720"/>
    <mergeCell ref="K5715:K5716"/>
    <mergeCell ref="B5717:B5718"/>
    <mergeCell ref="C5717:C5718"/>
    <mergeCell ref="E5717:E5718"/>
    <mergeCell ref="F5717:F5718"/>
    <mergeCell ref="G5717:G5718"/>
    <mergeCell ref="H5717:H5718"/>
    <mergeCell ref="I5717:I5718"/>
    <mergeCell ref="J5717:J5718"/>
    <mergeCell ref="K5717:K5718"/>
    <mergeCell ref="J5713:J5714"/>
    <mergeCell ref="K5713:K5714"/>
    <mergeCell ref="B5715:B5716"/>
    <mergeCell ref="C5715:C5716"/>
    <mergeCell ref="E5715:E5716"/>
    <mergeCell ref="F5715:F5716"/>
    <mergeCell ref="G5715:G5716"/>
    <mergeCell ref="H5715:H5716"/>
    <mergeCell ref="I5715:I5716"/>
    <mergeCell ref="J5715:J5716"/>
    <mergeCell ref="I5711:I5712"/>
    <mergeCell ref="J5711:J5712"/>
    <mergeCell ref="K5711:K5712"/>
    <mergeCell ref="B5713:B5714"/>
    <mergeCell ref="C5713:C5714"/>
    <mergeCell ref="E5713:E5714"/>
    <mergeCell ref="F5713:F5714"/>
    <mergeCell ref="G5713:G5714"/>
    <mergeCell ref="H5713:H5714"/>
    <mergeCell ref="I5713:I5714"/>
    <mergeCell ref="B5711:B5712"/>
    <mergeCell ref="C5711:C5712"/>
    <mergeCell ref="E5711:E5712"/>
    <mergeCell ref="F5711:F5712"/>
    <mergeCell ref="G5711:G5712"/>
    <mergeCell ref="H5711:H5712"/>
    <mergeCell ref="K5707:K5708"/>
    <mergeCell ref="B5709:B5710"/>
    <mergeCell ref="C5709:C5710"/>
    <mergeCell ref="E5709:E5710"/>
    <mergeCell ref="F5709:F5710"/>
    <mergeCell ref="G5709:G5710"/>
    <mergeCell ref="H5709:H5710"/>
    <mergeCell ref="I5709:I5710"/>
    <mergeCell ref="J5709:J5710"/>
    <mergeCell ref="K5709:K5710"/>
    <mergeCell ref="J5705:J5706"/>
    <mergeCell ref="K5705:K5706"/>
    <mergeCell ref="B5707:B5708"/>
    <mergeCell ref="C5707:C5708"/>
    <mergeCell ref="E5707:E5708"/>
    <mergeCell ref="F5707:F5708"/>
    <mergeCell ref="G5707:G5708"/>
    <mergeCell ref="H5707:H5708"/>
    <mergeCell ref="I5707:I5708"/>
    <mergeCell ref="J5707:J5708"/>
    <mergeCell ref="I5703:I5704"/>
    <mergeCell ref="J5703:J5704"/>
    <mergeCell ref="K5703:K5704"/>
    <mergeCell ref="B5705:B5706"/>
    <mergeCell ref="C5705:C5706"/>
    <mergeCell ref="E5705:E5706"/>
    <mergeCell ref="F5705:F5706"/>
    <mergeCell ref="G5705:G5706"/>
    <mergeCell ref="H5705:H5706"/>
    <mergeCell ref="I5705:I5706"/>
    <mergeCell ref="B5703:B5704"/>
    <mergeCell ref="C5703:C5704"/>
    <mergeCell ref="E5703:E5704"/>
    <mergeCell ref="F5703:F5704"/>
    <mergeCell ref="G5703:G5704"/>
    <mergeCell ref="H5703:H5704"/>
    <mergeCell ref="K5699:K5700"/>
    <mergeCell ref="B5701:B5702"/>
    <mergeCell ref="C5701:C5702"/>
    <mergeCell ref="E5701:E5702"/>
    <mergeCell ref="F5701:F5702"/>
    <mergeCell ref="G5701:G5702"/>
    <mergeCell ref="H5701:H5702"/>
    <mergeCell ref="I5701:I5702"/>
    <mergeCell ref="J5701:J5702"/>
    <mergeCell ref="K5701:K5702"/>
    <mergeCell ref="J5697:J5698"/>
    <mergeCell ref="K5697:K5698"/>
    <mergeCell ref="B5699:B5700"/>
    <mergeCell ref="C5699:C5700"/>
    <mergeCell ref="E5699:E5700"/>
    <mergeCell ref="F5699:F5700"/>
    <mergeCell ref="G5699:G5700"/>
    <mergeCell ref="H5699:H5700"/>
    <mergeCell ref="I5699:I5700"/>
    <mergeCell ref="J5699:J5700"/>
    <mergeCell ref="I5695:I5696"/>
    <mergeCell ref="J5695:J5696"/>
    <mergeCell ref="K5695:K5696"/>
    <mergeCell ref="B5697:B5698"/>
    <mergeCell ref="C5697:C5698"/>
    <mergeCell ref="E5697:E5698"/>
    <mergeCell ref="F5697:F5698"/>
    <mergeCell ref="G5697:G5698"/>
    <mergeCell ref="H5697:H5698"/>
    <mergeCell ref="I5697:I5698"/>
    <mergeCell ref="B5695:B5696"/>
    <mergeCell ref="C5695:C5696"/>
    <mergeCell ref="E5695:E5696"/>
    <mergeCell ref="F5695:F5696"/>
    <mergeCell ref="G5695:G5696"/>
    <mergeCell ref="H5695:H5696"/>
    <mergeCell ref="K5691:K5692"/>
    <mergeCell ref="B5693:B5694"/>
    <mergeCell ref="C5693:C5694"/>
    <mergeCell ref="E5693:E5694"/>
    <mergeCell ref="F5693:F5694"/>
    <mergeCell ref="G5693:G5694"/>
    <mergeCell ref="H5693:H5694"/>
    <mergeCell ref="I5693:I5694"/>
    <mergeCell ref="J5693:J5694"/>
    <mergeCell ref="K5693:K5694"/>
    <mergeCell ref="J5689:J5690"/>
    <mergeCell ref="K5689:K5690"/>
    <mergeCell ref="B5691:B5692"/>
    <mergeCell ref="C5691:C5692"/>
    <mergeCell ref="E5691:E5692"/>
    <mergeCell ref="F5691:F5692"/>
    <mergeCell ref="G5691:G5692"/>
    <mergeCell ref="H5691:H5692"/>
    <mergeCell ref="I5691:I5692"/>
    <mergeCell ref="J5691:J5692"/>
    <mergeCell ref="I5687:I5688"/>
    <mergeCell ref="J5687:J5688"/>
    <mergeCell ref="K5687:K5688"/>
    <mergeCell ref="B5689:B5690"/>
    <mergeCell ref="C5689:C5690"/>
    <mergeCell ref="E5689:E5690"/>
    <mergeCell ref="F5689:F5690"/>
    <mergeCell ref="G5689:G5690"/>
    <mergeCell ref="H5689:H5690"/>
    <mergeCell ref="I5689:I5690"/>
    <mergeCell ref="B5687:B5688"/>
    <mergeCell ref="C5687:C5688"/>
    <mergeCell ref="E5687:E5688"/>
    <mergeCell ref="F5687:F5688"/>
    <mergeCell ref="G5687:G5688"/>
    <mergeCell ref="H5687:H5688"/>
    <mergeCell ref="K5683:K5684"/>
    <mergeCell ref="B5685:B5686"/>
    <mergeCell ref="C5685:C5686"/>
    <mergeCell ref="E5685:E5686"/>
    <mergeCell ref="F5685:F5686"/>
    <mergeCell ref="G5685:G5686"/>
    <mergeCell ref="H5685:H5686"/>
    <mergeCell ref="I5685:I5686"/>
    <mergeCell ref="J5685:J5686"/>
    <mergeCell ref="K5685:K5686"/>
    <mergeCell ref="J5681:J5682"/>
    <mergeCell ref="K5681:K5682"/>
    <mergeCell ref="B5683:B5684"/>
    <mergeCell ref="C5683:C5684"/>
    <mergeCell ref="E5683:E5684"/>
    <mergeCell ref="F5683:F5684"/>
    <mergeCell ref="G5683:G5684"/>
    <mergeCell ref="H5683:H5684"/>
    <mergeCell ref="I5683:I5684"/>
    <mergeCell ref="J5683:J5684"/>
    <mergeCell ref="I5679:I5680"/>
    <mergeCell ref="J5679:J5680"/>
    <mergeCell ref="K5679:K5680"/>
    <mergeCell ref="B5681:B5682"/>
    <mergeCell ref="C5681:C5682"/>
    <mergeCell ref="E5681:E5682"/>
    <mergeCell ref="F5681:F5682"/>
    <mergeCell ref="G5681:G5682"/>
    <mergeCell ref="H5681:H5682"/>
    <mergeCell ref="I5681:I5682"/>
    <mergeCell ref="B5679:B5680"/>
    <mergeCell ref="C5679:C5680"/>
    <mergeCell ref="E5679:E5680"/>
    <mergeCell ref="F5679:F5680"/>
    <mergeCell ref="G5679:G5680"/>
    <mergeCell ref="H5679:H5680"/>
    <mergeCell ref="K5675:K5676"/>
    <mergeCell ref="B5677:B5678"/>
    <mergeCell ref="C5677:C5678"/>
    <mergeCell ref="E5677:E5678"/>
    <mergeCell ref="F5677:F5678"/>
    <mergeCell ref="G5677:G5678"/>
    <mergeCell ref="H5677:H5678"/>
    <mergeCell ref="I5677:I5678"/>
    <mergeCell ref="J5677:J5678"/>
    <mergeCell ref="K5677:K5678"/>
    <mergeCell ref="J5673:J5674"/>
    <mergeCell ref="K5673:K5674"/>
    <mergeCell ref="B5675:B5676"/>
    <mergeCell ref="C5675:C5676"/>
    <mergeCell ref="E5675:E5676"/>
    <mergeCell ref="F5675:F5676"/>
    <mergeCell ref="G5675:G5676"/>
    <mergeCell ref="H5675:H5676"/>
    <mergeCell ref="I5675:I5676"/>
    <mergeCell ref="J5675:J5676"/>
    <mergeCell ref="I5671:I5672"/>
    <mergeCell ref="J5671:J5672"/>
    <mergeCell ref="K5671:K5672"/>
    <mergeCell ref="B5673:B5674"/>
    <mergeCell ref="C5673:C5674"/>
    <mergeCell ref="E5673:E5674"/>
    <mergeCell ref="F5673:F5674"/>
    <mergeCell ref="G5673:G5674"/>
    <mergeCell ref="H5673:H5674"/>
    <mergeCell ref="I5673:I5674"/>
    <mergeCell ref="B5671:B5672"/>
    <mergeCell ref="C5671:C5672"/>
    <mergeCell ref="E5671:E5672"/>
    <mergeCell ref="F5671:F5672"/>
    <mergeCell ref="G5671:G5672"/>
    <mergeCell ref="H5671:H5672"/>
    <mergeCell ref="K5667:K5668"/>
    <mergeCell ref="B5669:B5670"/>
    <mergeCell ref="C5669:C5670"/>
    <mergeCell ref="E5669:E5670"/>
    <mergeCell ref="F5669:F5670"/>
    <mergeCell ref="G5669:G5670"/>
    <mergeCell ref="H5669:H5670"/>
    <mergeCell ref="I5669:I5670"/>
    <mergeCell ref="J5669:J5670"/>
    <mergeCell ref="K5669:K5670"/>
    <mergeCell ref="J5665:J5666"/>
    <mergeCell ref="K5665:K5666"/>
    <mergeCell ref="B5667:B5668"/>
    <mergeCell ref="C5667:C5668"/>
    <mergeCell ref="E5667:E5668"/>
    <mergeCell ref="F5667:F5668"/>
    <mergeCell ref="G5667:G5668"/>
    <mergeCell ref="H5667:H5668"/>
    <mergeCell ref="I5667:I5668"/>
    <mergeCell ref="J5667:J5668"/>
    <mergeCell ref="I5663:I5664"/>
    <mergeCell ref="J5663:J5664"/>
    <mergeCell ref="K5663:K5664"/>
    <mergeCell ref="B5665:B5666"/>
    <mergeCell ref="C5665:C5666"/>
    <mergeCell ref="E5665:E5666"/>
    <mergeCell ref="F5665:F5666"/>
    <mergeCell ref="G5665:G5666"/>
    <mergeCell ref="H5665:H5666"/>
    <mergeCell ref="I5665:I5666"/>
    <mergeCell ref="B5663:B5664"/>
    <mergeCell ref="C5663:C5664"/>
    <mergeCell ref="E5663:E5664"/>
    <mergeCell ref="F5663:F5664"/>
    <mergeCell ref="G5663:G5664"/>
    <mergeCell ref="H5663:H5664"/>
    <mergeCell ref="K5659:K5660"/>
    <mergeCell ref="B5661:B5662"/>
    <mergeCell ref="C5661:C5662"/>
    <mergeCell ref="E5661:E5662"/>
    <mergeCell ref="F5661:F5662"/>
    <mergeCell ref="G5661:G5662"/>
    <mergeCell ref="H5661:H5662"/>
    <mergeCell ref="I5661:I5662"/>
    <mergeCell ref="J5661:J5662"/>
    <mergeCell ref="K5661:K5662"/>
    <mergeCell ref="J5657:J5658"/>
    <mergeCell ref="K5657:K5658"/>
    <mergeCell ref="B5659:B5660"/>
    <mergeCell ref="C5659:C5660"/>
    <mergeCell ref="E5659:E5660"/>
    <mergeCell ref="F5659:F5660"/>
    <mergeCell ref="G5659:G5660"/>
    <mergeCell ref="H5659:H5660"/>
    <mergeCell ref="I5659:I5660"/>
    <mergeCell ref="J5659:J5660"/>
    <mergeCell ref="I5655:I5656"/>
    <mergeCell ref="J5655:J5656"/>
    <mergeCell ref="K5655:K5656"/>
    <mergeCell ref="B5657:B5658"/>
    <mergeCell ref="C5657:C5658"/>
    <mergeCell ref="E5657:E5658"/>
    <mergeCell ref="F5657:F5658"/>
    <mergeCell ref="G5657:G5658"/>
    <mergeCell ref="H5657:H5658"/>
    <mergeCell ref="I5657:I5658"/>
    <mergeCell ref="B5655:B5656"/>
    <mergeCell ref="C5655:C5656"/>
    <mergeCell ref="E5655:E5656"/>
    <mergeCell ref="F5655:F5656"/>
    <mergeCell ref="G5655:G5656"/>
    <mergeCell ref="H5655:H5656"/>
    <mergeCell ref="K5651:K5652"/>
    <mergeCell ref="B5653:B5654"/>
    <mergeCell ref="C5653:C5654"/>
    <mergeCell ref="E5653:E5654"/>
    <mergeCell ref="F5653:F5654"/>
    <mergeCell ref="G5653:G5654"/>
    <mergeCell ref="H5653:H5654"/>
    <mergeCell ref="I5653:I5654"/>
    <mergeCell ref="J5653:J5654"/>
    <mergeCell ref="K5653:K5654"/>
    <mergeCell ref="J5649:J5650"/>
    <mergeCell ref="K5649:K5650"/>
    <mergeCell ref="B5651:B5652"/>
    <mergeCell ref="C5651:C5652"/>
    <mergeCell ref="E5651:E5652"/>
    <mergeCell ref="F5651:F5652"/>
    <mergeCell ref="G5651:G5652"/>
    <mergeCell ref="H5651:H5652"/>
    <mergeCell ref="I5651:I5652"/>
    <mergeCell ref="J5651:J5652"/>
    <mergeCell ref="I5647:I5648"/>
    <mergeCell ref="J5647:J5648"/>
    <mergeCell ref="K5647:K5648"/>
    <mergeCell ref="B5649:B5650"/>
    <mergeCell ref="C5649:C5650"/>
    <mergeCell ref="E5649:E5650"/>
    <mergeCell ref="F5649:F5650"/>
    <mergeCell ref="G5649:G5650"/>
    <mergeCell ref="H5649:H5650"/>
    <mergeCell ref="I5649:I5650"/>
    <mergeCell ref="B5647:B5648"/>
    <mergeCell ref="C5647:C5648"/>
    <mergeCell ref="E5647:E5648"/>
    <mergeCell ref="F5647:F5648"/>
    <mergeCell ref="G5647:G5648"/>
    <mergeCell ref="H5647:H5648"/>
    <mergeCell ref="K5643:K5644"/>
    <mergeCell ref="B5645:B5646"/>
    <mergeCell ref="C5645:C5646"/>
    <mergeCell ref="E5645:E5646"/>
    <mergeCell ref="F5645:F5646"/>
    <mergeCell ref="G5645:G5646"/>
    <mergeCell ref="H5645:H5646"/>
    <mergeCell ref="I5645:I5646"/>
    <mergeCell ref="J5645:J5646"/>
    <mergeCell ref="K5645:K5646"/>
    <mergeCell ref="J5641:J5642"/>
    <mergeCell ref="K5641:K5642"/>
    <mergeCell ref="B5643:B5644"/>
    <mergeCell ref="C5643:C5644"/>
    <mergeCell ref="E5643:E5644"/>
    <mergeCell ref="F5643:F5644"/>
    <mergeCell ref="G5643:G5644"/>
    <mergeCell ref="H5643:H5644"/>
    <mergeCell ref="I5643:I5644"/>
    <mergeCell ref="J5643:J5644"/>
    <mergeCell ref="I5639:I5640"/>
    <mergeCell ref="J5639:J5640"/>
    <mergeCell ref="K5639:K5640"/>
    <mergeCell ref="B5641:B5642"/>
    <mergeCell ref="C5641:C5642"/>
    <mergeCell ref="E5641:E5642"/>
    <mergeCell ref="F5641:F5642"/>
    <mergeCell ref="G5641:G5642"/>
    <mergeCell ref="H5641:H5642"/>
    <mergeCell ref="I5641:I5642"/>
    <mergeCell ref="B5639:B5640"/>
    <mergeCell ref="C5639:C5640"/>
    <mergeCell ref="E5639:E5640"/>
    <mergeCell ref="F5639:F5640"/>
    <mergeCell ref="G5639:G5640"/>
    <mergeCell ref="H5639:H5640"/>
    <mergeCell ref="K5635:K5636"/>
    <mergeCell ref="B5637:B5638"/>
    <mergeCell ref="C5637:C5638"/>
    <mergeCell ref="E5637:E5638"/>
    <mergeCell ref="F5637:F5638"/>
    <mergeCell ref="G5637:G5638"/>
    <mergeCell ref="H5637:H5638"/>
    <mergeCell ref="I5637:I5638"/>
    <mergeCell ref="J5637:J5638"/>
    <mergeCell ref="K5637:K5638"/>
    <mergeCell ref="J5633:J5634"/>
    <mergeCell ref="K5633:K5634"/>
    <mergeCell ref="B5635:B5636"/>
    <mergeCell ref="C5635:C5636"/>
    <mergeCell ref="E5635:E5636"/>
    <mergeCell ref="F5635:F5636"/>
    <mergeCell ref="G5635:G5636"/>
    <mergeCell ref="H5635:H5636"/>
    <mergeCell ref="I5635:I5636"/>
    <mergeCell ref="J5635:J5636"/>
    <mergeCell ref="I5631:I5632"/>
    <mergeCell ref="J5631:J5632"/>
    <mergeCell ref="K5631:K5632"/>
    <mergeCell ref="B5633:B5634"/>
    <mergeCell ref="C5633:C5634"/>
    <mergeCell ref="E5633:E5634"/>
    <mergeCell ref="F5633:F5634"/>
    <mergeCell ref="G5633:G5634"/>
    <mergeCell ref="H5633:H5634"/>
    <mergeCell ref="I5633:I5634"/>
    <mergeCell ref="B5631:B5632"/>
    <mergeCell ref="C5631:C5632"/>
    <mergeCell ref="E5631:E5632"/>
    <mergeCell ref="F5631:F5632"/>
    <mergeCell ref="G5631:G5632"/>
    <mergeCell ref="H5631:H5632"/>
    <mergeCell ref="K5627:K5628"/>
    <mergeCell ref="B5629:B5630"/>
    <mergeCell ref="C5629:C5630"/>
    <mergeCell ref="E5629:E5630"/>
    <mergeCell ref="F5629:F5630"/>
    <mergeCell ref="G5629:G5630"/>
    <mergeCell ref="H5629:H5630"/>
    <mergeCell ref="I5629:I5630"/>
    <mergeCell ref="J5629:J5630"/>
    <mergeCell ref="K5629:K5630"/>
    <mergeCell ref="J5625:J5626"/>
    <mergeCell ref="K5625:K5626"/>
    <mergeCell ref="B5627:B5628"/>
    <mergeCell ref="C5627:C5628"/>
    <mergeCell ref="E5627:E5628"/>
    <mergeCell ref="F5627:F5628"/>
    <mergeCell ref="G5627:G5628"/>
    <mergeCell ref="H5627:H5628"/>
    <mergeCell ref="I5627:I5628"/>
    <mergeCell ref="J5627:J5628"/>
    <mergeCell ref="I5623:I5624"/>
    <mergeCell ref="J5623:J5624"/>
    <mergeCell ref="K5623:K5624"/>
    <mergeCell ref="B5625:B5626"/>
    <mergeCell ref="C5625:C5626"/>
    <mergeCell ref="E5625:E5626"/>
    <mergeCell ref="F5625:F5626"/>
    <mergeCell ref="G5625:G5626"/>
    <mergeCell ref="H5625:H5626"/>
    <mergeCell ref="I5625:I5626"/>
    <mergeCell ref="B5623:B5624"/>
    <mergeCell ref="C5623:C5624"/>
    <mergeCell ref="E5623:E5624"/>
    <mergeCell ref="F5623:F5624"/>
    <mergeCell ref="G5623:G5624"/>
    <mergeCell ref="H5623:H5624"/>
    <mergeCell ref="K5619:K5620"/>
    <mergeCell ref="B5621:B5622"/>
    <mergeCell ref="C5621:C5622"/>
    <mergeCell ref="E5621:E5622"/>
    <mergeCell ref="F5621:F5622"/>
    <mergeCell ref="G5621:G5622"/>
    <mergeCell ref="H5621:H5622"/>
    <mergeCell ref="I5621:I5622"/>
    <mergeCell ref="J5621:J5622"/>
    <mergeCell ref="K5621:K5622"/>
    <mergeCell ref="J5617:J5618"/>
    <mergeCell ref="K5617:K5618"/>
    <mergeCell ref="B5619:B5620"/>
    <mergeCell ref="C5619:C5620"/>
    <mergeCell ref="E5619:E5620"/>
    <mergeCell ref="F5619:F5620"/>
    <mergeCell ref="G5619:G5620"/>
    <mergeCell ref="H5619:H5620"/>
    <mergeCell ref="I5619:I5620"/>
    <mergeCell ref="J5619:J5620"/>
    <mergeCell ref="I5615:I5616"/>
    <mergeCell ref="J5615:J5616"/>
    <mergeCell ref="K5615:K5616"/>
    <mergeCell ref="B5617:B5618"/>
    <mergeCell ref="C5617:C5618"/>
    <mergeCell ref="E5617:E5618"/>
    <mergeCell ref="F5617:F5618"/>
    <mergeCell ref="G5617:G5618"/>
    <mergeCell ref="H5617:H5618"/>
    <mergeCell ref="I5617:I5618"/>
    <mergeCell ref="B5615:B5616"/>
    <mergeCell ref="C5615:C5616"/>
    <mergeCell ref="E5615:E5616"/>
    <mergeCell ref="F5615:F5616"/>
    <mergeCell ref="G5615:G5616"/>
    <mergeCell ref="H5615:H5616"/>
    <mergeCell ref="K5611:K5612"/>
    <mergeCell ref="B5613:B5614"/>
    <mergeCell ref="C5613:C5614"/>
    <mergeCell ref="E5613:E5614"/>
    <mergeCell ref="F5613:F5614"/>
    <mergeCell ref="G5613:G5614"/>
    <mergeCell ref="H5613:H5614"/>
    <mergeCell ref="I5613:I5614"/>
    <mergeCell ref="J5613:J5614"/>
    <mergeCell ref="K5613:K5614"/>
    <mergeCell ref="J5609:J5610"/>
    <mergeCell ref="K5609:K5610"/>
    <mergeCell ref="B5611:B5612"/>
    <mergeCell ref="C5611:C5612"/>
    <mergeCell ref="E5611:E5612"/>
    <mergeCell ref="F5611:F5612"/>
    <mergeCell ref="G5611:G5612"/>
    <mergeCell ref="H5611:H5612"/>
    <mergeCell ref="I5611:I5612"/>
    <mergeCell ref="J5611:J5612"/>
    <mergeCell ref="I5607:I5608"/>
    <mergeCell ref="J5607:J5608"/>
    <mergeCell ref="K5607:K5608"/>
    <mergeCell ref="B5609:B5610"/>
    <mergeCell ref="C5609:C5610"/>
    <mergeCell ref="E5609:E5610"/>
    <mergeCell ref="F5609:F5610"/>
    <mergeCell ref="G5609:G5610"/>
    <mergeCell ref="H5609:H5610"/>
    <mergeCell ref="I5609:I5610"/>
    <mergeCell ref="B5607:B5608"/>
    <mergeCell ref="C5607:C5608"/>
    <mergeCell ref="E5607:E5608"/>
    <mergeCell ref="F5607:F5608"/>
    <mergeCell ref="G5607:G5608"/>
    <mergeCell ref="H5607:H5608"/>
    <mergeCell ref="K5603:K5604"/>
    <mergeCell ref="B5605:B5606"/>
    <mergeCell ref="C5605:C5606"/>
    <mergeCell ref="E5605:E5606"/>
    <mergeCell ref="F5605:F5606"/>
    <mergeCell ref="G5605:G5606"/>
    <mergeCell ref="H5605:H5606"/>
    <mergeCell ref="I5605:I5606"/>
    <mergeCell ref="J5605:J5606"/>
    <mergeCell ref="K5605:K5606"/>
    <mergeCell ref="J5601:J5602"/>
    <mergeCell ref="K5601:K5602"/>
    <mergeCell ref="B5603:B5604"/>
    <mergeCell ref="C5603:C5604"/>
    <mergeCell ref="E5603:E5604"/>
    <mergeCell ref="F5603:F5604"/>
    <mergeCell ref="G5603:G5604"/>
    <mergeCell ref="H5603:H5604"/>
    <mergeCell ref="I5603:I5604"/>
    <mergeCell ref="J5603:J5604"/>
    <mergeCell ref="I5599:I5600"/>
    <mergeCell ref="J5599:J5600"/>
    <mergeCell ref="K5599:K5600"/>
    <mergeCell ref="B5601:B5602"/>
    <mergeCell ref="C5601:C5602"/>
    <mergeCell ref="E5601:E5602"/>
    <mergeCell ref="F5601:F5602"/>
    <mergeCell ref="G5601:G5602"/>
    <mergeCell ref="H5601:H5602"/>
    <mergeCell ref="I5601:I5602"/>
    <mergeCell ref="B5599:B5600"/>
    <mergeCell ref="C5599:C5600"/>
    <mergeCell ref="E5599:E5600"/>
    <mergeCell ref="F5599:F5600"/>
    <mergeCell ref="G5599:G5600"/>
    <mergeCell ref="H5599:H5600"/>
    <mergeCell ref="K5595:K5596"/>
    <mergeCell ref="B5597:B5598"/>
    <mergeCell ref="C5597:C5598"/>
    <mergeCell ref="E5597:E5598"/>
    <mergeCell ref="F5597:F5598"/>
    <mergeCell ref="G5597:G5598"/>
    <mergeCell ref="H5597:H5598"/>
    <mergeCell ref="I5597:I5598"/>
    <mergeCell ref="J5597:J5598"/>
    <mergeCell ref="K5597:K5598"/>
    <mergeCell ref="J5593:J5594"/>
    <mergeCell ref="K5593:K5594"/>
    <mergeCell ref="B5595:B5596"/>
    <mergeCell ref="C5595:C5596"/>
    <mergeCell ref="E5595:E5596"/>
    <mergeCell ref="F5595:F5596"/>
    <mergeCell ref="G5595:G5596"/>
    <mergeCell ref="H5595:H5596"/>
    <mergeCell ref="I5595:I5596"/>
    <mergeCell ref="J5595:J5596"/>
    <mergeCell ref="I5591:I5592"/>
    <mergeCell ref="J5591:J5592"/>
    <mergeCell ref="K5591:K5592"/>
    <mergeCell ref="B5593:B5594"/>
    <mergeCell ref="C5593:C5594"/>
    <mergeCell ref="E5593:E5594"/>
    <mergeCell ref="F5593:F5594"/>
    <mergeCell ref="G5593:G5594"/>
    <mergeCell ref="H5593:H5594"/>
    <mergeCell ref="I5593:I5594"/>
    <mergeCell ref="B5591:B5592"/>
    <mergeCell ref="C5591:C5592"/>
    <mergeCell ref="E5591:E5592"/>
    <mergeCell ref="F5591:F5592"/>
    <mergeCell ref="G5591:G5592"/>
    <mergeCell ref="H5591:H5592"/>
    <mergeCell ref="K5587:K5588"/>
    <mergeCell ref="B5589:B5590"/>
    <mergeCell ref="C5589:C5590"/>
    <mergeCell ref="E5589:E5590"/>
    <mergeCell ref="F5589:F5590"/>
    <mergeCell ref="G5589:G5590"/>
    <mergeCell ref="H5589:H5590"/>
    <mergeCell ref="I5589:I5590"/>
    <mergeCell ref="J5589:J5590"/>
    <mergeCell ref="K5589:K5590"/>
    <mergeCell ref="J5585:J5586"/>
    <mergeCell ref="K5585:K5586"/>
    <mergeCell ref="B5587:B5588"/>
    <mergeCell ref="C5587:C5588"/>
    <mergeCell ref="E5587:E5588"/>
    <mergeCell ref="F5587:F5588"/>
    <mergeCell ref="G5587:G5588"/>
    <mergeCell ref="H5587:H5588"/>
    <mergeCell ref="I5587:I5588"/>
    <mergeCell ref="J5587:J5588"/>
    <mergeCell ref="I5583:I5584"/>
    <mergeCell ref="J5583:J5584"/>
    <mergeCell ref="K5583:K5584"/>
    <mergeCell ref="B5585:B5586"/>
    <mergeCell ref="C5585:C5586"/>
    <mergeCell ref="E5585:E5586"/>
    <mergeCell ref="F5585:F5586"/>
    <mergeCell ref="G5585:G5586"/>
    <mergeCell ref="H5585:H5586"/>
    <mergeCell ref="I5585:I5586"/>
    <mergeCell ref="B5583:B5584"/>
    <mergeCell ref="C5583:C5584"/>
    <mergeCell ref="E5583:E5584"/>
    <mergeCell ref="F5583:F5584"/>
    <mergeCell ref="G5583:G5584"/>
    <mergeCell ref="H5583:H5584"/>
    <mergeCell ref="K5579:K5580"/>
    <mergeCell ref="B5581:B5582"/>
    <mergeCell ref="C5581:C5582"/>
    <mergeCell ref="E5581:E5582"/>
    <mergeCell ref="F5581:F5582"/>
    <mergeCell ref="G5581:G5582"/>
    <mergeCell ref="H5581:H5582"/>
    <mergeCell ref="I5581:I5582"/>
    <mergeCell ref="J5581:J5582"/>
    <mergeCell ref="K5581:K5582"/>
    <mergeCell ref="J5577:J5578"/>
    <mergeCell ref="K5577:K5578"/>
    <mergeCell ref="B5579:B5580"/>
    <mergeCell ref="C5579:C5580"/>
    <mergeCell ref="E5579:E5580"/>
    <mergeCell ref="F5579:F5580"/>
    <mergeCell ref="G5579:G5580"/>
    <mergeCell ref="H5579:H5580"/>
    <mergeCell ref="I5579:I5580"/>
    <mergeCell ref="J5579:J5580"/>
    <mergeCell ref="I5575:I5576"/>
    <mergeCell ref="J5575:J5576"/>
    <mergeCell ref="K5575:K5576"/>
    <mergeCell ref="B5577:B5578"/>
    <mergeCell ref="C5577:C5578"/>
    <mergeCell ref="E5577:E5578"/>
    <mergeCell ref="F5577:F5578"/>
    <mergeCell ref="G5577:G5578"/>
    <mergeCell ref="H5577:H5578"/>
    <mergeCell ref="I5577:I5578"/>
    <mergeCell ref="B5575:B5576"/>
    <mergeCell ref="C5575:C5576"/>
    <mergeCell ref="E5575:E5576"/>
    <mergeCell ref="F5575:F5576"/>
    <mergeCell ref="G5575:G5576"/>
    <mergeCell ref="H5575:H5576"/>
    <mergeCell ref="K5571:K5572"/>
    <mergeCell ref="B5573:B5574"/>
    <mergeCell ref="C5573:C5574"/>
    <mergeCell ref="E5573:E5574"/>
    <mergeCell ref="F5573:F5574"/>
    <mergeCell ref="G5573:G5574"/>
    <mergeCell ref="H5573:H5574"/>
    <mergeCell ref="I5573:I5574"/>
    <mergeCell ref="J5573:J5574"/>
    <mergeCell ref="K5573:K5574"/>
    <mergeCell ref="J5569:J5570"/>
    <mergeCell ref="K5569:K5570"/>
    <mergeCell ref="B5571:B5572"/>
    <mergeCell ref="C5571:C5572"/>
    <mergeCell ref="E5571:E5572"/>
    <mergeCell ref="F5571:F5572"/>
    <mergeCell ref="G5571:G5572"/>
    <mergeCell ref="H5571:H5572"/>
    <mergeCell ref="I5571:I5572"/>
    <mergeCell ref="J5571:J5572"/>
    <mergeCell ref="I5567:I5568"/>
    <mergeCell ref="J5567:J5568"/>
    <mergeCell ref="K5567:K5568"/>
    <mergeCell ref="B5569:B5570"/>
    <mergeCell ref="C5569:C5570"/>
    <mergeCell ref="E5569:E5570"/>
    <mergeCell ref="F5569:F5570"/>
    <mergeCell ref="G5569:G5570"/>
    <mergeCell ref="H5569:H5570"/>
    <mergeCell ref="I5569:I5570"/>
    <mergeCell ref="B5567:B5568"/>
    <mergeCell ref="C5567:C5568"/>
    <mergeCell ref="E5567:E5568"/>
    <mergeCell ref="F5567:F5568"/>
    <mergeCell ref="G5567:G5568"/>
    <mergeCell ref="H5567:H5568"/>
    <mergeCell ref="K5563:K5564"/>
    <mergeCell ref="B5565:B5566"/>
    <mergeCell ref="C5565:C5566"/>
    <mergeCell ref="E5565:E5566"/>
    <mergeCell ref="F5565:F5566"/>
    <mergeCell ref="G5565:G5566"/>
    <mergeCell ref="H5565:H5566"/>
    <mergeCell ref="I5565:I5566"/>
    <mergeCell ref="J5565:J5566"/>
    <mergeCell ref="K5565:K5566"/>
    <mergeCell ref="J5561:J5562"/>
    <mergeCell ref="K5561:K5562"/>
    <mergeCell ref="B5563:B5564"/>
    <mergeCell ref="C5563:C5564"/>
    <mergeCell ref="E5563:E5564"/>
    <mergeCell ref="F5563:F5564"/>
    <mergeCell ref="G5563:G5564"/>
    <mergeCell ref="H5563:H5564"/>
    <mergeCell ref="I5563:I5564"/>
    <mergeCell ref="J5563:J5564"/>
    <mergeCell ref="I5559:I5560"/>
    <mergeCell ref="J5559:J5560"/>
    <mergeCell ref="K5559:K5560"/>
    <mergeCell ref="B5561:B5562"/>
    <mergeCell ref="C5561:C5562"/>
    <mergeCell ref="E5561:E5562"/>
    <mergeCell ref="F5561:F5562"/>
    <mergeCell ref="G5561:G5562"/>
    <mergeCell ref="H5561:H5562"/>
    <mergeCell ref="I5561:I5562"/>
    <mergeCell ref="B5559:B5560"/>
    <mergeCell ref="C5559:C5560"/>
    <mergeCell ref="E5559:E5560"/>
    <mergeCell ref="F5559:F5560"/>
    <mergeCell ref="G5559:G5560"/>
    <mergeCell ref="H5559:H5560"/>
    <mergeCell ref="K5555:K5556"/>
    <mergeCell ref="B5557:B5558"/>
    <mergeCell ref="C5557:C5558"/>
    <mergeCell ref="E5557:E5558"/>
    <mergeCell ref="F5557:F5558"/>
    <mergeCell ref="G5557:G5558"/>
    <mergeCell ref="H5557:H5558"/>
    <mergeCell ref="I5557:I5558"/>
    <mergeCell ref="J5557:J5558"/>
    <mergeCell ref="K5557:K5558"/>
    <mergeCell ref="J5553:J5554"/>
    <mergeCell ref="K5553:K5554"/>
    <mergeCell ref="B5555:B5556"/>
    <mergeCell ref="C5555:C5556"/>
    <mergeCell ref="E5555:E5556"/>
    <mergeCell ref="F5555:F5556"/>
    <mergeCell ref="G5555:G5556"/>
    <mergeCell ref="H5555:H5556"/>
    <mergeCell ref="I5555:I5556"/>
    <mergeCell ref="J5555:J5556"/>
    <mergeCell ref="I5551:I5552"/>
    <mergeCell ref="J5551:J5552"/>
    <mergeCell ref="K5551:K5552"/>
    <mergeCell ref="B5553:B5554"/>
    <mergeCell ref="C5553:C5554"/>
    <mergeCell ref="E5553:E5554"/>
    <mergeCell ref="F5553:F5554"/>
    <mergeCell ref="G5553:G5554"/>
    <mergeCell ref="H5553:H5554"/>
    <mergeCell ref="I5553:I5554"/>
    <mergeCell ref="B5551:B5552"/>
    <mergeCell ref="C5551:C5552"/>
    <mergeCell ref="E5551:E5552"/>
    <mergeCell ref="F5551:F5552"/>
    <mergeCell ref="G5551:G5552"/>
    <mergeCell ref="H5551:H5552"/>
    <mergeCell ref="K5547:K5548"/>
    <mergeCell ref="B5549:B5550"/>
    <mergeCell ref="C5549:C5550"/>
    <mergeCell ref="E5549:E5550"/>
    <mergeCell ref="F5549:F5550"/>
    <mergeCell ref="G5549:G5550"/>
    <mergeCell ref="H5549:H5550"/>
    <mergeCell ref="I5549:I5550"/>
    <mergeCell ref="J5549:J5550"/>
    <mergeCell ref="K5549:K5550"/>
    <mergeCell ref="J5545:J5546"/>
    <mergeCell ref="K5545:K5546"/>
    <mergeCell ref="B5547:B5548"/>
    <mergeCell ref="C5547:C5548"/>
    <mergeCell ref="E5547:E5548"/>
    <mergeCell ref="F5547:F5548"/>
    <mergeCell ref="G5547:G5548"/>
    <mergeCell ref="H5547:H5548"/>
    <mergeCell ref="I5547:I5548"/>
    <mergeCell ref="J5547:J5548"/>
    <mergeCell ref="I5543:I5544"/>
    <mergeCell ref="J5543:J5544"/>
    <mergeCell ref="K5543:K5544"/>
    <mergeCell ref="B5545:B5546"/>
    <mergeCell ref="C5545:C5546"/>
    <mergeCell ref="E5545:E5546"/>
    <mergeCell ref="F5545:F5546"/>
    <mergeCell ref="G5545:G5546"/>
    <mergeCell ref="H5545:H5546"/>
    <mergeCell ref="I5545:I5546"/>
    <mergeCell ref="B5543:B5544"/>
    <mergeCell ref="C5543:C5544"/>
    <mergeCell ref="E5543:E5544"/>
    <mergeCell ref="F5543:F5544"/>
    <mergeCell ref="G5543:G5544"/>
    <mergeCell ref="H5543:H5544"/>
    <mergeCell ref="K5539:K5540"/>
    <mergeCell ref="B5541:B5542"/>
    <mergeCell ref="C5541:C5542"/>
    <mergeCell ref="E5541:E5542"/>
    <mergeCell ref="F5541:F5542"/>
    <mergeCell ref="G5541:G5542"/>
    <mergeCell ref="H5541:H5542"/>
    <mergeCell ref="I5541:I5542"/>
    <mergeCell ref="J5541:J5542"/>
    <mergeCell ref="K5541:K5542"/>
    <mergeCell ref="J5537:J5538"/>
    <mergeCell ref="K5537:K5538"/>
    <mergeCell ref="B5539:B5540"/>
    <mergeCell ref="C5539:C5540"/>
    <mergeCell ref="E5539:E5540"/>
    <mergeCell ref="F5539:F5540"/>
    <mergeCell ref="G5539:G5540"/>
    <mergeCell ref="H5539:H5540"/>
    <mergeCell ref="I5539:I5540"/>
    <mergeCell ref="J5539:J5540"/>
    <mergeCell ref="I5535:I5536"/>
    <mergeCell ref="J5535:J5536"/>
    <mergeCell ref="K5535:K5536"/>
    <mergeCell ref="B5537:B5538"/>
    <mergeCell ref="C5537:C5538"/>
    <mergeCell ref="E5537:E5538"/>
    <mergeCell ref="F5537:F5538"/>
    <mergeCell ref="G5537:G5538"/>
    <mergeCell ref="H5537:H5538"/>
    <mergeCell ref="I5537:I5538"/>
    <mergeCell ref="B5535:B5536"/>
    <mergeCell ref="C5535:C5536"/>
    <mergeCell ref="E5535:E5536"/>
    <mergeCell ref="F5535:F5536"/>
    <mergeCell ref="G5535:G5536"/>
    <mergeCell ref="H5535:H5536"/>
    <mergeCell ref="K5531:K5532"/>
    <mergeCell ref="B5533:B5534"/>
    <mergeCell ref="C5533:C5534"/>
    <mergeCell ref="E5533:E5534"/>
    <mergeCell ref="F5533:F5534"/>
    <mergeCell ref="G5533:G5534"/>
    <mergeCell ref="H5533:H5534"/>
    <mergeCell ref="I5533:I5534"/>
    <mergeCell ref="J5533:J5534"/>
    <mergeCell ref="K5533:K5534"/>
    <mergeCell ref="J5529:J5530"/>
    <mergeCell ref="K5529:K5530"/>
    <mergeCell ref="B5531:B5532"/>
    <mergeCell ref="C5531:C5532"/>
    <mergeCell ref="E5531:E5532"/>
    <mergeCell ref="F5531:F5532"/>
    <mergeCell ref="G5531:G5532"/>
    <mergeCell ref="H5531:H5532"/>
    <mergeCell ref="I5531:I5532"/>
    <mergeCell ref="J5531:J5532"/>
    <mergeCell ref="I5527:I5528"/>
    <mergeCell ref="J5527:J5528"/>
    <mergeCell ref="K5527:K5528"/>
    <mergeCell ref="B5529:B5530"/>
    <mergeCell ref="C5529:C5530"/>
    <mergeCell ref="E5529:E5530"/>
    <mergeCell ref="F5529:F5530"/>
    <mergeCell ref="G5529:G5530"/>
    <mergeCell ref="H5529:H5530"/>
    <mergeCell ref="I5529:I5530"/>
    <mergeCell ref="B5527:B5528"/>
    <mergeCell ref="C5527:C5528"/>
    <mergeCell ref="E5527:E5528"/>
    <mergeCell ref="F5527:F5528"/>
    <mergeCell ref="G5527:G5528"/>
    <mergeCell ref="H5527:H5528"/>
    <mergeCell ref="K5523:K5524"/>
    <mergeCell ref="B5525:B5526"/>
    <mergeCell ref="C5525:C5526"/>
    <mergeCell ref="E5525:E5526"/>
    <mergeCell ref="F5525:F5526"/>
    <mergeCell ref="G5525:G5526"/>
    <mergeCell ref="H5525:H5526"/>
    <mergeCell ref="I5525:I5526"/>
    <mergeCell ref="J5525:J5526"/>
    <mergeCell ref="K5525:K5526"/>
    <mergeCell ref="J5521:J5522"/>
    <mergeCell ref="K5521:K5522"/>
    <mergeCell ref="B5523:B5524"/>
    <mergeCell ref="C5523:C5524"/>
    <mergeCell ref="E5523:E5524"/>
    <mergeCell ref="F5523:F5524"/>
    <mergeCell ref="G5523:G5524"/>
    <mergeCell ref="H5523:H5524"/>
    <mergeCell ref="I5523:I5524"/>
    <mergeCell ref="J5523:J5524"/>
    <mergeCell ref="I5519:I5520"/>
    <mergeCell ref="J5519:J5520"/>
    <mergeCell ref="K5519:K5520"/>
    <mergeCell ref="B5521:B5522"/>
    <mergeCell ref="C5521:C5522"/>
    <mergeCell ref="E5521:E5522"/>
    <mergeCell ref="F5521:F5522"/>
    <mergeCell ref="G5521:G5522"/>
    <mergeCell ref="H5521:H5522"/>
    <mergeCell ref="I5521:I5522"/>
    <mergeCell ref="B5519:B5520"/>
    <mergeCell ref="C5519:C5520"/>
    <mergeCell ref="E5519:E5520"/>
    <mergeCell ref="F5519:F5520"/>
    <mergeCell ref="G5519:G5520"/>
    <mergeCell ref="H5519:H5520"/>
    <mergeCell ref="K5515:K5516"/>
    <mergeCell ref="B5517:B5518"/>
    <mergeCell ref="C5517:C5518"/>
    <mergeCell ref="E5517:E5518"/>
    <mergeCell ref="F5517:F5518"/>
    <mergeCell ref="G5517:G5518"/>
    <mergeCell ref="H5517:H5518"/>
    <mergeCell ref="I5517:I5518"/>
    <mergeCell ref="J5517:J5518"/>
    <mergeCell ref="K5517:K5518"/>
    <mergeCell ref="J5513:J5514"/>
    <mergeCell ref="K5513:K5514"/>
    <mergeCell ref="B5515:B5516"/>
    <mergeCell ref="C5515:C5516"/>
    <mergeCell ref="E5515:E5516"/>
    <mergeCell ref="F5515:F5516"/>
    <mergeCell ref="G5515:G5516"/>
    <mergeCell ref="H5515:H5516"/>
    <mergeCell ref="I5515:I5516"/>
    <mergeCell ref="J5515:J5516"/>
    <mergeCell ref="I5511:I5512"/>
    <mergeCell ref="J5511:J5512"/>
    <mergeCell ref="K5511:K5512"/>
    <mergeCell ref="B5513:B5514"/>
    <mergeCell ref="C5513:C5514"/>
    <mergeCell ref="E5513:E5514"/>
    <mergeCell ref="F5513:F5514"/>
    <mergeCell ref="G5513:G5514"/>
    <mergeCell ref="H5513:H5514"/>
    <mergeCell ref="I5513:I5514"/>
    <mergeCell ref="B5511:B5512"/>
    <mergeCell ref="C5511:C5512"/>
    <mergeCell ref="E5511:E5512"/>
    <mergeCell ref="F5511:F5512"/>
    <mergeCell ref="G5511:G5512"/>
    <mergeCell ref="H5511:H5512"/>
    <mergeCell ref="K5507:K5508"/>
    <mergeCell ref="B5509:B5510"/>
    <mergeCell ref="C5509:C5510"/>
    <mergeCell ref="E5509:E5510"/>
    <mergeCell ref="F5509:F5510"/>
    <mergeCell ref="G5509:G5510"/>
    <mergeCell ref="H5509:H5510"/>
    <mergeCell ref="I5509:I5510"/>
    <mergeCell ref="J5509:J5510"/>
    <mergeCell ref="K5509:K5510"/>
    <mergeCell ref="J5505:J5506"/>
    <mergeCell ref="K5505:K5506"/>
    <mergeCell ref="B5507:B5508"/>
    <mergeCell ref="C5507:C5508"/>
    <mergeCell ref="E5507:E5508"/>
    <mergeCell ref="F5507:F5508"/>
    <mergeCell ref="G5507:G5508"/>
    <mergeCell ref="H5507:H5508"/>
    <mergeCell ref="I5507:I5508"/>
    <mergeCell ref="J5507:J5508"/>
    <mergeCell ref="I5503:I5504"/>
    <mergeCell ref="J5503:J5504"/>
    <mergeCell ref="K5503:K5504"/>
    <mergeCell ref="B5505:B5506"/>
    <mergeCell ref="C5505:C5506"/>
    <mergeCell ref="E5505:E5506"/>
    <mergeCell ref="F5505:F5506"/>
    <mergeCell ref="G5505:G5506"/>
    <mergeCell ref="H5505:H5506"/>
    <mergeCell ref="I5505:I5506"/>
    <mergeCell ref="B5503:B5504"/>
    <mergeCell ref="C5503:C5504"/>
    <mergeCell ref="E5503:E5504"/>
    <mergeCell ref="F5503:F5504"/>
    <mergeCell ref="G5503:G5504"/>
    <mergeCell ref="H5503:H5504"/>
    <mergeCell ref="K5499:K5500"/>
    <mergeCell ref="B5501:B5502"/>
    <mergeCell ref="C5501:C5502"/>
    <mergeCell ref="E5501:E5502"/>
    <mergeCell ref="F5501:F5502"/>
    <mergeCell ref="G5501:G5502"/>
    <mergeCell ref="H5501:H5502"/>
    <mergeCell ref="I5501:I5502"/>
    <mergeCell ref="J5501:J5502"/>
    <mergeCell ref="K5501:K5502"/>
    <mergeCell ref="J5497:J5498"/>
    <mergeCell ref="K5497:K5498"/>
    <mergeCell ref="B5499:B5500"/>
    <mergeCell ref="C5499:C5500"/>
    <mergeCell ref="E5499:E5500"/>
    <mergeCell ref="F5499:F5500"/>
    <mergeCell ref="G5499:G5500"/>
    <mergeCell ref="H5499:H5500"/>
    <mergeCell ref="I5499:I5500"/>
    <mergeCell ref="J5499:J5500"/>
    <mergeCell ref="I5495:I5496"/>
    <mergeCell ref="J5495:J5496"/>
    <mergeCell ref="K5495:K5496"/>
    <mergeCell ref="B5497:B5498"/>
    <mergeCell ref="C5497:C5498"/>
    <mergeCell ref="E5497:E5498"/>
    <mergeCell ref="F5497:F5498"/>
    <mergeCell ref="G5497:G5498"/>
    <mergeCell ref="H5497:H5498"/>
    <mergeCell ref="I5497:I5498"/>
    <mergeCell ref="B5495:B5496"/>
    <mergeCell ref="C5495:C5496"/>
    <mergeCell ref="E5495:E5496"/>
    <mergeCell ref="F5495:F5496"/>
    <mergeCell ref="G5495:G5496"/>
    <mergeCell ref="H5495:H5496"/>
    <mergeCell ref="K5491:K5492"/>
    <mergeCell ref="B5493:B5494"/>
    <mergeCell ref="C5493:C5494"/>
    <mergeCell ref="E5493:E5494"/>
    <mergeCell ref="F5493:F5494"/>
    <mergeCell ref="G5493:G5494"/>
    <mergeCell ref="H5493:H5494"/>
    <mergeCell ref="I5493:I5494"/>
    <mergeCell ref="J5493:J5494"/>
    <mergeCell ref="K5493:K5494"/>
    <mergeCell ref="J5489:J5490"/>
    <mergeCell ref="K5489:K5490"/>
    <mergeCell ref="B5491:B5492"/>
    <mergeCell ref="C5491:C5492"/>
    <mergeCell ref="E5491:E5492"/>
    <mergeCell ref="F5491:F5492"/>
    <mergeCell ref="G5491:G5492"/>
    <mergeCell ref="H5491:H5492"/>
    <mergeCell ref="I5491:I5492"/>
    <mergeCell ref="J5491:J5492"/>
    <mergeCell ref="I5487:I5488"/>
    <mergeCell ref="J5487:J5488"/>
    <mergeCell ref="K5487:K5488"/>
    <mergeCell ref="B5489:B5490"/>
    <mergeCell ref="C5489:C5490"/>
    <mergeCell ref="E5489:E5490"/>
    <mergeCell ref="F5489:F5490"/>
    <mergeCell ref="G5489:G5490"/>
    <mergeCell ref="H5489:H5490"/>
    <mergeCell ref="I5489:I5490"/>
    <mergeCell ref="B5487:B5488"/>
    <mergeCell ref="C5487:C5488"/>
    <mergeCell ref="E5487:E5488"/>
    <mergeCell ref="F5487:F5488"/>
    <mergeCell ref="G5487:G5488"/>
    <mergeCell ref="H5487:H5488"/>
    <mergeCell ref="K5483:K5484"/>
    <mergeCell ref="B5485:B5486"/>
    <mergeCell ref="C5485:C5486"/>
    <mergeCell ref="E5485:E5486"/>
    <mergeCell ref="F5485:F5486"/>
    <mergeCell ref="G5485:G5486"/>
    <mergeCell ref="H5485:H5486"/>
    <mergeCell ref="I5485:I5486"/>
    <mergeCell ref="J5485:J5486"/>
    <mergeCell ref="K5485:K5486"/>
    <mergeCell ref="J5481:J5482"/>
    <mergeCell ref="K5481:K5482"/>
    <mergeCell ref="B5483:B5484"/>
    <mergeCell ref="C5483:C5484"/>
    <mergeCell ref="E5483:E5484"/>
    <mergeCell ref="F5483:F5484"/>
    <mergeCell ref="G5483:G5484"/>
    <mergeCell ref="H5483:H5484"/>
    <mergeCell ref="I5483:I5484"/>
    <mergeCell ref="J5483:J5484"/>
    <mergeCell ref="I5479:I5480"/>
    <mergeCell ref="J5479:J5480"/>
    <mergeCell ref="K5479:K5480"/>
    <mergeCell ref="B5481:B5482"/>
    <mergeCell ref="C5481:C5482"/>
    <mergeCell ref="E5481:E5482"/>
    <mergeCell ref="F5481:F5482"/>
    <mergeCell ref="G5481:G5482"/>
    <mergeCell ref="H5481:H5482"/>
    <mergeCell ref="I5481:I5482"/>
    <mergeCell ref="B5479:B5480"/>
    <mergeCell ref="C5479:C5480"/>
    <mergeCell ref="E5479:E5480"/>
    <mergeCell ref="F5479:F5480"/>
    <mergeCell ref="G5479:G5480"/>
    <mergeCell ref="H5479:H5480"/>
    <mergeCell ref="K5475:K5476"/>
    <mergeCell ref="B5477:B5478"/>
    <mergeCell ref="C5477:C5478"/>
    <mergeCell ref="E5477:E5478"/>
    <mergeCell ref="F5477:F5478"/>
    <mergeCell ref="G5477:G5478"/>
    <mergeCell ref="H5477:H5478"/>
    <mergeCell ref="I5477:I5478"/>
    <mergeCell ref="J5477:J5478"/>
    <mergeCell ref="K5477:K5478"/>
    <mergeCell ref="J5473:J5474"/>
    <mergeCell ref="K5473:K5474"/>
    <mergeCell ref="B5475:B5476"/>
    <mergeCell ref="C5475:C5476"/>
    <mergeCell ref="E5475:E5476"/>
    <mergeCell ref="F5475:F5476"/>
    <mergeCell ref="G5475:G5476"/>
    <mergeCell ref="H5475:H5476"/>
    <mergeCell ref="I5475:I5476"/>
    <mergeCell ref="J5475:J5476"/>
    <mergeCell ref="I5471:I5472"/>
    <mergeCell ref="J5471:J5472"/>
    <mergeCell ref="K5471:K5472"/>
    <mergeCell ref="B5473:B5474"/>
    <mergeCell ref="C5473:C5474"/>
    <mergeCell ref="E5473:E5474"/>
    <mergeCell ref="F5473:F5474"/>
    <mergeCell ref="G5473:G5474"/>
    <mergeCell ref="H5473:H5474"/>
    <mergeCell ref="I5473:I5474"/>
    <mergeCell ref="B5471:B5472"/>
    <mergeCell ref="C5471:C5472"/>
    <mergeCell ref="E5471:E5472"/>
    <mergeCell ref="F5471:F5472"/>
    <mergeCell ref="G5471:G5472"/>
    <mergeCell ref="H5471:H5472"/>
    <mergeCell ref="K5467:K5468"/>
    <mergeCell ref="B5469:B5470"/>
    <mergeCell ref="C5469:C5470"/>
    <mergeCell ref="E5469:E5470"/>
    <mergeCell ref="F5469:F5470"/>
    <mergeCell ref="G5469:G5470"/>
    <mergeCell ref="H5469:H5470"/>
    <mergeCell ref="I5469:I5470"/>
    <mergeCell ref="J5469:J5470"/>
    <mergeCell ref="K5469:K5470"/>
    <mergeCell ref="J5465:J5466"/>
    <mergeCell ref="K5465:K5466"/>
    <mergeCell ref="B5467:B5468"/>
    <mergeCell ref="C5467:C5468"/>
    <mergeCell ref="E5467:E5468"/>
    <mergeCell ref="F5467:F5468"/>
    <mergeCell ref="G5467:G5468"/>
    <mergeCell ref="H5467:H5468"/>
    <mergeCell ref="I5467:I5468"/>
    <mergeCell ref="J5467:J5468"/>
    <mergeCell ref="I5463:I5464"/>
    <mergeCell ref="J5463:J5464"/>
    <mergeCell ref="K5463:K5464"/>
    <mergeCell ref="B5465:B5466"/>
    <mergeCell ref="C5465:C5466"/>
    <mergeCell ref="E5465:E5466"/>
    <mergeCell ref="F5465:F5466"/>
    <mergeCell ref="G5465:G5466"/>
    <mergeCell ref="H5465:H5466"/>
    <mergeCell ref="I5465:I5466"/>
    <mergeCell ref="B5463:B5464"/>
    <mergeCell ref="C5463:C5464"/>
    <mergeCell ref="E5463:E5464"/>
    <mergeCell ref="F5463:F5464"/>
    <mergeCell ref="G5463:G5464"/>
    <mergeCell ref="H5463:H5464"/>
    <mergeCell ref="K5459:K5460"/>
    <mergeCell ref="B5461:B5462"/>
    <mergeCell ref="C5461:C5462"/>
    <mergeCell ref="E5461:E5462"/>
    <mergeCell ref="F5461:F5462"/>
    <mergeCell ref="G5461:G5462"/>
    <mergeCell ref="H5461:H5462"/>
    <mergeCell ref="I5461:I5462"/>
    <mergeCell ref="J5461:J5462"/>
    <mergeCell ref="K5461:K5462"/>
    <mergeCell ref="J5457:J5458"/>
    <mergeCell ref="K5457:K5458"/>
    <mergeCell ref="B5459:B5460"/>
    <mergeCell ref="C5459:C5460"/>
    <mergeCell ref="E5459:E5460"/>
    <mergeCell ref="F5459:F5460"/>
    <mergeCell ref="G5459:G5460"/>
    <mergeCell ref="H5459:H5460"/>
    <mergeCell ref="I5459:I5460"/>
    <mergeCell ref="J5459:J5460"/>
    <mergeCell ref="I5455:I5456"/>
    <mergeCell ref="J5455:J5456"/>
    <mergeCell ref="K5455:K5456"/>
    <mergeCell ref="B5457:B5458"/>
    <mergeCell ref="C5457:C5458"/>
    <mergeCell ref="E5457:E5458"/>
    <mergeCell ref="F5457:F5458"/>
    <mergeCell ref="G5457:G5458"/>
    <mergeCell ref="H5457:H5458"/>
    <mergeCell ref="I5457:I5458"/>
    <mergeCell ref="B5455:B5456"/>
    <mergeCell ref="C5455:C5456"/>
    <mergeCell ref="E5455:E5456"/>
    <mergeCell ref="F5455:F5456"/>
    <mergeCell ref="G5455:G5456"/>
    <mergeCell ref="H5455:H5456"/>
    <mergeCell ref="K5451:K5452"/>
    <mergeCell ref="B5453:B5454"/>
    <mergeCell ref="C5453:C5454"/>
    <mergeCell ref="E5453:E5454"/>
    <mergeCell ref="F5453:F5454"/>
    <mergeCell ref="G5453:G5454"/>
    <mergeCell ref="H5453:H5454"/>
    <mergeCell ref="I5453:I5454"/>
    <mergeCell ref="J5453:J5454"/>
    <mergeCell ref="K5453:K5454"/>
    <mergeCell ref="J5449:J5450"/>
    <mergeCell ref="K5449:K5450"/>
    <mergeCell ref="B5451:B5452"/>
    <mergeCell ref="C5451:C5452"/>
    <mergeCell ref="E5451:E5452"/>
    <mergeCell ref="F5451:F5452"/>
    <mergeCell ref="G5451:G5452"/>
    <mergeCell ref="H5451:H5452"/>
    <mergeCell ref="I5451:I5452"/>
    <mergeCell ref="J5451:J5452"/>
    <mergeCell ref="I5447:I5448"/>
    <mergeCell ref="J5447:J5448"/>
    <mergeCell ref="K5447:K5448"/>
    <mergeCell ref="B5449:B5450"/>
    <mergeCell ref="C5449:C5450"/>
    <mergeCell ref="E5449:E5450"/>
    <mergeCell ref="F5449:F5450"/>
    <mergeCell ref="G5449:G5450"/>
    <mergeCell ref="H5449:H5450"/>
    <mergeCell ref="I5449:I5450"/>
    <mergeCell ref="B5447:B5448"/>
    <mergeCell ref="C5447:C5448"/>
    <mergeCell ref="E5447:E5448"/>
    <mergeCell ref="F5447:F5448"/>
    <mergeCell ref="G5447:G5448"/>
    <mergeCell ref="H5447:H5448"/>
    <mergeCell ref="K5443:K5444"/>
    <mergeCell ref="B5445:B5446"/>
    <mergeCell ref="C5445:C5446"/>
    <mergeCell ref="E5445:E5446"/>
    <mergeCell ref="F5445:F5446"/>
    <mergeCell ref="G5445:G5446"/>
    <mergeCell ref="H5445:H5446"/>
    <mergeCell ref="I5445:I5446"/>
    <mergeCell ref="J5445:J5446"/>
    <mergeCell ref="K5445:K5446"/>
    <mergeCell ref="J5441:J5442"/>
    <mergeCell ref="K5441:K5442"/>
    <mergeCell ref="B5443:B5444"/>
    <mergeCell ref="C5443:C5444"/>
    <mergeCell ref="E5443:E5444"/>
    <mergeCell ref="F5443:F5444"/>
    <mergeCell ref="G5443:G5444"/>
    <mergeCell ref="H5443:H5444"/>
    <mergeCell ref="I5443:I5444"/>
    <mergeCell ref="J5443:J5444"/>
    <mergeCell ref="I5439:I5440"/>
    <mergeCell ref="J5439:J5440"/>
    <mergeCell ref="K5439:K5440"/>
    <mergeCell ref="B5441:B5442"/>
    <mergeCell ref="C5441:C5442"/>
    <mergeCell ref="E5441:E5442"/>
    <mergeCell ref="F5441:F5442"/>
    <mergeCell ref="G5441:G5442"/>
    <mergeCell ref="H5441:H5442"/>
    <mergeCell ref="I5441:I5442"/>
    <mergeCell ref="B5439:B5440"/>
    <mergeCell ref="C5439:C5440"/>
    <mergeCell ref="E5439:E5440"/>
    <mergeCell ref="F5439:F5440"/>
    <mergeCell ref="G5439:G5440"/>
    <mergeCell ref="H5439:H5440"/>
    <mergeCell ref="K5435:K5436"/>
    <mergeCell ref="B5437:B5438"/>
    <mergeCell ref="C5437:C5438"/>
    <mergeCell ref="E5437:E5438"/>
    <mergeCell ref="F5437:F5438"/>
    <mergeCell ref="G5437:G5438"/>
    <mergeCell ref="H5437:H5438"/>
    <mergeCell ref="I5437:I5438"/>
    <mergeCell ref="J5437:J5438"/>
    <mergeCell ref="K5437:K5438"/>
    <mergeCell ref="J5433:J5434"/>
    <mergeCell ref="K5433:K5434"/>
    <mergeCell ref="B5435:B5436"/>
    <mergeCell ref="C5435:C5436"/>
    <mergeCell ref="E5435:E5436"/>
    <mergeCell ref="F5435:F5436"/>
    <mergeCell ref="G5435:G5436"/>
    <mergeCell ref="H5435:H5436"/>
    <mergeCell ref="I5435:I5436"/>
    <mergeCell ref="J5435:J5436"/>
    <mergeCell ref="I5431:I5432"/>
    <mergeCell ref="J5431:J5432"/>
    <mergeCell ref="K5431:K5432"/>
    <mergeCell ref="B5433:B5434"/>
    <mergeCell ref="C5433:C5434"/>
    <mergeCell ref="E5433:E5434"/>
    <mergeCell ref="F5433:F5434"/>
    <mergeCell ref="G5433:G5434"/>
    <mergeCell ref="H5433:H5434"/>
    <mergeCell ref="I5433:I5434"/>
    <mergeCell ref="B5431:B5432"/>
    <mergeCell ref="C5431:C5432"/>
    <mergeCell ref="E5431:E5432"/>
    <mergeCell ref="F5431:F5432"/>
    <mergeCell ref="G5431:G5432"/>
    <mergeCell ref="H5431:H5432"/>
    <mergeCell ref="K5427:K5428"/>
    <mergeCell ref="B5429:B5430"/>
    <mergeCell ref="C5429:C5430"/>
    <mergeCell ref="E5429:E5430"/>
    <mergeCell ref="F5429:F5430"/>
    <mergeCell ref="G5429:G5430"/>
    <mergeCell ref="H5429:H5430"/>
    <mergeCell ref="I5429:I5430"/>
    <mergeCell ref="J5429:J5430"/>
    <mergeCell ref="K5429:K5430"/>
    <mergeCell ref="J5425:J5426"/>
    <mergeCell ref="K5425:K5426"/>
    <mergeCell ref="B5427:B5428"/>
    <mergeCell ref="C5427:C5428"/>
    <mergeCell ref="E5427:E5428"/>
    <mergeCell ref="F5427:F5428"/>
    <mergeCell ref="G5427:G5428"/>
    <mergeCell ref="H5427:H5428"/>
    <mergeCell ref="I5427:I5428"/>
    <mergeCell ref="J5427:J5428"/>
    <mergeCell ref="I5423:I5424"/>
    <mergeCell ref="J5423:J5424"/>
    <mergeCell ref="K5423:K5424"/>
    <mergeCell ref="B5425:B5426"/>
    <mergeCell ref="C5425:C5426"/>
    <mergeCell ref="E5425:E5426"/>
    <mergeCell ref="F5425:F5426"/>
    <mergeCell ref="G5425:G5426"/>
    <mergeCell ref="H5425:H5426"/>
    <mergeCell ref="I5425:I5426"/>
    <mergeCell ref="B5423:B5424"/>
    <mergeCell ref="C5423:C5424"/>
    <mergeCell ref="E5423:E5424"/>
    <mergeCell ref="F5423:F5424"/>
    <mergeCell ref="G5423:G5424"/>
    <mergeCell ref="H5423:H5424"/>
    <mergeCell ref="K5419:K5420"/>
    <mergeCell ref="B5421:B5422"/>
    <mergeCell ref="C5421:C5422"/>
    <mergeCell ref="E5421:E5422"/>
    <mergeCell ref="F5421:F5422"/>
    <mergeCell ref="G5421:G5422"/>
    <mergeCell ref="H5421:H5422"/>
    <mergeCell ref="I5421:I5422"/>
    <mergeCell ref="J5421:J5422"/>
    <mergeCell ref="K5421:K5422"/>
    <mergeCell ref="J5417:J5418"/>
    <mergeCell ref="K5417:K5418"/>
    <mergeCell ref="B5419:B5420"/>
    <mergeCell ref="C5419:C5420"/>
    <mergeCell ref="E5419:E5420"/>
    <mergeCell ref="F5419:F5420"/>
    <mergeCell ref="G5419:G5420"/>
    <mergeCell ref="H5419:H5420"/>
    <mergeCell ref="I5419:I5420"/>
    <mergeCell ref="J5419:J5420"/>
    <mergeCell ref="I5415:I5416"/>
    <mergeCell ref="J5415:J5416"/>
    <mergeCell ref="K5415:K5416"/>
    <mergeCell ref="B5417:B5418"/>
    <mergeCell ref="C5417:C5418"/>
    <mergeCell ref="E5417:E5418"/>
    <mergeCell ref="F5417:F5418"/>
    <mergeCell ref="G5417:G5418"/>
    <mergeCell ref="H5417:H5418"/>
    <mergeCell ref="I5417:I5418"/>
    <mergeCell ref="B5415:B5416"/>
    <mergeCell ref="C5415:C5416"/>
    <mergeCell ref="E5415:E5416"/>
    <mergeCell ref="F5415:F5416"/>
    <mergeCell ref="G5415:G5416"/>
    <mergeCell ref="H5415:H5416"/>
    <mergeCell ref="K5411:K5412"/>
    <mergeCell ref="B5413:B5414"/>
    <mergeCell ref="C5413:C5414"/>
    <mergeCell ref="E5413:E5414"/>
    <mergeCell ref="F5413:F5414"/>
    <mergeCell ref="G5413:G5414"/>
    <mergeCell ref="H5413:H5414"/>
    <mergeCell ref="I5413:I5414"/>
    <mergeCell ref="J5413:J5414"/>
    <mergeCell ref="K5413:K5414"/>
    <mergeCell ref="J5409:J5410"/>
    <mergeCell ref="K5409:K5410"/>
    <mergeCell ref="B5411:B5412"/>
    <mergeCell ref="C5411:C5412"/>
    <mergeCell ref="E5411:E5412"/>
    <mergeCell ref="F5411:F5412"/>
    <mergeCell ref="G5411:G5412"/>
    <mergeCell ref="H5411:H5412"/>
    <mergeCell ref="I5411:I5412"/>
    <mergeCell ref="J5411:J5412"/>
    <mergeCell ref="I5407:I5408"/>
    <mergeCell ref="J5407:J5408"/>
    <mergeCell ref="K5407:K5408"/>
    <mergeCell ref="B5409:B5410"/>
    <mergeCell ref="C5409:C5410"/>
    <mergeCell ref="E5409:E5410"/>
    <mergeCell ref="F5409:F5410"/>
    <mergeCell ref="G5409:G5410"/>
    <mergeCell ref="H5409:H5410"/>
    <mergeCell ref="I5409:I5410"/>
    <mergeCell ref="B5407:B5408"/>
    <mergeCell ref="C5407:C5408"/>
    <mergeCell ref="E5407:E5408"/>
    <mergeCell ref="F5407:F5408"/>
    <mergeCell ref="G5407:G5408"/>
    <mergeCell ref="H5407:H5408"/>
    <mergeCell ref="K5403:K5404"/>
    <mergeCell ref="B5405:B5406"/>
    <mergeCell ref="C5405:C5406"/>
    <mergeCell ref="E5405:E5406"/>
    <mergeCell ref="F5405:F5406"/>
    <mergeCell ref="G5405:G5406"/>
    <mergeCell ref="H5405:H5406"/>
    <mergeCell ref="I5405:I5406"/>
    <mergeCell ref="J5405:J5406"/>
    <mergeCell ref="K5405:K5406"/>
    <mergeCell ref="J5401:J5402"/>
    <mergeCell ref="K5401:K5402"/>
    <mergeCell ref="B5403:B5404"/>
    <mergeCell ref="C5403:C5404"/>
    <mergeCell ref="E5403:E5404"/>
    <mergeCell ref="F5403:F5404"/>
    <mergeCell ref="G5403:G5404"/>
    <mergeCell ref="H5403:H5404"/>
    <mergeCell ref="I5403:I5404"/>
    <mergeCell ref="J5403:J5404"/>
    <mergeCell ref="I5399:I5400"/>
    <mergeCell ref="J5399:J5400"/>
    <mergeCell ref="K5399:K5400"/>
    <mergeCell ref="B5401:B5402"/>
    <mergeCell ref="C5401:C5402"/>
    <mergeCell ref="E5401:E5402"/>
    <mergeCell ref="F5401:F5402"/>
    <mergeCell ref="G5401:G5402"/>
    <mergeCell ref="H5401:H5402"/>
    <mergeCell ref="I5401:I5402"/>
    <mergeCell ref="B5399:B5400"/>
    <mergeCell ref="C5399:C5400"/>
    <mergeCell ref="E5399:E5400"/>
    <mergeCell ref="F5399:F5400"/>
    <mergeCell ref="G5399:G5400"/>
    <mergeCell ref="H5399:H5400"/>
    <mergeCell ref="K5395:K5396"/>
    <mergeCell ref="B5397:B5398"/>
    <mergeCell ref="C5397:C5398"/>
    <mergeCell ref="E5397:E5398"/>
    <mergeCell ref="F5397:F5398"/>
    <mergeCell ref="G5397:G5398"/>
    <mergeCell ref="H5397:H5398"/>
    <mergeCell ref="I5397:I5398"/>
    <mergeCell ref="J5397:J5398"/>
    <mergeCell ref="K5397:K5398"/>
    <mergeCell ref="J5393:J5394"/>
    <mergeCell ref="K5393:K5394"/>
    <mergeCell ref="B5395:B5396"/>
    <mergeCell ref="C5395:C5396"/>
    <mergeCell ref="E5395:E5396"/>
    <mergeCell ref="F5395:F5396"/>
    <mergeCell ref="G5395:G5396"/>
    <mergeCell ref="H5395:H5396"/>
    <mergeCell ref="I5395:I5396"/>
    <mergeCell ref="J5395:J5396"/>
    <mergeCell ref="I5391:I5392"/>
    <mergeCell ref="J5391:J5392"/>
    <mergeCell ref="K5391:K5392"/>
    <mergeCell ref="B5393:B5394"/>
    <mergeCell ref="C5393:C5394"/>
    <mergeCell ref="E5393:E5394"/>
    <mergeCell ref="F5393:F5394"/>
    <mergeCell ref="G5393:G5394"/>
    <mergeCell ref="H5393:H5394"/>
    <mergeCell ref="I5393:I5394"/>
    <mergeCell ref="B5391:B5392"/>
    <mergeCell ref="C5391:C5392"/>
    <mergeCell ref="E5391:E5392"/>
    <mergeCell ref="F5391:F5392"/>
    <mergeCell ref="G5391:G5392"/>
    <mergeCell ref="H5391:H5392"/>
    <mergeCell ref="K5387:K5388"/>
    <mergeCell ref="B5389:B5390"/>
    <mergeCell ref="C5389:C5390"/>
    <mergeCell ref="E5389:E5390"/>
    <mergeCell ref="F5389:F5390"/>
    <mergeCell ref="G5389:G5390"/>
    <mergeCell ref="H5389:H5390"/>
    <mergeCell ref="I5389:I5390"/>
    <mergeCell ref="J5389:J5390"/>
    <mergeCell ref="K5389:K5390"/>
    <mergeCell ref="J5385:J5386"/>
    <mergeCell ref="K5385:K5386"/>
    <mergeCell ref="B5387:B5388"/>
    <mergeCell ref="C5387:C5388"/>
    <mergeCell ref="E5387:E5388"/>
    <mergeCell ref="F5387:F5388"/>
    <mergeCell ref="G5387:G5388"/>
    <mergeCell ref="H5387:H5388"/>
    <mergeCell ref="I5387:I5388"/>
    <mergeCell ref="J5387:J5388"/>
    <mergeCell ref="I5383:I5384"/>
    <mergeCell ref="J5383:J5384"/>
    <mergeCell ref="K5383:K5384"/>
    <mergeCell ref="B5385:B5386"/>
    <mergeCell ref="C5385:C5386"/>
    <mergeCell ref="E5385:E5386"/>
    <mergeCell ref="F5385:F5386"/>
    <mergeCell ref="G5385:G5386"/>
    <mergeCell ref="H5385:H5386"/>
    <mergeCell ref="I5385:I5386"/>
    <mergeCell ref="B5383:B5384"/>
    <mergeCell ref="C5383:C5384"/>
    <mergeCell ref="E5383:E5384"/>
    <mergeCell ref="F5383:F5384"/>
    <mergeCell ref="G5383:G5384"/>
    <mergeCell ref="H5383:H5384"/>
    <mergeCell ref="K5379:K5380"/>
    <mergeCell ref="B5381:B5382"/>
    <mergeCell ref="C5381:C5382"/>
    <mergeCell ref="E5381:E5382"/>
    <mergeCell ref="F5381:F5382"/>
    <mergeCell ref="G5381:G5382"/>
    <mergeCell ref="H5381:H5382"/>
    <mergeCell ref="I5381:I5382"/>
    <mergeCell ref="J5381:J5382"/>
    <mergeCell ref="K5381:K5382"/>
    <mergeCell ref="J5377:J5378"/>
    <mergeCell ref="K5377:K5378"/>
    <mergeCell ref="B5379:B5380"/>
    <mergeCell ref="C5379:C5380"/>
    <mergeCell ref="E5379:E5380"/>
    <mergeCell ref="F5379:F5380"/>
    <mergeCell ref="G5379:G5380"/>
    <mergeCell ref="H5379:H5380"/>
    <mergeCell ref="I5379:I5380"/>
    <mergeCell ref="J5379:J5380"/>
    <mergeCell ref="I5375:I5376"/>
    <mergeCell ref="J5375:J5376"/>
    <mergeCell ref="K5375:K5376"/>
    <mergeCell ref="B5377:B5378"/>
    <mergeCell ref="C5377:C5378"/>
    <mergeCell ref="E5377:E5378"/>
    <mergeCell ref="F5377:F5378"/>
    <mergeCell ref="G5377:G5378"/>
    <mergeCell ref="H5377:H5378"/>
    <mergeCell ref="I5377:I5378"/>
    <mergeCell ref="B5375:B5376"/>
    <mergeCell ref="C5375:C5376"/>
    <mergeCell ref="E5375:E5376"/>
    <mergeCell ref="F5375:F5376"/>
    <mergeCell ref="G5375:G5376"/>
    <mergeCell ref="H5375:H5376"/>
    <mergeCell ref="K5371:K5372"/>
    <mergeCell ref="B5373:B5374"/>
    <mergeCell ref="C5373:C5374"/>
    <mergeCell ref="E5373:E5374"/>
    <mergeCell ref="F5373:F5374"/>
    <mergeCell ref="G5373:G5374"/>
    <mergeCell ref="H5373:H5374"/>
    <mergeCell ref="I5373:I5374"/>
    <mergeCell ref="J5373:J5374"/>
    <mergeCell ref="K5373:K5374"/>
    <mergeCell ref="J5369:J5370"/>
    <mergeCell ref="K5369:K5370"/>
    <mergeCell ref="B5371:B5372"/>
    <mergeCell ref="C5371:C5372"/>
    <mergeCell ref="E5371:E5372"/>
    <mergeCell ref="F5371:F5372"/>
    <mergeCell ref="G5371:G5372"/>
    <mergeCell ref="H5371:H5372"/>
    <mergeCell ref="I5371:I5372"/>
    <mergeCell ref="J5371:J5372"/>
    <mergeCell ref="I5367:I5368"/>
    <mergeCell ref="J5367:J5368"/>
    <mergeCell ref="K5367:K5368"/>
    <mergeCell ref="B5369:B5370"/>
    <mergeCell ref="C5369:C5370"/>
    <mergeCell ref="E5369:E5370"/>
    <mergeCell ref="F5369:F5370"/>
    <mergeCell ref="G5369:G5370"/>
    <mergeCell ref="H5369:H5370"/>
    <mergeCell ref="I5369:I5370"/>
    <mergeCell ref="B5367:B5368"/>
    <mergeCell ref="C5367:C5368"/>
    <mergeCell ref="E5367:E5368"/>
    <mergeCell ref="F5367:F5368"/>
    <mergeCell ref="G5367:G5368"/>
    <mergeCell ref="H5367:H5368"/>
    <mergeCell ref="K5363:K5364"/>
    <mergeCell ref="B5365:B5366"/>
    <mergeCell ref="C5365:C5366"/>
    <mergeCell ref="E5365:E5366"/>
    <mergeCell ref="F5365:F5366"/>
    <mergeCell ref="G5365:G5366"/>
    <mergeCell ref="H5365:H5366"/>
    <mergeCell ref="I5365:I5366"/>
    <mergeCell ref="J5365:J5366"/>
    <mergeCell ref="K5365:K5366"/>
    <mergeCell ref="J5361:J5362"/>
    <mergeCell ref="K5361:K5362"/>
    <mergeCell ref="B5363:B5364"/>
    <mergeCell ref="C5363:C5364"/>
    <mergeCell ref="E5363:E5364"/>
    <mergeCell ref="F5363:F5364"/>
    <mergeCell ref="G5363:G5364"/>
    <mergeCell ref="H5363:H5364"/>
    <mergeCell ref="I5363:I5364"/>
    <mergeCell ref="J5363:J5364"/>
    <mergeCell ref="I5359:I5360"/>
    <mergeCell ref="J5359:J5360"/>
    <mergeCell ref="K5359:K5360"/>
    <mergeCell ref="B5361:B5362"/>
    <mergeCell ref="C5361:C5362"/>
    <mergeCell ref="E5361:E5362"/>
    <mergeCell ref="F5361:F5362"/>
    <mergeCell ref="G5361:G5362"/>
    <mergeCell ref="H5361:H5362"/>
    <mergeCell ref="I5361:I5362"/>
    <mergeCell ref="B5359:B5360"/>
    <mergeCell ref="C5359:C5360"/>
    <mergeCell ref="E5359:E5360"/>
    <mergeCell ref="F5359:F5360"/>
    <mergeCell ref="G5359:G5360"/>
    <mergeCell ref="H5359:H5360"/>
    <mergeCell ref="K5355:K5356"/>
    <mergeCell ref="B5357:B5358"/>
    <mergeCell ref="C5357:C5358"/>
    <mergeCell ref="E5357:E5358"/>
    <mergeCell ref="F5357:F5358"/>
    <mergeCell ref="G5357:G5358"/>
    <mergeCell ref="H5357:H5358"/>
    <mergeCell ref="I5357:I5358"/>
    <mergeCell ref="J5357:J5358"/>
    <mergeCell ref="K5357:K5358"/>
    <mergeCell ref="J5353:J5354"/>
    <mergeCell ref="K5353:K5354"/>
    <mergeCell ref="B5355:B5356"/>
    <mergeCell ref="C5355:C5356"/>
    <mergeCell ref="E5355:E5356"/>
    <mergeCell ref="F5355:F5356"/>
    <mergeCell ref="G5355:G5356"/>
    <mergeCell ref="H5355:H5356"/>
    <mergeCell ref="I5355:I5356"/>
    <mergeCell ref="J5355:J5356"/>
    <mergeCell ref="I5351:I5352"/>
    <mergeCell ref="J5351:J5352"/>
    <mergeCell ref="K5351:K5352"/>
    <mergeCell ref="B5353:B5354"/>
    <mergeCell ref="C5353:C5354"/>
    <mergeCell ref="E5353:E5354"/>
    <mergeCell ref="F5353:F5354"/>
    <mergeCell ref="G5353:G5354"/>
    <mergeCell ref="H5353:H5354"/>
    <mergeCell ref="I5353:I5354"/>
    <mergeCell ref="B5351:B5352"/>
    <mergeCell ref="C5351:C5352"/>
    <mergeCell ref="E5351:E5352"/>
    <mergeCell ref="F5351:F5352"/>
    <mergeCell ref="G5351:G5352"/>
    <mergeCell ref="H5351:H5352"/>
    <mergeCell ref="K5347:K5348"/>
    <mergeCell ref="B5349:B5350"/>
    <mergeCell ref="C5349:C5350"/>
    <mergeCell ref="E5349:E5350"/>
    <mergeCell ref="F5349:F5350"/>
    <mergeCell ref="G5349:G5350"/>
    <mergeCell ref="H5349:H5350"/>
    <mergeCell ref="I5349:I5350"/>
    <mergeCell ref="J5349:J5350"/>
    <mergeCell ref="K5349:K5350"/>
    <mergeCell ref="J5345:J5346"/>
    <mergeCell ref="K5345:K5346"/>
    <mergeCell ref="B5347:B5348"/>
    <mergeCell ref="C5347:C5348"/>
    <mergeCell ref="E5347:E5348"/>
    <mergeCell ref="F5347:F5348"/>
    <mergeCell ref="G5347:G5348"/>
    <mergeCell ref="H5347:H5348"/>
    <mergeCell ref="I5347:I5348"/>
    <mergeCell ref="J5347:J5348"/>
    <mergeCell ref="I5343:I5344"/>
    <mergeCell ref="J5343:J5344"/>
    <mergeCell ref="K5343:K5344"/>
    <mergeCell ref="B5345:B5346"/>
    <mergeCell ref="C5345:C5346"/>
    <mergeCell ref="E5345:E5346"/>
    <mergeCell ref="F5345:F5346"/>
    <mergeCell ref="G5345:G5346"/>
    <mergeCell ref="H5345:H5346"/>
    <mergeCell ref="I5345:I5346"/>
    <mergeCell ref="B5343:B5344"/>
    <mergeCell ref="C5343:C5344"/>
    <mergeCell ref="E5343:E5344"/>
    <mergeCell ref="F5343:F5344"/>
    <mergeCell ref="G5343:G5344"/>
    <mergeCell ref="H5343:H5344"/>
    <mergeCell ref="K5339:K5340"/>
    <mergeCell ref="B5341:B5342"/>
    <mergeCell ref="C5341:C5342"/>
    <mergeCell ref="E5341:E5342"/>
    <mergeCell ref="F5341:F5342"/>
    <mergeCell ref="G5341:G5342"/>
    <mergeCell ref="H5341:H5342"/>
    <mergeCell ref="I5341:I5342"/>
    <mergeCell ref="J5341:J5342"/>
    <mergeCell ref="K5341:K5342"/>
    <mergeCell ref="J5337:J5338"/>
    <mergeCell ref="K5337:K5338"/>
    <mergeCell ref="B5339:B5340"/>
    <mergeCell ref="C5339:C5340"/>
    <mergeCell ref="E5339:E5340"/>
    <mergeCell ref="F5339:F5340"/>
    <mergeCell ref="G5339:G5340"/>
    <mergeCell ref="H5339:H5340"/>
    <mergeCell ref="I5339:I5340"/>
    <mergeCell ref="J5339:J5340"/>
    <mergeCell ref="I5335:I5336"/>
    <mergeCell ref="J5335:J5336"/>
    <mergeCell ref="K5335:K5336"/>
    <mergeCell ref="B5337:B5338"/>
    <mergeCell ref="C5337:C5338"/>
    <mergeCell ref="E5337:E5338"/>
    <mergeCell ref="F5337:F5338"/>
    <mergeCell ref="G5337:G5338"/>
    <mergeCell ref="H5337:H5338"/>
    <mergeCell ref="I5337:I5338"/>
    <mergeCell ref="B5335:B5336"/>
    <mergeCell ref="C5335:C5336"/>
    <mergeCell ref="E5335:E5336"/>
    <mergeCell ref="F5335:F5336"/>
    <mergeCell ref="G5335:G5336"/>
    <mergeCell ref="H5335:H5336"/>
    <mergeCell ref="K5331:K5332"/>
    <mergeCell ref="B5333:B5334"/>
    <mergeCell ref="C5333:C5334"/>
    <mergeCell ref="E5333:E5334"/>
    <mergeCell ref="F5333:F5334"/>
    <mergeCell ref="G5333:G5334"/>
    <mergeCell ref="H5333:H5334"/>
    <mergeCell ref="I5333:I5334"/>
    <mergeCell ref="J5333:J5334"/>
    <mergeCell ref="K5333:K5334"/>
    <mergeCell ref="J5329:J5330"/>
    <mergeCell ref="K5329:K5330"/>
    <mergeCell ref="B5331:B5332"/>
    <mergeCell ref="C5331:C5332"/>
    <mergeCell ref="E5331:E5332"/>
    <mergeCell ref="F5331:F5332"/>
    <mergeCell ref="G5331:G5332"/>
    <mergeCell ref="H5331:H5332"/>
    <mergeCell ref="I5331:I5332"/>
    <mergeCell ref="J5331:J5332"/>
    <mergeCell ref="I5327:I5328"/>
    <mergeCell ref="J5327:J5328"/>
    <mergeCell ref="K5327:K5328"/>
    <mergeCell ref="B5329:B5330"/>
    <mergeCell ref="C5329:C5330"/>
    <mergeCell ref="E5329:E5330"/>
    <mergeCell ref="F5329:F5330"/>
    <mergeCell ref="G5329:G5330"/>
    <mergeCell ref="H5329:H5330"/>
    <mergeCell ref="I5329:I5330"/>
    <mergeCell ref="B5327:B5328"/>
    <mergeCell ref="C5327:C5328"/>
    <mergeCell ref="E5327:E5328"/>
    <mergeCell ref="F5327:F5328"/>
    <mergeCell ref="G5327:G5328"/>
    <mergeCell ref="H5327:H5328"/>
    <mergeCell ref="K5323:K5324"/>
    <mergeCell ref="B5325:B5326"/>
    <mergeCell ref="C5325:C5326"/>
    <mergeCell ref="E5325:E5326"/>
    <mergeCell ref="F5325:F5326"/>
    <mergeCell ref="G5325:G5326"/>
    <mergeCell ref="H5325:H5326"/>
    <mergeCell ref="I5325:I5326"/>
    <mergeCell ref="J5325:J5326"/>
    <mergeCell ref="K5325:K5326"/>
    <mergeCell ref="J5321:J5322"/>
    <mergeCell ref="K5321:K5322"/>
    <mergeCell ref="B5323:B5324"/>
    <mergeCell ref="C5323:C5324"/>
    <mergeCell ref="E5323:E5324"/>
    <mergeCell ref="F5323:F5324"/>
    <mergeCell ref="G5323:G5324"/>
    <mergeCell ref="H5323:H5324"/>
    <mergeCell ref="I5323:I5324"/>
    <mergeCell ref="J5323:J5324"/>
    <mergeCell ref="I5319:I5320"/>
    <mergeCell ref="J5319:J5320"/>
    <mergeCell ref="K5319:K5320"/>
    <mergeCell ref="B5321:B5322"/>
    <mergeCell ref="C5321:C5322"/>
    <mergeCell ref="E5321:E5322"/>
    <mergeCell ref="F5321:F5322"/>
    <mergeCell ref="G5321:G5322"/>
    <mergeCell ref="H5321:H5322"/>
    <mergeCell ref="I5321:I5322"/>
    <mergeCell ref="B5319:B5320"/>
    <mergeCell ref="C5319:C5320"/>
    <mergeCell ref="E5319:E5320"/>
    <mergeCell ref="F5319:F5320"/>
    <mergeCell ref="G5319:G5320"/>
    <mergeCell ref="H5319:H5320"/>
    <mergeCell ref="K5315:K5316"/>
    <mergeCell ref="B5317:B5318"/>
    <mergeCell ref="C5317:C5318"/>
    <mergeCell ref="E5317:E5318"/>
    <mergeCell ref="F5317:F5318"/>
    <mergeCell ref="G5317:G5318"/>
    <mergeCell ref="H5317:H5318"/>
    <mergeCell ref="I5317:I5318"/>
    <mergeCell ref="J5317:J5318"/>
    <mergeCell ref="K5317:K5318"/>
    <mergeCell ref="J5313:J5314"/>
    <mergeCell ref="K5313:K5314"/>
    <mergeCell ref="B5315:B5316"/>
    <mergeCell ref="C5315:C5316"/>
    <mergeCell ref="E5315:E5316"/>
    <mergeCell ref="F5315:F5316"/>
    <mergeCell ref="G5315:G5316"/>
    <mergeCell ref="H5315:H5316"/>
    <mergeCell ref="I5315:I5316"/>
    <mergeCell ref="J5315:J5316"/>
    <mergeCell ref="I5311:I5312"/>
    <mergeCell ref="J5311:J5312"/>
    <mergeCell ref="K5311:K5312"/>
    <mergeCell ref="B5313:B5314"/>
    <mergeCell ref="C5313:C5314"/>
    <mergeCell ref="E5313:E5314"/>
    <mergeCell ref="F5313:F5314"/>
    <mergeCell ref="G5313:G5314"/>
    <mergeCell ref="H5313:H5314"/>
    <mergeCell ref="I5313:I5314"/>
    <mergeCell ref="B5311:B5312"/>
    <mergeCell ref="C5311:C5312"/>
    <mergeCell ref="E5311:E5312"/>
    <mergeCell ref="F5311:F5312"/>
    <mergeCell ref="G5311:G5312"/>
    <mergeCell ref="H5311:H5312"/>
    <mergeCell ref="K5307:K5308"/>
    <mergeCell ref="B5309:B5310"/>
    <mergeCell ref="C5309:C5310"/>
    <mergeCell ref="E5309:E5310"/>
    <mergeCell ref="F5309:F5310"/>
    <mergeCell ref="G5309:G5310"/>
    <mergeCell ref="H5309:H5310"/>
    <mergeCell ref="I5309:I5310"/>
    <mergeCell ref="J5309:J5310"/>
    <mergeCell ref="K5309:K5310"/>
    <mergeCell ref="J5305:J5306"/>
    <mergeCell ref="K5305:K5306"/>
    <mergeCell ref="B5307:B5308"/>
    <mergeCell ref="C5307:C5308"/>
    <mergeCell ref="E5307:E5308"/>
    <mergeCell ref="F5307:F5308"/>
    <mergeCell ref="G5307:G5308"/>
    <mergeCell ref="H5307:H5308"/>
    <mergeCell ref="I5307:I5308"/>
    <mergeCell ref="J5307:J5308"/>
    <mergeCell ref="I5303:I5304"/>
    <mergeCell ref="J5303:J5304"/>
    <mergeCell ref="K5303:K5304"/>
    <mergeCell ref="B5305:B5306"/>
    <mergeCell ref="C5305:C5306"/>
    <mergeCell ref="E5305:E5306"/>
    <mergeCell ref="F5305:F5306"/>
    <mergeCell ref="G5305:G5306"/>
    <mergeCell ref="H5305:H5306"/>
    <mergeCell ref="I5305:I5306"/>
    <mergeCell ref="B5303:B5304"/>
    <mergeCell ref="C5303:C5304"/>
    <mergeCell ref="E5303:E5304"/>
    <mergeCell ref="F5303:F5304"/>
    <mergeCell ref="G5303:G5304"/>
    <mergeCell ref="H5303:H5304"/>
    <mergeCell ref="K5299:K5300"/>
    <mergeCell ref="B5301:B5302"/>
    <mergeCell ref="C5301:C5302"/>
    <mergeCell ref="E5301:E5302"/>
    <mergeCell ref="F5301:F5302"/>
    <mergeCell ref="G5301:G5302"/>
    <mergeCell ref="H5301:H5302"/>
    <mergeCell ref="I5301:I5302"/>
    <mergeCell ref="J5301:J5302"/>
    <mergeCell ref="K5301:K5302"/>
    <mergeCell ref="J5297:J5298"/>
    <mergeCell ref="K5297:K5298"/>
    <mergeCell ref="B5299:B5300"/>
    <mergeCell ref="C5299:C5300"/>
    <mergeCell ref="E5299:E5300"/>
    <mergeCell ref="F5299:F5300"/>
    <mergeCell ref="G5299:G5300"/>
    <mergeCell ref="H5299:H5300"/>
    <mergeCell ref="I5299:I5300"/>
    <mergeCell ref="J5299:J5300"/>
    <mergeCell ref="I5295:I5296"/>
    <mergeCell ref="J5295:J5296"/>
    <mergeCell ref="K5295:K5296"/>
    <mergeCell ref="B5297:B5298"/>
    <mergeCell ref="C5297:C5298"/>
    <mergeCell ref="E5297:E5298"/>
    <mergeCell ref="F5297:F5298"/>
    <mergeCell ref="G5297:G5298"/>
    <mergeCell ref="H5297:H5298"/>
    <mergeCell ref="I5297:I5298"/>
    <mergeCell ref="B5295:B5296"/>
    <mergeCell ref="C5295:C5296"/>
    <mergeCell ref="E5295:E5296"/>
    <mergeCell ref="F5295:F5296"/>
    <mergeCell ref="G5295:G5296"/>
    <mergeCell ref="H5295:H5296"/>
    <mergeCell ref="K5291:K5292"/>
    <mergeCell ref="B5293:B5294"/>
    <mergeCell ref="C5293:C5294"/>
    <mergeCell ref="E5293:E5294"/>
    <mergeCell ref="F5293:F5294"/>
    <mergeCell ref="G5293:G5294"/>
    <mergeCell ref="H5293:H5294"/>
    <mergeCell ref="I5293:I5294"/>
    <mergeCell ref="J5293:J5294"/>
    <mergeCell ref="K5293:K5294"/>
    <mergeCell ref="J5289:J5290"/>
    <mergeCell ref="K5289:K5290"/>
    <mergeCell ref="B5291:B5292"/>
    <mergeCell ref="C5291:C5292"/>
    <mergeCell ref="E5291:E5292"/>
    <mergeCell ref="F5291:F5292"/>
    <mergeCell ref="G5291:G5292"/>
    <mergeCell ref="H5291:H5292"/>
    <mergeCell ref="I5291:I5292"/>
    <mergeCell ref="J5291:J5292"/>
    <mergeCell ref="I5287:I5288"/>
    <mergeCell ref="J5287:J5288"/>
    <mergeCell ref="K5287:K5288"/>
    <mergeCell ref="B5289:B5290"/>
    <mergeCell ref="C5289:C5290"/>
    <mergeCell ref="E5289:E5290"/>
    <mergeCell ref="F5289:F5290"/>
    <mergeCell ref="G5289:G5290"/>
    <mergeCell ref="H5289:H5290"/>
    <mergeCell ref="I5289:I5290"/>
    <mergeCell ref="B5287:B5288"/>
    <mergeCell ref="C5287:C5288"/>
    <mergeCell ref="E5287:E5288"/>
    <mergeCell ref="F5287:F5288"/>
    <mergeCell ref="G5287:G5288"/>
    <mergeCell ref="H5287:H5288"/>
    <mergeCell ref="K5283:K5284"/>
    <mergeCell ref="B5285:B5286"/>
    <mergeCell ref="C5285:C5286"/>
    <mergeCell ref="E5285:E5286"/>
    <mergeCell ref="F5285:F5286"/>
    <mergeCell ref="G5285:G5286"/>
    <mergeCell ref="H5285:H5286"/>
    <mergeCell ref="I5285:I5286"/>
    <mergeCell ref="J5285:J5286"/>
    <mergeCell ref="K5285:K5286"/>
    <mergeCell ref="J5281:J5282"/>
    <mergeCell ref="K5281:K5282"/>
    <mergeCell ref="B5283:B5284"/>
    <mergeCell ref="C5283:C5284"/>
    <mergeCell ref="E5283:E5284"/>
    <mergeCell ref="F5283:F5284"/>
    <mergeCell ref="G5283:G5284"/>
    <mergeCell ref="H5283:H5284"/>
    <mergeCell ref="I5283:I5284"/>
    <mergeCell ref="J5283:J5284"/>
    <mergeCell ref="I5279:I5280"/>
    <mergeCell ref="J5279:J5280"/>
    <mergeCell ref="K5279:K5280"/>
    <mergeCell ref="B5281:B5282"/>
    <mergeCell ref="C5281:C5282"/>
    <mergeCell ref="E5281:E5282"/>
    <mergeCell ref="F5281:F5282"/>
    <mergeCell ref="G5281:G5282"/>
    <mergeCell ref="H5281:H5282"/>
    <mergeCell ref="I5281:I5282"/>
    <mergeCell ref="B5279:B5280"/>
    <mergeCell ref="C5279:C5280"/>
    <mergeCell ref="E5279:E5280"/>
    <mergeCell ref="F5279:F5280"/>
    <mergeCell ref="G5279:G5280"/>
    <mergeCell ref="H5279:H5280"/>
    <mergeCell ref="K5275:K5276"/>
    <mergeCell ref="B5277:B5278"/>
    <mergeCell ref="C5277:C5278"/>
    <mergeCell ref="E5277:E5278"/>
    <mergeCell ref="F5277:F5278"/>
    <mergeCell ref="G5277:G5278"/>
    <mergeCell ref="H5277:H5278"/>
    <mergeCell ref="I5277:I5278"/>
    <mergeCell ref="J5277:J5278"/>
    <mergeCell ref="K5277:K5278"/>
    <mergeCell ref="J5273:J5274"/>
    <mergeCell ref="K5273:K5274"/>
    <mergeCell ref="B5275:B5276"/>
    <mergeCell ref="C5275:C5276"/>
    <mergeCell ref="E5275:E5276"/>
    <mergeCell ref="F5275:F5276"/>
    <mergeCell ref="G5275:G5276"/>
    <mergeCell ref="H5275:H5276"/>
    <mergeCell ref="I5275:I5276"/>
    <mergeCell ref="J5275:J5276"/>
    <mergeCell ref="I5271:I5272"/>
    <mergeCell ref="J5271:J5272"/>
    <mergeCell ref="K5271:K5272"/>
    <mergeCell ref="B5273:B5274"/>
    <mergeCell ref="C5273:C5274"/>
    <mergeCell ref="E5273:E5274"/>
    <mergeCell ref="F5273:F5274"/>
    <mergeCell ref="G5273:G5274"/>
    <mergeCell ref="H5273:H5274"/>
    <mergeCell ref="I5273:I5274"/>
    <mergeCell ref="B5271:B5272"/>
    <mergeCell ref="C5271:C5272"/>
    <mergeCell ref="E5271:E5272"/>
    <mergeCell ref="F5271:F5272"/>
    <mergeCell ref="G5271:G5272"/>
    <mergeCell ref="H5271:H5272"/>
    <mergeCell ref="K5267:K5268"/>
    <mergeCell ref="B5269:B5270"/>
    <mergeCell ref="C5269:C5270"/>
    <mergeCell ref="E5269:E5270"/>
    <mergeCell ref="F5269:F5270"/>
    <mergeCell ref="G5269:G5270"/>
    <mergeCell ref="H5269:H5270"/>
    <mergeCell ref="I5269:I5270"/>
    <mergeCell ref="J5269:J5270"/>
    <mergeCell ref="K5269:K5270"/>
    <mergeCell ref="J5265:J5266"/>
    <mergeCell ref="K5265:K5266"/>
    <mergeCell ref="B5267:B5268"/>
    <mergeCell ref="C5267:C5268"/>
    <mergeCell ref="E5267:E5268"/>
    <mergeCell ref="F5267:F5268"/>
    <mergeCell ref="G5267:G5268"/>
    <mergeCell ref="H5267:H5268"/>
    <mergeCell ref="I5267:I5268"/>
    <mergeCell ref="J5267:J5268"/>
    <mergeCell ref="I5263:I5264"/>
    <mergeCell ref="J5263:J5264"/>
    <mergeCell ref="K5263:K5264"/>
    <mergeCell ref="B5265:B5266"/>
    <mergeCell ref="C5265:C5266"/>
    <mergeCell ref="E5265:E5266"/>
    <mergeCell ref="F5265:F5266"/>
    <mergeCell ref="G5265:G5266"/>
    <mergeCell ref="H5265:H5266"/>
    <mergeCell ref="I5265:I5266"/>
    <mergeCell ref="B5263:B5264"/>
    <mergeCell ref="C5263:C5264"/>
    <mergeCell ref="E5263:E5264"/>
    <mergeCell ref="F5263:F5264"/>
    <mergeCell ref="G5263:G5264"/>
    <mergeCell ref="H5263:H5264"/>
    <mergeCell ref="K5259:K5260"/>
    <mergeCell ref="B5261:B5262"/>
    <mergeCell ref="C5261:C5262"/>
    <mergeCell ref="E5261:E5262"/>
    <mergeCell ref="F5261:F5262"/>
    <mergeCell ref="G5261:G5262"/>
    <mergeCell ref="H5261:H5262"/>
    <mergeCell ref="I5261:I5262"/>
    <mergeCell ref="J5261:J5262"/>
    <mergeCell ref="K5261:K5262"/>
    <mergeCell ref="J5257:J5258"/>
    <mergeCell ref="K5257:K5258"/>
    <mergeCell ref="B5259:B5260"/>
    <mergeCell ref="C5259:C5260"/>
    <mergeCell ref="E5259:E5260"/>
    <mergeCell ref="F5259:F5260"/>
    <mergeCell ref="G5259:G5260"/>
    <mergeCell ref="H5259:H5260"/>
    <mergeCell ref="I5259:I5260"/>
    <mergeCell ref="J5259:J5260"/>
    <mergeCell ref="I5255:I5256"/>
    <mergeCell ref="J5255:J5256"/>
    <mergeCell ref="K5255:K5256"/>
    <mergeCell ref="B5257:B5258"/>
    <mergeCell ref="C5257:C5258"/>
    <mergeCell ref="E5257:E5258"/>
    <mergeCell ref="F5257:F5258"/>
    <mergeCell ref="G5257:G5258"/>
    <mergeCell ref="H5257:H5258"/>
    <mergeCell ref="I5257:I5258"/>
    <mergeCell ref="B5255:B5256"/>
    <mergeCell ref="C5255:C5256"/>
    <mergeCell ref="E5255:E5256"/>
    <mergeCell ref="F5255:F5256"/>
    <mergeCell ref="G5255:G5256"/>
    <mergeCell ref="H5255:H5256"/>
    <mergeCell ref="K5251:K5252"/>
    <mergeCell ref="B5253:B5254"/>
    <mergeCell ref="C5253:C5254"/>
    <mergeCell ref="E5253:E5254"/>
    <mergeCell ref="F5253:F5254"/>
    <mergeCell ref="G5253:G5254"/>
    <mergeCell ref="H5253:H5254"/>
    <mergeCell ref="I5253:I5254"/>
    <mergeCell ref="J5253:J5254"/>
    <mergeCell ref="K5253:K5254"/>
    <mergeCell ref="J5249:J5250"/>
    <mergeCell ref="K5249:K5250"/>
    <mergeCell ref="B5251:B5252"/>
    <mergeCell ref="C5251:C5252"/>
    <mergeCell ref="E5251:E5252"/>
    <mergeCell ref="F5251:F5252"/>
    <mergeCell ref="G5251:G5252"/>
    <mergeCell ref="H5251:H5252"/>
    <mergeCell ref="I5251:I5252"/>
    <mergeCell ref="J5251:J5252"/>
    <mergeCell ref="I5247:I5248"/>
    <mergeCell ref="J5247:J5248"/>
    <mergeCell ref="K5247:K5248"/>
    <mergeCell ref="B5249:B5250"/>
    <mergeCell ref="C5249:C5250"/>
    <mergeCell ref="E5249:E5250"/>
    <mergeCell ref="F5249:F5250"/>
    <mergeCell ref="G5249:G5250"/>
    <mergeCell ref="H5249:H5250"/>
    <mergeCell ref="I5249:I5250"/>
    <mergeCell ref="B5247:B5248"/>
    <mergeCell ref="C5247:C5248"/>
    <mergeCell ref="E5247:E5248"/>
    <mergeCell ref="F5247:F5248"/>
    <mergeCell ref="G5247:G5248"/>
    <mergeCell ref="H5247:H5248"/>
    <mergeCell ref="K5243:K5244"/>
    <mergeCell ref="B5245:B5246"/>
    <mergeCell ref="C5245:C5246"/>
    <mergeCell ref="E5245:E5246"/>
    <mergeCell ref="F5245:F5246"/>
    <mergeCell ref="G5245:G5246"/>
    <mergeCell ref="H5245:H5246"/>
    <mergeCell ref="I5245:I5246"/>
    <mergeCell ref="J5245:J5246"/>
    <mergeCell ref="K5245:K5246"/>
    <mergeCell ref="J5241:J5242"/>
    <mergeCell ref="K5241:K5242"/>
    <mergeCell ref="B5243:B5244"/>
    <mergeCell ref="C5243:C5244"/>
    <mergeCell ref="E5243:E5244"/>
    <mergeCell ref="F5243:F5244"/>
    <mergeCell ref="G5243:G5244"/>
    <mergeCell ref="H5243:H5244"/>
    <mergeCell ref="I5243:I5244"/>
    <mergeCell ref="J5243:J5244"/>
    <mergeCell ref="I5239:I5240"/>
    <mergeCell ref="J5239:J5240"/>
    <mergeCell ref="K5239:K5240"/>
    <mergeCell ref="B5241:B5242"/>
    <mergeCell ref="C5241:C5242"/>
    <mergeCell ref="E5241:E5242"/>
    <mergeCell ref="F5241:F5242"/>
    <mergeCell ref="G5241:G5242"/>
    <mergeCell ref="H5241:H5242"/>
    <mergeCell ref="I5241:I5242"/>
    <mergeCell ref="B5239:B5240"/>
    <mergeCell ref="C5239:C5240"/>
    <mergeCell ref="E5239:E5240"/>
    <mergeCell ref="F5239:F5240"/>
    <mergeCell ref="G5239:G5240"/>
    <mergeCell ref="H5239:H5240"/>
    <mergeCell ref="K5235:K5236"/>
    <mergeCell ref="B5237:B5238"/>
    <mergeCell ref="C5237:C5238"/>
    <mergeCell ref="E5237:E5238"/>
    <mergeCell ref="F5237:F5238"/>
    <mergeCell ref="G5237:G5238"/>
    <mergeCell ref="H5237:H5238"/>
    <mergeCell ref="I5237:I5238"/>
    <mergeCell ref="J5237:J5238"/>
    <mergeCell ref="K5237:K5238"/>
    <mergeCell ref="J5233:J5234"/>
    <mergeCell ref="K5233:K5234"/>
    <mergeCell ref="B5235:B5236"/>
    <mergeCell ref="C5235:C5236"/>
    <mergeCell ref="E5235:E5236"/>
    <mergeCell ref="F5235:F5236"/>
    <mergeCell ref="G5235:G5236"/>
    <mergeCell ref="H5235:H5236"/>
    <mergeCell ref="I5235:I5236"/>
    <mergeCell ref="J5235:J5236"/>
    <mergeCell ref="I5231:I5232"/>
    <mergeCell ref="J5231:J5232"/>
    <mergeCell ref="K5231:K5232"/>
    <mergeCell ref="B5233:B5234"/>
    <mergeCell ref="C5233:C5234"/>
    <mergeCell ref="E5233:E5234"/>
    <mergeCell ref="F5233:F5234"/>
    <mergeCell ref="G5233:G5234"/>
    <mergeCell ref="H5233:H5234"/>
    <mergeCell ref="I5233:I5234"/>
    <mergeCell ref="B5231:B5232"/>
    <mergeCell ref="C5231:C5232"/>
    <mergeCell ref="E5231:E5232"/>
    <mergeCell ref="F5231:F5232"/>
    <mergeCell ref="G5231:G5232"/>
    <mergeCell ref="H5231:H5232"/>
    <mergeCell ref="K5227:K5228"/>
    <mergeCell ref="B5229:B5230"/>
    <mergeCell ref="C5229:C5230"/>
    <mergeCell ref="E5229:E5230"/>
    <mergeCell ref="F5229:F5230"/>
    <mergeCell ref="G5229:G5230"/>
    <mergeCell ref="H5229:H5230"/>
    <mergeCell ref="I5229:I5230"/>
    <mergeCell ref="J5229:J5230"/>
    <mergeCell ref="K5229:K5230"/>
    <mergeCell ref="J5225:J5226"/>
    <mergeCell ref="K5225:K5226"/>
    <mergeCell ref="B5227:B5228"/>
    <mergeCell ref="C5227:C5228"/>
    <mergeCell ref="E5227:E5228"/>
    <mergeCell ref="F5227:F5228"/>
    <mergeCell ref="G5227:G5228"/>
    <mergeCell ref="H5227:H5228"/>
    <mergeCell ref="I5227:I5228"/>
    <mergeCell ref="J5227:J5228"/>
    <mergeCell ref="I5223:I5224"/>
    <mergeCell ref="J5223:J5224"/>
    <mergeCell ref="K5223:K5224"/>
    <mergeCell ref="B5225:B5226"/>
    <mergeCell ref="C5225:C5226"/>
    <mergeCell ref="E5225:E5226"/>
    <mergeCell ref="F5225:F5226"/>
    <mergeCell ref="G5225:G5226"/>
    <mergeCell ref="H5225:H5226"/>
    <mergeCell ref="I5225:I5226"/>
    <mergeCell ref="B5223:B5224"/>
    <mergeCell ref="C5223:C5224"/>
    <mergeCell ref="E5223:E5224"/>
    <mergeCell ref="F5223:F5224"/>
    <mergeCell ref="G5223:G5224"/>
    <mergeCell ref="H5223:H5224"/>
    <mergeCell ref="K5219:K5220"/>
    <mergeCell ref="B5221:B5222"/>
    <mergeCell ref="C5221:C5222"/>
    <mergeCell ref="E5221:E5222"/>
    <mergeCell ref="F5221:F5222"/>
    <mergeCell ref="G5221:G5222"/>
    <mergeCell ref="H5221:H5222"/>
    <mergeCell ref="I5221:I5222"/>
    <mergeCell ref="J5221:J5222"/>
    <mergeCell ref="K5221:K5222"/>
    <mergeCell ref="J5217:J5218"/>
    <mergeCell ref="K5217:K5218"/>
    <mergeCell ref="B5219:B5220"/>
    <mergeCell ref="C5219:C5220"/>
    <mergeCell ref="E5219:E5220"/>
    <mergeCell ref="F5219:F5220"/>
    <mergeCell ref="G5219:G5220"/>
    <mergeCell ref="H5219:H5220"/>
    <mergeCell ref="I5219:I5220"/>
    <mergeCell ref="J5219:J5220"/>
    <mergeCell ref="I5215:I5216"/>
    <mergeCell ref="J5215:J5216"/>
    <mergeCell ref="K5215:K5216"/>
    <mergeCell ref="B5217:B5218"/>
    <mergeCell ref="C5217:C5218"/>
    <mergeCell ref="E5217:E5218"/>
    <mergeCell ref="F5217:F5218"/>
    <mergeCell ref="G5217:G5218"/>
    <mergeCell ref="H5217:H5218"/>
    <mergeCell ref="I5217:I5218"/>
    <mergeCell ref="B5215:B5216"/>
    <mergeCell ref="C5215:C5216"/>
    <mergeCell ref="E5215:E5216"/>
    <mergeCell ref="F5215:F5216"/>
    <mergeCell ref="G5215:G5216"/>
    <mergeCell ref="H5215:H5216"/>
    <mergeCell ref="K5211:K5212"/>
    <mergeCell ref="B5213:B5214"/>
    <mergeCell ref="C5213:C5214"/>
    <mergeCell ref="E5213:E5214"/>
    <mergeCell ref="F5213:F5214"/>
    <mergeCell ref="G5213:G5214"/>
    <mergeCell ref="H5213:H5214"/>
    <mergeCell ref="I5213:I5214"/>
    <mergeCell ref="J5213:J5214"/>
    <mergeCell ref="K5213:K5214"/>
    <mergeCell ref="J5209:J5210"/>
    <mergeCell ref="K5209:K5210"/>
    <mergeCell ref="B5211:B5212"/>
    <mergeCell ref="C5211:C5212"/>
    <mergeCell ref="E5211:E5212"/>
    <mergeCell ref="F5211:F5212"/>
    <mergeCell ref="G5211:G5212"/>
    <mergeCell ref="H5211:H5212"/>
    <mergeCell ref="I5211:I5212"/>
    <mergeCell ref="J5211:J5212"/>
    <mergeCell ref="I5207:I5208"/>
    <mergeCell ref="J5207:J5208"/>
    <mergeCell ref="K5207:K5208"/>
    <mergeCell ref="B5209:B5210"/>
    <mergeCell ref="C5209:C5210"/>
    <mergeCell ref="E5209:E5210"/>
    <mergeCell ref="F5209:F5210"/>
    <mergeCell ref="G5209:G5210"/>
    <mergeCell ref="H5209:H5210"/>
    <mergeCell ref="I5209:I5210"/>
    <mergeCell ref="B5207:B5208"/>
    <mergeCell ref="C5207:C5208"/>
    <mergeCell ref="E5207:E5208"/>
    <mergeCell ref="F5207:F5208"/>
    <mergeCell ref="G5207:G5208"/>
    <mergeCell ref="H5207:H5208"/>
    <mergeCell ref="K5203:K5204"/>
    <mergeCell ref="B5205:B5206"/>
    <mergeCell ref="C5205:C5206"/>
    <mergeCell ref="E5205:E5206"/>
    <mergeCell ref="F5205:F5206"/>
    <mergeCell ref="G5205:G5206"/>
    <mergeCell ref="H5205:H5206"/>
    <mergeCell ref="I5205:I5206"/>
    <mergeCell ref="J5205:J5206"/>
    <mergeCell ref="K5205:K5206"/>
    <mergeCell ref="J5201:J5202"/>
    <mergeCell ref="K5201:K5202"/>
    <mergeCell ref="B5203:B5204"/>
    <mergeCell ref="C5203:C5204"/>
    <mergeCell ref="E5203:E5204"/>
    <mergeCell ref="F5203:F5204"/>
    <mergeCell ref="G5203:G5204"/>
    <mergeCell ref="H5203:H5204"/>
    <mergeCell ref="I5203:I5204"/>
    <mergeCell ref="J5203:J5204"/>
    <mergeCell ref="I5199:I5200"/>
    <mergeCell ref="J5199:J5200"/>
    <mergeCell ref="K5199:K5200"/>
    <mergeCell ref="B5201:B5202"/>
    <mergeCell ref="C5201:C5202"/>
    <mergeCell ref="E5201:E5202"/>
    <mergeCell ref="F5201:F5202"/>
    <mergeCell ref="G5201:G5202"/>
    <mergeCell ref="H5201:H5202"/>
    <mergeCell ref="I5201:I5202"/>
    <mergeCell ref="B5199:B5200"/>
    <mergeCell ref="C5199:C5200"/>
    <mergeCell ref="E5199:E5200"/>
    <mergeCell ref="F5199:F5200"/>
    <mergeCell ref="G5199:G5200"/>
    <mergeCell ref="H5199:H5200"/>
    <mergeCell ref="K5195:K5196"/>
    <mergeCell ref="B5197:B5198"/>
    <mergeCell ref="C5197:C5198"/>
    <mergeCell ref="E5197:E5198"/>
    <mergeCell ref="F5197:F5198"/>
    <mergeCell ref="G5197:G5198"/>
    <mergeCell ref="H5197:H5198"/>
    <mergeCell ref="I5197:I5198"/>
    <mergeCell ref="J5197:J5198"/>
    <mergeCell ref="K5197:K5198"/>
    <mergeCell ref="J5193:J5194"/>
    <mergeCell ref="K5193:K5194"/>
    <mergeCell ref="B5195:B5196"/>
    <mergeCell ref="C5195:C5196"/>
    <mergeCell ref="E5195:E5196"/>
    <mergeCell ref="F5195:F5196"/>
    <mergeCell ref="G5195:G5196"/>
    <mergeCell ref="H5195:H5196"/>
    <mergeCell ref="I5195:I5196"/>
    <mergeCell ref="J5195:J5196"/>
    <mergeCell ref="I5191:I5192"/>
    <mergeCell ref="J5191:J5192"/>
    <mergeCell ref="K5191:K5192"/>
    <mergeCell ref="B5193:B5194"/>
    <mergeCell ref="C5193:C5194"/>
    <mergeCell ref="E5193:E5194"/>
    <mergeCell ref="F5193:F5194"/>
    <mergeCell ref="G5193:G5194"/>
    <mergeCell ref="H5193:H5194"/>
    <mergeCell ref="I5193:I5194"/>
    <mergeCell ref="B5191:B5192"/>
    <mergeCell ref="C5191:C5192"/>
    <mergeCell ref="E5191:E5192"/>
    <mergeCell ref="F5191:F5192"/>
    <mergeCell ref="G5191:G5192"/>
    <mergeCell ref="H5191:H5192"/>
    <mergeCell ref="K5187:K5188"/>
    <mergeCell ref="B5189:B5190"/>
    <mergeCell ref="C5189:C5190"/>
    <mergeCell ref="E5189:E5190"/>
    <mergeCell ref="F5189:F5190"/>
    <mergeCell ref="G5189:G5190"/>
    <mergeCell ref="H5189:H5190"/>
    <mergeCell ref="I5189:I5190"/>
    <mergeCell ref="J5189:J5190"/>
    <mergeCell ref="K5189:K5190"/>
    <mergeCell ref="J5185:J5186"/>
    <mergeCell ref="K5185:K5186"/>
    <mergeCell ref="B5187:B5188"/>
    <mergeCell ref="C5187:C5188"/>
    <mergeCell ref="E5187:E5188"/>
    <mergeCell ref="F5187:F5188"/>
    <mergeCell ref="G5187:G5188"/>
    <mergeCell ref="H5187:H5188"/>
    <mergeCell ref="I5187:I5188"/>
    <mergeCell ref="J5187:J5188"/>
    <mergeCell ref="I5183:I5184"/>
    <mergeCell ref="J5183:J5184"/>
    <mergeCell ref="K5183:K5184"/>
    <mergeCell ref="B5185:B5186"/>
    <mergeCell ref="C5185:C5186"/>
    <mergeCell ref="E5185:E5186"/>
    <mergeCell ref="F5185:F5186"/>
    <mergeCell ref="G5185:G5186"/>
    <mergeCell ref="H5185:H5186"/>
    <mergeCell ref="I5185:I5186"/>
    <mergeCell ref="B5183:B5184"/>
    <mergeCell ref="C5183:C5184"/>
    <mergeCell ref="E5183:E5184"/>
    <mergeCell ref="F5183:F5184"/>
    <mergeCell ref="G5183:G5184"/>
    <mergeCell ref="H5183:H5184"/>
    <mergeCell ref="K5179:K5180"/>
    <mergeCell ref="B5181:B5182"/>
    <mergeCell ref="C5181:C5182"/>
    <mergeCell ref="E5181:E5182"/>
    <mergeCell ref="F5181:F5182"/>
    <mergeCell ref="G5181:G5182"/>
    <mergeCell ref="H5181:H5182"/>
    <mergeCell ref="I5181:I5182"/>
    <mergeCell ref="J5181:J5182"/>
    <mergeCell ref="K5181:K5182"/>
    <mergeCell ref="J5177:J5178"/>
    <mergeCell ref="K5177:K5178"/>
    <mergeCell ref="B5179:B5180"/>
    <mergeCell ref="C5179:C5180"/>
    <mergeCell ref="E5179:E5180"/>
    <mergeCell ref="F5179:F5180"/>
    <mergeCell ref="G5179:G5180"/>
    <mergeCell ref="H5179:H5180"/>
    <mergeCell ref="I5179:I5180"/>
    <mergeCell ref="J5179:J5180"/>
    <mergeCell ref="I5175:I5176"/>
    <mergeCell ref="J5175:J5176"/>
    <mergeCell ref="K5175:K5176"/>
    <mergeCell ref="B5177:B5178"/>
    <mergeCell ref="C5177:C5178"/>
    <mergeCell ref="E5177:E5178"/>
    <mergeCell ref="F5177:F5178"/>
    <mergeCell ref="G5177:G5178"/>
    <mergeCell ref="H5177:H5178"/>
    <mergeCell ref="I5177:I5178"/>
    <mergeCell ref="B5175:B5176"/>
    <mergeCell ref="C5175:C5176"/>
    <mergeCell ref="E5175:E5176"/>
    <mergeCell ref="F5175:F5176"/>
    <mergeCell ref="G5175:G5176"/>
    <mergeCell ref="H5175:H5176"/>
    <mergeCell ref="K5171:K5172"/>
    <mergeCell ref="B5173:B5174"/>
    <mergeCell ref="C5173:C5174"/>
    <mergeCell ref="E5173:E5174"/>
    <mergeCell ref="F5173:F5174"/>
    <mergeCell ref="G5173:G5174"/>
    <mergeCell ref="H5173:H5174"/>
    <mergeCell ref="I5173:I5174"/>
    <mergeCell ref="J5173:J5174"/>
    <mergeCell ref="K5173:K5174"/>
    <mergeCell ref="J5169:J5170"/>
    <mergeCell ref="K5169:K5170"/>
    <mergeCell ref="B5171:B5172"/>
    <mergeCell ref="C5171:C5172"/>
    <mergeCell ref="E5171:E5172"/>
    <mergeCell ref="F5171:F5172"/>
    <mergeCell ref="G5171:G5172"/>
    <mergeCell ref="H5171:H5172"/>
    <mergeCell ref="I5171:I5172"/>
    <mergeCell ref="J5171:J5172"/>
    <mergeCell ref="I5167:I5168"/>
    <mergeCell ref="J5167:J5168"/>
    <mergeCell ref="K5167:K5168"/>
    <mergeCell ref="B5169:B5170"/>
    <mergeCell ref="C5169:C5170"/>
    <mergeCell ref="E5169:E5170"/>
    <mergeCell ref="F5169:F5170"/>
    <mergeCell ref="G5169:G5170"/>
    <mergeCell ref="H5169:H5170"/>
    <mergeCell ref="I5169:I5170"/>
    <mergeCell ref="B5167:B5168"/>
    <mergeCell ref="C5167:C5168"/>
    <mergeCell ref="E5167:E5168"/>
    <mergeCell ref="F5167:F5168"/>
    <mergeCell ref="G5167:G5168"/>
    <mergeCell ref="H5167:H5168"/>
    <mergeCell ref="K5163:K5164"/>
    <mergeCell ref="B5165:B5166"/>
    <mergeCell ref="C5165:C5166"/>
    <mergeCell ref="E5165:E5166"/>
    <mergeCell ref="F5165:F5166"/>
    <mergeCell ref="G5165:G5166"/>
    <mergeCell ref="H5165:H5166"/>
    <mergeCell ref="I5165:I5166"/>
    <mergeCell ref="J5165:J5166"/>
    <mergeCell ref="K5165:K5166"/>
    <mergeCell ref="J5161:J5162"/>
    <mergeCell ref="K5161:K5162"/>
    <mergeCell ref="B5163:B5164"/>
    <mergeCell ref="C5163:C5164"/>
    <mergeCell ref="E5163:E5164"/>
    <mergeCell ref="F5163:F5164"/>
    <mergeCell ref="G5163:G5164"/>
    <mergeCell ref="H5163:H5164"/>
    <mergeCell ref="I5163:I5164"/>
    <mergeCell ref="J5163:J5164"/>
    <mergeCell ref="I5159:I5160"/>
    <mergeCell ref="J5159:J5160"/>
    <mergeCell ref="K5159:K5160"/>
    <mergeCell ref="B5161:B5162"/>
    <mergeCell ref="C5161:C5162"/>
    <mergeCell ref="E5161:E5162"/>
    <mergeCell ref="F5161:F5162"/>
    <mergeCell ref="G5161:G5162"/>
    <mergeCell ref="H5161:H5162"/>
    <mergeCell ref="I5161:I5162"/>
    <mergeCell ref="B5159:B5160"/>
    <mergeCell ref="C5159:C5160"/>
    <mergeCell ref="E5159:E5160"/>
    <mergeCell ref="F5159:F5160"/>
    <mergeCell ref="G5159:G5160"/>
    <mergeCell ref="H5159:H5160"/>
    <mergeCell ref="K5155:K5156"/>
    <mergeCell ref="B5157:B5158"/>
    <mergeCell ref="C5157:C5158"/>
    <mergeCell ref="E5157:E5158"/>
    <mergeCell ref="F5157:F5158"/>
    <mergeCell ref="G5157:G5158"/>
    <mergeCell ref="H5157:H5158"/>
    <mergeCell ref="I5157:I5158"/>
    <mergeCell ref="J5157:J5158"/>
    <mergeCell ref="K5157:K5158"/>
    <mergeCell ref="J5153:J5154"/>
    <mergeCell ref="K5153:K5154"/>
    <mergeCell ref="B5155:B5156"/>
    <mergeCell ref="C5155:C5156"/>
    <mergeCell ref="E5155:E5156"/>
    <mergeCell ref="F5155:F5156"/>
    <mergeCell ref="G5155:G5156"/>
    <mergeCell ref="H5155:H5156"/>
    <mergeCell ref="I5155:I5156"/>
    <mergeCell ref="J5155:J5156"/>
    <mergeCell ref="I5151:I5152"/>
    <mergeCell ref="J5151:J5152"/>
    <mergeCell ref="K5151:K5152"/>
    <mergeCell ref="B5153:B5154"/>
    <mergeCell ref="C5153:C5154"/>
    <mergeCell ref="E5153:E5154"/>
    <mergeCell ref="F5153:F5154"/>
    <mergeCell ref="G5153:G5154"/>
    <mergeCell ref="H5153:H5154"/>
    <mergeCell ref="I5153:I5154"/>
    <mergeCell ref="B5151:B5152"/>
    <mergeCell ref="C5151:C5152"/>
    <mergeCell ref="E5151:E5152"/>
    <mergeCell ref="F5151:F5152"/>
    <mergeCell ref="G5151:G5152"/>
    <mergeCell ref="H5151:H5152"/>
    <mergeCell ref="K5147:K5148"/>
    <mergeCell ref="B5149:B5150"/>
    <mergeCell ref="C5149:C5150"/>
    <mergeCell ref="E5149:E5150"/>
    <mergeCell ref="F5149:F5150"/>
    <mergeCell ref="G5149:G5150"/>
    <mergeCell ref="H5149:H5150"/>
    <mergeCell ref="I5149:I5150"/>
    <mergeCell ref="J5149:J5150"/>
    <mergeCell ref="K5149:K5150"/>
    <mergeCell ref="J5145:J5146"/>
    <mergeCell ref="K5145:K5146"/>
    <mergeCell ref="B5147:B5148"/>
    <mergeCell ref="C5147:C5148"/>
    <mergeCell ref="E5147:E5148"/>
    <mergeCell ref="F5147:F5148"/>
    <mergeCell ref="G5147:G5148"/>
    <mergeCell ref="H5147:H5148"/>
    <mergeCell ref="I5147:I5148"/>
    <mergeCell ref="J5147:J5148"/>
    <mergeCell ref="I5143:I5144"/>
    <mergeCell ref="J5143:J5144"/>
    <mergeCell ref="K5143:K5144"/>
    <mergeCell ref="B5145:B5146"/>
    <mergeCell ref="C5145:C5146"/>
    <mergeCell ref="E5145:E5146"/>
    <mergeCell ref="F5145:F5146"/>
    <mergeCell ref="G5145:G5146"/>
    <mergeCell ref="H5145:H5146"/>
    <mergeCell ref="I5145:I5146"/>
    <mergeCell ref="B5143:B5144"/>
    <mergeCell ref="C5143:C5144"/>
    <mergeCell ref="E5143:E5144"/>
    <mergeCell ref="F5143:F5144"/>
    <mergeCell ref="G5143:G5144"/>
    <mergeCell ref="H5143:H5144"/>
    <mergeCell ref="K5139:K5140"/>
    <mergeCell ref="B5141:B5142"/>
    <mergeCell ref="C5141:C5142"/>
    <mergeCell ref="E5141:E5142"/>
    <mergeCell ref="F5141:F5142"/>
    <mergeCell ref="G5141:G5142"/>
    <mergeCell ref="H5141:H5142"/>
    <mergeCell ref="I5141:I5142"/>
    <mergeCell ref="J5141:J5142"/>
    <mergeCell ref="K5141:K5142"/>
    <mergeCell ref="J5137:J5138"/>
    <mergeCell ref="K5137:K5138"/>
    <mergeCell ref="B5139:B5140"/>
    <mergeCell ref="C5139:C5140"/>
    <mergeCell ref="E5139:E5140"/>
    <mergeCell ref="F5139:F5140"/>
    <mergeCell ref="G5139:G5140"/>
    <mergeCell ref="H5139:H5140"/>
    <mergeCell ref="I5139:I5140"/>
    <mergeCell ref="J5139:J5140"/>
    <mergeCell ref="I5135:I5136"/>
    <mergeCell ref="J5135:J5136"/>
    <mergeCell ref="K5135:K5136"/>
    <mergeCell ref="B5137:B5138"/>
    <mergeCell ref="C5137:C5138"/>
    <mergeCell ref="E5137:E5138"/>
    <mergeCell ref="F5137:F5138"/>
    <mergeCell ref="G5137:G5138"/>
    <mergeCell ref="H5137:H5138"/>
    <mergeCell ref="I5137:I5138"/>
    <mergeCell ref="B5135:B5136"/>
    <mergeCell ref="C5135:C5136"/>
    <mergeCell ref="E5135:E5136"/>
    <mergeCell ref="F5135:F5136"/>
    <mergeCell ref="G5135:G5136"/>
    <mergeCell ref="H5135:H5136"/>
    <mergeCell ref="K5131:K5132"/>
    <mergeCell ref="B5133:B5134"/>
    <mergeCell ref="C5133:C5134"/>
    <mergeCell ref="E5133:E5134"/>
    <mergeCell ref="F5133:F5134"/>
    <mergeCell ref="G5133:G5134"/>
    <mergeCell ref="H5133:H5134"/>
    <mergeCell ref="I5133:I5134"/>
    <mergeCell ref="J5133:J5134"/>
    <mergeCell ref="K5133:K5134"/>
    <mergeCell ref="J5129:J5130"/>
    <mergeCell ref="K5129:K5130"/>
    <mergeCell ref="B5131:B5132"/>
    <mergeCell ref="C5131:C5132"/>
    <mergeCell ref="E5131:E5132"/>
    <mergeCell ref="F5131:F5132"/>
    <mergeCell ref="G5131:G5132"/>
    <mergeCell ref="H5131:H5132"/>
    <mergeCell ref="I5131:I5132"/>
    <mergeCell ref="J5131:J5132"/>
    <mergeCell ref="I5127:I5128"/>
    <mergeCell ref="J5127:J5128"/>
    <mergeCell ref="K5127:K5128"/>
    <mergeCell ref="B5129:B5130"/>
    <mergeCell ref="C5129:C5130"/>
    <mergeCell ref="E5129:E5130"/>
    <mergeCell ref="F5129:F5130"/>
    <mergeCell ref="G5129:G5130"/>
    <mergeCell ref="H5129:H5130"/>
    <mergeCell ref="I5129:I5130"/>
    <mergeCell ref="B5127:B5128"/>
    <mergeCell ref="C5127:C5128"/>
    <mergeCell ref="E5127:E5128"/>
    <mergeCell ref="F5127:F5128"/>
    <mergeCell ref="G5127:G5128"/>
    <mergeCell ref="H5127:H5128"/>
    <mergeCell ref="K5123:K5124"/>
    <mergeCell ref="B5125:B5126"/>
    <mergeCell ref="C5125:C5126"/>
    <mergeCell ref="E5125:E5126"/>
    <mergeCell ref="F5125:F5126"/>
    <mergeCell ref="G5125:G5126"/>
    <mergeCell ref="H5125:H5126"/>
    <mergeCell ref="I5125:I5126"/>
    <mergeCell ref="J5125:J5126"/>
    <mergeCell ref="K5125:K5126"/>
    <mergeCell ref="J5121:J5122"/>
    <mergeCell ref="K5121:K5122"/>
    <mergeCell ref="B5123:B5124"/>
    <mergeCell ref="C5123:C5124"/>
    <mergeCell ref="E5123:E5124"/>
    <mergeCell ref="F5123:F5124"/>
    <mergeCell ref="G5123:G5124"/>
    <mergeCell ref="H5123:H5124"/>
    <mergeCell ref="I5123:I5124"/>
    <mergeCell ref="J5123:J5124"/>
    <mergeCell ref="I5119:I5120"/>
    <mergeCell ref="J5119:J5120"/>
    <mergeCell ref="K5119:K5120"/>
    <mergeCell ref="B5121:B5122"/>
    <mergeCell ref="C5121:C5122"/>
    <mergeCell ref="E5121:E5122"/>
    <mergeCell ref="F5121:F5122"/>
    <mergeCell ref="G5121:G5122"/>
    <mergeCell ref="H5121:H5122"/>
    <mergeCell ref="I5121:I5122"/>
    <mergeCell ref="B5119:B5120"/>
    <mergeCell ref="C5119:C5120"/>
    <mergeCell ref="E5119:E5120"/>
    <mergeCell ref="F5119:F5120"/>
    <mergeCell ref="G5119:G5120"/>
    <mergeCell ref="H5119:H5120"/>
    <mergeCell ref="K5115:K5116"/>
    <mergeCell ref="B5117:B5118"/>
    <mergeCell ref="C5117:C5118"/>
    <mergeCell ref="E5117:E5118"/>
    <mergeCell ref="F5117:F5118"/>
    <mergeCell ref="G5117:G5118"/>
    <mergeCell ref="H5117:H5118"/>
    <mergeCell ref="I5117:I5118"/>
    <mergeCell ref="J5117:J5118"/>
    <mergeCell ref="K5117:K5118"/>
    <mergeCell ref="J5113:J5114"/>
    <mergeCell ref="K5113:K5114"/>
    <mergeCell ref="B5115:B5116"/>
    <mergeCell ref="C5115:C5116"/>
    <mergeCell ref="E5115:E5116"/>
    <mergeCell ref="F5115:F5116"/>
    <mergeCell ref="G5115:G5116"/>
    <mergeCell ref="H5115:H5116"/>
    <mergeCell ref="I5115:I5116"/>
    <mergeCell ref="J5115:J5116"/>
    <mergeCell ref="I5111:I5112"/>
    <mergeCell ref="J5111:J5112"/>
    <mergeCell ref="K5111:K5112"/>
    <mergeCell ref="B5113:B5114"/>
    <mergeCell ref="C5113:C5114"/>
    <mergeCell ref="E5113:E5114"/>
    <mergeCell ref="F5113:F5114"/>
    <mergeCell ref="G5113:G5114"/>
    <mergeCell ref="H5113:H5114"/>
    <mergeCell ref="I5113:I5114"/>
    <mergeCell ref="B5111:B5112"/>
    <mergeCell ref="C5111:C5112"/>
    <mergeCell ref="E5111:E5112"/>
    <mergeCell ref="F5111:F5112"/>
    <mergeCell ref="G5111:G5112"/>
    <mergeCell ref="H5111:H5112"/>
    <mergeCell ref="K5107:K5108"/>
    <mergeCell ref="B5109:B5110"/>
    <mergeCell ref="C5109:C5110"/>
    <mergeCell ref="E5109:E5110"/>
    <mergeCell ref="F5109:F5110"/>
    <mergeCell ref="G5109:G5110"/>
    <mergeCell ref="H5109:H5110"/>
    <mergeCell ref="I5109:I5110"/>
    <mergeCell ref="J5109:J5110"/>
    <mergeCell ref="K5109:K5110"/>
    <mergeCell ref="J5105:J5106"/>
    <mergeCell ref="K5105:K5106"/>
    <mergeCell ref="B5107:B5108"/>
    <mergeCell ref="C5107:C5108"/>
    <mergeCell ref="E5107:E5108"/>
    <mergeCell ref="F5107:F5108"/>
    <mergeCell ref="G5107:G5108"/>
    <mergeCell ref="H5107:H5108"/>
    <mergeCell ref="I5107:I5108"/>
    <mergeCell ref="J5107:J5108"/>
    <mergeCell ref="I5103:I5104"/>
    <mergeCell ref="J5103:J5104"/>
    <mergeCell ref="K5103:K5104"/>
    <mergeCell ref="B5105:B5106"/>
    <mergeCell ref="C5105:C5106"/>
    <mergeCell ref="E5105:E5106"/>
    <mergeCell ref="F5105:F5106"/>
    <mergeCell ref="G5105:G5106"/>
    <mergeCell ref="H5105:H5106"/>
    <mergeCell ref="I5105:I5106"/>
    <mergeCell ref="B5103:B5104"/>
    <mergeCell ref="C5103:C5104"/>
    <mergeCell ref="E5103:E5104"/>
    <mergeCell ref="F5103:F5104"/>
    <mergeCell ref="G5103:G5104"/>
    <mergeCell ref="H5103:H5104"/>
    <mergeCell ref="K5099:K5100"/>
    <mergeCell ref="B5101:B5102"/>
    <mergeCell ref="C5101:C5102"/>
    <mergeCell ref="E5101:E5102"/>
    <mergeCell ref="F5101:F5102"/>
    <mergeCell ref="G5101:G5102"/>
    <mergeCell ref="H5101:H5102"/>
    <mergeCell ref="I5101:I5102"/>
    <mergeCell ref="J5101:J5102"/>
    <mergeCell ref="K5101:K5102"/>
    <mergeCell ref="J5097:J5098"/>
    <mergeCell ref="K5097:K5098"/>
    <mergeCell ref="B5099:B5100"/>
    <mergeCell ref="C5099:C5100"/>
    <mergeCell ref="E5099:E5100"/>
    <mergeCell ref="F5099:F5100"/>
    <mergeCell ref="G5099:G5100"/>
    <mergeCell ref="H5099:H5100"/>
    <mergeCell ref="I5099:I5100"/>
    <mergeCell ref="J5099:J5100"/>
    <mergeCell ref="I5095:I5096"/>
    <mergeCell ref="J5095:J5096"/>
    <mergeCell ref="K5095:K5096"/>
    <mergeCell ref="B5097:B5098"/>
    <mergeCell ref="C5097:C5098"/>
    <mergeCell ref="E5097:E5098"/>
    <mergeCell ref="F5097:F5098"/>
    <mergeCell ref="G5097:G5098"/>
    <mergeCell ref="H5097:H5098"/>
    <mergeCell ref="I5097:I5098"/>
    <mergeCell ref="B5095:B5096"/>
    <mergeCell ref="C5095:C5096"/>
    <mergeCell ref="E5095:E5096"/>
    <mergeCell ref="F5095:F5096"/>
    <mergeCell ref="G5095:G5096"/>
    <mergeCell ref="H5095:H5096"/>
    <mergeCell ref="K5091:K5092"/>
    <mergeCell ref="B5093:B5094"/>
    <mergeCell ref="C5093:C5094"/>
    <mergeCell ref="E5093:E5094"/>
    <mergeCell ref="F5093:F5094"/>
    <mergeCell ref="G5093:G5094"/>
    <mergeCell ref="H5093:H5094"/>
    <mergeCell ref="I5093:I5094"/>
    <mergeCell ref="J5093:J5094"/>
    <mergeCell ref="K5093:K5094"/>
    <mergeCell ref="J5089:J5090"/>
    <mergeCell ref="K5089:K5090"/>
    <mergeCell ref="B5091:B5092"/>
    <mergeCell ref="C5091:C5092"/>
    <mergeCell ref="E5091:E5092"/>
    <mergeCell ref="F5091:F5092"/>
    <mergeCell ref="G5091:G5092"/>
    <mergeCell ref="H5091:H5092"/>
    <mergeCell ref="I5091:I5092"/>
    <mergeCell ref="J5091:J5092"/>
    <mergeCell ref="I5087:I5088"/>
    <mergeCell ref="J5087:J5088"/>
    <mergeCell ref="K5087:K5088"/>
    <mergeCell ref="B5089:B5090"/>
    <mergeCell ref="C5089:C5090"/>
    <mergeCell ref="E5089:E5090"/>
    <mergeCell ref="F5089:F5090"/>
    <mergeCell ref="G5089:G5090"/>
    <mergeCell ref="H5089:H5090"/>
    <mergeCell ref="I5089:I5090"/>
    <mergeCell ref="B5087:B5088"/>
    <mergeCell ref="C5087:C5088"/>
    <mergeCell ref="E5087:E5088"/>
    <mergeCell ref="F5087:F5088"/>
    <mergeCell ref="G5087:G5088"/>
    <mergeCell ref="H5087:H5088"/>
    <mergeCell ref="K5083:K5084"/>
    <mergeCell ref="B5085:B5086"/>
    <mergeCell ref="C5085:C5086"/>
    <mergeCell ref="E5085:E5086"/>
    <mergeCell ref="F5085:F5086"/>
    <mergeCell ref="G5085:G5086"/>
    <mergeCell ref="H5085:H5086"/>
    <mergeCell ref="I5085:I5086"/>
    <mergeCell ref="J5085:J5086"/>
    <mergeCell ref="K5085:K5086"/>
    <mergeCell ref="J5081:J5082"/>
    <mergeCell ref="K5081:K5082"/>
    <mergeCell ref="B5083:B5084"/>
    <mergeCell ref="C5083:C5084"/>
    <mergeCell ref="E5083:E5084"/>
    <mergeCell ref="F5083:F5084"/>
    <mergeCell ref="G5083:G5084"/>
    <mergeCell ref="H5083:H5084"/>
    <mergeCell ref="I5083:I5084"/>
    <mergeCell ref="J5083:J5084"/>
    <mergeCell ref="I5079:I5080"/>
    <mergeCell ref="J5079:J5080"/>
    <mergeCell ref="K5079:K5080"/>
    <mergeCell ref="B5081:B5082"/>
    <mergeCell ref="C5081:C5082"/>
    <mergeCell ref="E5081:E5082"/>
    <mergeCell ref="F5081:F5082"/>
    <mergeCell ref="G5081:G5082"/>
    <mergeCell ref="H5081:H5082"/>
    <mergeCell ref="I5081:I5082"/>
    <mergeCell ref="B5079:B5080"/>
    <mergeCell ref="C5079:C5080"/>
    <mergeCell ref="E5079:E5080"/>
    <mergeCell ref="F5079:F5080"/>
    <mergeCell ref="G5079:G5080"/>
    <mergeCell ref="H5079:H5080"/>
    <mergeCell ref="K5075:K5076"/>
    <mergeCell ref="B5077:B5078"/>
    <mergeCell ref="C5077:C5078"/>
    <mergeCell ref="E5077:E5078"/>
    <mergeCell ref="F5077:F5078"/>
    <mergeCell ref="G5077:G5078"/>
    <mergeCell ref="H5077:H5078"/>
    <mergeCell ref="I5077:I5078"/>
    <mergeCell ref="J5077:J5078"/>
    <mergeCell ref="K5077:K5078"/>
    <mergeCell ref="J5073:J5074"/>
    <mergeCell ref="K5073:K5074"/>
    <mergeCell ref="B5075:B5076"/>
    <mergeCell ref="C5075:C5076"/>
    <mergeCell ref="E5075:E5076"/>
    <mergeCell ref="F5075:F5076"/>
    <mergeCell ref="G5075:G5076"/>
    <mergeCell ref="H5075:H5076"/>
    <mergeCell ref="I5075:I5076"/>
    <mergeCell ref="J5075:J5076"/>
    <mergeCell ref="I5071:I5072"/>
    <mergeCell ref="J5071:J5072"/>
    <mergeCell ref="K5071:K5072"/>
    <mergeCell ref="B5073:B5074"/>
    <mergeCell ref="C5073:C5074"/>
    <mergeCell ref="E5073:E5074"/>
    <mergeCell ref="F5073:F5074"/>
    <mergeCell ref="G5073:G5074"/>
    <mergeCell ref="H5073:H5074"/>
    <mergeCell ref="I5073:I5074"/>
    <mergeCell ref="B5071:B5072"/>
    <mergeCell ref="C5071:C5072"/>
    <mergeCell ref="E5071:E5072"/>
    <mergeCell ref="F5071:F5072"/>
    <mergeCell ref="G5071:G5072"/>
    <mergeCell ref="H5071:H5072"/>
    <mergeCell ref="K5067:K5068"/>
    <mergeCell ref="B5069:B5070"/>
    <mergeCell ref="C5069:C5070"/>
    <mergeCell ref="E5069:E5070"/>
    <mergeCell ref="F5069:F5070"/>
    <mergeCell ref="G5069:G5070"/>
    <mergeCell ref="H5069:H5070"/>
    <mergeCell ref="I5069:I5070"/>
    <mergeCell ref="J5069:J5070"/>
    <mergeCell ref="K5069:K5070"/>
    <mergeCell ref="J5065:J5066"/>
    <mergeCell ref="K5065:K5066"/>
    <mergeCell ref="B5067:B5068"/>
    <mergeCell ref="C5067:C5068"/>
    <mergeCell ref="E5067:E5068"/>
    <mergeCell ref="F5067:F5068"/>
    <mergeCell ref="G5067:G5068"/>
    <mergeCell ref="H5067:H5068"/>
    <mergeCell ref="I5067:I5068"/>
    <mergeCell ref="J5067:J5068"/>
    <mergeCell ref="I5063:I5064"/>
    <mergeCell ref="J5063:J5064"/>
    <mergeCell ref="K5063:K5064"/>
    <mergeCell ref="B5065:B5066"/>
    <mergeCell ref="C5065:C5066"/>
    <mergeCell ref="E5065:E5066"/>
    <mergeCell ref="F5065:F5066"/>
    <mergeCell ref="G5065:G5066"/>
    <mergeCell ref="H5065:H5066"/>
    <mergeCell ref="I5065:I5066"/>
    <mergeCell ref="B5063:B5064"/>
    <mergeCell ref="C5063:C5064"/>
    <mergeCell ref="E5063:E5064"/>
    <mergeCell ref="F5063:F5064"/>
    <mergeCell ref="G5063:G5064"/>
    <mergeCell ref="H5063:H5064"/>
    <mergeCell ref="K5059:K5060"/>
    <mergeCell ref="B5061:B5062"/>
    <mergeCell ref="C5061:C5062"/>
    <mergeCell ref="E5061:E5062"/>
    <mergeCell ref="F5061:F5062"/>
    <mergeCell ref="G5061:G5062"/>
    <mergeCell ref="H5061:H5062"/>
    <mergeCell ref="I5061:I5062"/>
    <mergeCell ref="J5061:J5062"/>
    <mergeCell ref="K5061:K5062"/>
    <mergeCell ref="J5057:J5058"/>
    <mergeCell ref="K5057:K5058"/>
    <mergeCell ref="B5059:B5060"/>
    <mergeCell ref="C5059:C5060"/>
    <mergeCell ref="E5059:E5060"/>
    <mergeCell ref="F5059:F5060"/>
    <mergeCell ref="G5059:G5060"/>
    <mergeCell ref="H5059:H5060"/>
    <mergeCell ref="I5059:I5060"/>
    <mergeCell ref="J5059:J5060"/>
    <mergeCell ref="I5055:I5056"/>
    <mergeCell ref="J5055:J5056"/>
    <mergeCell ref="K5055:K5056"/>
    <mergeCell ref="B5057:B5058"/>
    <mergeCell ref="C5057:C5058"/>
    <mergeCell ref="E5057:E5058"/>
    <mergeCell ref="F5057:F5058"/>
    <mergeCell ref="G5057:G5058"/>
    <mergeCell ref="H5057:H5058"/>
    <mergeCell ref="I5057:I5058"/>
    <mergeCell ref="B5055:B5056"/>
    <mergeCell ref="C5055:C5056"/>
    <mergeCell ref="E5055:E5056"/>
    <mergeCell ref="F5055:F5056"/>
    <mergeCell ref="G5055:G5056"/>
    <mergeCell ref="H5055:H5056"/>
    <mergeCell ref="K5051:K5052"/>
    <mergeCell ref="B5053:B5054"/>
    <mergeCell ref="C5053:C5054"/>
    <mergeCell ref="E5053:E5054"/>
    <mergeCell ref="F5053:F5054"/>
    <mergeCell ref="G5053:G5054"/>
    <mergeCell ref="H5053:H5054"/>
    <mergeCell ref="I5053:I5054"/>
    <mergeCell ref="J5053:J5054"/>
    <mergeCell ref="K5053:K5054"/>
    <mergeCell ref="J5049:J5050"/>
    <mergeCell ref="K5049:K5050"/>
    <mergeCell ref="B5051:B5052"/>
    <mergeCell ref="C5051:C5052"/>
    <mergeCell ref="E5051:E5052"/>
    <mergeCell ref="F5051:F5052"/>
    <mergeCell ref="G5051:G5052"/>
    <mergeCell ref="H5051:H5052"/>
    <mergeCell ref="I5051:I5052"/>
    <mergeCell ref="J5051:J5052"/>
    <mergeCell ref="I5047:I5048"/>
    <mergeCell ref="J5047:J5048"/>
    <mergeCell ref="K5047:K5048"/>
    <mergeCell ref="B5049:B5050"/>
    <mergeCell ref="C5049:C5050"/>
    <mergeCell ref="E5049:E5050"/>
    <mergeCell ref="F5049:F5050"/>
    <mergeCell ref="G5049:G5050"/>
    <mergeCell ref="H5049:H5050"/>
    <mergeCell ref="I5049:I5050"/>
    <mergeCell ref="B5047:B5048"/>
    <mergeCell ref="C5047:C5048"/>
    <mergeCell ref="E5047:E5048"/>
    <mergeCell ref="F5047:F5048"/>
    <mergeCell ref="G5047:G5048"/>
    <mergeCell ref="H5047:H5048"/>
    <mergeCell ref="K5043:K5044"/>
    <mergeCell ref="B5045:B5046"/>
    <mergeCell ref="C5045:C5046"/>
    <mergeCell ref="E5045:E5046"/>
    <mergeCell ref="F5045:F5046"/>
    <mergeCell ref="G5045:G5046"/>
    <mergeCell ref="H5045:H5046"/>
    <mergeCell ref="I5045:I5046"/>
    <mergeCell ref="J5045:J5046"/>
    <mergeCell ref="K5045:K5046"/>
    <mergeCell ref="J5041:J5042"/>
    <mergeCell ref="K5041:K5042"/>
    <mergeCell ref="B5043:B5044"/>
    <mergeCell ref="C5043:C5044"/>
    <mergeCell ref="E5043:E5044"/>
    <mergeCell ref="F5043:F5044"/>
    <mergeCell ref="G5043:G5044"/>
    <mergeCell ref="H5043:H5044"/>
    <mergeCell ref="I5043:I5044"/>
    <mergeCell ref="J5043:J5044"/>
    <mergeCell ref="I5039:I5040"/>
    <mergeCell ref="J5039:J5040"/>
    <mergeCell ref="K5039:K5040"/>
    <mergeCell ref="B5041:B5042"/>
    <mergeCell ref="C5041:C5042"/>
    <mergeCell ref="E5041:E5042"/>
    <mergeCell ref="F5041:F5042"/>
    <mergeCell ref="G5041:G5042"/>
    <mergeCell ref="H5041:H5042"/>
    <mergeCell ref="I5041:I5042"/>
    <mergeCell ref="B5039:B5040"/>
    <mergeCell ref="C5039:C5040"/>
    <mergeCell ref="E5039:E5040"/>
    <mergeCell ref="F5039:F5040"/>
    <mergeCell ref="G5039:G5040"/>
    <mergeCell ref="H5039:H5040"/>
    <mergeCell ref="K5035:K5036"/>
    <mergeCell ref="B5037:B5038"/>
    <mergeCell ref="C5037:C5038"/>
    <mergeCell ref="E5037:E5038"/>
    <mergeCell ref="F5037:F5038"/>
    <mergeCell ref="G5037:G5038"/>
    <mergeCell ref="H5037:H5038"/>
    <mergeCell ref="I5037:I5038"/>
    <mergeCell ref="J5037:J5038"/>
    <mergeCell ref="K5037:K5038"/>
    <mergeCell ref="J5033:J5034"/>
    <mergeCell ref="K5033:K5034"/>
    <mergeCell ref="B5035:B5036"/>
    <mergeCell ref="C5035:C5036"/>
    <mergeCell ref="E5035:E5036"/>
    <mergeCell ref="F5035:F5036"/>
    <mergeCell ref="G5035:G5036"/>
    <mergeCell ref="H5035:H5036"/>
    <mergeCell ref="I5035:I5036"/>
    <mergeCell ref="J5035:J5036"/>
    <mergeCell ref="I5031:I5032"/>
    <mergeCell ref="J5031:J5032"/>
    <mergeCell ref="K5031:K5032"/>
    <mergeCell ref="B5033:B5034"/>
    <mergeCell ref="C5033:C5034"/>
    <mergeCell ref="E5033:E5034"/>
    <mergeCell ref="F5033:F5034"/>
    <mergeCell ref="G5033:G5034"/>
    <mergeCell ref="H5033:H5034"/>
    <mergeCell ref="I5033:I5034"/>
    <mergeCell ref="B5031:B5032"/>
    <mergeCell ref="C5031:C5032"/>
    <mergeCell ref="E5031:E5032"/>
    <mergeCell ref="F5031:F5032"/>
    <mergeCell ref="G5031:G5032"/>
    <mergeCell ref="H5031:H5032"/>
    <mergeCell ref="K5027:K5028"/>
    <mergeCell ref="B5029:B5030"/>
    <mergeCell ref="C5029:C5030"/>
    <mergeCell ref="E5029:E5030"/>
    <mergeCell ref="F5029:F5030"/>
    <mergeCell ref="G5029:G5030"/>
    <mergeCell ref="H5029:H5030"/>
    <mergeCell ref="I5029:I5030"/>
    <mergeCell ref="J5029:J5030"/>
    <mergeCell ref="K5029:K5030"/>
    <mergeCell ref="J5025:J5026"/>
    <mergeCell ref="K5025:K5026"/>
    <mergeCell ref="B5027:B5028"/>
    <mergeCell ref="C5027:C5028"/>
    <mergeCell ref="E5027:E5028"/>
    <mergeCell ref="F5027:F5028"/>
    <mergeCell ref="G5027:G5028"/>
    <mergeCell ref="H5027:H5028"/>
    <mergeCell ref="I5027:I5028"/>
    <mergeCell ref="J5027:J5028"/>
    <mergeCell ref="I5023:I5024"/>
    <mergeCell ref="J5023:J5024"/>
    <mergeCell ref="K5023:K5024"/>
    <mergeCell ref="B5025:B5026"/>
    <mergeCell ref="C5025:C5026"/>
    <mergeCell ref="E5025:E5026"/>
    <mergeCell ref="F5025:F5026"/>
    <mergeCell ref="G5025:G5026"/>
    <mergeCell ref="H5025:H5026"/>
    <mergeCell ref="I5025:I5026"/>
    <mergeCell ref="B5023:B5024"/>
    <mergeCell ref="C5023:C5024"/>
    <mergeCell ref="E5023:E5024"/>
    <mergeCell ref="F5023:F5024"/>
    <mergeCell ref="G5023:G5024"/>
    <mergeCell ref="H5023:H5024"/>
    <mergeCell ref="K5019:K5020"/>
    <mergeCell ref="B5021:B5022"/>
    <mergeCell ref="C5021:C5022"/>
    <mergeCell ref="E5021:E5022"/>
    <mergeCell ref="F5021:F5022"/>
    <mergeCell ref="G5021:G5022"/>
    <mergeCell ref="H5021:H5022"/>
    <mergeCell ref="I5021:I5022"/>
    <mergeCell ref="J5021:J5022"/>
    <mergeCell ref="K5021:K5022"/>
    <mergeCell ref="J5017:J5018"/>
    <mergeCell ref="K5017:K5018"/>
    <mergeCell ref="B5019:B5020"/>
    <mergeCell ref="C5019:C5020"/>
    <mergeCell ref="E5019:E5020"/>
    <mergeCell ref="F5019:F5020"/>
    <mergeCell ref="G5019:G5020"/>
    <mergeCell ref="H5019:H5020"/>
    <mergeCell ref="I5019:I5020"/>
    <mergeCell ref="J5019:J5020"/>
    <mergeCell ref="I5015:I5016"/>
    <mergeCell ref="J5015:J5016"/>
    <mergeCell ref="K5015:K5016"/>
    <mergeCell ref="B5017:B5018"/>
    <mergeCell ref="C5017:C5018"/>
    <mergeCell ref="E5017:E5018"/>
    <mergeCell ref="F5017:F5018"/>
    <mergeCell ref="G5017:G5018"/>
    <mergeCell ref="H5017:H5018"/>
    <mergeCell ref="I5017:I5018"/>
    <mergeCell ref="B5015:B5016"/>
    <mergeCell ref="C5015:C5016"/>
    <mergeCell ref="E5015:E5016"/>
    <mergeCell ref="F5015:F5016"/>
    <mergeCell ref="G5015:G5016"/>
    <mergeCell ref="H5015:H5016"/>
    <mergeCell ref="K5011:K5012"/>
    <mergeCell ref="B5013:B5014"/>
    <mergeCell ref="C5013:C5014"/>
    <mergeCell ref="E5013:E5014"/>
    <mergeCell ref="F5013:F5014"/>
    <mergeCell ref="G5013:G5014"/>
    <mergeCell ref="H5013:H5014"/>
    <mergeCell ref="I5013:I5014"/>
    <mergeCell ref="J5013:J5014"/>
    <mergeCell ref="K5013:K5014"/>
    <mergeCell ref="J5009:J5010"/>
    <mergeCell ref="K5009:K5010"/>
    <mergeCell ref="B5011:B5012"/>
    <mergeCell ref="C5011:C5012"/>
    <mergeCell ref="E5011:E5012"/>
    <mergeCell ref="F5011:F5012"/>
    <mergeCell ref="G5011:G5012"/>
    <mergeCell ref="H5011:H5012"/>
    <mergeCell ref="I5011:I5012"/>
    <mergeCell ref="J5011:J5012"/>
    <mergeCell ref="I5007:I5008"/>
    <mergeCell ref="J5007:J5008"/>
    <mergeCell ref="K5007:K5008"/>
    <mergeCell ref="B5009:B5010"/>
    <mergeCell ref="C5009:C5010"/>
    <mergeCell ref="E5009:E5010"/>
    <mergeCell ref="F5009:F5010"/>
    <mergeCell ref="G5009:G5010"/>
    <mergeCell ref="H5009:H5010"/>
    <mergeCell ref="I5009:I5010"/>
    <mergeCell ref="B5007:B5008"/>
    <mergeCell ref="C5007:C5008"/>
    <mergeCell ref="E5007:E5008"/>
    <mergeCell ref="F5007:F5008"/>
    <mergeCell ref="G5007:G5008"/>
    <mergeCell ref="H5007:H5008"/>
    <mergeCell ref="K5003:K5004"/>
    <mergeCell ref="B5005:B5006"/>
    <mergeCell ref="C5005:C5006"/>
    <mergeCell ref="E5005:E5006"/>
    <mergeCell ref="F5005:F5006"/>
    <mergeCell ref="G5005:G5006"/>
    <mergeCell ref="H5005:H5006"/>
    <mergeCell ref="I5005:I5006"/>
    <mergeCell ref="J5005:J5006"/>
    <mergeCell ref="K5005:K5006"/>
    <mergeCell ref="J5001:J5002"/>
    <mergeCell ref="K5001:K5002"/>
    <mergeCell ref="B5003:B5004"/>
    <mergeCell ref="C5003:C5004"/>
    <mergeCell ref="E5003:E5004"/>
    <mergeCell ref="F5003:F5004"/>
    <mergeCell ref="G5003:G5004"/>
    <mergeCell ref="H5003:H5004"/>
    <mergeCell ref="I5003:I5004"/>
    <mergeCell ref="J5003:J5004"/>
    <mergeCell ref="I4999:I5000"/>
    <mergeCell ref="J4999:J5000"/>
    <mergeCell ref="K4999:K5000"/>
    <mergeCell ref="B5001:B5002"/>
    <mergeCell ref="C5001:C5002"/>
    <mergeCell ref="E5001:E5002"/>
    <mergeCell ref="F5001:F5002"/>
    <mergeCell ref="G5001:G5002"/>
    <mergeCell ref="H5001:H5002"/>
    <mergeCell ref="I5001:I5002"/>
    <mergeCell ref="B4999:B5000"/>
    <mergeCell ref="C4999:C5000"/>
    <mergeCell ref="E4999:E5000"/>
    <mergeCell ref="F4999:F5000"/>
    <mergeCell ref="G4999:G5000"/>
    <mergeCell ref="H4999:H5000"/>
    <mergeCell ref="K4995:K4996"/>
    <mergeCell ref="B4997:B4998"/>
    <mergeCell ref="C4997:C4998"/>
    <mergeCell ref="E4997:E4998"/>
    <mergeCell ref="F4997:F4998"/>
    <mergeCell ref="G4997:G4998"/>
    <mergeCell ref="H4997:H4998"/>
    <mergeCell ref="I4997:I4998"/>
    <mergeCell ref="J4997:J4998"/>
    <mergeCell ref="K4997:K4998"/>
    <mergeCell ref="J4993:J4994"/>
    <mergeCell ref="K4993:K4994"/>
    <mergeCell ref="B4995:B4996"/>
    <mergeCell ref="C4995:C4996"/>
    <mergeCell ref="E4995:E4996"/>
    <mergeCell ref="F4995:F4996"/>
    <mergeCell ref="G4995:G4996"/>
    <mergeCell ref="H4995:H4996"/>
    <mergeCell ref="I4995:I4996"/>
    <mergeCell ref="J4995:J4996"/>
    <mergeCell ref="I4991:I4992"/>
    <mergeCell ref="J4991:J4992"/>
    <mergeCell ref="K4991:K4992"/>
    <mergeCell ref="B4993:B4994"/>
    <mergeCell ref="C4993:C4994"/>
    <mergeCell ref="E4993:E4994"/>
    <mergeCell ref="F4993:F4994"/>
    <mergeCell ref="G4993:G4994"/>
    <mergeCell ref="H4993:H4994"/>
    <mergeCell ref="I4993:I4994"/>
    <mergeCell ref="B4991:B4992"/>
    <mergeCell ref="C4991:C4992"/>
    <mergeCell ref="E4991:E4992"/>
    <mergeCell ref="F4991:F4992"/>
    <mergeCell ref="G4991:G4992"/>
    <mergeCell ref="H4991:H4992"/>
    <mergeCell ref="K4987:K4988"/>
    <mergeCell ref="B4989:B4990"/>
    <mergeCell ref="C4989:C4990"/>
    <mergeCell ref="E4989:E4990"/>
    <mergeCell ref="F4989:F4990"/>
    <mergeCell ref="G4989:G4990"/>
    <mergeCell ref="H4989:H4990"/>
    <mergeCell ref="I4989:I4990"/>
    <mergeCell ref="J4989:J4990"/>
    <mergeCell ref="K4989:K4990"/>
    <mergeCell ref="J4985:J4986"/>
    <mergeCell ref="K4985:K4986"/>
    <mergeCell ref="B4987:B4988"/>
    <mergeCell ref="C4987:C4988"/>
    <mergeCell ref="E4987:E4988"/>
    <mergeCell ref="F4987:F4988"/>
    <mergeCell ref="G4987:G4988"/>
    <mergeCell ref="H4987:H4988"/>
    <mergeCell ref="I4987:I4988"/>
    <mergeCell ref="J4987:J4988"/>
    <mergeCell ref="I4983:I4984"/>
    <mergeCell ref="J4983:J4984"/>
    <mergeCell ref="K4983:K4984"/>
    <mergeCell ref="B4985:B4986"/>
    <mergeCell ref="C4985:C4986"/>
    <mergeCell ref="E4985:E4986"/>
    <mergeCell ref="F4985:F4986"/>
    <mergeCell ref="G4985:G4986"/>
    <mergeCell ref="H4985:H4986"/>
    <mergeCell ref="I4985:I4986"/>
    <mergeCell ref="B4983:B4984"/>
    <mergeCell ref="C4983:C4984"/>
    <mergeCell ref="E4983:E4984"/>
    <mergeCell ref="F4983:F4984"/>
    <mergeCell ref="G4983:G4984"/>
    <mergeCell ref="H4983:H4984"/>
    <mergeCell ref="K4979:K4980"/>
    <mergeCell ref="B4981:B4982"/>
    <mergeCell ref="C4981:C4982"/>
    <mergeCell ref="E4981:E4982"/>
    <mergeCell ref="F4981:F4982"/>
    <mergeCell ref="G4981:G4982"/>
    <mergeCell ref="H4981:H4982"/>
    <mergeCell ref="I4981:I4982"/>
    <mergeCell ref="J4981:J4982"/>
    <mergeCell ref="K4981:K4982"/>
    <mergeCell ref="J4977:J4978"/>
    <mergeCell ref="K4977:K4978"/>
    <mergeCell ref="B4979:B4980"/>
    <mergeCell ref="C4979:C4980"/>
    <mergeCell ref="E4979:E4980"/>
    <mergeCell ref="F4979:F4980"/>
    <mergeCell ref="G4979:G4980"/>
    <mergeCell ref="H4979:H4980"/>
    <mergeCell ref="I4979:I4980"/>
    <mergeCell ref="J4979:J4980"/>
    <mergeCell ref="I4975:I4976"/>
    <mergeCell ref="J4975:J4976"/>
    <mergeCell ref="K4975:K4976"/>
    <mergeCell ref="B4977:B4978"/>
    <mergeCell ref="C4977:C4978"/>
    <mergeCell ref="E4977:E4978"/>
    <mergeCell ref="F4977:F4978"/>
    <mergeCell ref="G4977:G4978"/>
    <mergeCell ref="H4977:H4978"/>
    <mergeCell ref="I4977:I4978"/>
    <mergeCell ref="B4975:B4976"/>
    <mergeCell ref="C4975:C4976"/>
    <mergeCell ref="E4975:E4976"/>
    <mergeCell ref="F4975:F4976"/>
    <mergeCell ref="G4975:G4976"/>
    <mergeCell ref="H4975:H4976"/>
    <mergeCell ref="K4971:K4972"/>
    <mergeCell ref="B4973:B4974"/>
    <mergeCell ref="C4973:C4974"/>
    <mergeCell ref="E4973:E4974"/>
    <mergeCell ref="F4973:F4974"/>
    <mergeCell ref="G4973:G4974"/>
    <mergeCell ref="H4973:H4974"/>
    <mergeCell ref="I4973:I4974"/>
    <mergeCell ref="J4973:J4974"/>
    <mergeCell ref="K4973:K4974"/>
    <mergeCell ref="J4969:J4970"/>
    <mergeCell ref="K4969:K4970"/>
    <mergeCell ref="B4971:B4972"/>
    <mergeCell ref="C4971:C4972"/>
    <mergeCell ref="E4971:E4972"/>
    <mergeCell ref="F4971:F4972"/>
    <mergeCell ref="G4971:G4972"/>
    <mergeCell ref="H4971:H4972"/>
    <mergeCell ref="I4971:I4972"/>
    <mergeCell ref="J4971:J4972"/>
    <mergeCell ref="I4967:I4968"/>
    <mergeCell ref="J4967:J4968"/>
    <mergeCell ref="K4967:K4968"/>
    <mergeCell ref="B4969:B4970"/>
    <mergeCell ref="C4969:C4970"/>
    <mergeCell ref="E4969:E4970"/>
    <mergeCell ref="F4969:F4970"/>
    <mergeCell ref="G4969:G4970"/>
    <mergeCell ref="H4969:H4970"/>
    <mergeCell ref="I4969:I4970"/>
    <mergeCell ref="B4967:B4968"/>
    <mergeCell ref="C4967:C4968"/>
    <mergeCell ref="E4967:E4968"/>
    <mergeCell ref="F4967:F4968"/>
    <mergeCell ref="G4967:G4968"/>
    <mergeCell ref="H4967:H4968"/>
    <mergeCell ref="K4963:K4964"/>
    <mergeCell ref="B4965:B4966"/>
    <mergeCell ref="C4965:C4966"/>
    <mergeCell ref="E4965:E4966"/>
    <mergeCell ref="F4965:F4966"/>
    <mergeCell ref="G4965:G4966"/>
    <mergeCell ref="H4965:H4966"/>
    <mergeCell ref="I4965:I4966"/>
    <mergeCell ref="J4965:J4966"/>
    <mergeCell ref="K4965:K4966"/>
    <mergeCell ref="J4961:J4962"/>
    <mergeCell ref="K4961:K4962"/>
    <mergeCell ref="B4963:B4964"/>
    <mergeCell ref="C4963:C4964"/>
    <mergeCell ref="E4963:E4964"/>
    <mergeCell ref="F4963:F4964"/>
    <mergeCell ref="G4963:G4964"/>
    <mergeCell ref="H4963:H4964"/>
    <mergeCell ref="I4963:I4964"/>
    <mergeCell ref="J4963:J4964"/>
    <mergeCell ref="I4959:I4960"/>
    <mergeCell ref="J4959:J4960"/>
    <mergeCell ref="K4959:K4960"/>
    <mergeCell ref="B4961:B4962"/>
    <mergeCell ref="C4961:C4962"/>
    <mergeCell ref="E4961:E4962"/>
    <mergeCell ref="F4961:F4962"/>
    <mergeCell ref="G4961:G4962"/>
    <mergeCell ref="H4961:H4962"/>
    <mergeCell ref="I4961:I4962"/>
    <mergeCell ref="B4959:B4960"/>
    <mergeCell ref="C4959:C4960"/>
    <mergeCell ref="E4959:E4960"/>
    <mergeCell ref="F4959:F4960"/>
    <mergeCell ref="G4959:G4960"/>
    <mergeCell ref="H4959:H4960"/>
    <mergeCell ref="K4955:K4956"/>
    <mergeCell ref="B4957:B4958"/>
    <mergeCell ref="C4957:C4958"/>
    <mergeCell ref="E4957:E4958"/>
    <mergeCell ref="F4957:F4958"/>
    <mergeCell ref="G4957:G4958"/>
    <mergeCell ref="H4957:H4958"/>
    <mergeCell ref="I4957:I4958"/>
    <mergeCell ref="J4957:J4958"/>
    <mergeCell ref="K4957:K4958"/>
    <mergeCell ref="J4953:J4954"/>
    <mergeCell ref="K4953:K4954"/>
    <mergeCell ref="B4955:B4956"/>
    <mergeCell ref="C4955:C4956"/>
    <mergeCell ref="E4955:E4956"/>
    <mergeCell ref="F4955:F4956"/>
    <mergeCell ref="G4955:G4956"/>
    <mergeCell ref="H4955:H4956"/>
    <mergeCell ref="I4955:I4956"/>
    <mergeCell ref="J4955:J4956"/>
    <mergeCell ref="I4951:I4952"/>
    <mergeCell ref="J4951:J4952"/>
    <mergeCell ref="K4951:K4952"/>
    <mergeCell ref="B4953:B4954"/>
    <mergeCell ref="C4953:C4954"/>
    <mergeCell ref="E4953:E4954"/>
    <mergeCell ref="F4953:F4954"/>
    <mergeCell ref="G4953:G4954"/>
    <mergeCell ref="H4953:H4954"/>
    <mergeCell ref="I4953:I4954"/>
    <mergeCell ref="B4951:B4952"/>
    <mergeCell ref="C4951:C4952"/>
    <mergeCell ref="E4951:E4952"/>
    <mergeCell ref="F4951:F4952"/>
    <mergeCell ref="G4951:G4952"/>
    <mergeCell ref="H4951:H4952"/>
    <mergeCell ref="K4947:K4948"/>
    <mergeCell ref="B4949:B4950"/>
    <mergeCell ref="C4949:C4950"/>
    <mergeCell ref="E4949:E4950"/>
    <mergeCell ref="F4949:F4950"/>
    <mergeCell ref="G4949:G4950"/>
    <mergeCell ref="H4949:H4950"/>
    <mergeCell ref="I4949:I4950"/>
    <mergeCell ref="J4949:J4950"/>
    <mergeCell ref="K4949:K4950"/>
    <mergeCell ref="J4945:J4946"/>
    <mergeCell ref="K4945:K4946"/>
    <mergeCell ref="B4947:B4948"/>
    <mergeCell ref="C4947:C4948"/>
    <mergeCell ref="E4947:E4948"/>
    <mergeCell ref="F4947:F4948"/>
    <mergeCell ref="G4947:G4948"/>
    <mergeCell ref="H4947:H4948"/>
    <mergeCell ref="I4947:I4948"/>
    <mergeCell ref="J4947:J4948"/>
    <mergeCell ref="I4943:I4944"/>
    <mergeCell ref="J4943:J4944"/>
    <mergeCell ref="K4943:K4944"/>
    <mergeCell ref="B4945:B4946"/>
    <mergeCell ref="C4945:C4946"/>
    <mergeCell ref="E4945:E4946"/>
    <mergeCell ref="F4945:F4946"/>
    <mergeCell ref="G4945:G4946"/>
    <mergeCell ref="H4945:H4946"/>
    <mergeCell ref="I4945:I4946"/>
    <mergeCell ref="B4943:B4944"/>
    <mergeCell ref="C4943:C4944"/>
    <mergeCell ref="E4943:E4944"/>
    <mergeCell ref="F4943:F4944"/>
    <mergeCell ref="G4943:G4944"/>
    <mergeCell ref="H4943:H4944"/>
    <mergeCell ref="K4939:K4940"/>
    <mergeCell ref="B4941:B4942"/>
    <mergeCell ref="C4941:C4942"/>
    <mergeCell ref="E4941:E4942"/>
    <mergeCell ref="F4941:F4942"/>
    <mergeCell ref="G4941:G4942"/>
    <mergeCell ref="H4941:H4942"/>
    <mergeCell ref="I4941:I4942"/>
    <mergeCell ref="J4941:J4942"/>
    <mergeCell ref="K4941:K4942"/>
    <mergeCell ref="J4937:J4938"/>
    <mergeCell ref="K4937:K4938"/>
    <mergeCell ref="B4939:B4940"/>
    <mergeCell ref="C4939:C4940"/>
    <mergeCell ref="E4939:E4940"/>
    <mergeCell ref="F4939:F4940"/>
    <mergeCell ref="G4939:G4940"/>
    <mergeCell ref="H4939:H4940"/>
    <mergeCell ref="I4939:I4940"/>
    <mergeCell ref="J4939:J4940"/>
    <mergeCell ref="I4935:I4936"/>
    <mergeCell ref="J4935:J4936"/>
    <mergeCell ref="K4935:K4936"/>
    <mergeCell ref="B4937:B4938"/>
    <mergeCell ref="C4937:C4938"/>
    <mergeCell ref="E4937:E4938"/>
    <mergeCell ref="F4937:F4938"/>
    <mergeCell ref="G4937:G4938"/>
    <mergeCell ref="H4937:H4938"/>
    <mergeCell ref="I4937:I4938"/>
    <mergeCell ref="B4935:B4936"/>
    <mergeCell ref="C4935:C4936"/>
    <mergeCell ref="E4935:E4936"/>
    <mergeCell ref="F4935:F4936"/>
    <mergeCell ref="G4935:G4936"/>
    <mergeCell ref="H4935:H4936"/>
    <mergeCell ref="K4931:K4932"/>
    <mergeCell ref="B4933:B4934"/>
    <mergeCell ref="C4933:C4934"/>
    <mergeCell ref="E4933:E4934"/>
    <mergeCell ref="F4933:F4934"/>
    <mergeCell ref="G4933:G4934"/>
    <mergeCell ref="H4933:H4934"/>
    <mergeCell ref="I4933:I4934"/>
    <mergeCell ref="J4933:J4934"/>
    <mergeCell ref="K4933:K4934"/>
    <mergeCell ref="J4929:J4930"/>
    <mergeCell ref="K4929:K4930"/>
    <mergeCell ref="B4931:B4932"/>
    <mergeCell ref="C4931:C4932"/>
    <mergeCell ref="E4931:E4932"/>
    <mergeCell ref="F4931:F4932"/>
    <mergeCell ref="G4931:G4932"/>
    <mergeCell ref="H4931:H4932"/>
    <mergeCell ref="I4931:I4932"/>
    <mergeCell ref="J4931:J4932"/>
    <mergeCell ref="I4927:I4928"/>
    <mergeCell ref="J4927:J4928"/>
    <mergeCell ref="K4927:K4928"/>
    <mergeCell ref="B4929:B4930"/>
    <mergeCell ref="C4929:C4930"/>
    <mergeCell ref="E4929:E4930"/>
    <mergeCell ref="F4929:F4930"/>
    <mergeCell ref="G4929:G4930"/>
    <mergeCell ref="H4929:H4930"/>
    <mergeCell ref="I4929:I4930"/>
    <mergeCell ref="B4927:B4928"/>
    <mergeCell ref="C4927:C4928"/>
    <mergeCell ref="E4927:E4928"/>
    <mergeCell ref="F4927:F4928"/>
    <mergeCell ref="G4927:G4928"/>
    <mergeCell ref="H4927:H4928"/>
    <mergeCell ref="K4923:K4924"/>
    <mergeCell ref="B4925:B4926"/>
    <mergeCell ref="C4925:C4926"/>
    <mergeCell ref="E4925:E4926"/>
    <mergeCell ref="F4925:F4926"/>
    <mergeCell ref="G4925:G4926"/>
    <mergeCell ref="H4925:H4926"/>
    <mergeCell ref="I4925:I4926"/>
    <mergeCell ref="J4925:J4926"/>
    <mergeCell ref="K4925:K4926"/>
    <mergeCell ref="J4921:J4922"/>
    <mergeCell ref="K4921:K4922"/>
    <mergeCell ref="B4923:B4924"/>
    <mergeCell ref="C4923:C4924"/>
    <mergeCell ref="E4923:E4924"/>
    <mergeCell ref="F4923:F4924"/>
    <mergeCell ref="G4923:G4924"/>
    <mergeCell ref="H4923:H4924"/>
    <mergeCell ref="I4923:I4924"/>
    <mergeCell ref="J4923:J4924"/>
    <mergeCell ref="I4919:I4920"/>
    <mergeCell ref="J4919:J4920"/>
    <mergeCell ref="K4919:K4920"/>
    <mergeCell ref="B4921:B4922"/>
    <mergeCell ref="C4921:C4922"/>
    <mergeCell ref="E4921:E4922"/>
    <mergeCell ref="F4921:F4922"/>
    <mergeCell ref="G4921:G4922"/>
    <mergeCell ref="H4921:H4922"/>
    <mergeCell ref="I4921:I4922"/>
    <mergeCell ref="B4919:B4920"/>
    <mergeCell ref="C4919:C4920"/>
    <mergeCell ref="E4919:E4920"/>
    <mergeCell ref="F4919:F4920"/>
    <mergeCell ref="G4919:G4920"/>
    <mergeCell ref="H4919:H4920"/>
    <mergeCell ref="K4915:K4916"/>
    <mergeCell ref="B4917:B4918"/>
    <mergeCell ref="C4917:C4918"/>
    <mergeCell ref="E4917:E4918"/>
    <mergeCell ref="F4917:F4918"/>
    <mergeCell ref="G4917:G4918"/>
    <mergeCell ref="H4917:H4918"/>
    <mergeCell ref="I4917:I4918"/>
    <mergeCell ref="J4917:J4918"/>
    <mergeCell ref="K4917:K4918"/>
    <mergeCell ref="J4913:J4914"/>
    <mergeCell ref="K4913:K4914"/>
    <mergeCell ref="B4915:B4916"/>
    <mergeCell ref="C4915:C4916"/>
    <mergeCell ref="E4915:E4916"/>
    <mergeCell ref="F4915:F4916"/>
    <mergeCell ref="G4915:G4916"/>
    <mergeCell ref="H4915:H4916"/>
    <mergeCell ref="I4915:I4916"/>
    <mergeCell ref="J4915:J4916"/>
    <mergeCell ref="I4911:I4912"/>
    <mergeCell ref="J4911:J4912"/>
    <mergeCell ref="K4911:K4912"/>
    <mergeCell ref="B4913:B4914"/>
    <mergeCell ref="C4913:C4914"/>
    <mergeCell ref="E4913:E4914"/>
    <mergeCell ref="F4913:F4914"/>
    <mergeCell ref="G4913:G4914"/>
    <mergeCell ref="H4913:H4914"/>
    <mergeCell ref="I4913:I4914"/>
    <mergeCell ref="B4911:B4912"/>
    <mergeCell ref="C4911:C4912"/>
    <mergeCell ref="E4911:E4912"/>
    <mergeCell ref="F4911:F4912"/>
    <mergeCell ref="G4911:G4912"/>
    <mergeCell ref="H4911:H4912"/>
    <mergeCell ref="K4907:K4908"/>
    <mergeCell ref="B4909:B4910"/>
    <mergeCell ref="C4909:C4910"/>
    <mergeCell ref="E4909:E4910"/>
    <mergeCell ref="F4909:F4910"/>
    <mergeCell ref="G4909:G4910"/>
    <mergeCell ref="H4909:H4910"/>
    <mergeCell ref="I4909:I4910"/>
    <mergeCell ref="J4909:J4910"/>
    <mergeCell ref="K4909:K4910"/>
    <mergeCell ref="J4905:J4906"/>
    <mergeCell ref="K4905:K4906"/>
    <mergeCell ref="B4907:B4908"/>
    <mergeCell ref="C4907:C4908"/>
    <mergeCell ref="E4907:E4908"/>
    <mergeCell ref="F4907:F4908"/>
    <mergeCell ref="G4907:G4908"/>
    <mergeCell ref="H4907:H4908"/>
    <mergeCell ref="I4907:I4908"/>
    <mergeCell ref="J4907:J4908"/>
    <mergeCell ref="I4903:I4904"/>
    <mergeCell ref="J4903:J4904"/>
    <mergeCell ref="K4903:K4904"/>
    <mergeCell ref="B4905:B4906"/>
    <mergeCell ref="C4905:C4906"/>
    <mergeCell ref="E4905:E4906"/>
    <mergeCell ref="F4905:F4906"/>
    <mergeCell ref="G4905:G4906"/>
    <mergeCell ref="H4905:H4906"/>
    <mergeCell ref="I4905:I4906"/>
    <mergeCell ref="B4903:B4904"/>
    <mergeCell ref="C4903:C4904"/>
    <mergeCell ref="E4903:E4904"/>
    <mergeCell ref="F4903:F4904"/>
    <mergeCell ref="G4903:G4904"/>
    <mergeCell ref="H4903:H4904"/>
    <mergeCell ref="K4899:K4900"/>
    <mergeCell ref="B4901:B4902"/>
    <mergeCell ref="C4901:C4902"/>
    <mergeCell ref="E4901:E4902"/>
    <mergeCell ref="F4901:F4902"/>
    <mergeCell ref="G4901:G4902"/>
    <mergeCell ref="H4901:H4902"/>
    <mergeCell ref="I4901:I4902"/>
    <mergeCell ref="J4901:J4902"/>
    <mergeCell ref="K4901:K4902"/>
    <mergeCell ref="J4897:J4898"/>
    <mergeCell ref="K4897:K4898"/>
    <mergeCell ref="B4899:B4900"/>
    <mergeCell ref="C4899:C4900"/>
    <mergeCell ref="E4899:E4900"/>
    <mergeCell ref="F4899:F4900"/>
    <mergeCell ref="G4899:G4900"/>
    <mergeCell ref="H4899:H4900"/>
    <mergeCell ref="I4899:I4900"/>
    <mergeCell ref="J4899:J4900"/>
    <mergeCell ref="I4895:I4896"/>
    <mergeCell ref="J4895:J4896"/>
    <mergeCell ref="K4895:K4896"/>
    <mergeCell ref="B4897:B4898"/>
    <mergeCell ref="C4897:C4898"/>
    <mergeCell ref="E4897:E4898"/>
    <mergeCell ref="F4897:F4898"/>
    <mergeCell ref="G4897:G4898"/>
    <mergeCell ref="H4897:H4898"/>
    <mergeCell ref="I4897:I4898"/>
    <mergeCell ref="B4895:B4896"/>
    <mergeCell ref="C4895:C4896"/>
    <mergeCell ref="E4895:E4896"/>
    <mergeCell ref="F4895:F4896"/>
    <mergeCell ref="G4895:G4896"/>
    <mergeCell ref="H4895:H4896"/>
    <mergeCell ref="K4891:K4892"/>
    <mergeCell ref="B4893:B4894"/>
    <mergeCell ref="C4893:C4894"/>
    <mergeCell ref="E4893:E4894"/>
    <mergeCell ref="F4893:F4894"/>
    <mergeCell ref="G4893:G4894"/>
    <mergeCell ref="H4893:H4894"/>
    <mergeCell ref="I4893:I4894"/>
    <mergeCell ref="J4893:J4894"/>
    <mergeCell ref="K4893:K4894"/>
    <mergeCell ref="J4889:J4890"/>
    <mergeCell ref="K4889:K4890"/>
    <mergeCell ref="B4891:B4892"/>
    <mergeCell ref="C4891:C4892"/>
    <mergeCell ref="E4891:E4892"/>
    <mergeCell ref="F4891:F4892"/>
    <mergeCell ref="G4891:G4892"/>
    <mergeCell ref="H4891:H4892"/>
    <mergeCell ref="I4891:I4892"/>
    <mergeCell ref="J4891:J4892"/>
    <mergeCell ref="I4887:I4888"/>
    <mergeCell ref="J4887:J4888"/>
    <mergeCell ref="K4887:K4888"/>
    <mergeCell ref="B4889:B4890"/>
    <mergeCell ref="C4889:C4890"/>
    <mergeCell ref="E4889:E4890"/>
    <mergeCell ref="F4889:F4890"/>
    <mergeCell ref="G4889:G4890"/>
    <mergeCell ref="H4889:H4890"/>
    <mergeCell ref="I4889:I4890"/>
    <mergeCell ref="B4887:B4888"/>
    <mergeCell ref="C4887:C4888"/>
    <mergeCell ref="E4887:E4888"/>
    <mergeCell ref="F4887:F4888"/>
    <mergeCell ref="G4887:G4888"/>
    <mergeCell ref="H4887:H4888"/>
    <mergeCell ref="K4883:K4884"/>
    <mergeCell ref="B4885:B4886"/>
    <mergeCell ref="C4885:C4886"/>
    <mergeCell ref="E4885:E4886"/>
    <mergeCell ref="F4885:F4886"/>
    <mergeCell ref="G4885:G4886"/>
    <mergeCell ref="H4885:H4886"/>
    <mergeCell ref="I4885:I4886"/>
    <mergeCell ref="J4885:J4886"/>
    <mergeCell ref="K4885:K4886"/>
    <mergeCell ref="J4881:J4882"/>
    <mergeCell ref="K4881:K4882"/>
    <mergeCell ref="B4883:B4884"/>
    <mergeCell ref="C4883:C4884"/>
    <mergeCell ref="E4883:E4884"/>
    <mergeCell ref="F4883:F4884"/>
    <mergeCell ref="G4883:G4884"/>
    <mergeCell ref="H4883:H4884"/>
    <mergeCell ref="I4883:I4884"/>
    <mergeCell ref="J4883:J4884"/>
    <mergeCell ref="I4879:I4880"/>
    <mergeCell ref="J4879:J4880"/>
    <mergeCell ref="K4879:K4880"/>
    <mergeCell ref="B4881:B4882"/>
    <mergeCell ref="C4881:C4882"/>
    <mergeCell ref="E4881:E4882"/>
    <mergeCell ref="F4881:F4882"/>
    <mergeCell ref="G4881:G4882"/>
    <mergeCell ref="H4881:H4882"/>
    <mergeCell ref="I4881:I4882"/>
    <mergeCell ref="B4879:B4880"/>
    <mergeCell ref="C4879:C4880"/>
    <mergeCell ref="E4879:E4880"/>
    <mergeCell ref="F4879:F4880"/>
    <mergeCell ref="G4879:G4880"/>
    <mergeCell ref="H4879:H4880"/>
    <mergeCell ref="K4875:K4876"/>
    <mergeCell ref="B4877:B4878"/>
    <mergeCell ref="C4877:C4878"/>
    <mergeCell ref="E4877:E4878"/>
    <mergeCell ref="F4877:F4878"/>
    <mergeCell ref="G4877:G4878"/>
    <mergeCell ref="H4877:H4878"/>
    <mergeCell ref="I4877:I4878"/>
    <mergeCell ref="J4877:J4878"/>
    <mergeCell ref="K4877:K4878"/>
    <mergeCell ref="J4873:J4874"/>
    <mergeCell ref="K4873:K4874"/>
    <mergeCell ref="B4875:B4876"/>
    <mergeCell ref="C4875:C4876"/>
    <mergeCell ref="E4875:E4876"/>
    <mergeCell ref="F4875:F4876"/>
    <mergeCell ref="G4875:G4876"/>
    <mergeCell ref="H4875:H4876"/>
    <mergeCell ref="I4875:I4876"/>
    <mergeCell ref="J4875:J4876"/>
    <mergeCell ref="I4871:I4872"/>
    <mergeCell ref="J4871:J4872"/>
    <mergeCell ref="K4871:K4872"/>
    <mergeCell ref="B4873:B4874"/>
    <mergeCell ref="C4873:C4874"/>
    <mergeCell ref="E4873:E4874"/>
    <mergeCell ref="F4873:F4874"/>
    <mergeCell ref="G4873:G4874"/>
    <mergeCell ref="H4873:H4874"/>
    <mergeCell ref="I4873:I4874"/>
    <mergeCell ref="B4871:B4872"/>
    <mergeCell ref="C4871:C4872"/>
    <mergeCell ref="E4871:E4872"/>
    <mergeCell ref="F4871:F4872"/>
    <mergeCell ref="G4871:G4872"/>
    <mergeCell ref="H4871:H4872"/>
    <mergeCell ref="K4867:K4868"/>
    <mergeCell ref="B4869:B4870"/>
    <mergeCell ref="C4869:C4870"/>
    <mergeCell ref="E4869:E4870"/>
    <mergeCell ref="F4869:F4870"/>
    <mergeCell ref="G4869:G4870"/>
    <mergeCell ref="H4869:H4870"/>
    <mergeCell ref="I4869:I4870"/>
    <mergeCell ref="J4869:J4870"/>
    <mergeCell ref="K4869:K4870"/>
    <mergeCell ref="J4865:J4866"/>
    <mergeCell ref="K4865:K4866"/>
    <mergeCell ref="B4867:B4868"/>
    <mergeCell ref="C4867:C4868"/>
    <mergeCell ref="E4867:E4868"/>
    <mergeCell ref="F4867:F4868"/>
    <mergeCell ref="G4867:G4868"/>
    <mergeCell ref="H4867:H4868"/>
    <mergeCell ref="I4867:I4868"/>
    <mergeCell ref="J4867:J4868"/>
    <mergeCell ref="I4863:I4864"/>
    <mergeCell ref="J4863:J4864"/>
    <mergeCell ref="K4863:K4864"/>
    <mergeCell ref="B4865:B4866"/>
    <mergeCell ref="C4865:C4866"/>
    <mergeCell ref="E4865:E4866"/>
    <mergeCell ref="F4865:F4866"/>
    <mergeCell ref="G4865:G4866"/>
    <mergeCell ref="H4865:H4866"/>
    <mergeCell ref="I4865:I4866"/>
    <mergeCell ref="B4863:B4864"/>
    <mergeCell ref="C4863:C4864"/>
    <mergeCell ref="E4863:E4864"/>
    <mergeCell ref="F4863:F4864"/>
    <mergeCell ref="G4863:G4864"/>
    <mergeCell ref="H4863:H4864"/>
    <mergeCell ref="K4859:K4860"/>
    <mergeCell ref="B4861:B4862"/>
    <mergeCell ref="C4861:C4862"/>
    <mergeCell ref="E4861:E4862"/>
    <mergeCell ref="F4861:F4862"/>
    <mergeCell ref="G4861:G4862"/>
    <mergeCell ref="H4861:H4862"/>
    <mergeCell ref="I4861:I4862"/>
    <mergeCell ref="J4861:J4862"/>
    <mergeCell ref="K4861:K4862"/>
    <mergeCell ref="J4857:J4858"/>
    <mergeCell ref="K4857:K4858"/>
    <mergeCell ref="B4859:B4860"/>
    <mergeCell ref="C4859:C4860"/>
    <mergeCell ref="E4859:E4860"/>
    <mergeCell ref="F4859:F4860"/>
    <mergeCell ref="G4859:G4860"/>
    <mergeCell ref="H4859:H4860"/>
    <mergeCell ref="I4859:I4860"/>
    <mergeCell ref="J4859:J4860"/>
    <mergeCell ref="I4855:I4856"/>
    <mergeCell ref="J4855:J4856"/>
    <mergeCell ref="K4855:K4856"/>
    <mergeCell ref="B4857:B4858"/>
    <mergeCell ref="C4857:C4858"/>
    <mergeCell ref="E4857:E4858"/>
    <mergeCell ref="F4857:F4858"/>
    <mergeCell ref="G4857:G4858"/>
    <mergeCell ref="H4857:H4858"/>
    <mergeCell ref="I4857:I4858"/>
    <mergeCell ref="B4855:B4856"/>
    <mergeCell ref="C4855:C4856"/>
    <mergeCell ref="E4855:E4856"/>
    <mergeCell ref="F4855:F4856"/>
    <mergeCell ref="G4855:G4856"/>
    <mergeCell ref="H4855:H4856"/>
    <mergeCell ref="K4851:K4852"/>
    <mergeCell ref="B4853:B4854"/>
    <mergeCell ref="C4853:C4854"/>
    <mergeCell ref="E4853:E4854"/>
    <mergeCell ref="F4853:F4854"/>
    <mergeCell ref="G4853:G4854"/>
    <mergeCell ref="H4853:H4854"/>
    <mergeCell ref="I4853:I4854"/>
    <mergeCell ref="J4853:J4854"/>
    <mergeCell ref="K4853:K4854"/>
    <mergeCell ref="J4849:J4850"/>
    <mergeCell ref="K4849:K4850"/>
    <mergeCell ref="B4851:B4852"/>
    <mergeCell ref="C4851:C4852"/>
    <mergeCell ref="E4851:E4852"/>
    <mergeCell ref="F4851:F4852"/>
    <mergeCell ref="G4851:G4852"/>
    <mergeCell ref="H4851:H4852"/>
    <mergeCell ref="I4851:I4852"/>
    <mergeCell ref="J4851:J4852"/>
    <mergeCell ref="I4847:I4848"/>
    <mergeCell ref="J4847:J4848"/>
    <mergeCell ref="K4847:K4848"/>
    <mergeCell ref="B4849:B4850"/>
    <mergeCell ref="C4849:C4850"/>
    <mergeCell ref="E4849:E4850"/>
    <mergeCell ref="F4849:F4850"/>
    <mergeCell ref="G4849:G4850"/>
    <mergeCell ref="H4849:H4850"/>
    <mergeCell ref="I4849:I4850"/>
    <mergeCell ref="B4847:B4848"/>
    <mergeCell ref="C4847:C4848"/>
    <mergeCell ref="E4847:E4848"/>
    <mergeCell ref="F4847:F4848"/>
    <mergeCell ref="G4847:G4848"/>
    <mergeCell ref="H4847:H4848"/>
    <mergeCell ref="K4843:K4844"/>
    <mergeCell ref="B4845:B4846"/>
    <mergeCell ref="C4845:C4846"/>
    <mergeCell ref="E4845:E4846"/>
    <mergeCell ref="F4845:F4846"/>
    <mergeCell ref="G4845:G4846"/>
    <mergeCell ref="H4845:H4846"/>
    <mergeCell ref="I4845:I4846"/>
    <mergeCell ref="J4845:J4846"/>
    <mergeCell ref="K4845:K4846"/>
    <mergeCell ref="J4841:J4842"/>
    <mergeCell ref="K4841:K4842"/>
    <mergeCell ref="B4843:B4844"/>
    <mergeCell ref="C4843:C4844"/>
    <mergeCell ref="E4843:E4844"/>
    <mergeCell ref="F4843:F4844"/>
    <mergeCell ref="G4843:G4844"/>
    <mergeCell ref="H4843:H4844"/>
    <mergeCell ref="I4843:I4844"/>
    <mergeCell ref="J4843:J4844"/>
    <mergeCell ref="I4839:I4840"/>
    <mergeCell ref="J4839:J4840"/>
    <mergeCell ref="K4839:K4840"/>
    <mergeCell ref="B4841:B4842"/>
    <mergeCell ref="C4841:C4842"/>
    <mergeCell ref="E4841:E4842"/>
    <mergeCell ref="F4841:F4842"/>
    <mergeCell ref="G4841:G4842"/>
    <mergeCell ref="H4841:H4842"/>
    <mergeCell ref="I4841:I4842"/>
    <mergeCell ref="B4839:B4840"/>
    <mergeCell ref="C4839:C4840"/>
    <mergeCell ref="E4839:E4840"/>
    <mergeCell ref="F4839:F4840"/>
    <mergeCell ref="G4839:G4840"/>
    <mergeCell ref="H4839:H4840"/>
    <mergeCell ref="K4835:K4836"/>
    <mergeCell ref="B4837:B4838"/>
    <mergeCell ref="C4837:C4838"/>
    <mergeCell ref="E4837:E4838"/>
    <mergeCell ref="F4837:F4838"/>
    <mergeCell ref="G4837:G4838"/>
    <mergeCell ref="H4837:H4838"/>
    <mergeCell ref="I4837:I4838"/>
    <mergeCell ref="J4837:J4838"/>
    <mergeCell ref="K4837:K4838"/>
    <mergeCell ref="J4833:J4834"/>
    <mergeCell ref="K4833:K4834"/>
    <mergeCell ref="B4835:B4836"/>
    <mergeCell ref="C4835:C4836"/>
    <mergeCell ref="E4835:E4836"/>
    <mergeCell ref="F4835:F4836"/>
    <mergeCell ref="G4835:G4836"/>
    <mergeCell ref="H4835:H4836"/>
    <mergeCell ref="I4835:I4836"/>
    <mergeCell ref="J4835:J4836"/>
    <mergeCell ref="I4831:I4832"/>
    <mergeCell ref="J4831:J4832"/>
    <mergeCell ref="K4831:K4832"/>
    <mergeCell ref="B4833:B4834"/>
    <mergeCell ref="C4833:C4834"/>
    <mergeCell ref="E4833:E4834"/>
    <mergeCell ref="F4833:F4834"/>
    <mergeCell ref="G4833:G4834"/>
    <mergeCell ref="H4833:H4834"/>
    <mergeCell ref="I4833:I4834"/>
    <mergeCell ref="B4831:B4832"/>
    <mergeCell ref="C4831:C4832"/>
    <mergeCell ref="E4831:E4832"/>
    <mergeCell ref="F4831:F4832"/>
    <mergeCell ref="G4831:G4832"/>
    <mergeCell ref="H4831:H4832"/>
    <mergeCell ref="K4827:K4828"/>
    <mergeCell ref="B4829:B4830"/>
    <mergeCell ref="C4829:C4830"/>
    <mergeCell ref="E4829:E4830"/>
    <mergeCell ref="F4829:F4830"/>
    <mergeCell ref="G4829:G4830"/>
    <mergeCell ref="H4829:H4830"/>
    <mergeCell ref="I4829:I4830"/>
    <mergeCell ref="J4829:J4830"/>
    <mergeCell ref="K4829:K4830"/>
    <mergeCell ref="J4825:J4826"/>
    <mergeCell ref="K4825:K4826"/>
    <mergeCell ref="B4827:B4828"/>
    <mergeCell ref="C4827:C4828"/>
    <mergeCell ref="E4827:E4828"/>
    <mergeCell ref="F4827:F4828"/>
    <mergeCell ref="G4827:G4828"/>
    <mergeCell ref="H4827:H4828"/>
    <mergeCell ref="I4827:I4828"/>
    <mergeCell ref="J4827:J4828"/>
    <mergeCell ref="I4823:I4824"/>
    <mergeCell ref="J4823:J4824"/>
    <mergeCell ref="K4823:K4824"/>
    <mergeCell ref="B4825:B4826"/>
    <mergeCell ref="C4825:C4826"/>
    <mergeCell ref="E4825:E4826"/>
    <mergeCell ref="F4825:F4826"/>
    <mergeCell ref="G4825:G4826"/>
    <mergeCell ref="H4825:H4826"/>
    <mergeCell ref="I4825:I4826"/>
    <mergeCell ref="B4823:B4824"/>
    <mergeCell ref="C4823:C4824"/>
    <mergeCell ref="E4823:E4824"/>
    <mergeCell ref="F4823:F4824"/>
    <mergeCell ref="G4823:G4824"/>
    <mergeCell ref="H4823:H4824"/>
    <mergeCell ref="K4819:K4820"/>
    <mergeCell ref="B4821:B4822"/>
    <mergeCell ref="C4821:C4822"/>
    <mergeCell ref="E4821:E4822"/>
    <mergeCell ref="F4821:F4822"/>
    <mergeCell ref="G4821:G4822"/>
    <mergeCell ref="H4821:H4822"/>
    <mergeCell ref="I4821:I4822"/>
    <mergeCell ref="J4821:J4822"/>
    <mergeCell ref="K4821:K4822"/>
    <mergeCell ref="J4817:J4818"/>
    <mergeCell ref="K4817:K4818"/>
    <mergeCell ref="B4819:B4820"/>
    <mergeCell ref="C4819:C4820"/>
    <mergeCell ref="E4819:E4820"/>
    <mergeCell ref="F4819:F4820"/>
    <mergeCell ref="G4819:G4820"/>
    <mergeCell ref="H4819:H4820"/>
    <mergeCell ref="I4819:I4820"/>
    <mergeCell ref="J4819:J4820"/>
    <mergeCell ref="I4815:I4816"/>
    <mergeCell ref="J4815:J4816"/>
    <mergeCell ref="K4815:K4816"/>
    <mergeCell ref="B4817:B4818"/>
    <mergeCell ref="C4817:C4818"/>
    <mergeCell ref="E4817:E4818"/>
    <mergeCell ref="F4817:F4818"/>
    <mergeCell ref="G4817:G4818"/>
    <mergeCell ref="H4817:H4818"/>
    <mergeCell ref="I4817:I4818"/>
    <mergeCell ref="B4815:B4816"/>
    <mergeCell ref="C4815:C4816"/>
    <mergeCell ref="E4815:E4816"/>
    <mergeCell ref="F4815:F4816"/>
    <mergeCell ref="G4815:G4816"/>
    <mergeCell ref="H4815:H4816"/>
    <mergeCell ref="K4811:K4812"/>
    <mergeCell ref="B4813:B4814"/>
    <mergeCell ref="C4813:C4814"/>
    <mergeCell ref="E4813:E4814"/>
    <mergeCell ref="F4813:F4814"/>
    <mergeCell ref="G4813:G4814"/>
    <mergeCell ref="H4813:H4814"/>
    <mergeCell ref="I4813:I4814"/>
    <mergeCell ref="J4813:J4814"/>
    <mergeCell ref="K4813:K4814"/>
    <mergeCell ref="J4809:J4810"/>
    <mergeCell ref="K4809:K4810"/>
    <mergeCell ref="B4811:B4812"/>
    <mergeCell ref="C4811:C4812"/>
    <mergeCell ref="E4811:E4812"/>
    <mergeCell ref="F4811:F4812"/>
    <mergeCell ref="G4811:G4812"/>
    <mergeCell ref="H4811:H4812"/>
    <mergeCell ref="I4811:I4812"/>
    <mergeCell ref="J4811:J4812"/>
    <mergeCell ref="I4807:I4808"/>
    <mergeCell ref="J4807:J4808"/>
    <mergeCell ref="K4807:K4808"/>
    <mergeCell ref="B4809:B4810"/>
    <mergeCell ref="C4809:C4810"/>
    <mergeCell ref="E4809:E4810"/>
    <mergeCell ref="F4809:F4810"/>
    <mergeCell ref="G4809:G4810"/>
    <mergeCell ref="H4809:H4810"/>
    <mergeCell ref="I4809:I4810"/>
    <mergeCell ref="B4807:B4808"/>
    <mergeCell ref="C4807:C4808"/>
    <mergeCell ref="E4807:E4808"/>
    <mergeCell ref="F4807:F4808"/>
    <mergeCell ref="G4807:G4808"/>
    <mergeCell ref="H4807:H4808"/>
    <mergeCell ref="K4803:K4804"/>
    <mergeCell ref="B4805:B4806"/>
    <mergeCell ref="C4805:C4806"/>
    <mergeCell ref="E4805:E4806"/>
    <mergeCell ref="F4805:F4806"/>
    <mergeCell ref="G4805:G4806"/>
    <mergeCell ref="H4805:H4806"/>
    <mergeCell ref="I4805:I4806"/>
    <mergeCell ref="J4805:J4806"/>
    <mergeCell ref="K4805:K4806"/>
    <mergeCell ref="J4801:J4802"/>
    <mergeCell ref="K4801:K4802"/>
    <mergeCell ref="B4803:B4804"/>
    <mergeCell ref="C4803:C4804"/>
    <mergeCell ref="E4803:E4804"/>
    <mergeCell ref="F4803:F4804"/>
    <mergeCell ref="G4803:G4804"/>
    <mergeCell ref="H4803:H4804"/>
    <mergeCell ref="I4803:I4804"/>
    <mergeCell ref="J4803:J4804"/>
    <mergeCell ref="I4799:I4800"/>
    <mergeCell ref="J4799:J4800"/>
    <mergeCell ref="K4799:K4800"/>
    <mergeCell ref="B4801:B4802"/>
    <mergeCell ref="C4801:C4802"/>
    <mergeCell ref="E4801:E4802"/>
    <mergeCell ref="F4801:F4802"/>
    <mergeCell ref="G4801:G4802"/>
    <mergeCell ref="H4801:H4802"/>
    <mergeCell ref="I4801:I4802"/>
    <mergeCell ref="B4799:B4800"/>
    <mergeCell ref="C4799:C4800"/>
    <mergeCell ref="E4799:E4800"/>
    <mergeCell ref="F4799:F4800"/>
    <mergeCell ref="G4799:G4800"/>
    <mergeCell ref="H4799:H4800"/>
    <mergeCell ref="K4795:K4796"/>
    <mergeCell ref="B4797:B4798"/>
    <mergeCell ref="C4797:C4798"/>
    <mergeCell ref="E4797:E4798"/>
    <mergeCell ref="F4797:F4798"/>
    <mergeCell ref="G4797:G4798"/>
    <mergeCell ref="H4797:H4798"/>
    <mergeCell ref="I4797:I4798"/>
    <mergeCell ref="J4797:J4798"/>
    <mergeCell ref="K4797:K4798"/>
    <mergeCell ref="J4793:J4794"/>
    <mergeCell ref="K4793:K4794"/>
    <mergeCell ref="B4795:B4796"/>
    <mergeCell ref="C4795:C4796"/>
    <mergeCell ref="E4795:E4796"/>
    <mergeCell ref="F4795:F4796"/>
    <mergeCell ref="G4795:G4796"/>
    <mergeCell ref="H4795:H4796"/>
    <mergeCell ref="I4795:I4796"/>
    <mergeCell ref="J4795:J4796"/>
    <mergeCell ref="I4791:I4792"/>
    <mergeCell ref="J4791:J4792"/>
    <mergeCell ref="K4791:K4792"/>
    <mergeCell ref="B4793:B4794"/>
    <mergeCell ref="C4793:C4794"/>
    <mergeCell ref="E4793:E4794"/>
    <mergeCell ref="F4793:F4794"/>
    <mergeCell ref="G4793:G4794"/>
    <mergeCell ref="H4793:H4794"/>
    <mergeCell ref="I4793:I4794"/>
    <mergeCell ref="B4791:B4792"/>
    <mergeCell ref="C4791:C4792"/>
    <mergeCell ref="E4791:E4792"/>
    <mergeCell ref="F4791:F4792"/>
    <mergeCell ref="G4791:G4792"/>
    <mergeCell ref="H4791:H4792"/>
    <mergeCell ref="K4787:K4788"/>
    <mergeCell ref="B4789:B4790"/>
    <mergeCell ref="C4789:C4790"/>
    <mergeCell ref="E4789:E4790"/>
    <mergeCell ref="F4789:F4790"/>
    <mergeCell ref="G4789:G4790"/>
    <mergeCell ref="H4789:H4790"/>
    <mergeCell ref="I4789:I4790"/>
    <mergeCell ref="J4789:J4790"/>
    <mergeCell ref="K4789:K4790"/>
    <mergeCell ref="J4785:J4786"/>
    <mergeCell ref="K4785:K4786"/>
    <mergeCell ref="B4787:B4788"/>
    <mergeCell ref="C4787:C4788"/>
    <mergeCell ref="E4787:E4788"/>
    <mergeCell ref="F4787:F4788"/>
    <mergeCell ref="G4787:G4788"/>
    <mergeCell ref="H4787:H4788"/>
    <mergeCell ref="I4787:I4788"/>
    <mergeCell ref="J4787:J4788"/>
    <mergeCell ref="I4783:I4784"/>
    <mergeCell ref="J4783:J4784"/>
    <mergeCell ref="K4783:K4784"/>
    <mergeCell ref="B4785:B4786"/>
    <mergeCell ref="C4785:C4786"/>
    <mergeCell ref="E4785:E4786"/>
    <mergeCell ref="F4785:F4786"/>
    <mergeCell ref="G4785:G4786"/>
    <mergeCell ref="H4785:H4786"/>
    <mergeCell ref="I4785:I4786"/>
    <mergeCell ref="B4783:B4784"/>
    <mergeCell ref="C4783:C4784"/>
    <mergeCell ref="E4783:E4784"/>
    <mergeCell ref="F4783:F4784"/>
    <mergeCell ref="G4783:G4784"/>
    <mergeCell ref="H4783:H4784"/>
    <mergeCell ref="K4779:K4780"/>
    <mergeCell ref="B4781:B4782"/>
    <mergeCell ref="C4781:C4782"/>
    <mergeCell ref="E4781:E4782"/>
    <mergeCell ref="F4781:F4782"/>
    <mergeCell ref="G4781:G4782"/>
    <mergeCell ref="H4781:H4782"/>
    <mergeCell ref="I4781:I4782"/>
    <mergeCell ref="J4781:J4782"/>
    <mergeCell ref="K4781:K4782"/>
    <mergeCell ref="J4777:J4778"/>
    <mergeCell ref="K4777:K4778"/>
    <mergeCell ref="B4779:B4780"/>
    <mergeCell ref="C4779:C4780"/>
    <mergeCell ref="E4779:E4780"/>
    <mergeCell ref="F4779:F4780"/>
    <mergeCell ref="G4779:G4780"/>
    <mergeCell ref="H4779:H4780"/>
    <mergeCell ref="I4779:I4780"/>
    <mergeCell ref="J4779:J4780"/>
    <mergeCell ref="I4775:I4776"/>
    <mergeCell ref="J4775:J4776"/>
    <mergeCell ref="K4775:K4776"/>
    <mergeCell ref="B4777:B4778"/>
    <mergeCell ref="C4777:C4778"/>
    <mergeCell ref="E4777:E4778"/>
    <mergeCell ref="F4777:F4778"/>
    <mergeCell ref="G4777:G4778"/>
    <mergeCell ref="H4777:H4778"/>
    <mergeCell ref="I4777:I4778"/>
    <mergeCell ref="B4775:B4776"/>
    <mergeCell ref="C4775:C4776"/>
    <mergeCell ref="E4775:E4776"/>
    <mergeCell ref="F4775:F4776"/>
    <mergeCell ref="G4775:G4776"/>
    <mergeCell ref="H4775:H4776"/>
    <mergeCell ref="K4771:K4772"/>
    <mergeCell ref="B4773:B4774"/>
    <mergeCell ref="C4773:C4774"/>
    <mergeCell ref="E4773:E4774"/>
    <mergeCell ref="F4773:F4774"/>
    <mergeCell ref="G4773:G4774"/>
    <mergeCell ref="H4773:H4774"/>
    <mergeCell ref="I4773:I4774"/>
    <mergeCell ref="J4773:J4774"/>
    <mergeCell ref="K4773:K4774"/>
    <mergeCell ref="J4769:J4770"/>
    <mergeCell ref="K4769:K4770"/>
    <mergeCell ref="B4771:B4772"/>
    <mergeCell ref="C4771:C4772"/>
    <mergeCell ref="E4771:E4772"/>
    <mergeCell ref="F4771:F4772"/>
    <mergeCell ref="G4771:G4772"/>
    <mergeCell ref="H4771:H4772"/>
    <mergeCell ref="I4771:I4772"/>
    <mergeCell ref="J4771:J4772"/>
    <mergeCell ref="I4767:I4768"/>
    <mergeCell ref="J4767:J4768"/>
    <mergeCell ref="K4767:K4768"/>
    <mergeCell ref="B4769:B4770"/>
    <mergeCell ref="C4769:C4770"/>
    <mergeCell ref="E4769:E4770"/>
    <mergeCell ref="F4769:F4770"/>
    <mergeCell ref="G4769:G4770"/>
    <mergeCell ref="H4769:H4770"/>
    <mergeCell ref="I4769:I4770"/>
    <mergeCell ref="B4767:B4768"/>
    <mergeCell ref="C4767:C4768"/>
    <mergeCell ref="E4767:E4768"/>
    <mergeCell ref="F4767:F4768"/>
    <mergeCell ref="G4767:G4768"/>
    <mergeCell ref="H4767:H4768"/>
    <mergeCell ref="K4763:K4764"/>
    <mergeCell ref="B4765:B4766"/>
    <mergeCell ref="C4765:C4766"/>
    <mergeCell ref="E4765:E4766"/>
    <mergeCell ref="F4765:F4766"/>
    <mergeCell ref="G4765:G4766"/>
    <mergeCell ref="H4765:H4766"/>
    <mergeCell ref="I4765:I4766"/>
    <mergeCell ref="J4765:J4766"/>
    <mergeCell ref="K4765:K4766"/>
    <mergeCell ref="J4761:J4762"/>
    <mergeCell ref="K4761:K4762"/>
    <mergeCell ref="B4763:B4764"/>
    <mergeCell ref="C4763:C4764"/>
    <mergeCell ref="E4763:E4764"/>
    <mergeCell ref="F4763:F4764"/>
    <mergeCell ref="G4763:G4764"/>
    <mergeCell ref="H4763:H4764"/>
    <mergeCell ref="I4763:I4764"/>
    <mergeCell ref="J4763:J4764"/>
    <mergeCell ref="I4759:I4760"/>
    <mergeCell ref="J4759:J4760"/>
    <mergeCell ref="K4759:K4760"/>
    <mergeCell ref="B4761:B4762"/>
    <mergeCell ref="C4761:C4762"/>
    <mergeCell ref="E4761:E4762"/>
    <mergeCell ref="F4761:F4762"/>
    <mergeCell ref="G4761:G4762"/>
    <mergeCell ref="H4761:H4762"/>
    <mergeCell ref="I4761:I4762"/>
    <mergeCell ref="B4759:B4760"/>
    <mergeCell ref="C4759:C4760"/>
    <mergeCell ref="E4759:E4760"/>
    <mergeCell ref="F4759:F4760"/>
    <mergeCell ref="G4759:G4760"/>
    <mergeCell ref="H4759:H4760"/>
    <mergeCell ref="K4755:K4756"/>
    <mergeCell ref="B4757:B4758"/>
    <mergeCell ref="C4757:C4758"/>
    <mergeCell ref="E4757:E4758"/>
    <mergeCell ref="F4757:F4758"/>
    <mergeCell ref="G4757:G4758"/>
    <mergeCell ref="H4757:H4758"/>
    <mergeCell ref="I4757:I4758"/>
    <mergeCell ref="J4757:J4758"/>
    <mergeCell ref="K4757:K4758"/>
    <mergeCell ref="J4753:J4754"/>
    <mergeCell ref="K4753:K4754"/>
    <mergeCell ref="B4755:B4756"/>
    <mergeCell ref="C4755:C4756"/>
    <mergeCell ref="E4755:E4756"/>
    <mergeCell ref="F4755:F4756"/>
    <mergeCell ref="G4755:G4756"/>
    <mergeCell ref="H4755:H4756"/>
    <mergeCell ref="I4755:I4756"/>
    <mergeCell ref="J4755:J4756"/>
    <mergeCell ref="I4751:I4752"/>
    <mergeCell ref="J4751:J4752"/>
    <mergeCell ref="K4751:K4752"/>
    <mergeCell ref="B4753:B4754"/>
    <mergeCell ref="C4753:C4754"/>
    <mergeCell ref="E4753:E4754"/>
    <mergeCell ref="F4753:F4754"/>
    <mergeCell ref="G4753:G4754"/>
    <mergeCell ref="H4753:H4754"/>
    <mergeCell ref="I4753:I4754"/>
    <mergeCell ref="B4751:B4752"/>
    <mergeCell ref="C4751:C4752"/>
    <mergeCell ref="E4751:E4752"/>
    <mergeCell ref="F4751:F4752"/>
    <mergeCell ref="G4751:G4752"/>
    <mergeCell ref="H4751:H4752"/>
    <mergeCell ref="K4747:K4748"/>
    <mergeCell ref="B4749:B4750"/>
    <mergeCell ref="C4749:C4750"/>
    <mergeCell ref="E4749:E4750"/>
    <mergeCell ref="F4749:F4750"/>
    <mergeCell ref="G4749:G4750"/>
    <mergeCell ref="H4749:H4750"/>
    <mergeCell ref="I4749:I4750"/>
    <mergeCell ref="J4749:J4750"/>
    <mergeCell ref="K4749:K4750"/>
    <mergeCell ref="J4745:J4746"/>
    <mergeCell ref="K4745:K4746"/>
    <mergeCell ref="B4747:B4748"/>
    <mergeCell ref="C4747:C4748"/>
    <mergeCell ref="E4747:E4748"/>
    <mergeCell ref="F4747:F4748"/>
    <mergeCell ref="G4747:G4748"/>
    <mergeCell ref="H4747:H4748"/>
    <mergeCell ref="I4747:I4748"/>
    <mergeCell ref="J4747:J4748"/>
    <mergeCell ref="I4743:I4744"/>
    <mergeCell ref="J4743:J4744"/>
    <mergeCell ref="K4743:K4744"/>
    <mergeCell ref="B4745:B4746"/>
    <mergeCell ref="C4745:C4746"/>
    <mergeCell ref="E4745:E4746"/>
    <mergeCell ref="F4745:F4746"/>
    <mergeCell ref="G4745:G4746"/>
    <mergeCell ref="H4745:H4746"/>
    <mergeCell ref="I4745:I4746"/>
    <mergeCell ref="B4743:B4744"/>
    <mergeCell ref="C4743:C4744"/>
    <mergeCell ref="E4743:E4744"/>
    <mergeCell ref="F4743:F4744"/>
    <mergeCell ref="G4743:G4744"/>
    <mergeCell ref="H4743:H4744"/>
    <mergeCell ref="K4739:K4740"/>
    <mergeCell ref="B4741:B4742"/>
    <mergeCell ref="C4741:C4742"/>
    <mergeCell ref="E4741:E4742"/>
    <mergeCell ref="F4741:F4742"/>
    <mergeCell ref="G4741:G4742"/>
    <mergeCell ref="H4741:H4742"/>
    <mergeCell ref="I4741:I4742"/>
    <mergeCell ref="J4741:J4742"/>
    <mergeCell ref="K4741:K4742"/>
    <mergeCell ref="J4737:J4738"/>
    <mergeCell ref="K4737:K4738"/>
    <mergeCell ref="B4739:B4740"/>
    <mergeCell ref="C4739:C4740"/>
    <mergeCell ref="E4739:E4740"/>
    <mergeCell ref="F4739:F4740"/>
    <mergeCell ref="G4739:G4740"/>
    <mergeCell ref="H4739:H4740"/>
    <mergeCell ref="I4739:I4740"/>
    <mergeCell ref="J4739:J4740"/>
    <mergeCell ref="I4735:I4736"/>
    <mergeCell ref="J4735:J4736"/>
    <mergeCell ref="K4735:K4736"/>
    <mergeCell ref="B4737:B4738"/>
    <mergeCell ref="C4737:C4738"/>
    <mergeCell ref="E4737:E4738"/>
    <mergeCell ref="F4737:F4738"/>
    <mergeCell ref="G4737:G4738"/>
    <mergeCell ref="H4737:H4738"/>
    <mergeCell ref="I4737:I4738"/>
    <mergeCell ref="B4735:B4736"/>
    <mergeCell ref="C4735:C4736"/>
    <mergeCell ref="E4735:E4736"/>
    <mergeCell ref="F4735:F4736"/>
    <mergeCell ref="G4735:G4736"/>
    <mergeCell ref="H4735:H4736"/>
    <mergeCell ref="K4731:K4732"/>
    <mergeCell ref="B4733:B4734"/>
    <mergeCell ref="C4733:C4734"/>
    <mergeCell ref="E4733:E4734"/>
    <mergeCell ref="F4733:F4734"/>
    <mergeCell ref="G4733:G4734"/>
    <mergeCell ref="H4733:H4734"/>
    <mergeCell ref="I4733:I4734"/>
    <mergeCell ref="J4733:J4734"/>
    <mergeCell ref="K4733:K4734"/>
    <mergeCell ref="J4729:J4730"/>
    <mergeCell ref="K4729:K4730"/>
    <mergeCell ref="B4731:B4732"/>
    <mergeCell ref="C4731:C4732"/>
    <mergeCell ref="E4731:E4732"/>
    <mergeCell ref="F4731:F4732"/>
    <mergeCell ref="G4731:G4732"/>
    <mergeCell ref="H4731:H4732"/>
    <mergeCell ref="I4731:I4732"/>
    <mergeCell ref="J4731:J4732"/>
    <mergeCell ref="I4727:I4728"/>
    <mergeCell ref="J4727:J4728"/>
    <mergeCell ref="K4727:K4728"/>
    <mergeCell ref="B4729:B4730"/>
    <mergeCell ref="C4729:C4730"/>
    <mergeCell ref="E4729:E4730"/>
    <mergeCell ref="F4729:F4730"/>
    <mergeCell ref="G4729:G4730"/>
    <mergeCell ref="H4729:H4730"/>
    <mergeCell ref="I4729:I4730"/>
    <mergeCell ref="B4727:B4728"/>
    <mergeCell ref="C4727:C4728"/>
    <mergeCell ref="E4727:E4728"/>
    <mergeCell ref="F4727:F4728"/>
    <mergeCell ref="G4727:G4728"/>
    <mergeCell ref="H4727:H4728"/>
    <mergeCell ref="K4723:K4724"/>
    <mergeCell ref="B4725:B4726"/>
    <mergeCell ref="C4725:C4726"/>
    <mergeCell ref="E4725:E4726"/>
    <mergeCell ref="F4725:F4726"/>
    <mergeCell ref="G4725:G4726"/>
    <mergeCell ref="H4725:H4726"/>
    <mergeCell ref="I4725:I4726"/>
    <mergeCell ref="J4725:J4726"/>
    <mergeCell ref="K4725:K4726"/>
    <mergeCell ref="J4721:J4722"/>
    <mergeCell ref="K4721:K4722"/>
    <mergeCell ref="B4723:B4724"/>
    <mergeCell ref="C4723:C4724"/>
    <mergeCell ref="E4723:E4724"/>
    <mergeCell ref="F4723:F4724"/>
    <mergeCell ref="G4723:G4724"/>
    <mergeCell ref="H4723:H4724"/>
    <mergeCell ref="I4723:I4724"/>
    <mergeCell ref="J4723:J4724"/>
    <mergeCell ref="I4719:I4720"/>
    <mergeCell ref="J4719:J4720"/>
    <mergeCell ref="K4719:K4720"/>
    <mergeCell ref="B4721:B4722"/>
    <mergeCell ref="C4721:C4722"/>
    <mergeCell ref="E4721:E4722"/>
    <mergeCell ref="F4721:F4722"/>
    <mergeCell ref="G4721:G4722"/>
    <mergeCell ref="H4721:H4722"/>
    <mergeCell ref="I4721:I4722"/>
    <mergeCell ref="B4719:B4720"/>
    <mergeCell ref="C4719:C4720"/>
    <mergeCell ref="E4719:E4720"/>
    <mergeCell ref="F4719:F4720"/>
    <mergeCell ref="G4719:G4720"/>
    <mergeCell ref="H4719:H4720"/>
    <mergeCell ref="K4715:K4716"/>
    <mergeCell ref="B4717:B4718"/>
    <mergeCell ref="C4717:C4718"/>
    <mergeCell ref="E4717:E4718"/>
    <mergeCell ref="F4717:F4718"/>
    <mergeCell ref="G4717:G4718"/>
    <mergeCell ref="H4717:H4718"/>
    <mergeCell ref="I4717:I4718"/>
    <mergeCell ref="J4717:J4718"/>
    <mergeCell ref="K4717:K4718"/>
    <mergeCell ref="J4713:J4714"/>
    <mergeCell ref="K4713:K4714"/>
    <mergeCell ref="B4715:B4716"/>
    <mergeCell ref="C4715:C4716"/>
    <mergeCell ref="E4715:E4716"/>
    <mergeCell ref="F4715:F4716"/>
    <mergeCell ref="G4715:G4716"/>
    <mergeCell ref="H4715:H4716"/>
    <mergeCell ref="I4715:I4716"/>
    <mergeCell ref="J4715:J4716"/>
    <mergeCell ref="I4711:I4712"/>
    <mergeCell ref="J4711:J4712"/>
    <mergeCell ref="K4711:K4712"/>
    <mergeCell ref="B4713:B4714"/>
    <mergeCell ref="C4713:C4714"/>
    <mergeCell ref="E4713:E4714"/>
    <mergeCell ref="F4713:F4714"/>
    <mergeCell ref="G4713:G4714"/>
    <mergeCell ref="H4713:H4714"/>
    <mergeCell ref="I4713:I4714"/>
    <mergeCell ref="B4711:B4712"/>
    <mergeCell ref="C4711:C4712"/>
    <mergeCell ref="E4711:E4712"/>
    <mergeCell ref="F4711:F4712"/>
    <mergeCell ref="G4711:G4712"/>
    <mergeCell ref="H4711:H4712"/>
    <mergeCell ref="K4707:K4708"/>
    <mergeCell ref="B4709:B4710"/>
    <mergeCell ref="C4709:C4710"/>
    <mergeCell ref="E4709:E4710"/>
    <mergeCell ref="F4709:F4710"/>
    <mergeCell ref="G4709:G4710"/>
    <mergeCell ref="H4709:H4710"/>
    <mergeCell ref="I4709:I4710"/>
    <mergeCell ref="J4709:J4710"/>
    <mergeCell ref="K4709:K4710"/>
    <mergeCell ref="J4705:J4706"/>
    <mergeCell ref="K4705:K4706"/>
    <mergeCell ref="B4707:B4708"/>
    <mergeCell ref="C4707:C4708"/>
    <mergeCell ref="E4707:E4708"/>
    <mergeCell ref="F4707:F4708"/>
    <mergeCell ref="G4707:G4708"/>
    <mergeCell ref="H4707:H4708"/>
    <mergeCell ref="I4707:I4708"/>
    <mergeCell ref="J4707:J4708"/>
    <mergeCell ref="I4703:I4704"/>
    <mergeCell ref="J4703:J4704"/>
    <mergeCell ref="K4703:K4704"/>
    <mergeCell ref="B4705:B4706"/>
    <mergeCell ref="C4705:C4706"/>
    <mergeCell ref="E4705:E4706"/>
    <mergeCell ref="F4705:F4706"/>
    <mergeCell ref="G4705:G4706"/>
    <mergeCell ref="H4705:H4706"/>
    <mergeCell ref="I4705:I4706"/>
    <mergeCell ref="B4703:B4704"/>
    <mergeCell ref="C4703:C4704"/>
    <mergeCell ref="E4703:E4704"/>
    <mergeCell ref="F4703:F4704"/>
    <mergeCell ref="G4703:G4704"/>
    <mergeCell ref="H4703:H4704"/>
    <mergeCell ref="K4699:K4700"/>
    <mergeCell ref="B4701:B4702"/>
    <mergeCell ref="C4701:C4702"/>
    <mergeCell ref="E4701:E4702"/>
    <mergeCell ref="F4701:F4702"/>
    <mergeCell ref="G4701:G4702"/>
    <mergeCell ref="H4701:H4702"/>
    <mergeCell ref="I4701:I4702"/>
    <mergeCell ref="J4701:J4702"/>
    <mergeCell ref="K4701:K4702"/>
    <mergeCell ref="J4697:J4698"/>
    <mergeCell ref="K4697:K4698"/>
    <mergeCell ref="B4699:B4700"/>
    <mergeCell ref="C4699:C4700"/>
    <mergeCell ref="E4699:E4700"/>
    <mergeCell ref="F4699:F4700"/>
    <mergeCell ref="G4699:G4700"/>
    <mergeCell ref="H4699:H4700"/>
    <mergeCell ref="I4699:I4700"/>
    <mergeCell ref="J4699:J4700"/>
    <mergeCell ref="I4695:I4696"/>
    <mergeCell ref="J4695:J4696"/>
    <mergeCell ref="K4695:K4696"/>
    <mergeCell ref="B4697:B4698"/>
    <mergeCell ref="C4697:C4698"/>
    <mergeCell ref="E4697:E4698"/>
    <mergeCell ref="F4697:F4698"/>
    <mergeCell ref="G4697:G4698"/>
    <mergeCell ref="H4697:H4698"/>
    <mergeCell ref="I4697:I4698"/>
    <mergeCell ref="B4695:B4696"/>
    <mergeCell ref="C4695:C4696"/>
    <mergeCell ref="E4695:E4696"/>
    <mergeCell ref="F4695:F4696"/>
    <mergeCell ref="G4695:G4696"/>
    <mergeCell ref="H4695:H4696"/>
    <mergeCell ref="K4691:K4692"/>
    <mergeCell ref="B4693:B4694"/>
    <mergeCell ref="C4693:C4694"/>
    <mergeCell ref="E4693:E4694"/>
    <mergeCell ref="F4693:F4694"/>
    <mergeCell ref="G4693:G4694"/>
    <mergeCell ref="H4693:H4694"/>
    <mergeCell ref="I4693:I4694"/>
    <mergeCell ref="J4693:J4694"/>
    <mergeCell ref="K4693:K4694"/>
    <mergeCell ref="J4689:J4690"/>
    <mergeCell ref="K4689:K4690"/>
    <mergeCell ref="B4691:B4692"/>
    <mergeCell ref="C4691:C4692"/>
    <mergeCell ref="E4691:E4692"/>
    <mergeCell ref="F4691:F4692"/>
    <mergeCell ref="G4691:G4692"/>
    <mergeCell ref="H4691:H4692"/>
    <mergeCell ref="I4691:I4692"/>
    <mergeCell ref="J4691:J4692"/>
    <mergeCell ref="I4687:I4688"/>
    <mergeCell ref="J4687:J4688"/>
    <mergeCell ref="K4687:K4688"/>
    <mergeCell ref="B4689:B4690"/>
    <mergeCell ref="C4689:C4690"/>
    <mergeCell ref="E4689:E4690"/>
    <mergeCell ref="F4689:F4690"/>
    <mergeCell ref="G4689:G4690"/>
    <mergeCell ref="H4689:H4690"/>
    <mergeCell ref="I4689:I4690"/>
    <mergeCell ref="B4687:B4688"/>
    <mergeCell ref="C4687:C4688"/>
    <mergeCell ref="E4687:E4688"/>
    <mergeCell ref="F4687:F4688"/>
    <mergeCell ref="G4687:G4688"/>
    <mergeCell ref="H4687:H4688"/>
    <mergeCell ref="K4683:K4684"/>
    <mergeCell ref="B4685:B4686"/>
    <mergeCell ref="C4685:C4686"/>
    <mergeCell ref="E4685:E4686"/>
    <mergeCell ref="F4685:F4686"/>
    <mergeCell ref="G4685:G4686"/>
    <mergeCell ref="H4685:H4686"/>
    <mergeCell ref="I4685:I4686"/>
    <mergeCell ref="J4685:J4686"/>
    <mergeCell ref="K4685:K4686"/>
    <mergeCell ref="J4681:J4682"/>
    <mergeCell ref="K4681:K4682"/>
    <mergeCell ref="B4683:B4684"/>
    <mergeCell ref="C4683:C4684"/>
    <mergeCell ref="E4683:E4684"/>
    <mergeCell ref="F4683:F4684"/>
    <mergeCell ref="G4683:G4684"/>
    <mergeCell ref="H4683:H4684"/>
    <mergeCell ref="I4683:I4684"/>
    <mergeCell ref="J4683:J4684"/>
    <mergeCell ref="I4679:I4680"/>
    <mergeCell ref="J4679:J4680"/>
    <mergeCell ref="K4679:K4680"/>
    <mergeCell ref="B4681:B4682"/>
    <mergeCell ref="C4681:C4682"/>
    <mergeCell ref="E4681:E4682"/>
    <mergeCell ref="F4681:F4682"/>
    <mergeCell ref="G4681:G4682"/>
    <mergeCell ref="H4681:H4682"/>
    <mergeCell ref="I4681:I4682"/>
    <mergeCell ref="B4679:B4680"/>
    <mergeCell ref="C4679:C4680"/>
    <mergeCell ref="E4679:E4680"/>
    <mergeCell ref="F4679:F4680"/>
    <mergeCell ref="G4679:G4680"/>
    <mergeCell ref="H4679:H4680"/>
    <mergeCell ref="K4675:K4676"/>
    <mergeCell ref="B4677:B4678"/>
    <mergeCell ref="C4677:C4678"/>
    <mergeCell ref="E4677:E4678"/>
    <mergeCell ref="F4677:F4678"/>
    <mergeCell ref="G4677:G4678"/>
    <mergeCell ref="H4677:H4678"/>
    <mergeCell ref="I4677:I4678"/>
    <mergeCell ref="J4677:J4678"/>
    <mergeCell ref="K4677:K4678"/>
    <mergeCell ref="J4673:J4674"/>
    <mergeCell ref="K4673:K4674"/>
    <mergeCell ref="B4675:B4676"/>
    <mergeCell ref="C4675:C4676"/>
    <mergeCell ref="E4675:E4676"/>
    <mergeCell ref="F4675:F4676"/>
    <mergeCell ref="G4675:G4676"/>
    <mergeCell ref="H4675:H4676"/>
    <mergeCell ref="I4675:I4676"/>
    <mergeCell ref="J4675:J4676"/>
    <mergeCell ref="I4671:I4672"/>
    <mergeCell ref="J4671:J4672"/>
    <mergeCell ref="K4671:K4672"/>
    <mergeCell ref="B4673:B4674"/>
    <mergeCell ref="C4673:C4674"/>
    <mergeCell ref="E4673:E4674"/>
    <mergeCell ref="F4673:F4674"/>
    <mergeCell ref="G4673:G4674"/>
    <mergeCell ref="H4673:H4674"/>
    <mergeCell ref="I4673:I4674"/>
    <mergeCell ref="B4671:B4672"/>
    <mergeCell ref="C4671:C4672"/>
    <mergeCell ref="E4671:E4672"/>
    <mergeCell ref="F4671:F4672"/>
    <mergeCell ref="G4671:G4672"/>
    <mergeCell ref="H4671:H4672"/>
    <mergeCell ref="K4667:K4668"/>
    <mergeCell ref="B4669:B4670"/>
    <mergeCell ref="C4669:C4670"/>
    <mergeCell ref="E4669:E4670"/>
    <mergeCell ref="F4669:F4670"/>
    <mergeCell ref="G4669:G4670"/>
    <mergeCell ref="H4669:H4670"/>
    <mergeCell ref="I4669:I4670"/>
    <mergeCell ref="J4669:J4670"/>
    <mergeCell ref="K4669:K4670"/>
    <mergeCell ref="J4665:J4666"/>
    <mergeCell ref="K4665:K4666"/>
    <mergeCell ref="B4667:B4668"/>
    <mergeCell ref="C4667:C4668"/>
    <mergeCell ref="E4667:E4668"/>
    <mergeCell ref="F4667:F4668"/>
    <mergeCell ref="G4667:G4668"/>
    <mergeCell ref="H4667:H4668"/>
    <mergeCell ref="I4667:I4668"/>
    <mergeCell ref="J4667:J4668"/>
    <mergeCell ref="I4663:I4664"/>
    <mergeCell ref="J4663:J4664"/>
    <mergeCell ref="K4663:K4664"/>
    <mergeCell ref="B4665:B4666"/>
    <mergeCell ref="C4665:C4666"/>
    <mergeCell ref="E4665:E4666"/>
    <mergeCell ref="F4665:F4666"/>
    <mergeCell ref="G4665:G4666"/>
    <mergeCell ref="H4665:H4666"/>
    <mergeCell ref="I4665:I4666"/>
    <mergeCell ref="B4663:B4664"/>
    <mergeCell ref="C4663:C4664"/>
    <mergeCell ref="E4663:E4664"/>
    <mergeCell ref="F4663:F4664"/>
    <mergeCell ref="G4663:G4664"/>
    <mergeCell ref="H4663:H4664"/>
    <mergeCell ref="K4659:K4660"/>
    <mergeCell ref="B4661:B4662"/>
    <mergeCell ref="C4661:C4662"/>
    <mergeCell ref="E4661:E4662"/>
    <mergeCell ref="F4661:F4662"/>
    <mergeCell ref="G4661:G4662"/>
    <mergeCell ref="H4661:H4662"/>
    <mergeCell ref="I4661:I4662"/>
    <mergeCell ref="J4661:J4662"/>
    <mergeCell ref="K4661:K4662"/>
    <mergeCell ref="J4657:J4658"/>
    <mergeCell ref="K4657:K4658"/>
    <mergeCell ref="B4659:B4660"/>
    <mergeCell ref="C4659:C4660"/>
    <mergeCell ref="E4659:E4660"/>
    <mergeCell ref="F4659:F4660"/>
    <mergeCell ref="G4659:G4660"/>
    <mergeCell ref="H4659:H4660"/>
    <mergeCell ref="I4659:I4660"/>
    <mergeCell ref="J4659:J4660"/>
    <mergeCell ref="I4655:I4656"/>
    <mergeCell ref="J4655:J4656"/>
    <mergeCell ref="K4655:K4656"/>
    <mergeCell ref="B4657:B4658"/>
    <mergeCell ref="C4657:C4658"/>
    <mergeCell ref="E4657:E4658"/>
    <mergeCell ref="F4657:F4658"/>
    <mergeCell ref="G4657:G4658"/>
    <mergeCell ref="H4657:H4658"/>
    <mergeCell ref="I4657:I4658"/>
    <mergeCell ref="B4655:B4656"/>
    <mergeCell ref="C4655:C4656"/>
    <mergeCell ref="E4655:E4656"/>
    <mergeCell ref="F4655:F4656"/>
    <mergeCell ref="G4655:G4656"/>
    <mergeCell ref="H4655:H4656"/>
    <mergeCell ref="K4651:K4652"/>
    <mergeCell ref="B4653:B4654"/>
    <mergeCell ref="C4653:C4654"/>
    <mergeCell ref="E4653:E4654"/>
    <mergeCell ref="F4653:F4654"/>
    <mergeCell ref="G4653:G4654"/>
    <mergeCell ref="H4653:H4654"/>
    <mergeCell ref="I4653:I4654"/>
    <mergeCell ref="J4653:J4654"/>
    <mergeCell ref="K4653:K4654"/>
    <mergeCell ref="J4649:J4650"/>
    <mergeCell ref="K4649:K4650"/>
    <mergeCell ref="B4651:B4652"/>
    <mergeCell ref="C4651:C4652"/>
    <mergeCell ref="E4651:E4652"/>
    <mergeCell ref="F4651:F4652"/>
    <mergeCell ref="G4651:G4652"/>
    <mergeCell ref="H4651:H4652"/>
    <mergeCell ref="I4651:I4652"/>
    <mergeCell ref="J4651:J4652"/>
    <mergeCell ref="I4647:I4648"/>
    <mergeCell ref="J4647:J4648"/>
    <mergeCell ref="K4647:K4648"/>
    <mergeCell ref="B4649:B4650"/>
    <mergeCell ref="C4649:C4650"/>
    <mergeCell ref="E4649:E4650"/>
    <mergeCell ref="F4649:F4650"/>
    <mergeCell ref="G4649:G4650"/>
    <mergeCell ref="H4649:H4650"/>
    <mergeCell ref="I4649:I4650"/>
    <mergeCell ref="B4647:B4648"/>
    <mergeCell ref="C4647:C4648"/>
    <mergeCell ref="E4647:E4648"/>
    <mergeCell ref="F4647:F4648"/>
    <mergeCell ref="G4647:G4648"/>
    <mergeCell ref="H4647:H4648"/>
    <mergeCell ref="K4643:K4644"/>
    <mergeCell ref="B4645:B4646"/>
    <mergeCell ref="C4645:C4646"/>
    <mergeCell ref="E4645:E4646"/>
    <mergeCell ref="F4645:F4646"/>
    <mergeCell ref="G4645:G4646"/>
    <mergeCell ref="H4645:H4646"/>
    <mergeCell ref="I4645:I4646"/>
    <mergeCell ref="J4645:J4646"/>
    <mergeCell ref="K4645:K4646"/>
    <mergeCell ref="J4641:J4642"/>
    <mergeCell ref="K4641:K4642"/>
    <mergeCell ref="B4643:B4644"/>
    <mergeCell ref="C4643:C4644"/>
    <mergeCell ref="E4643:E4644"/>
    <mergeCell ref="F4643:F4644"/>
    <mergeCell ref="G4643:G4644"/>
    <mergeCell ref="H4643:H4644"/>
    <mergeCell ref="I4643:I4644"/>
    <mergeCell ref="J4643:J4644"/>
    <mergeCell ref="I4639:I4640"/>
    <mergeCell ref="J4639:J4640"/>
    <mergeCell ref="K4639:K4640"/>
    <mergeCell ref="B4641:B4642"/>
    <mergeCell ref="C4641:C4642"/>
    <mergeCell ref="E4641:E4642"/>
    <mergeCell ref="F4641:F4642"/>
    <mergeCell ref="G4641:G4642"/>
    <mergeCell ref="H4641:H4642"/>
    <mergeCell ref="I4641:I4642"/>
    <mergeCell ref="B4639:B4640"/>
    <mergeCell ref="C4639:C4640"/>
    <mergeCell ref="E4639:E4640"/>
    <mergeCell ref="F4639:F4640"/>
    <mergeCell ref="G4639:G4640"/>
    <mergeCell ref="H4639:H4640"/>
    <mergeCell ref="K4635:K4636"/>
    <mergeCell ref="B4637:B4638"/>
    <mergeCell ref="C4637:C4638"/>
    <mergeCell ref="E4637:E4638"/>
    <mergeCell ref="F4637:F4638"/>
    <mergeCell ref="G4637:G4638"/>
    <mergeCell ref="H4637:H4638"/>
    <mergeCell ref="I4637:I4638"/>
    <mergeCell ref="J4637:J4638"/>
    <mergeCell ref="K4637:K4638"/>
    <mergeCell ref="J4633:J4634"/>
    <mergeCell ref="K4633:K4634"/>
    <mergeCell ref="B4635:B4636"/>
    <mergeCell ref="C4635:C4636"/>
    <mergeCell ref="E4635:E4636"/>
    <mergeCell ref="F4635:F4636"/>
    <mergeCell ref="G4635:G4636"/>
    <mergeCell ref="H4635:H4636"/>
    <mergeCell ref="I4635:I4636"/>
    <mergeCell ref="J4635:J4636"/>
    <mergeCell ref="I4631:I4632"/>
    <mergeCell ref="J4631:J4632"/>
    <mergeCell ref="K4631:K4632"/>
    <mergeCell ref="B4633:B4634"/>
    <mergeCell ref="C4633:C4634"/>
    <mergeCell ref="E4633:E4634"/>
    <mergeCell ref="F4633:F4634"/>
    <mergeCell ref="G4633:G4634"/>
    <mergeCell ref="H4633:H4634"/>
    <mergeCell ref="I4633:I4634"/>
    <mergeCell ref="B4631:B4632"/>
    <mergeCell ref="C4631:C4632"/>
    <mergeCell ref="E4631:E4632"/>
    <mergeCell ref="F4631:F4632"/>
    <mergeCell ref="G4631:G4632"/>
    <mergeCell ref="H4631:H4632"/>
    <mergeCell ref="K4627:K4628"/>
    <mergeCell ref="B4629:B4630"/>
    <mergeCell ref="C4629:C4630"/>
    <mergeCell ref="E4629:E4630"/>
    <mergeCell ref="F4629:F4630"/>
    <mergeCell ref="G4629:G4630"/>
    <mergeCell ref="H4629:H4630"/>
    <mergeCell ref="I4629:I4630"/>
    <mergeCell ref="J4629:J4630"/>
    <mergeCell ref="K4629:K4630"/>
    <mergeCell ref="J4625:J4626"/>
    <mergeCell ref="K4625:K4626"/>
    <mergeCell ref="B4627:B4628"/>
    <mergeCell ref="C4627:C4628"/>
    <mergeCell ref="E4627:E4628"/>
    <mergeCell ref="F4627:F4628"/>
    <mergeCell ref="G4627:G4628"/>
    <mergeCell ref="H4627:H4628"/>
    <mergeCell ref="I4627:I4628"/>
    <mergeCell ref="J4627:J4628"/>
    <mergeCell ref="I4623:I4624"/>
    <mergeCell ref="J4623:J4624"/>
    <mergeCell ref="K4623:K4624"/>
    <mergeCell ref="B4625:B4626"/>
    <mergeCell ref="C4625:C4626"/>
    <mergeCell ref="E4625:E4626"/>
    <mergeCell ref="F4625:F4626"/>
    <mergeCell ref="G4625:G4626"/>
    <mergeCell ref="H4625:H4626"/>
    <mergeCell ref="I4625:I4626"/>
    <mergeCell ref="B4623:B4624"/>
    <mergeCell ref="C4623:C4624"/>
    <mergeCell ref="E4623:E4624"/>
    <mergeCell ref="F4623:F4624"/>
    <mergeCell ref="G4623:G4624"/>
    <mergeCell ref="H4623:H4624"/>
    <mergeCell ref="K4619:K4620"/>
    <mergeCell ref="B4621:B4622"/>
    <mergeCell ref="C4621:C4622"/>
    <mergeCell ref="E4621:E4622"/>
    <mergeCell ref="F4621:F4622"/>
    <mergeCell ref="G4621:G4622"/>
    <mergeCell ref="H4621:H4622"/>
    <mergeCell ref="I4621:I4622"/>
    <mergeCell ref="J4621:J4622"/>
    <mergeCell ref="K4621:K4622"/>
    <mergeCell ref="J4617:J4618"/>
    <mergeCell ref="K4617:K4618"/>
    <mergeCell ref="B4619:B4620"/>
    <mergeCell ref="C4619:C4620"/>
    <mergeCell ref="E4619:E4620"/>
    <mergeCell ref="F4619:F4620"/>
    <mergeCell ref="G4619:G4620"/>
    <mergeCell ref="H4619:H4620"/>
    <mergeCell ref="I4619:I4620"/>
    <mergeCell ref="J4619:J4620"/>
    <mergeCell ref="I4615:I4616"/>
    <mergeCell ref="J4615:J4616"/>
    <mergeCell ref="K4615:K4616"/>
    <mergeCell ref="B4617:B4618"/>
    <mergeCell ref="C4617:C4618"/>
    <mergeCell ref="E4617:E4618"/>
    <mergeCell ref="F4617:F4618"/>
    <mergeCell ref="G4617:G4618"/>
    <mergeCell ref="H4617:H4618"/>
    <mergeCell ref="I4617:I4618"/>
    <mergeCell ref="B4615:B4616"/>
    <mergeCell ref="C4615:C4616"/>
    <mergeCell ref="E4615:E4616"/>
    <mergeCell ref="F4615:F4616"/>
    <mergeCell ref="G4615:G4616"/>
    <mergeCell ref="H4615:H4616"/>
    <mergeCell ref="K4611:K4612"/>
    <mergeCell ref="B4613:B4614"/>
    <mergeCell ref="C4613:C4614"/>
    <mergeCell ref="E4613:E4614"/>
    <mergeCell ref="F4613:F4614"/>
    <mergeCell ref="G4613:G4614"/>
    <mergeCell ref="H4613:H4614"/>
    <mergeCell ref="I4613:I4614"/>
    <mergeCell ref="J4613:J4614"/>
    <mergeCell ref="K4613:K4614"/>
    <mergeCell ref="J4609:J4610"/>
    <mergeCell ref="K4609:K4610"/>
    <mergeCell ref="B4611:B4612"/>
    <mergeCell ref="C4611:C4612"/>
    <mergeCell ref="E4611:E4612"/>
    <mergeCell ref="F4611:F4612"/>
    <mergeCell ref="G4611:G4612"/>
    <mergeCell ref="H4611:H4612"/>
    <mergeCell ref="I4611:I4612"/>
    <mergeCell ref="J4611:J4612"/>
    <mergeCell ref="I4607:I4608"/>
    <mergeCell ref="J4607:J4608"/>
    <mergeCell ref="K4607:K4608"/>
    <mergeCell ref="B4609:B4610"/>
    <mergeCell ref="C4609:C4610"/>
    <mergeCell ref="E4609:E4610"/>
    <mergeCell ref="F4609:F4610"/>
    <mergeCell ref="G4609:G4610"/>
    <mergeCell ref="H4609:H4610"/>
    <mergeCell ref="I4609:I4610"/>
    <mergeCell ref="B4607:B4608"/>
    <mergeCell ref="C4607:C4608"/>
    <mergeCell ref="E4607:E4608"/>
    <mergeCell ref="F4607:F4608"/>
    <mergeCell ref="G4607:G4608"/>
    <mergeCell ref="H4607:H4608"/>
    <mergeCell ref="K4603:K4604"/>
    <mergeCell ref="B4605:B4606"/>
    <mergeCell ref="C4605:C4606"/>
    <mergeCell ref="E4605:E4606"/>
    <mergeCell ref="F4605:F4606"/>
    <mergeCell ref="G4605:G4606"/>
    <mergeCell ref="H4605:H4606"/>
    <mergeCell ref="I4605:I4606"/>
    <mergeCell ref="J4605:J4606"/>
    <mergeCell ref="K4605:K4606"/>
    <mergeCell ref="J4601:J4602"/>
    <mergeCell ref="K4601:K4602"/>
    <mergeCell ref="B4603:B4604"/>
    <mergeCell ref="C4603:C4604"/>
    <mergeCell ref="E4603:E4604"/>
    <mergeCell ref="F4603:F4604"/>
    <mergeCell ref="G4603:G4604"/>
    <mergeCell ref="H4603:H4604"/>
    <mergeCell ref="I4603:I4604"/>
    <mergeCell ref="J4603:J4604"/>
    <mergeCell ref="I4599:I4600"/>
    <mergeCell ref="J4599:J4600"/>
    <mergeCell ref="K4599:K4600"/>
    <mergeCell ref="B4601:B4602"/>
    <mergeCell ref="C4601:C4602"/>
    <mergeCell ref="E4601:E4602"/>
    <mergeCell ref="F4601:F4602"/>
    <mergeCell ref="G4601:G4602"/>
    <mergeCell ref="H4601:H4602"/>
    <mergeCell ref="I4601:I4602"/>
    <mergeCell ref="B4599:B4600"/>
    <mergeCell ref="C4599:C4600"/>
    <mergeCell ref="E4599:E4600"/>
    <mergeCell ref="F4599:F4600"/>
    <mergeCell ref="G4599:G4600"/>
    <mergeCell ref="H4599:H4600"/>
    <mergeCell ref="K4595:K4596"/>
    <mergeCell ref="B4597:B4598"/>
    <mergeCell ref="C4597:C4598"/>
    <mergeCell ref="E4597:E4598"/>
    <mergeCell ref="F4597:F4598"/>
    <mergeCell ref="G4597:G4598"/>
    <mergeCell ref="H4597:H4598"/>
    <mergeCell ref="I4597:I4598"/>
    <mergeCell ref="J4597:J4598"/>
    <mergeCell ref="K4597:K4598"/>
    <mergeCell ref="J4593:J4594"/>
    <mergeCell ref="K4593:K4594"/>
    <mergeCell ref="B4595:B4596"/>
    <mergeCell ref="C4595:C4596"/>
    <mergeCell ref="E4595:E4596"/>
    <mergeCell ref="F4595:F4596"/>
    <mergeCell ref="G4595:G4596"/>
    <mergeCell ref="H4595:H4596"/>
    <mergeCell ref="I4595:I4596"/>
    <mergeCell ref="J4595:J4596"/>
    <mergeCell ref="I4591:I4592"/>
    <mergeCell ref="J4591:J4592"/>
    <mergeCell ref="K4591:K4592"/>
    <mergeCell ref="B4593:B4594"/>
    <mergeCell ref="C4593:C4594"/>
    <mergeCell ref="E4593:E4594"/>
    <mergeCell ref="F4593:F4594"/>
    <mergeCell ref="G4593:G4594"/>
    <mergeCell ref="H4593:H4594"/>
    <mergeCell ref="I4593:I4594"/>
    <mergeCell ref="B4591:B4592"/>
    <mergeCell ref="C4591:C4592"/>
    <mergeCell ref="E4591:E4592"/>
    <mergeCell ref="F4591:F4592"/>
    <mergeCell ref="G4591:G4592"/>
    <mergeCell ref="H4591:H4592"/>
    <mergeCell ref="K4587:K4588"/>
    <mergeCell ref="B4589:B4590"/>
    <mergeCell ref="C4589:C4590"/>
    <mergeCell ref="E4589:E4590"/>
    <mergeCell ref="F4589:F4590"/>
    <mergeCell ref="G4589:G4590"/>
    <mergeCell ref="H4589:H4590"/>
    <mergeCell ref="I4589:I4590"/>
    <mergeCell ref="J4589:J4590"/>
    <mergeCell ref="K4589:K4590"/>
    <mergeCell ref="J4585:J4586"/>
    <mergeCell ref="K4585:K4586"/>
    <mergeCell ref="B4587:B4588"/>
    <mergeCell ref="C4587:C4588"/>
    <mergeCell ref="E4587:E4588"/>
    <mergeCell ref="F4587:F4588"/>
    <mergeCell ref="G4587:G4588"/>
    <mergeCell ref="H4587:H4588"/>
    <mergeCell ref="I4587:I4588"/>
    <mergeCell ref="J4587:J4588"/>
    <mergeCell ref="I4583:I4584"/>
    <mergeCell ref="J4583:J4584"/>
    <mergeCell ref="K4583:K4584"/>
    <mergeCell ref="B4585:B4586"/>
    <mergeCell ref="C4585:C4586"/>
    <mergeCell ref="E4585:E4586"/>
    <mergeCell ref="F4585:F4586"/>
    <mergeCell ref="G4585:G4586"/>
    <mergeCell ref="H4585:H4586"/>
    <mergeCell ref="I4585:I4586"/>
    <mergeCell ref="B4583:B4584"/>
    <mergeCell ref="C4583:C4584"/>
    <mergeCell ref="E4583:E4584"/>
    <mergeCell ref="F4583:F4584"/>
    <mergeCell ref="G4583:G4584"/>
    <mergeCell ref="H4583:H4584"/>
    <mergeCell ref="K4579:K4580"/>
    <mergeCell ref="B4581:B4582"/>
    <mergeCell ref="C4581:C4582"/>
    <mergeCell ref="E4581:E4582"/>
    <mergeCell ref="F4581:F4582"/>
    <mergeCell ref="G4581:G4582"/>
    <mergeCell ref="H4581:H4582"/>
    <mergeCell ref="I4581:I4582"/>
    <mergeCell ref="J4581:J4582"/>
    <mergeCell ref="K4581:K4582"/>
    <mergeCell ref="J4577:J4578"/>
    <mergeCell ref="K4577:K4578"/>
    <mergeCell ref="B4579:B4580"/>
    <mergeCell ref="C4579:C4580"/>
    <mergeCell ref="E4579:E4580"/>
    <mergeCell ref="F4579:F4580"/>
    <mergeCell ref="G4579:G4580"/>
    <mergeCell ref="H4579:H4580"/>
    <mergeCell ref="I4579:I4580"/>
    <mergeCell ref="J4579:J4580"/>
    <mergeCell ref="I4575:I4576"/>
    <mergeCell ref="J4575:J4576"/>
    <mergeCell ref="K4575:K4576"/>
    <mergeCell ref="B4577:B4578"/>
    <mergeCell ref="C4577:C4578"/>
    <mergeCell ref="E4577:E4578"/>
    <mergeCell ref="F4577:F4578"/>
    <mergeCell ref="G4577:G4578"/>
    <mergeCell ref="H4577:H4578"/>
    <mergeCell ref="I4577:I4578"/>
    <mergeCell ref="B4575:B4576"/>
    <mergeCell ref="C4575:C4576"/>
    <mergeCell ref="E4575:E4576"/>
    <mergeCell ref="F4575:F4576"/>
    <mergeCell ref="G4575:G4576"/>
    <mergeCell ref="H4575:H4576"/>
    <mergeCell ref="K4571:K4572"/>
    <mergeCell ref="B4573:B4574"/>
    <mergeCell ref="C4573:C4574"/>
    <mergeCell ref="E4573:E4574"/>
    <mergeCell ref="F4573:F4574"/>
    <mergeCell ref="G4573:G4574"/>
    <mergeCell ref="H4573:H4574"/>
    <mergeCell ref="I4573:I4574"/>
    <mergeCell ref="J4573:J4574"/>
    <mergeCell ref="K4573:K4574"/>
    <mergeCell ref="J4569:J4570"/>
    <mergeCell ref="K4569:K4570"/>
    <mergeCell ref="B4571:B4572"/>
    <mergeCell ref="C4571:C4572"/>
    <mergeCell ref="E4571:E4572"/>
    <mergeCell ref="F4571:F4572"/>
    <mergeCell ref="G4571:G4572"/>
    <mergeCell ref="H4571:H4572"/>
    <mergeCell ref="I4571:I4572"/>
    <mergeCell ref="J4571:J4572"/>
    <mergeCell ref="I4567:I4568"/>
    <mergeCell ref="J4567:J4568"/>
    <mergeCell ref="K4567:K4568"/>
    <mergeCell ref="B4569:B4570"/>
    <mergeCell ref="C4569:C4570"/>
    <mergeCell ref="E4569:E4570"/>
    <mergeCell ref="F4569:F4570"/>
    <mergeCell ref="G4569:G4570"/>
    <mergeCell ref="H4569:H4570"/>
    <mergeCell ref="I4569:I4570"/>
    <mergeCell ref="B4567:B4568"/>
    <mergeCell ref="C4567:C4568"/>
    <mergeCell ref="E4567:E4568"/>
    <mergeCell ref="F4567:F4568"/>
    <mergeCell ref="G4567:G4568"/>
    <mergeCell ref="H4567:H4568"/>
    <mergeCell ref="K4563:K4564"/>
    <mergeCell ref="B4565:B4566"/>
    <mergeCell ref="C4565:C4566"/>
    <mergeCell ref="E4565:E4566"/>
    <mergeCell ref="F4565:F4566"/>
    <mergeCell ref="G4565:G4566"/>
    <mergeCell ref="H4565:H4566"/>
    <mergeCell ref="I4565:I4566"/>
    <mergeCell ref="J4565:J4566"/>
    <mergeCell ref="K4565:K4566"/>
    <mergeCell ref="J4561:J4562"/>
    <mergeCell ref="K4561:K4562"/>
    <mergeCell ref="B4563:B4564"/>
    <mergeCell ref="C4563:C4564"/>
    <mergeCell ref="E4563:E4564"/>
    <mergeCell ref="F4563:F4564"/>
    <mergeCell ref="G4563:G4564"/>
    <mergeCell ref="H4563:H4564"/>
    <mergeCell ref="I4563:I4564"/>
    <mergeCell ref="J4563:J4564"/>
    <mergeCell ref="I4559:I4560"/>
    <mergeCell ref="J4559:J4560"/>
    <mergeCell ref="K4559:K4560"/>
    <mergeCell ref="B4561:B4562"/>
    <mergeCell ref="C4561:C4562"/>
    <mergeCell ref="E4561:E4562"/>
    <mergeCell ref="F4561:F4562"/>
    <mergeCell ref="G4561:G4562"/>
    <mergeCell ref="H4561:H4562"/>
    <mergeCell ref="I4561:I4562"/>
    <mergeCell ref="B4559:B4560"/>
    <mergeCell ref="C4559:C4560"/>
    <mergeCell ref="E4559:E4560"/>
    <mergeCell ref="F4559:F4560"/>
    <mergeCell ref="G4559:G4560"/>
    <mergeCell ref="H4559:H4560"/>
    <mergeCell ref="K4555:K4556"/>
    <mergeCell ref="B4557:B4558"/>
    <mergeCell ref="C4557:C4558"/>
    <mergeCell ref="E4557:E4558"/>
    <mergeCell ref="F4557:F4558"/>
    <mergeCell ref="G4557:G4558"/>
    <mergeCell ref="H4557:H4558"/>
    <mergeCell ref="I4557:I4558"/>
    <mergeCell ref="J4557:J4558"/>
    <mergeCell ref="K4557:K4558"/>
    <mergeCell ref="J4553:J4554"/>
    <mergeCell ref="K4553:K4554"/>
    <mergeCell ref="B4555:B4556"/>
    <mergeCell ref="C4555:C4556"/>
    <mergeCell ref="E4555:E4556"/>
    <mergeCell ref="F4555:F4556"/>
    <mergeCell ref="G4555:G4556"/>
    <mergeCell ref="H4555:H4556"/>
    <mergeCell ref="I4555:I4556"/>
    <mergeCell ref="J4555:J4556"/>
    <mergeCell ref="I4551:I4552"/>
    <mergeCell ref="J4551:J4552"/>
    <mergeCell ref="K4551:K4552"/>
    <mergeCell ref="B4553:B4554"/>
    <mergeCell ref="C4553:C4554"/>
    <mergeCell ref="E4553:E4554"/>
    <mergeCell ref="F4553:F4554"/>
    <mergeCell ref="G4553:G4554"/>
    <mergeCell ref="H4553:H4554"/>
    <mergeCell ref="I4553:I4554"/>
    <mergeCell ref="B4551:B4552"/>
    <mergeCell ref="C4551:C4552"/>
    <mergeCell ref="E4551:E4552"/>
    <mergeCell ref="F4551:F4552"/>
    <mergeCell ref="G4551:G4552"/>
    <mergeCell ref="H4551:H4552"/>
    <mergeCell ref="K4547:K4548"/>
    <mergeCell ref="B4549:B4550"/>
    <mergeCell ref="C4549:C4550"/>
    <mergeCell ref="E4549:E4550"/>
    <mergeCell ref="F4549:F4550"/>
    <mergeCell ref="G4549:G4550"/>
    <mergeCell ref="H4549:H4550"/>
    <mergeCell ref="I4549:I4550"/>
    <mergeCell ref="J4549:J4550"/>
    <mergeCell ref="K4549:K4550"/>
    <mergeCell ref="J4545:J4546"/>
    <mergeCell ref="K4545:K4546"/>
    <mergeCell ref="B4547:B4548"/>
    <mergeCell ref="C4547:C4548"/>
    <mergeCell ref="E4547:E4548"/>
    <mergeCell ref="F4547:F4548"/>
    <mergeCell ref="G4547:G4548"/>
    <mergeCell ref="H4547:H4548"/>
    <mergeCell ref="I4547:I4548"/>
    <mergeCell ref="J4547:J4548"/>
    <mergeCell ref="I4543:I4544"/>
    <mergeCell ref="J4543:J4544"/>
    <mergeCell ref="K4543:K4544"/>
    <mergeCell ref="B4545:B4546"/>
    <mergeCell ref="C4545:C4546"/>
    <mergeCell ref="E4545:E4546"/>
    <mergeCell ref="F4545:F4546"/>
    <mergeCell ref="G4545:G4546"/>
    <mergeCell ref="H4545:H4546"/>
    <mergeCell ref="I4545:I4546"/>
    <mergeCell ref="B4543:B4544"/>
    <mergeCell ref="C4543:C4544"/>
    <mergeCell ref="E4543:E4544"/>
    <mergeCell ref="F4543:F4544"/>
    <mergeCell ref="G4543:G4544"/>
    <mergeCell ref="H4543:H4544"/>
    <mergeCell ref="K4539:K4540"/>
    <mergeCell ref="B4541:B4542"/>
    <mergeCell ref="C4541:C4542"/>
    <mergeCell ref="E4541:E4542"/>
    <mergeCell ref="F4541:F4542"/>
    <mergeCell ref="G4541:G4542"/>
    <mergeCell ref="H4541:H4542"/>
    <mergeCell ref="I4541:I4542"/>
    <mergeCell ref="J4541:J4542"/>
    <mergeCell ref="K4541:K4542"/>
    <mergeCell ref="J4537:J4538"/>
    <mergeCell ref="K4537:K4538"/>
    <mergeCell ref="B4539:B4540"/>
    <mergeCell ref="C4539:C4540"/>
    <mergeCell ref="E4539:E4540"/>
    <mergeCell ref="F4539:F4540"/>
    <mergeCell ref="G4539:G4540"/>
    <mergeCell ref="H4539:H4540"/>
    <mergeCell ref="I4539:I4540"/>
    <mergeCell ref="J4539:J4540"/>
    <mergeCell ref="I4535:I4536"/>
    <mergeCell ref="J4535:J4536"/>
    <mergeCell ref="K4535:K4536"/>
    <mergeCell ref="B4537:B4538"/>
    <mergeCell ref="C4537:C4538"/>
    <mergeCell ref="E4537:E4538"/>
    <mergeCell ref="F4537:F4538"/>
    <mergeCell ref="G4537:G4538"/>
    <mergeCell ref="H4537:H4538"/>
    <mergeCell ref="I4537:I4538"/>
    <mergeCell ref="B4535:B4536"/>
    <mergeCell ref="C4535:C4536"/>
    <mergeCell ref="E4535:E4536"/>
    <mergeCell ref="F4535:F4536"/>
    <mergeCell ref="G4535:G4536"/>
    <mergeCell ref="H4535:H4536"/>
    <mergeCell ref="K4531:K4532"/>
    <mergeCell ref="B4533:B4534"/>
    <mergeCell ref="C4533:C4534"/>
    <mergeCell ref="E4533:E4534"/>
    <mergeCell ref="F4533:F4534"/>
    <mergeCell ref="G4533:G4534"/>
    <mergeCell ref="H4533:H4534"/>
    <mergeCell ref="I4533:I4534"/>
    <mergeCell ref="J4533:J4534"/>
    <mergeCell ref="K4533:K4534"/>
    <mergeCell ref="J4529:J4530"/>
    <mergeCell ref="K4529:K4530"/>
    <mergeCell ref="B4531:B4532"/>
    <mergeCell ref="C4531:C4532"/>
    <mergeCell ref="E4531:E4532"/>
    <mergeCell ref="F4531:F4532"/>
    <mergeCell ref="G4531:G4532"/>
    <mergeCell ref="H4531:H4532"/>
    <mergeCell ref="I4531:I4532"/>
    <mergeCell ref="J4531:J4532"/>
    <mergeCell ref="I4527:I4528"/>
    <mergeCell ref="J4527:J4528"/>
    <mergeCell ref="K4527:K4528"/>
    <mergeCell ref="B4529:B4530"/>
    <mergeCell ref="C4529:C4530"/>
    <mergeCell ref="E4529:E4530"/>
    <mergeCell ref="F4529:F4530"/>
    <mergeCell ref="G4529:G4530"/>
    <mergeCell ref="H4529:H4530"/>
    <mergeCell ref="I4529:I4530"/>
    <mergeCell ref="B4527:B4528"/>
    <mergeCell ref="C4527:C4528"/>
    <mergeCell ref="E4527:E4528"/>
    <mergeCell ref="F4527:F4528"/>
    <mergeCell ref="G4527:G4528"/>
    <mergeCell ref="H4527:H4528"/>
    <mergeCell ref="K4523:K4524"/>
    <mergeCell ref="B4525:B4526"/>
    <mergeCell ref="C4525:C4526"/>
    <mergeCell ref="E4525:E4526"/>
    <mergeCell ref="F4525:F4526"/>
    <mergeCell ref="G4525:G4526"/>
    <mergeCell ref="H4525:H4526"/>
    <mergeCell ref="I4525:I4526"/>
    <mergeCell ref="J4525:J4526"/>
    <mergeCell ref="K4525:K4526"/>
    <mergeCell ref="J4521:J4522"/>
    <mergeCell ref="K4521:K4522"/>
    <mergeCell ref="B4523:B4524"/>
    <mergeCell ref="C4523:C4524"/>
    <mergeCell ref="E4523:E4524"/>
    <mergeCell ref="F4523:F4524"/>
    <mergeCell ref="G4523:G4524"/>
    <mergeCell ref="H4523:H4524"/>
    <mergeCell ref="I4523:I4524"/>
    <mergeCell ref="J4523:J4524"/>
    <mergeCell ref="I4519:I4520"/>
    <mergeCell ref="J4519:J4520"/>
    <mergeCell ref="K4519:K4520"/>
    <mergeCell ref="B4521:B4522"/>
    <mergeCell ref="C4521:C4522"/>
    <mergeCell ref="E4521:E4522"/>
    <mergeCell ref="F4521:F4522"/>
    <mergeCell ref="G4521:G4522"/>
    <mergeCell ref="H4521:H4522"/>
    <mergeCell ref="I4521:I4522"/>
    <mergeCell ref="B4519:B4520"/>
    <mergeCell ref="C4519:C4520"/>
    <mergeCell ref="E4519:E4520"/>
    <mergeCell ref="F4519:F4520"/>
    <mergeCell ref="G4519:G4520"/>
    <mergeCell ref="H4519:H4520"/>
    <mergeCell ref="K4515:K4516"/>
    <mergeCell ref="B4517:B4518"/>
    <mergeCell ref="C4517:C4518"/>
    <mergeCell ref="E4517:E4518"/>
    <mergeCell ref="F4517:F4518"/>
    <mergeCell ref="G4517:G4518"/>
    <mergeCell ref="H4517:H4518"/>
    <mergeCell ref="I4517:I4518"/>
    <mergeCell ref="J4517:J4518"/>
    <mergeCell ref="K4517:K4518"/>
    <mergeCell ref="J4513:J4514"/>
    <mergeCell ref="K4513:K4514"/>
    <mergeCell ref="B4515:B4516"/>
    <mergeCell ref="C4515:C4516"/>
    <mergeCell ref="E4515:E4516"/>
    <mergeCell ref="F4515:F4516"/>
    <mergeCell ref="G4515:G4516"/>
    <mergeCell ref="H4515:H4516"/>
    <mergeCell ref="I4515:I4516"/>
    <mergeCell ref="J4515:J4516"/>
    <mergeCell ref="I4511:I4512"/>
    <mergeCell ref="J4511:J4512"/>
    <mergeCell ref="K4511:K4512"/>
    <mergeCell ref="B4513:B4514"/>
    <mergeCell ref="C4513:C4514"/>
    <mergeCell ref="E4513:E4514"/>
    <mergeCell ref="F4513:F4514"/>
    <mergeCell ref="G4513:G4514"/>
    <mergeCell ref="H4513:H4514"/>
    <mergeCell ref="I4513:I4514"/>
    <mergeCell ref="B4511:B4512"/>
    <mergeCell ref="C4511:C4512"/>
    <mergeCell ref="E4511:E4512"/>
    <mergeCell ref="F4511:F4512"/>
    <mergeCell ref="G4511:G4512"/>
    <mergeCell ref="H4511:H4512"/>
    <mergeCell ref="K4507:K4508"/>
    <mergeCell ref="B4509:B4510"/>
    <mergeCell ref="C4509:C4510"/>
    <mergeCell ref="E4509:E4510"/>
    <mergeCell ref="F4509:F4510"/>
    <mergeCell ref="G4509:G4510"/>
    <mergeCell ref="H4509:H4510"/>
    <mergeCell ref="I4509:I4510"/>
    <mergeCell ref="J4509:J4510"/>
    <mergeCell ref="K4509:K4510"/>
    <mergeCell ref="J4505:J4506"/>
    <mergeCell ref="K4505:K4506"/>
    <mergeCell ref="B4507:B4508"/>
    <mergeCell ref="C4507:C4508"/>
    <mergeCell ref="E4507:E4508"/>
    <mergeCell ref="F4507:F4508"/>
    <mergeCell ref="G4507:G4508"/>
    <mergeCell ref="H4507:H4508"/>
    <mergeCell ref="I4507:I4508"/>
    <mergeCell ref="J4507:J4508"/>
    <mergeCell ref="I4503:I4504"/>
    <mergeCell ref="J4503:J4504"/>
    <mergeCell ref="K4503:K4504"/>
    <mergeCell ref="B4505:B4506"/>
    <mergeCell ref="C4505:C4506"/>
    <mergeCell ref="E4505:E4506"/>
    <mergeCell ref="F4505:F4506"/>
    <mergeCell ref="G4505:G4506"/>
    <mergeCell ref="H4505:H4506"/>
    <mergeCell ref="I4505:I4506"/>
    <mergeCell ref="B4503:B4504"/>
    <mergeCell ref="C4503:C4504"/>
    <mergeCell ref="E4503:E4504"/>
    <mergeCell ref="F4503:F4504"/>
    <mergeCell ref="G4503:G4504"/>
    <mergeCell ref="H4503:H4504"/>
    <mergeCell ref="K4499:K4500"/>
    <mergeCell ref="B4501:B4502"/>
    <mergeCell ref="C4501:C4502"/>
    <mergeCell ref="E4501:E4502"/>
    <mergeCell ref="F4501:F4502"/>
    <mergeCell ref="G4501:G4502"/>
    <mergeCell ref="H4501:H4502"/>
    <mergeCell ref="I4501:I4502"/>
    <mergeCell ref="J4501:J4502"/>
    <mergeCell ref="K4501:K4502"/>
    <mergeCell ref="J4497:J4498"/>
    <mergeCell ref="K4497:K4498"/>
    <mergeCell ref="B4499:B4500"/>
    <mergeCell ref="C4499:C4500"/>
    <mergeCell ref="E4499:E4500"/>
    <mergeCell ref="F4499:F4500"/>
    <mergeCell ref="G4499:G4500"/>
    <mergeCell ref="H4499:H4500"/>
    <mergeCell ref="I4499:I4500"/>
    <mergeCell ref="J4499:J4500"/>
    <mergeCell ref="I4495:I4496"/>
    <mergeCell ref="J4495:J4496"/>
    <mergeCell ref="K4495:K4496"/>
    <mergeCell ref="B4497:B4498"/>
    <mergeCell ref="C4497:C4498"/>
    <mergeCell ref="E4497:E4498"/>
    <mergeCell ref="F4497:F4498"/>
    <mergeCell ref="G4497:G4498"/>
    <mergeCell ref="H4497:H4498"/>
    <mergeCell ref="I4497:I4498"/>
    <mergeCell ref="B4495:B4496"/>
    <mergeCell ref="C4495:C4496"/>
    <mergeCell ref="E4495:E4496"/>
    <mergeCell ref="F4495:F4496"/>
    <mergeCell ref="G4495:G4496"/>
    <mergeCell ref="H4495:H4496"/>
    <mergeCell ref="K4491:K4492"/>
    <mergeCell ref="B4493:B4494"/>
    <mergeCell ref="C4493:C4494"/>
    <mergeCell ref="E4493:E4494"/>
    <mergeCell ref="F4493:F4494"/>
    <mergeCell ref="G4493:G4494"/>
    <mergeCell ref="H4493:H4494"/>
    <mergeCell ref="I4493:I4494"/>
    <mergeCell ref="J4493:J4494"/>
    <mergeCell ref="K4493:K4494"/>
    <mergeCell ref="J4489:J4490"/>
    <mergeCell ref="K4489:K4490"/>
    <mergeCell ref="B4491:B4492"/>
    <mergeCell ref="C4491:C4492"/>
    <mergeCell ref="E4491:E4492"/>
    <mergeCell ref="F4491:F4492"/>
    <mergeCell ref="G4491:G4492"/>
    <mergeCell ref="H4491:H4492"/>
    <mergeCell ref="I4491:I4492"/>
    <mergeCell ref="J4491:J4492"/>
    <mergeCell ref="I4487:I4488"/>
    <mergeCell ref="J4487:J4488"/>
    <mergeCell ref="K4487:K4488"/>
    <mergeCell ref="B4489:B4490"/>
    <mergeCell ref="C4489:C4490"/>
    <mergeCell ref="E4489:E4490"/>
    <mergeCell ref="F4489:F4490"/>
    <mergeCell ref="G4489:G4490"/>
    <mergeCell ref="H4489:H4490"/>
    <mergeCell ref="I4489:I4490"/>
    <mergeCell ref="B4487:B4488"/>
    <mergeCell ref="C4487:C4488"/>
    <mergeCell ref="E4487:E4488"/>
    <mergeCell ref="F4487:F4488"/>
    <mergeCell ref="G4487:G4488"/>
    <mergeCell ref="H4487:H4488"/>
    <mergeCell ref="K4483:K4484"/>
    <mergeCell ref="B4485:B4486"/>
    <mergeCell ref="C4485:C4486"/>
    <mergeCell ref="E4485:E4486"/>
    <mergeCell ref="F4485:F4486"/>
    <mergeCell ref="G4485:G4486"/>
    <mergeCell ref="H4485:H4486"/>
    <mergeCell ref="I4485:I4486"/>
    <mergeCell ref="J4485:J4486"/>
    <mergeCell ref="K4485:K4486"/>
    <mergeCell ref="J4481:J4482"/>
    <mergeCell ref="K4481:K4482"/>
    <mergeCell ref="B4483:B4484"/>
    <mergeCell ref="C4483:C4484"/>
    <mergeCell ref="E4483:E4484"/>
    <mergeCell ref="F4483:F4484"/>
    <mergeCell ref="G4483:G4484"/>
    <mergeCell ref="H4483:H4484"/>
    <mergeCell ref="I4483:I4484"/>
    <mergeCell ref="J4483:J4484"/>
    <mergeCell ref="I4479:I4480"/>
    <mergeCell ref="J4479:J4480"/>
    <mergeCell ref="K4479:K4480"/>
    <mergeCell ref="B4481:B4482"/>
    <mergeCell ref="C4481:C4482"/>
    <mergeCell ref="E4481:E4482"/>
    <mergeCell ref="F4481:F4482"/>
    <mergeCell ref="G4481:G4482"/>
    <mergeCell ref="H4481:H4482"/>
    <mergeCell ref="I4481:I4482"/>
    <mergeCell ref="B4479:B4480"/>
    <mergeCell ref="C4479:C4480"/>
    <mergeCell ref="E4479:E4480"/>
    <mergeCell ref="F4479:F4480"/>
    <mergeCell ref="G4479:G4480"/>
    <mergeCell ref="H4479:H4480"/>
    <mergeCell ref="K4475:K4476"/>
    <mergeCell ref="B4477:B4478"/>
    <mergeCell ref="C4477:C4478"/>
    <mergeCell ref="E4477:E4478"/>
    <mergeCell ref="F4477:F4478"/>
    <mergeCell ref="G4477:G4478"/>
    <mergeCell ref="H4477:H4478"/>
    <mergeCell ref="I4477:I4478"/>
    <mergeCell ref="J4477:J4478"/>
    <mergeCell ref="K4477:K4478"/>
    <mergeCell ref="J4473:J4474"/>
    <mergeCell ref="K4473:K4474"/>
    <mergeCell ref="B4475:B4476"/>
    <mergeCell ref="C4475:C4476"/>
    <mergeCell ref="E4475:E4476"/>
    <mergeCell ref="F4475:F4476"/>
    <mergeCell ref="G4475:G4476"/>
    <mergeCell ref="H4475:H4476"/>
    <mergeCell ref="I4475:I4476"/>
    <mergeCell ref="J4475:J4476"/>
    <mergeCell ref="I4471:I4472"/>
    <mergeCell ref="J4471:J4472"/>
    <mergeCell ref="K4471:K4472"/>
    <mergeCell ref="B4473:B4474"/>
    <mergeCell ref="C4473:C4474"/>
    <mergeCell ref="E4473:E4474"/>
    <mergeCell ref="F4473:F4474"/>
    <mergeCell ref="G4473:G4474"/>
    <mergeCell ref="H4473:H4474"/>
    <mergeCell ref="I4473:I4474"/>
    <mergeCell ref="B4471:B4472"/>
    <mergeCell ref="C4471:C4472"/>
    <mergeCell ref="E4471:E4472"/>
    <mergeCell ref="F4471:F4472"/>
    <mergeCell ref="G4471:G4472"/>
    <mergeCell ref="H4471:H4472"/>
    <mergeCell ref="K4467:K4468"/>
    <mergeCell ref="B4469:B4470"/>
    <mergeCell ref="C4469:C4470"/>
    <mergeCell ref="E4469:E4470"/>
    <mergeCell ref="F4469:F4470"/>
    <mergeCell ref="G4469:G4470"/>
    <mergeCell ref="H4469:H4470"/>
    <mergeCell ref="I4469:I4470"/>
    <mergeCell ref="J4469:J4470"/>
    <mergeCell ref="K4469:K4470"/>
    <mergeCell ref="J4465:J4466"/>
    <mergeCell ref="K4465:K4466"/>
    <mergeCell ref="B4467:B4468"/>
    <mergeCell ref="C4467:C4468"/>
    <mergeCell ref="E4467:E4468"/>
    <mergeCell ref="F4467:F4468"/>
    <mergeCell ref="G4467:G4468"/>
    <mergeCell ref="H4467:H4468"/>
    <mergeCell ref="I4467:I4468"/>
    <mergeCell ref="J4467:J4468"/>
    <mergeCell ref="I4463:I4464"/>
    <mergeCell ref="J4463:J4464"/>
    <mergeCell ref="K4463:K4464"/>
    <mergeCell ref="B4465:B4466"/>
    <mergeCell ref="C4465:C4466"/>
    <mergeCell ref="E4465:E4466"/>
    <mergeCell ref="F4465:F4466"/>
    <mergeCell ref="G4465:G4466"/>
    <mergeCell ref="H4465:H4466"/>
    <mergeCell ref="I4465:I4466"/>
    <mergeCell ref="B4463:B4464"/>
    <mergeCell ref="C4463:C4464"/>
    <mergeCell ref="E4463:E4464"/>
    <mergeCell ref="F4463:F4464"/>
    <mergeCell ref="G4463:G4464"/>
    <mergeCell ref="H4463:H4464"/>
    <mergeCell ref="K4459:K4460"/>
    <mergeCell ref="B4461:B4462"/>
    <mergeCell ref="C4461:C4462"/>
    <mergeCell ref="E4461:E4462"/>
    <mergeCell ref="F4461:F4462"/>
    <mergeCell ref="G4461:G4462"/>
    <mergeCell ref="H4461:H4462"/>
    <mergeCell ref="I4461:I4462"/>
    <mergeCell ref="J4461:J4462"/>
    <mergeCell ref="K4461:K4462"/>
    <mergeCell ref="J4457:J4458"/>
    <mergeCell ref="K4457:K4458"/>
    <mergeCell ref="B4459:B4460"/>
    <mergeCell ref="C4459:C4460"/>
    <mergeCell ref="E4459:E4460"/>
    <mergeCell ref="F4459:F4460"/>
    <mergeCell ref="G4459:G4460"/>
    <mergeCell ref="H4459:H4460"/>
    <mergeCell ref="I4459:I4460"/>
    <mergeCell ref="J4459:J4460"/>
    <mergeCell ref="I4455:I4456"/>
    <mergeCell ref="J4455:J4456"/>
    <mergeCell ref="K4455:K4456"/>
    <mergeCell ref="B4457:B4458"/>
    <mergeCell ref="C4457:C4458"/>
    <mergeCell ref="E4457:E4458"/>
    <mergeCell ref="F4457:F4458"/>
    <mergeCell ref="G4457:G4458"/>
    <mergeCell ref="H4457:H4458"/>
    <mergeCell ref="I4457:I4458"/>
    <mergeCell ref="B4455:B4456"/>
    <mergeCell ref="C4455:C4456"/>
    <mergeCell ref="E4455:E4456"/>
    <mergeCell ref="F4455:F4456"/>
    <mergeCell ref="G4455:G4456"/>
    <mergeCell ref="H4455:H4456"/>
    <mergeCell ref="K4451:K4452"/>
    <mergeCell ref="B4453:B4454"/>
    <mergeCell ref="C4453:C4454"/>
    <mergeCell ref="E4453:E4454"/>
    <mergeCell ref="F4453:F4454"/>
    <mergeCell ref="G4453:G4454"/>
    <mergeCell ref="H4453:H4454"/>
    <mergeCell ref="I4453:I4454"/>
    <mergeCell ref="J4453:J4454"/>
    <mergeCell ref="K4453:K4454"/>
    <mergeCell ref="J4449:J4450"/>
    <mergeCell ref="K4449:K4450"/>
    <mergeCell ref="B4451:B4452"/>
    <mergeCell ref="C4451:C4452"/>
    <mergeCell ref="E4451:E4452"/>
    <mergeCell ref="F4451:F4452"/>
    <mergeCell ref="G4451:G4452"/>
    <mergeCell ref="H4451:H4452"/>
    <mergeCell ref="I4451:I4452"/>
    <mergeCell ref="J4451:J4452"/>
    <mergeCell ref="I4447:I4448"/>
    <mergeCell ref="J4447:J4448"/>
    <mergeCell ref="K4447:K4448"/>
    <mergeCell ref="B4449:B4450"/>
    <mergeCell ref="C4449:C4450"/>
    <mergeCell ref="E4449:E4450"/>
    <mergeCell ref="F4449:F4450"/>
    <mergeCell ref="G4449:G4450"/>
    <mergeCell ref="H4449:H4450"/>
    <mergeCell ref="I4449:I4450"/>
    <mergeCell ref="B4447:B4448"/>
    <mergeCell ref="C4447:C4448"/>
    <mergeCell ref="E4447:E4448"/>
    <mergeCell ref="F4447:F4448"/>
    <mergeCell ref="G4447:G4448"/>
    <mergeCell ref="H4447:H4448"/>
    <mergeCell ref="K4443:K4444"/>
    <mergeCell ref="B4445:B4446"/>
    <mergeCell ref="C4445:C4446"/>
    <mergeCell ref="E4445:E4446"/>
    <mergeCell ref="F4445:F4446"/>
    <mergeCell ref="G4445:G4446"/>
    <mergeCell ref="H4445:H4446"/>
    <mergeCell ref="I4445:I4446"/>
    <mergeCell ref="J4445:J4446"/>
    <mergeCell ref="K4445:K4446"/>
    <mergeCell ref="J4441:J4442"/>
    <mergeCell ref="K4441:K4442"/>
    <mergeCell ref="B4443:B4444"/>
    <mergeCell ref="C4443:C4444"/>
    <mergeCell ref="E4443:E4444"/>
    <mergeCell ref="F4443:F4444"/>
    <mergeCell ref="G4443:G4444"/>
    <mergeCell ref="H4443:H4444"/>
    <mergeCell ref="I4443:I4444"/>
    <mergeCell ref="J4443:J4444"/>
    <mergeCell ref="I4439:I4440"/>
    <mergeCell ref="J4439:J4440"/>
    <mergeCell ref="K4439:K4440"/>
    <mergeCell ref="B4441:B4442"/>
    <mergeCell ref="C4441:C4442"/>
    <mergeCell ref="E4441:E4442"/>
    <mergeCell ref="F4441:F4442"/>
    <mergeCell ref="G4441:G4442"/>
    <mergeCell ref="H4441:H4442"/>
    <mergeCell ref="I4441:I4442"/>
    <mergeCell ref="B4439:B4440"/>
    <mergeCell ref="C4439:C4440"/>
    <mergeCell ref="E4439:E4440"/>
    <mergeCell ref="F4439:F4440"/>
    <mergeCell ref="G4439:G4440"/>
    <mergeCell ref="H4439:H4440"/>
    <mergeCell ref="K4435:K4436"/>
    <mergeCell ref="B4437:B4438"/>
    <mergeCell ref="C4437:C4438"/>
    <mergeCell ref="E4437:E4438"/>
    <mergeCell ref="F4437:F4438"/>
    <mergeCell ref="G4437:G4438"/>
    <mergeCell ref="H4437:H4438"/>
    <mergeCell ref="I4437:I4438"/>
    <mergeCell ref="J4437:J4438"/>
    <mergeCell ref="K4437:K4438"/>
    <mergeCell ref="J4433:J4434"/>
    <mergeCell ref="K4433:K4434"/>
    <mergeCell ref="B4435:B4436"/>
    <mergeCell ref="C4435:C4436"/>
    <mergeCell ref="E4435:E4436"/>
    <mergeCell ref="F4435:F4436"/>
    <mergeCell ref="G4435:G4436"/>
    <mergeCell ref="H4435:H4436"/>
    <mergeCell ref="I4435:I4436"/>
    <mergeCell ref="J4435:J4436"/>
    <mergeCell ref="I4431:I4432"/>
    <mergeCell ref="J4431:J4432"/>
    <mergeCell ref="K4431:K4432"/>
    <mergeCell ref="B4433:B4434"/>
    <mergeCell ref="C4433:C4434"/>
    <mergeCell ref="E4433:E4434"/>
    <mergeCell ref="F4433:F4434"/>
    <mergeCell ref="G4433:G4434"/>
    <mergeCell ref="H4433:H4434"/>
    <mergeCell ref="I4433:I4434"/>
    <mergeCell ref="B4431:B4432"/>
    <mergeCell ref="C4431:C4432"/>
    <mergeCell ref="E4431:E4432"/>
    <mergeCell ref="F4431:F4432"/>
    <mergeCell ref="G4431:G4432"/>
    <mergeCell ref="H4431:H4432"/>
    <mergeCell ref="K4427:K4428"/>
    <mergeCell ref="B4429:B4430"/>
    <mergeCell ref="C4429:C4430"/>
    <mergeCell ref="E4429:E4430"/>
    <mergeCell ref="F4429:F4430"/>
    <mergeCell ref="G4429:G4430"/>
    <mergeCell ref="H4429:H4430"/>
    <mergeCell ref="I4429:I4430"/>
    <mergeCell ref="J4429:J4430"/>
    <mergeCell ref="K4429:K4430"/>
    <mergeCell ref="J4425:J4426"/>
    <mergeCell ref="K4425:K4426"/>
    <mergeCell ref="B4427:B4428"/>
    <mergeCell ref="C4427:C4428"/>
    <mergeCell ref="E4427:E4428"/>
    <mergeCell ref="F4427:F4428"/>
    <mergeCell ref="G4427:G4428"/>
    <mergeCell ref="H4427:H4428"/>
    <mergeCell ref="I4427:I4428"/>
    <mergeCell ref="J4427:J4428"/>
    <mergeCell ref="I4423:I4424"/>
    <mergeCell ref="J4423:J4424"/>
    <mergeCell ref="K4423:K4424"/>
    <mergeCell ref="B4425:B4426"/>
    <mergeCell ref="C4425:C4426"/>
    <mergeCell ref="E4425:E4426"/>
    <mergeCell ref="F4425:F4426"/>
    <mergeCell ref="G4425:G4426"/>
    <mergeCell ref="H4425:H4426"/>
    <mergeCell ref="I4425:I4426"/>
    <mergeCell ref="B4423:B4424"/>
    <mergeCell ref="C4423:C4424"/>
    <mergeCell ref="E4423:E4424"/>
    <mergeCell ref="F4423:F4424"/>
    <mergeCell ref="G4423:G4424"/>
    <mergeCell ref="H4423:H4424"/>
    <mergeCell ref="K4419:K4420"/>
    <mergeCell ref="B4421:B4422"/>
    <mergeCell ref="C4421:C4422"/>
    <mergeCell ref="E4421:E4422"/>
    <mergeCell ref="F4421:F4422"/>
    <mergeCell ref="G4421:G4422"/>
    <mergeCell ref="H4421:H4422"/>
    <mergeCell ref="I4421:I4422"/>
    <mergeCell ref="J4421:J4422"/>
    <mergeCell ref="K4421:K4422"/>
    <mergeCell ref="J4417:J4418"/>
    <mergeCell ref="K4417:K4418"/>
    <mergeCell ref="B4419:B4420"/>
    <mergeCell ref="C4419:C4420"/>
    <mergeCell ref="E4419:E4420"/>
    <mergeCell ref="F4419:F4420"/>
    <mergeCell ref="G4419:G4420"/>
    <mergeCell ref="H4419:H4420"/>
    <mergeCell ref="I4419:I4420"/>
    <mergeCell ref="J4419:J4420"/>
    <mergeCell ref="I4415:I4416"/>
    <mergeCell ref="J4415:J4416"/>
    <mergeCell ref="K4415:K4416"/>
    <mergeCell ref="B4417:B4418"/>
    <mergeCell ref="C4417:C4418"/>
    <mergeCell ref="E4417:E4418"/>
    <mergeCell ref="F4417:F4418"/>
    <mergeCell ref="G4417:G4418"/>
    <mergeCell ref="H4417:H4418"/>
    <mergeCell ref="I4417:I4418"/>
    <mergeCell ref="B4415:B4416"/>
    <mergeCell ref="C4415:C4416"/>
    <mergeCell ref="E4415:E4416"/>
    <mergeCell ref="F4415:F4416"/>
    <mergeCell ref="G4415:G4416"/>
    <mergeCell ref="H4415:H4416"/>
    <mergeCell ref="K4411:K4412"/>
    <mergeCell ref="B4413:B4414"/>
    <mergeCell ref="C4413:C4414"/>
    <mergeCell ref="E4413:E4414"/>
    <mergeCell ref="F4413:F4414"/>
    <mergeCell ref="G4413:G4414"/>
    <mergeCell ref="H4413:H4414"/>
    <mergeCell ref="I4413:I4414"/>
    <mergeCell ref="J4413:J4414"/>
    <mergeCell ref="K4413:K4414"/>
    <mergeCell ref="J4409:J4410"/>
    <mergeCell ref="K4409:K4410"/>
    <mergeCell ref="B4411:B4412"/>
    <mergeCell ref="C4411:C4412"/>
    <mergeCell ref="E4411:E4412"/>
    <mergeCell ref="F4411:F4412"/>
    <mergeCell ref="G4411:G4412"/>
    <mergeCell ref="H4411:H4412"/>
    <mergeCell ref="I4411:I4412"/>
    <mergeCell ref="J4411:J4412"/>
    <mergeCell ref="I4407:I4408"/>
    <mergeCell ref="J4407:J4408"/>
    <mergeCell ref="K4407:K4408"/>
    <mergeCell ref="B4409:B4410"/>
    <mergeCell ref="C4409:C4410"/>
    <mergeCell ref="E4409:E4410"/>
    <mergeCell ref="F4409:F4410"/>
    <mergeCell ref="G4409:G4410"/>
    <mergeCell ref="H4409:H4410"/>
    <mergeCell ref="I4409:I4410"/>
    <mergeCell ref="B4407:B4408"/>
    <mergeCell ref="C4407:C4408"/>
    <mergeCell ref="E4407:E4408"/>
    <mergeCell ref="F4407:F4408"/>
    <mergeCell ref="G4407:G4408"/>
    <mergeCell ref="H4407:H4408"/>
    <mergeCell ref="K4403:K4404"/>
    <mergeCell ref="B4405:B4406"/>
    <mergeCell ref="C4405:C4406"/>
    <mergeCell ref="E4405:E4406"/>
    <mergeCell ref="F4405:F4406"/>
    <mergeCell ref="G4405:G4406"/>
    <mergeCell ref="H4405:H4406"/>
    <mergeCell ref="I4405:I4406"/>
    <mergeCell ref="J4405:J4406"/>
    <mergeCell ref="K4405:K4406"/>
    <mergeCell ref="J4401:J4402"/>
    <mergeCell ref="K4401:K4402"/>
    <mergeCell ref="B4403:B4404"/>
    <mergeCell ref="C4403:C4404"/>
    <mergeCell ref="E4403:E4404"/>
    <mergeCell ref="F4403:F4404"/>
    <mergeCell ref="G4403:G4404"/>
    <mergeCell ref="H4403:H4404"/>
    <mergeCell ref="I4403:I4404"/>
    <mergeCell ref="J4403:J4404"/>
    <mergeCell ref="I4399:I4400"/>
    <mergeCell ref="J4399:J4400"/>
    <mergeCell ref="K4399:K4400"/>
    <mergeCell ref="B4401:B4402"/>
    <mergeCell ref="C4401:C4402"/>
    <mergeCell ref="E4401:E4402"/>
    <mergeCell ref="F4401:F4402"/>
    <mergeCell ref="G4401:G4402"/>
    <mergeCell ref="H4401:H4402"/>
    <mergeCell ref="I4401:I4402"/>
    <mergeCell ref="B4399:B4400"/>
    <mergeCell ref="C4399:C4400"/>
    <mergeCell ref="E4399:E4400"/>
    <mergeCell ref="F4399:F4400"/>
    <mergeCell ref="G4399:G4400"/>
    <mergeCell ref="H4399:H4400"/>
    <mergeCell ref="K4395:K4396"/>
    <mergeCell ref="B4397:B4398"/>
    <mergeCell ref="C4397:C4398"/>
    <mergeCell ref="E4397:E4398"/>
    <mergeCell ref="F4397:F4398"/>
    <mergeCell ref="G4397:G4398"/>
    <mergeCell ref="H4397:H4398"/>
    <mergeCell ref="I4397:I4398"/>
    <mergeCell ref="J4397:J4398"/>
    <mergeCell ref="K4397:K4398"/>
    <mergeCell ref="J4393:J4394"/>
    <mergeCell ref="K4393:K4394"/>
    <mergeCell ref="B4395:B4396"/>
    <mergeCell ref="C4395:C4396"/>
    <mergeCell ref="E4395:E4396"/>
    <mergeCell ref="F4395:F4396"/>
    <mergeCell ref="G4395:G4396"/>
    <mergeCell ref="H4395:H4396"/>
    <mergeCell ref="I4395:I4396"/>
    <mergeCell ref="J4395:J4396"/>
    <mergeCell ref="I4391:I4392"/>
    <mergeCell ref="J4391:J4392"/>
    <mergeCell ref="K4391:K4392"/>
    <mergeCell ref="B4393:B4394"/>
    <mergeCell ref="C4393:C4394"/>
    <mergeCell ref="E4393:E4394"/>
    <mergeCell ref="F4393:F4394"/>
    <mergeCell ref="G4393:G4394"/>
    <mergeCell ref="H4393:H4394"/>
    <mergeCell ref="I4393:I4394"/>
    <mergeCell ref="B4391:B4392"/>
    <mergeCell ref="C4391:C4392"/>
    <mergeCell ref="E4391:E4392"/>
    <mergeCell ref="F4391:F4392"/>
    <mergeCell ref="G4391:G4392"/>
    <mergeCell ref="H4391:H4392"/>
    <mergeCell ref="K4387:K4388"/>
    <mergeCell ref="B4389:B4390"/>
    <mergeCell ref="C4389:C4390"/>
    <mergeCell ref="E4389:E4390"/>
    <mergeCell ref="F4389:F4390"/>
    <mergeCell ref="G4389:G4390"/>
    <mergeCell ref="H4389:H4390"/>
    <mergeCell ref="I4389:I4390"/>
    <mergeCell ref="J4389:J4390"/>
    <mergeCell ref="K4389:K4390"/>
    <mergeCell ref="J4385:J4386"/>
    <mergeCell ref="K4385:K4386"/>
    <mergeCell ref="B4387:B4388"/>
    <mergeCell ref="C4387:C4388"/>
    <mergeCell ref="E4387:E4388"/>
    <mergeCell ref="F4387:F4388"/>
    <mergeCell ref="G4387:G4388"/>
    <mergeCell ref="H4387:H4388"/>
    <mergeCell ref="I4387:I4388"/>
    <mergeCell ref="J4387:J4388"/>
    <mergeCell ref="I4383:I4384"/>
    <mergeCell ref="J4383:J4384"/>
    <mergeCell ref="K4383:K4384"/>
    <mergeCell ref="B4385:B4386"/>
    <mergeCell ref="C4385:C4386"/>
    <mergeCell ref="E4385:E4386"/>
    <mergeCell ref="F4385:F4386"/>
    <mergeCell ref="G4385:G4386"/>
    <mergeCell ref="H4385:H4386"/>
    <mergeCell ref="I4385:I4386"/>
    <mergeCell ref="B4383:B4384"/>
    <mergeCell ref="C4383:C4384"/>
    <mergeCell ref="E4383:E4384"/>
    <mergeCell ref="F4383:F4384"/>
    <mergeCell ref="G4383:G4384"/>
    <mergeCell ref="H4383:H4384"/>
    <mergeCell ref="K4379:K4380"/>
    <mergeCell ref="B4381:B4382"/>
    <mergeCell ref="C4381:C4382"/>
    <mergeCell ref="E4381:E4382"/>
    <mergeCell ref="F4381:F4382"/>
    <mergeCell ref="G4381:G4382"/>
    <mergeCell ref="H4381:H4382"/>
    <mergeCell ref="I4381:I4382"/>
    <mergeCell ref="J4381:J4382"/>
    <mergeCell ref="K4381:K4382"/>
    <mergeCell ref="J4377:J4378"/>
    <mergeCell ref="K4377:K4378"/>
    <mergeCell ref="B4379:B4380"/>
    <mergeCell ref="C4379:C4380"/>
    <mergeCell ref="E4379:E4380"/>
    <mergeCell ref="F4379:F4380"/>
    <mergeCell ref="G4379:G4380"/>
    <mergeCell ref="H4379:H4380"/>
    <mergeCell ref="I4379:I4380"/>
    <mergeCell ref="J4379:J4380"/>
    <mergeCell ref="I4375:I4376"/>
    <mergeCell ref="J4375:J4376"/>
    <mergeCell ref="K4375:K4376"/>
    <mergeCell ref="B4377:B4378"/>
    <mergeCell ref="C4377:C4378"/>
    <mergeCell ref="E4377:E4378"/>
    <mergeCell ref="F4377:F4378"/>
    <mergeCell ref="G4377:G4378"/>
    <mergeCell ref="H4377:H4378"/>
    <mergeCell ref="I4377:I4378"/>
    <mergeCell ref="B4375:B4376"/>
    <mergeCell ref="C4375:C4376"/>
    <mergeCell ref="E4375:E4376"/>
    <mergeCell ref="F4375:F4376"/>
    <mergeCell ref="G4375:G4376"/>
    <mergeCell ref="H4375:H4376"/>
    <mergeCell ref="K4371:K4372"/>
    <mergeCell ref="B4373:B4374"/>
    <mergeCell ref="C4373:C4374"/>
    <mergeCell ref="E4373:E4374"/>
    <mergeCell ref="F4373:F4374"/>
    <mergeCell ref="G4373:G4374"/>
    <mergeCell ref="H4373:H4374"/>
    <mergeCell ref="I4373:I4374"/>
    <mergeCell ref="J4373:J4374"/>
    <mergeCell ref="K4373:K4374"/>
    <mergeCell ref="J4369:J4370"/>
    <mergeCell ref="K4369:K4370"/>
    <mergeCell ref="B4371:B4372"/>
    <mergeCell ref="C4371:C4372"/>
    <mergeCell ref="E4371:E4372"/>
    <mergeCell ref="F4371:F4372"/>
    <mergeCell ref="G4371:G4372"/>
    <mergeCell ref="H4371:H4372"/>
    <mergeCell ref="I4371:I4372"/>
    <mergeCell ref="J4371:J4372"/>
    <mergeCell ref="I4367:I4368"/>
    <mergeCell ref="J4367:J4368"/>
    <mergeCell ref="K4367:K4368"/>
    <mergeCell ref="B4369:B4370"/>
    <mergeCell ref="C4369:C4370"/>
    <mergeCell ref="E4369:E4370"/>
    <mergeCell ref="F4369:F4370"/>
    <mergeCell ref="G4369:G4370"/>
    <mergeCell ref="H4369:H4370"/>
    <mergeCell ref="I4369:I4370"/>
    <mergeCell ref="B4367:B4368"/>
    <mergeCell ref="C4367:C4368"/>
    <mergeCell ref="E4367:E4368"/>
    <mergeCell ref="F4367:F4368"/>
    <mergeCell ref="G4367:G4368"/>
    <mergeCell ref="H4367:H4368"/>
    <mergeCell ref="K4363:K4364"/>
    <mergeCell ref="B4365:B4366"/>
    <mergeCell ref="C4365:C4366"/>
    <mergeCell ref="E4365:E4366"/>
    <mergeCell ref="F4365:F4366"/>
    <mergeCell ref="G4365:G4366"/>
    <mergeCell ref="H4365:H4366"/>
    <mergeCell ref="I4365:I4366"/>
    <mergeCell ref="J4365:J4366"/>
    <mergeCell ref="K4365:K4366"/>
    <mergeCell ref="J4361:J4362"/>
    <mergeCell ref="K4361:K4362"/>
    <mergeCell ref="B4363:B4364"/>
    <mergeCell ref="C4363:C4364"/>
    <mergeCell ref="E4363:E4364"/>
    <mergeCell ref="F4363:F4364"/>
    <mergeCell ref="G4363:G4364"/>
    <mergeCell ref="H4363:H4364"/>
    <mergeCell ref="I4363:I4364"/>
    <mergeCell ref="J4363:J4364"/>
    <mergeCell ref="I4359:I4360"/>
    <mergeCell ref="J4359:J4360"/>
    <mergeCell ref="K4359:K4360"/>
    <mergeCell ref="B4361:B4362"/>
    <mergeCell ref="C4361:C4362"/>
    <mergeCell ref="E4361:E4362"/>
    <mergeCell ref="F4361:F4362"/>
    <mergeCell ref="G4361:G4362"/>
    <mergeCell ref="H4361:H4362"/>
    <mergeCell ref="I4361:I4362"/>
    <mergeCell ref="B4359:B4360"/>
    <mergeCell ref="C4359:C4360"/>
    <mergeCell ref="E4359:E4360"/>
    <mergeCell ref="F4359:F4360"/>
    <mergeCell ref="G4359:G4360"/>
    <mergeCell ref="H4359:H4360"/>
    <mergeCell ref="K4355:K4356"/>
    <mergeCell ref="B4357:B4358"/>
    <mergeCell ref="C4357:C4358"/>
    <mergeCell ref="E4357:E4358"/>
    <mergeCell ref="F4357:F4358"/>
    <mergeCell ref="G4357:G4358"/>
    <mergeCell ref="H4357:H4358"/>
    <mergeCell ref="I4357:I4358"/>
    <mergeCell ref="J4357:J4358"/>
    <mergeCell ref="K4357:K4358"/>
    <mergeCell ref="J4353:J4354"/>
    <mergeCell ref="K4353:K4354"/>
    <mergeCell ref="B4355:B4356"/>
    <mergeCell ref="C4355:C4356"/>
    <mergeCell ref="E4355:E4356"/>
    <mergeCell ref="F4355:F4356"/>
    <mergeCell ref="G4355:G4356"/>
    <mergeCell ref="H4355:H4356"/>
    <mergeCell ref="I4355:I4356"/>
    <mergeCell ref="J4355:J4356"/>
    <mergeCell ref="I4351:I4352"/>
    <mergeCell ref="J4351:J4352"/>
    <mergeCell ref="K4351:K4352"/>
    <mergeCell ref="B4353:B4354"/>
    <mergeCell ref="C4353:C4354"/>
    <mergeCell ref="E4353:E4354"/>
    <mergeCell ref="F4353:F4354"/>
    <mergeCell ref="G4353:G4354"/>
    <mergeCell ref="H4353:H4354"/>
    <mergeCell ref="I4353:I4354"/>
    <mergeCell ref="B4351:B4352"/>
    <mergeCell ref="C4351:C4352"/>
    <mergeCell ref="E4351:E4352"/>
    <mergeCell ref="F4351:F4352"/>
    <mergeCell ref="G4351:G4352"/>
    <mergeCell ref="H4351:H4352"/>
    <mergeCell ref="K4347:K4348"/>
    <mergeCell ref="B4349:B4350"/>
    <mergeCell ref="C4349:C4350"/>
    <mergeCell ref="E4349:E4350"/>
    <mergeCell ref="F4349:F4350"/>
    <mergeCell ref="G4349:G4350"/>
    <mergeCell ref="H4349:H4350"/>
    <mergeCell ref="I4349:I4350"/>
    <mergeCell ref="J4349:J4350"/>
    <mergeCell ref="K4349:K4350"/>
    <mergeCell ref="J4345:J4346"/>
    <mergeCell ref="K4345:K4346"/>
    <mergeCell ref="B4347:B4348"/>
    <mergeCell ref="C4347:C4348"/>
    <mergeCell ref="E4347:E4348"/>
    <mergeCell ref="F4347:F4348"/>
    <mergeCell ref="G4347:G4348"/>
    <mergeCell ref="H4347:H4348"/>
    <mergeCell ref="I4347:I4348"/>
    <mergeCell ref="J4347:J4348"/>
    <mergeCell ref="I4343:I4344"/>
    <mergeCell ref="J4343:J4344"/>
    <mergeCell ref="K4343:K4344"/>
    <mergeCell ref="B4345:B4346"/>
    <mergeCell ref="C4345:C4346"/>
    <mergeCell ref="E4345:E4346"/>
    <mergeCell ref="F4345:F4346"/>
    <mergeCell ref="G4345:G4346"/>
    <mergeCell ref="H4345:H4346"/>
    <mergeCell ref="I4345:I4346"/>
    <mergeCell ref="B4343:B4344"/>
    <mergeCell ref="C4343:C4344"/>
    <mergeCell ref="E4343:E4344"/>
    <mergeCell ref="F4343:F4344"/>
    <mergeCell ref="G4343:G4344"/>
    <mergeCell ref="H4343:H4344"/>
    <mergeCell ref="K4339:K4340"/>
    <mergeCell ref="B4341:B4342"/>
    <mergeCell ref="C4341:C4342"/>
    <mergeCell ref="E4341:E4342"/>
    <mergeCell ref="F4341:F4342"/>
    <mergeCell ref="G4341:G4342"/>
    <mergeCell ref="H4341:H4342"/>
    <mergeCell ref="I4341:I4342"/>
    <mergeCell ref="J4341:J4342"/>
    <mergeCell ref="K4341:K4342"/>
    <mergeCell ref="J4337:J4338"/>
    <mergeCell ref="K4337:K4338"/>
    <mergeCell ref="B4339:B4340"/>
    <mergeCell ref="C4339:C4340"/>
    <mergeCell ref="E4339:E4340"/>
    <mergeCell ref="F4339:F4340"/>
    <mergeCell ref="G4339:G4340"/>
    <mergeCell ref="H4339:H4340"/>
    <mergeCell ref="I4339:I4340"/>
    <mergeCell ref="J4339:J4340"/>
    <mergeCell ref="I4335:I4336"/>
    <mergeCell ref="J4335:J4336"/>
    <mergeCell ref="K4335:K4336"/>
    <mergeCell ref="B4337:B4338"/>
    <mergeCell ref="C4337:C4338"/>
    <mergeCell ref="E4337:E4338"/>
    <mergeCell ref="F4337:F4338"/>
    <mergeCell ref="G4337:G4338"/>
    <mergeCell ref="H4337:H4338"/>
    <mergeCell ref="I4337:I4338"/>
    <mergeCell ref="B4335:B4336"/>
    <mergeCell ref="C4335:C4336"/>
    <mergeCell ref="E4335:E4336"/>
    <mergeCell ref="F4335:F4336"/>
    <mergeCell ref="G4335:G4336"/>
    <mergeCell ref="H4335:H4336"/>
    <mergeCell ref="K4331:K4332"/>
    <mergeCell ref="B4333:B4334"/>
    <mergeCell ref="C4333:C4334"/>
    <mergeCell ref="E4333:E4334"/>
    <mergeCell ref="F4333:F4334"/>
    <mergeCell ref="G4333:G4334"/>
    <mergeCell ref="H4333:H4334"/>
    <mergeCell ref="I4333:I4334"/>
    <mergeCell ref="J4333:J4334"/>
    <mergeCell ref="K4333:K4334"/>
    <mergeCell ref="J4329:J4330"/>
    <mergeCell ref="K4329:K4330"/>
    <mergeCell ref="B4331:B4332"/>
    <mergeCell ref="C4331:C4332"/>
    <mergeCell ref="E4331:E4332"/>
    <mergeCell ref="F4331:F4332"/>
    <mergeCell ref="G4331:G4332"/>
    <mergeCell ref="H4331:H4332"/>
    <mergeCell ref="I4331:I4332"/>
    <mergeCell ref="J4331:J4332"/>
    <mergeCell ref="I4327:I4328"/>
    <mergeCell ref="J4327:J4328"/>
    <mergeCell ref="K4327:K4328"/>
    <mergeCell ref="B4329:B4330"/>
    <mergeCell ref="C4329:C4330"/>
    <mergeCell ref="E4329:E4330"/>
    <mergeCell ref="F4329:F4330"/>
    <mergeCell ref="G4329:G4330"/>
    <mergeCell ref="H4329:H4330"/>
    <mergeCell ref="I4329:I4330"/>
    <mergeCell ref="B4327:B4328"/>
    <mergeCell ref="C4327:C4328"/>
    <mergeCell ref="E4327:E4328"/>
    <mergeCell ref="F4327:F4328"/>
    <mergeCell ref="G4327:G4328"/>
    <mergeCell ref="H4327:H4328"/>
    <mergeCell ref="K4323:K4324"/>
    <mergeCell ref="B4325:B4326"/>
    <mergeCell ref="C4325:C4326"/>
    <mergeCell ref="E4325:E4326"/>
    <mergeCell ref="F4325:F4326"/>
    <mergeCell ref="G4325:G4326"/>
    <mergeCell ref="H4325:H4326"/>
    <mergeCell ref="I4325:I4326"/>
    <mergeCell ref="J4325:J4326"/>
    <mergeCell ref="K4325:K4326"/>
    <mergeCell ref="J4321:J4322"/>
    <mergeCell ref="K4321:K4322"/>
    <mergeCell ref="B4323:B4324"/>
    <mergeCell ref="C4323:C4324"/>
    <mergeCell ref="E4323:E4324"/>
    <mergeCell ref="F4323:F4324"/>
    <mergeCell ref="G4323:G4324"/>
    <mergeCell ref="H4323:H4324"/>
    <mergeCell ref="I4323:I4324"/>
    <mergeCell ref="J4323:J4324"/>
    <mergeCell ref="I4319:I4320"/>
    <mergeCell ref="J4319:J4320"/>
    <mergeCell ref="K4319:K4320"/>
    <mergeCell ref="B4321:B4322"/>
    <mergeCell ref="C4321:C4322"/>
    <mergeCell ref="E4321:E4322"/>
    <mergeCell ref="F4321:F4322"/>
    <mergeCell ref="G4321:G4322"/>
    <mergeCell ref="H4321:H4322"/>
    <mergeCell ref="I4321:I4322"/>
    <mergeCell ref="B4319:B4320"/>
    <mergeCell ref="C4319:C4320"/>
    <mergeCell ref="E4319:E4320"/>
    <mergeCell ref="F4319:F4320"/>
    <mergeCell ref="G4319:G4320"/>
    <mergeCell ref="H4319:H4320"/>
    <mergeCell ref="K4315:K4316"/>
    <mergeCell ref="B4317:B4318"/>
    <mergeCell ref="C4317:C4318"/>
    <mergeCell ref="E4317:E4318"/>
    <mergeCell ref="F4317:F4318"/>
    <mergeCell ref="G4317:G4318"/>
    <mergeCell ref="H4317:H4318"/>
    <mergeCell ref="I4317:I4318"/>
    <mergeCell ref="J4317:J4318"/>
    <mergeCell ref="K4317:K4318"/>
    <mergeCell ref="J4313:J4314"/>
    <mergeCell ref="K4313:K4314"/>
    <mergeCell ref="B4315:B4316"/>
    <mergeCell ref="C4315:C4316"/>
    <mergeCell ref="E4315:E4316"/>
    <mergeCell ref="F4315:F4316"/>
    <mergeCell ref="G4315:G4316"/>
    <mergeCell ref="H4315:H4316"/>
    <mergeCell ref="I4315:I4316"/>
    <mergeCell ref="J4315:J4316"/>
    <mergeCell ref="I4311:I4312"/>
    <mergeCell ref="J4311:J4312"/>
    <mergeCell ref="K4311:K4312"/>
    <mergeCell ref="B4313:B4314"/>
    <mergeCell ref="C4313:C4314"/>
    <mergeCell ref="E4313:E4314"/>
    <mergeCell ref="F4313:F4314"/>
    <mergeCell ref="G4313:G4314"/>
    <mergeCell ref="H4313:H4314"/>
    <mergeCell ref="I4313:I4314"/>
    <mergeCell ref="B4311:B4312"/>
    <mergeCell ref="C4311:C4312"/>
    <mergeCell ref="E4311:E4312"/>
    <mergeCell ref="F4311:F4312"/>
    <mergeCell ref="G4311:G4312"/>
    <mergeCell ref="H4311:H4312"/>
    <mergeCell ref="K4307:K4308"/>
    <mergeCell ref="B4309:B4310"/>
    <mergeCell ref="C4309:C4310"/>
    <mergeCell ref="E4309:E4310"/>
    <mergeCell ref="F4309:F4310"/>
    <mergeCell ref="G4309:G4310"/>
    <mergeCell ref="H4309:H4310"/>
    <mergeCell ref="I4309:I4310"/>
    <mergeCell ref="J4309:J4310"/>
    <mergeCell ref="K4309:K4310"/>
    <mergeCell ref="J4305:J4306"/>
    <mergeCell ref="K4305:K4306"/>
    <mergeCell ref="B4307:B4308"/>
    <mergeCell ref="C4307:C4308"/>
    <mergeCell ref="E4307:E4308"/>
    <mergeCell ref="F4307:F4308"/>
    <mergeCell ref="G4307:G4308"/>
    <mergeCell ref="H4307:H4308"/>
    <mergeCell ref="I4307:I4308"/>
    <mergeCell ref="J4307:J4308"/>
    <mergeCell ref="I4303:I4304"/>
    <mergeCell ref="J4303:J4304"/>
    <mergeCell ref="K4303:K4304"/>
    <mergeCell ref="B4305:B4306"/>
    <mergeCell ref="C4305:C4306"/>
    <mergeCell ref="E4305:E4306"/>
    <mergeCell ref="F4305:F4306"/>
    <mergeCell ref="G4305:G4306"/>
    <mergeCell ref="H4305:H4306"/>
    <mergeCell ref="I4305:I4306"/>
    <mergeCell ref="B4303:B4304"/>
    <mergeCell ref="C4303:C4304"/>
    <mergeCell ref="E4303:E4304"/>
    <mergeCell ref="F4303:F4304"/>
    <mergeCell ref="G4303:G4304"/>
    <mergeCell ref="H4303:H4304"/>
    <mergeCell ref="K4299:K4300"/>
    <mergeCell ref="B4301:B4302"/>
    <mergeCell ref="C4301:C4302"/>
    <mergeCell ref="E4301:E4302"/>
    <mergeCell ref="F4301:F4302"/>
    <mergeCell ref="G4301:G4302"/>
    <mergeCell ref="H4301:H4302"/>
    <mergeCell ref="I4301:I4302"/>
    <mergeCell ref="J4301:J4302"/>
    <mergeCell ref="K4301:K4302"/>
    <mergeCell ref="J4297:J4298"/>
    <mergeCell ref="K4297:K4298"/>
    <mergeCell ref="B4299:B4300"/>
    <mergeCell ref="C4299:C4300"/>
    <mergeCell ref="E4299:E4300"/>
    <mergeCell ref="F4299:F4300"/>
    <mergeCell ref="G4299:G4300"/>
    <mergeCell ref="H4299:H4300"/>
    <mergeCell ref="I4299:I4300"/>
    <mergeCell ref="J4299:J4300"/>
    <mergeCell ref="I4295:I4296"/>
    <mergeCell ref="J4295:J4296"/>
    <mergeCell ref="K4295:K4296"/>
    <mergeCell ref="B4297:B4298"/>
    <mergeCell ref="C4297:C4298"/>
    <mergeCell ref="E4297:E4298"/>
    <mergeCell ref="F4297:F4298"/>
    <mergeCell ref="G4297:G4298"/>
    <mergeCell ref="H4297:H4298"/>
    <mergeCell ref="I4297:I4298"/>
    <mergeCell ref="B4295:B4296"/>
    <mergeCell ref="C4295:C4296"/>
    <mergeCell ref="E4295:E4296"/>
    <mergeCell ref="F4295:F4296"/>
    <mergeCell ref="G4295:G4296"/>
    <mergeCell ref="H4295:H4296"/>
    <mergeCell ref="K4291:K4292"/>
    <mergeCell ref="B4293:B4294"/>
    <mergeCell ref="C4293:C4294"/>
    <mergeCell ref="E4293:E4294"/>
    <mergeCell ref="F4293:F4294"/>
    <mergeCell ref="G4293:G4294"/>
    <mergeCell ref="H4293:H4294"/>
    <mergeCell ref="I4293:I4294"/>
    <mergeCell ref="J4293:J4294"/>
    <mergeCell ref="K4293:K4294"/>
    <mergeCell ref="J4289:J4290"/>
    <mergeCell ref="K4289:K4290"/>
    <mergeCell ref="B4291:B4292"/>
    <mergeCell ref="C4291:C4292"/>
    <mergeCell ref="E4291:E4292"/>
    <mergeCell ref="F4291:F4292"/>
    <mergeCell ref="G4291:G4292"/>
    <mergeCell ref="H4291:H4292"/>
    <mergeCell ref="I4291:I4292"/>
    <mergeCell ref="J4291:J4292"/>
    <mergeCell ref="I4287:I4288"/>
    <mergeCell ref="J4287:J4288"/>
    <mergeCell ref="K4287:K4288"/>
    <mergeCell ref="B4289:B4290"/>
    <mergeCell ref="C4289:C4290"/>
    <mergeCell ref="E4289:E4290"/>
    <mergeCell ref="F4289:F4290"/>
    <mergeCell ref="G4289:G4290"/>
    <mergeCell ref="H4289:H4290"/>
    <mergeCell ref="I4289:I4290"/>
    <mergeCell ref="B4287:B4288"/>
    <mergeCell ref="C4287:C4288"/>
    <mergeCell ref="E4287:E4288"/>
    <mergeCell ref="F4287:F4288"/>
    <mergeCell ref="G4287:G4288"/>
    <mergeCell ref="H4287:H4288"/>
    <mergeCell ref="K4283:K4284"/>
    <mergeCell ref="B4285:B4286"/>
    <mergeCell ref="C4285:C4286"/>
    <mergeCell ref="E4285:E4286"/>
    <mergeCell ref="F4285:F4286"/>
    <mergeCell ref="G4285:G4286"/>
    <mergeCell ref="H4285:H4286"/>
    <mergeCell ref="I4285:I4286"/>
    <mergeCell ref="J4285:J4286"/>
    <mergeCell ref="K4285:K4286"/>
    <mergeCell ref="J4281:J4282"/>
    <mergeCell ref="K4281:K4282"/>
    <mergeCell ref="B4283:B4284"/>
    <mergeCell ref="C4283:C4284"/>
    <mergeCell ref="E4283:E4284"/>
    <mergeCell ref="F4283:F4284"/>
    <mergeCell ref="G4283:G4284"/>
    <mergeCell ref="H4283:H4284"/>
    <mergeCell ref="I4283:I4284"/>
    <mergeCell ref="J4283:J4284"/>
    <mergeCell ref="I4279:I4280"/>
    <mergeCell ref="J4279:J4280"/>
    <mergeCell ref="K4279:K4280"/>
    <mergeCell ref="B4281:B4282"/>
    <mergeCell ref="C4281:C4282"/>
    <mergeCell ref="E4281:E4282"/>
    <mergeCell ref="F4281:F4282"/>
    <mergeCell ref="G4281:G4282"/>
    <mergeCell ref="H4281:H4282"/>
    <mergeCell ref="I4281:I4282"/>
    <mergeCell ref="B4279:B4280"/>
    <mergeCell ref="C4279:C4280"/>
    <mergeCell ref="E4279:E4280"/>
    <mergeCell ref="F4279:F4280"/>
    <mergeCell ref="G4279:G4280"/>
    <mergeCell ref="H4279:H4280"/>
    <mergeCell ref="K4275:K4276"/>
    <mergeCell ref="B4277:B4278"/>
    <mergeCell ref="C4277:C4278"/>
    <mergeCell ref="E4277:E4278"/>
    <mergeCell ref="F4277:F4278"/>
    <mergeCell ref="G4277:G4278"/>
    <mergeCell ref="H4277:H4278"/>
    <mergeCell ref="I4277:I4278"/>
    <mergeCell ref="J4277:J4278"/>
    <mergeCell ref="K4277:K4278"/>
    <mergeCell ref="J4273:J4274"/>
    <mergeCell ref="K4273:K4274"/>
    <mergeCell ref="B4275:B4276"/>
    <mergeCell ref="C4275:C4276"/>
    <mergeCell ref="E4275:E4276"/>
    <mergeCell ref="F4275:F4276"/>
    <mergeCell ref="G4275:G4276"/>
    <mergeCell ref="H4275:H4276"/>
    <mergeCell ref="I4275:I4276"/>
    <mergeCell ref="J4275:J4276"/>
    <mergeCell ref="I4271:I4272"/>
    <mergeCell ref="J4271:J4272"/>
    <mergeCell ref="K4271:K4272"/>
    <mergeCell ref="B4273:B4274"/>
    <mergeCell ref="C4273:C4274"/>
    <mergeCell ref="E4273:E4274"/>
    <mergeCell ref="F4273:F4274"/>
    <mergeCell ref="G4273:G4274"/>
    <mergeCell ref="H4273:H4274"/>
    <mergeCell ref="I4273:I4274"/>
    <mergeCell ref="B4271:B4272"/>
    <mergeCell ref="C4271:C4272"/>
    <mergeCell ref="E4271:E4272"/>
    <mergeCell ref="F4271:F4272"/>
    <mergeCell ref="G4271:G4272"/>
    <mergeCell ref="H4271:H4272"/>
    <mergeCell ref="K4267:K4268"/>
    <mergeCell ref="B4269:B4270"/>
    <mergeCell ref="C4269:C4270"/>
    <mergeCell ref="E4269:E4270"/>
    <mergeCell ref="F4269:F4270"/>
    <mergeCell ref="G4269:G4270"/>
    <mergeCell ref="H4269:H4270"/>
    <mergeCell ref="I4269:I4270"/>
    <mergeCell ref="J4269:J4270"/>
    <mergeCell ref="K4269:K4270"/>
    <mergeCell ref="J4265:J4266"/>
    <mergeCell ref="K4265:K4266"/>
    <mergeCell ref="B4267:B4268"/>
    <mergeCell ref="C4267:C4268"/>
    <mergeCell ref="E4267:E4268"/>
    <mergeCell ref="F4267:F4268"/>
    <mergeCell ref="G4267:G4268"/>
    <mergeCell ref="H4267:H4268"/>
    <mergeCell ref="I4267:I4268"/>
    <mergeCell ref="J4267:J4268"/>
    <mergeCell ref="I4263:I4264"/>
    <mergeCell ref="J4263:J4264"/>
    <mergeCell ref="K4263:K4264"/>
    <mergeCell ref="B4265:B4266"/>
    <mergeCell ref="C4265:C4266"/>
    <mergeCell ref="E4265:E4266"/>
    <mergeCell ref="F4265:F4266"/>
    <mergeCell ref="G4265:G4266"/>
    <mergeCell ref="H4265:H4266"/>
    <mergeCell ref="I4265:I4266"/>
    <mergeCell ref="B4263:B4264"/>
    <mergeCell ref="C4263:C4264"/>
    <mergeCell ref="E4263:E4264"/>
    <mergeCell ref="F4263:F4264"/>
    <mergeCell ref="G4263:G4264"/>
    <mergeCell ref="H4263:H4264"/>
    <mergeCell ref="K4259:K4260"/>
    <mergeCell ref="B4261:B4262"/>
    <mergeCell ref="C4261:C4262"/>
    <mergeCell ref="E4261:E4262"/>
    <mergeCell ref="F4261:F4262"/>
    <mergeCell ref="G4261:G4262"/>
    <mergeCell ref="H4261:H4262"/>
    <mergeCell ref="I4261:I4262"/>
    <mergeCell ref="J4261:J4262"/>
    <mergeCell ref="K4261:K4262"/>
    <mergeCell ref="J4257:J4258"/>
    <mergeCell ref="K4257:K4258"/>
    <mergeCell ref="B4259:B4260"/>
    <mergeCell ref="C4259:C4260"/>
    <mergeCell ref="E4259:E4260"/>
    <mergeCell ref="F4259:F4260"/>
    <mergeCell ref="G4259:G4260"/>
    <mergeCell ref="H4259:H4260"/>
    <mergeCell ref="I4259:I4260"/>
    <mergeCell ref="J4259:J4260"/>
    <mergeCell ref="I4255:I4256"/>
    <mergeCell ref="J4255:J4256"/>
    <mergeCell ref="K4255:K4256"/>
    <mergeCell ref="B4257:B4258"/>
    <mergeCell ref="C4257:C4258"/>
    <mergeCell ref="E4257:E4258"/>
    <mergeCell ref="F4257:F4258"/>
    <mergeCell ref="G4257:G4258"/>
    <mergeCell ref="H4257:H4258"/>
    <mergeCell ref="I4257:I4258"/>
    <mergeCell ref="B4255:B4256"/>
    <mergeCell ref="C4255:C4256"/>
    <mergeCell ref="E4255:E4256"/>
    <mergeCell ref="F4255:F4256"/>
    <mergeCell ref="G4255:G4256"/>
    <mergeCell ref="H4255:H4256"/>
    <mergeCell ref="K4251:K4252"/>
    <mergeCell ref="B4253:B4254"/>
    <mergeCell ref="C4253:C4254"/>
    <mergeCell ref="E4253:E4254"/>
    <mergeCell ref="F4253:F4254"/>
    <mergeCell ref="G4253:G4254"/>
    <mergeCell ref="H4253:H4254"/>
    <mergeCell ref="I4253:I4254"/>
    <mergeCell ref="J4253:J4254"/>
    <mergeCell ref="K4253:K4254"/>
    <mergeCell ref="J4249:J4250"/>
    <mergeCell ref="K4249:K4250"/>
    <mergeCell ref="B4251:B4252"/>
    <mergeCell ref="C4251:C4252"/>
    <mergeCell ref="E4251:E4252"/>
    <mergeCell ref="F4251:F4252"/>
    <mergeCell ref="G4251:G4252"/>
    <mergeCell ref="H4251:H4252"/>
    <mergeCell ref="I4251:I4252"/>
    <mergeCell ref="J4251:J4252"/>
    <mergeCell ref="I4247:I4248"/>
    <mergeCell ref="J4247:J4248"/>
    <mergeCell ref="K4247:K4248"/>
    <mergeCell ref="B4249:B4250"/>
    <mergeCell ref="C4249:C4250"/>
    <mergeCell ref="E4249:E4250"/>
    <mergeCell ref="F4249:F4250"/>
    <mergeCell ref="G4249:G4250"/>
    <mergeCell ref="H4249:H4250"/>
    <mergeCell ref="I4249:I4250"/>
    <mergeCell ref="B4247:B4248"/>
    <mergeCell ref="C4247:C4248"/>
    <mergeCell ref="E4247:E4248"/>
    <mergeCell ref="F4247:F4248"/>
    <mergeCell ref="G4247:G4248"/>
    <mergeCell ref="H4247:H4248"/>
    <mergeCell ref="K4243:K4244"/>
    <mergeCell ref="B4245:B4246"/>
    <mergeCell ref="C4245:C4246"/>
    <mergeCell ref="E4245:E4246"/>
    <mergeCell ref="F4245:F4246"/>
    <mergeCell ref="G4245:G4246"/>
    <mergeCell ref="H4245:H4246"/>
    <mergeCell ref="I4245:I4246"/>
    <mergeCell ref="J4245:J4246"/>
    <mergeCell ref="K4245:K4246"/>
    <mergeCell ref="J4241:J4242"/>
    <mergeCell ref="K4241:K4242"/>
    <mergeCell ref="B4243:B4244"/>
    <mergeCell ref="C4243:C4244"/>
    <mergeCell ref="E4243:E4244"/>
    <mergeCell ref="F4243:F4244"/>
    <mergeCell ref="G4243:G4244"/>
    <mergeCell ref="H4243:H4244"/>
    <mergeCell ref="I4243:I4244"/>
    <mergeCell ref="J4243:J4244"/>
    <mergeCell ref="I4239:I4240"/>
    <mergeCell ref="J4239:J4240"/>
    <mergeCell ref="K4239:K4240"/>
    <mergeCell ref="B4241:B4242"/>
    <mergeCell ref="C4241:C4242"/>
    <mergeCell ref="E4241:E4242"/>
    <mergeCell ref="F4241:F4242"/>
    <mergeCell ref="G4241:G4242"/>
    <mergeCell ref="H4241:H4242"/>
    <mergeCell ref="I4241:I4242"/>
    <mergeCell ref="B4239:B4240"/>
    <mergeCell ref="C4239:C4240"/>
    <mergeCell ref="E4239:E4240"/>
    <mergeCell ref="F4239:F4240"/>
    <mergeCell ref="G4239:G4240"/>
    <mergeCell ref="H4239:H4240"/>
    <mergeCell ref="K4235:K4236"/>
    <mergeCell ref="B4237:B4238"/>
    <mergeCell ref="C4237:C4238"/>
    <mergeCell ref="E4237:E4238"/>
    <mergeCell ref="F4237:F4238"/>
    <mergeCell ref="G4237:G4238"/>
    <mergeCell ref="H4237:H4238"/>
    <mergeCell ref="I4237:I4238"/>
    <mergeCell ref="J4237:J4238"/>
    <mergeCell ref="K4237:K4238"/>
    <mergeCell ref="J4233:J4234"/>
    <mergeCell ref="K4233:K4234"/>
    <mergeCell ref="B4235:B4236"/>
    <mergeCell ref="C4235:C4236"/>
    <mergeCell ref="E4235:E4236"/>
    <mergeCell ref="F4235:F4236"/>
    <mergeCell ref="G4235:G4236"/>
    <mergeCell ref="H4235:H4236"/>
    <mergeCell ref="I4235:I4236"/>
    <mergeCell ref="J4235:J4236"/>
    <mergeCell ref="I4231:I4232"/>
    <mergeCell ref="J4231:J4232"/>
    <mergeCell ref="K4231:K4232"/>
    <mergeCell ref="B4233:B4234"/>
    <mergeCell ref="C4233:C4234"/>
    <mergeCell ref="E4233:E4234"/>
    <mergeCell ref="F4233:F4234"/>
    <mergeCell ref="G4233:G4234"/>
    <mergeCell ref="H4233:H4234"/>
    <mergeCell ref="I4233:I4234"/>
    <mergeCell ref="B4231:B4232"/>
    <mergeCell ref="C4231:C4232"/>
    <mergeCell ref="E4231:E4232"/>
    <mergeCell ref="F4231:F4232"/>
    <mergeCell ref="G4231:G4232"/>
    <mergeCell ref="H4231:H4232"/>
    <mergeCell ref="K4227:K4228"/>
    <mergeCell ref="B4229:B4230"/>
    <mergeCell ref="C4229:C4230"/>
    <mergeCell ref="E4229:E4230"/>
    <mergeCell ref="F4229:F4230"/>
    <mergeCell ref="G4229:G4230"/>
    <mergeCell ref="H4229:H4230"/>
    <mergeCell ref="I4229:I4230"/>
    <mergeCell ref="J4229:J4230"/>
    <mergeCell ref="K4229:K4230"/>
    <mergeCell ref="J4225:J4226"/>
    <mergeCell ref="K4225:K4226"/>
    <mergeCell ref="B4227:B4228"/>
    <mergeCell ref="C4227:C4228"/>
    <mergeCell ref="E4227:E4228"/>
    <mergeCell ref="F4227:F4228"/>
    <mergeCell ref="G4227:G4228"/>
    <mergeCell ref="H4227:H4228"/>
    <mergeCell ref="I4227:I4228"/>
    <mergeCell ref="J4227:J4228"/>
    <mergeCell ref="I4223:I4224"/>
    <mergeCell ref="J4223:J4224"/>
    <mergeCell ref="K4223:K4224"/>
    <mergeCell ref="B4225:B4226"/>
    <mergeCell ref="C4225:C4226"/>
    <mergeCell ref="E4225:E4226"/>
    <mergeCell ref="F4225:F4226"/>
    <mergeCell ref="G4225:G4226"/>
    <mergeCell ref="H4225:H4226"/>
    <mergeCell ref="I4225:I4226"/>
    <mergeCell ref="B4223:B4224"/>
    <mergeCell ref="C4223:C4224"/>
    <mergeCell ref="E4223:E4224"/>
    <mergeCell ref="F4223:F4224"/>
    <mergeCell ref="G4223:G4224"/>
    <mergeCell ref="H4223:H4224"/>
    <mergeCell ref="K4219:K4220"/>
    <mergeCell ref="B4221:B4222"/>
    <mergeCell ref="C4221:C4222"/>
    <mergeCell ref="E4221:E4222"/>
    <mergeCell ref="F4221:F4222"/>
    <mergeCell ref="G4221:G4222"/>
    <mergeCell ref="H4221:H4222"/>
    <mergeCell ref="I4221:I4222"/>
    <mergeCell ref="J4221:J4222"/>
    <mergeCell ref="K4221:K4222"/>
    <mergeCell ref="J4217:J4218"/>
    <mergeCell ref="K4217:K4218"/>
    <mergeCell ref="B4219:B4220"/>
    <mergeCell ref="C4219:C4220"/>
    <mergeCell ref="E4219:E4220"/>
    <mergeCell ref="F4219:F4220"/>
    <mergeCell ref="G4219:G4220"/>
    <mergeCell ref="H4219:H4220"/>
    <mergeCell ref="I4219:I4220"/>
    <mergeCell ref="J4219:J4220"/>
    <mergeCell ref="I4215:I4216"/>
    <mergeCell ref="J4215:J4216"/>
    <mergeCell ref="K4215:K4216"/>
    <mergeCell ref="B4217:B4218"/>
    <mergeCell ref="C4217:C4218"/>
    <mergeCell ref="E4217:E4218"/>
    <mergeCell ref="F4217:F4218"/>
    <mergeCell ref="G4217:G4218"/>
    <mergeCell ref="H4217:H4218"/>
    <mergeCell ref="I4217:I4218"/>
    <mergeCell ref="B4215:B4216"/>
    <mergeCell ref="C4215:C4216"/>
    <mergeCell ref="E4215:E4216"/>
    <mergeCell ref="F4215:F4216"/>
    <mergeCell ref="G4215:G4216"/>
    <mergeCell ref="H4215:H4216"/>
    <mergeCell ref="K4211:K4212"/>
    <mergeCell ref="B4213:B4214"/>
    <mergeCell ref="C4213:C4214"/>
    <mergeCell ref="E4213:E4214"/>
    <mergeCell ref="F4213:F4214"/>
    <mergeCell ref="G4213:G4214"/>
    <mergeCell ref="H4213:H4214"/>
    <mergeCell ref="I4213:I4214"/>
    <mergeCell ref="J4213:J4214"/>
    <mergeCell ref="K4213:K4214"/>
    <mergeCell ref="J4209:J4210"/>
    <mergeCell ref="K4209:K4210"/>
    <mergeCell ref="B4211:B4212"/>
    <mergeCell ref="C4211:C4212"/>
    <mergeCell ref="E4211:E4212"/>
    <mergeCell ref="F4211:F4212"/>
    <mergeCell ref="G4211:G4212"/>
    <mergeCell ref="H4211:H4212"/>
    <mergeCell ref="I4211:I4212"/>
    <mergeCell ref="J4211:J4212"/>
    <mergeCell ref="I4207:I4208"/>
    <mergeCell ref="J4207:J4208"/>
    <mergeCell ref="K4207:K4208"/>
    <mergeCell ref="B4209:B4210"/>
    <mergeCell ref="C4209:C4210"/>
    <mergeCell ref="E4209:E4210"/>
    <mergeCell ref="F4209:F4210"/>
    <mergeCell ref="G4209:G4210"/>
    <mergeCell ref="H4209:H4210"/>
    <mergeCell ref="I4209:I4210"/>
    <mergeCell ref="B4207:B4208"/>
    <mergeCell ref="C4207:C4208"/>
    <mergeCell ref="E4207:E4208"/>
    <mergeCell ref="F4207:F4208"/>
    <mergeCell ref="G4207:G4208"/>
    <mergeCell ref="H4207:H4208"/>
    <mergeCell ref="K4203:K4204"/>
    <mergeCell ref="B4205:B4206"/>
    <mergeCell ref="C4205:C4206"/>
    <mergeCell ref="E4205:E4206"/>
    <mergeCell ref="F4205:F4206"/>
    <mergeCell ref="G4205:G4206"/>
    <mergeCell ref="H4205:H4206"/>
    <mergeCell ref="I4205:I4206"/>
    <mergeCell ref="J4205:J4206"/>
    <mergeCell ref="K4205:K4206"/>
    <mergeCell ref="J4201:J4202"/>
    <mergeCell ref="K4201:K4202"/>
    <mergeCell ref="B4203:B4204"/>
    <mergeCell ref="C4203:C4204"/>
    <mergeCell ref="E4203:E4204"/>
    <mergeCell ref="F4203:F4204"/>
    <mergeCell ref="G4203:G4204"/>
    <mergeCell ref="H4203:H4204"/>
    <mergeCell ref="I4203:I4204"/>
    <mergeCell ref="J4203:J4204"/>
    <mergeCell ref="I4199:I4200"/>
    <mergeCell ref="J4199:J4200"/>
    <mergeCell ref="K4199:K4200"/>
    <mergeCell ref="B4201:B4202"/>
    <mergeCell ref="C4201:C4202"/>
    <mergeCell ref="E4201:E4202"/>
    <mergeCell ref="F4201:F4202"/>
    <mergeCell ref="G4201:G4202"/>
    <mergeCell ref="H4201:H4202"/>
    <mergeCell ref="I4201:I4202"/>
    <mergeCell ref="B4199:B4200"/>
    <mergeCell ref="C4199:C4200"/>
    <mergeCell ref="E4199:E4200"/>
    <mergeCell ref="F4199:F4200"/>
    <mergeCell ref="G4199:G4200"/>
    <mergeCell ref="H4199:H4200"/>
    <mergeCell ref="K4195:K4196"/>
    <mergeCell ref="B4197:B4198"/>
    <mergeCell ref="C4197:C4198"/>
    <mergeCell ref="E4197:E4198"/>
    <mergeCell ref="F4197:F4198"/>
    <mergeCell ref="G4197:G4198"/>
    <mergeCell ref="H4197:H4198"/>
    <mergeCell ref="I4197:I4198"/>
    <mergeCell ref="J4197:J4198"/>
    <mergeCell ref="K4197:K4198"/>
    <mergeCell ref="J4193:J4194"/>
    <mergeCell ref="K4193:K4194"/>
    <mergeCell ref="B4195:B4196"/>
    <mergeCell ref="C4195:C4196"/>
    <mergeCell ref="E4195:E4196"/>
    <mergeCell ref="F4195:F4196"/>
    <mergeCell ref="G4195:G4196"/>
    <mergeCell ref="H4195:H4196"/>
    <mergeCell ref="I4195:I4196"/>
    <mergeCell ref="J4195:J4196"/>
    <mergeCell ref="I4191:I4192"/>
    <mergeCell ref="J4191:J4192"/>
    <mergeCell ref="K4191:K4192"/>
    <mergeCell ref="B4193:B4194"/>
    <mergeCell ref="C4193:C4194"/>
    <mergeCell ref="E4193:E4194"/>
    <mergeCell ref="F4193:F4194"/>
    <mergeCell ref="G4193:G4194"/>
    <mergeCell ref="H4193:H4194"/>
    <mergeCell ref="I4193:I4194"/>
    <mergeCell ref="B4191:B4192"/>
    <mergeCell ref="C4191:C4192"/>
    <mergeCell ref="E4191:E4192"/>
    <mergeCell ref="F4191:F4192"/>
    <mergeCell ref="G4191:G4192"/>
    <mergeCell ref="H4191:H4192"/>
    <mergeCell ref="K4187:K4188"/>
    <mergeCell ref="B4189:B4190"/>
    <mergeCell ref="C4189:C4190"/>
    <mergeCell ref="E4189:E4190"/>
    <mergeCell ref="F4189:F4190"/>
    <mergeCell ref="G4189:G4190"/>
    <mergeCell ref="H4189:H4190"/>
    <mergeCell ref="I4189:I4190"/>
    <mergeCell ref="J4189:J4190"/>
    <mergeCell ref="K4189:K4190"/>
    <mergeCell ref="J4185:J4186"/>
    <mergeCell ref="K4185:K4186"/>
    <mergeCell ref="B4187:B4188"/>
    <mergeCell ref="C4187:C4188"/>
    <mergeCell ref="E4187:E4188"/>
    <mergeCell ref="F4187:F4188"/>
    <mergeCell ref="G4187:G4188"/>
    <mergeCell ref="H4187:H4188"/>
    <mergeCell ref="I4187:I4188"/>
    <mergeCell ref="J4187:J4188"/>
    <mergeCell ref="I4183:I4184"/>
    <mergeCell ref="J4183:J4184"/>
    <mergeCell ref="K4183:K4184"/>
    <mergeCell ref="B4185:B4186"/>
    <mergeCell ref="C4185:C4186"/>
    <mergeCell ref="E4185:E4186"/>
    <mergeCell ref="F4185:F4186"/>
    <mergeCell ref="G4185:G4186"/>
    <mergeCell ref="H4185:H4186"/>
    <mergeCell ref="I4185:I4186"/>
    <mergeCell ref="B4183:B4184"/>
    <mergeCell ref="C4183:C4184"/>
    <mergeCell ref="E4183:E4184"/>
    <mergeCell ref="F4183:F4184"/>
    <mergeCell ref="G4183:G4184"/>
    <mergeCell ref="H4183:H4184"/>
    <mergeCell ref="K4179:K4180"/>
    <mergeCell ref="B4181:B4182"/>
    <mergeCell ref="C4181:C4182"/>
    <mergeCell ref="E4181:E4182"/>
    <mergeCell ref="F4181:F4182"/>
    <mergeCell ref="G4181:G4182"/>
    <mergeCell ref="H4181:H4182"/>
    <mergeCell ref="I4181:I4182"/>
    <mergeCell ref="J4181:J4182"/>
    <mergeCell ref="K4181:K4182"/>
    <mergeCell ref="J4177:J4178"/>
    <mergeCell ref="K4177:K4178"/>
    <mergeCell ref="B4179:B4180"/>
    <mergeCell ref="C4179:C4180"/>
    <mergeCell ref="E4179:E4180"/>
    <mergeCell ref="F4179:F4180"/>
    <mergeCell ref="G4179:G4180"/>
    <mergeCell ref="H4179:H4180"/>
    <mergeCell ref="I4179:I4180"/>
    <mergeCell ref="J4179:J4180"/>
    <mergeCell ref="I4175:I4176"/>
    <mergeCell ref="J4175:J4176"/>
    <mergeCell ref="K4175:K4176"/>
    <mergeCell ref="B4177:B4178"/>
    <mergeCell ref="C4177:C4178"/>
    <mergeCell ref="E4177:E4178"/>
    <mergeCell ref="F4177:F4178"/>
    <mergeCell ref="G4177:G4178"/>
    <mergeCell ref="H4177:H4178"/>
    <mergeCell ref="I4177:I4178"/>
    <mergeCell ref="B4175:B4176"/>
    <mergeCell ref="C4175:C4176"/>
    <mergeCell ref="E4175:E4176"/>
    <mergeCell ref="F4175:F4176"/>
    <mergeCell ref="G4175:G4176"/>
    <mergeCell ref="H4175:H4176"/>
    <mergeCell ref="K4171:K4172"/>
    <mergeCell ref="B4173:B4174"/>
    <mergeCell ref="C4173:C4174"/>
    <mergeCell ref="E4173:E4174"/>
    <mergeCell ref="F4173:F4174"/>
    <mergeCell ref="G4173:G4174"/>
    <mergeCell ref="H4173:H4174"/>
    <mergeCell ref="I4173:I4174"/>
    <mergeCell ref="J4173:J4174"/>
    <mergeCell ref="K4173:K4174"/>
    <mergeCell ref="J4169:J4170"/>
    <mergeCell ref="K4169:K4170"/>
    <mergeCell ref="B4171:B4172"/>
    <mergeCell ref="C4171:C4172"/>
    <mergeCell ref="E4171:E4172"/>
    <mergeCell ref="F4171:F4172"/>
    <mergeCell ref="G4171:G4172"/>
    <mergeCell ref="H4171:H4172"/>
    <mergeCell ref="I4171:I4172"/>
    <mergeCell ref="J4171:J4172"/>
    <mergeCell ref="I4167:I4168"/>
    <mergeCell ref="J4167:J4168"/>
    <mergeCell ref="K4167:K4168"/>
    <mergeCell ref="B4169:B4170"/>
    <mergeCell ref="C4169:C4170"/>
    <mergeCell ref="E4169:E4170"/>
    <mergeCell ref="F4169:F4170"/>
    <mergeCell ref="G4169:G4170"/>
    <mergeCell ref="H4169:H4170"/>
    <mergeCell ref="I4169:I4170"/>
    <mergeCell ref="B4167:B4168"/>
    <mergeCell ref="C4167:C4168"/>
    <mergeCell ref="E4167:E4168"/>
    <mergeCell ref="F4167:F4168"/>
    <mergeCell ref="G4167:G4168"/>
    <mergeCell ref="H4167:H4168"/>
    <mergeCell ref="K4163:K4164"/>
    <mergeCell ref="B4165:B4166"/>
    <mergeCell ref="C4165:C4166"/>
    <mergeCell ref="E4165:E4166"/>
    <mergeCell ref="F4165:F4166"/>
    <mergeCell ref="G4165:G4166"/>
    <mergeCell ref="H4165:H4166"/>
    <mergeCell ref="I4165:I4166"/>
    <mergeCell ref="J4165:J4166"/>
    <mergeCell ref="K4165:K4166"/>
    <mergeCell ref="J4161:J4162"/>
    <mergeCell ref="K4161:K4162"/>
    <mergeCell ref="B4163:B4164"/>
    <mergeCell ref="C4163:C4164"/>
    <mergeCell ref="E4163:E4164"/>
    <mergeCell ref="F4163:F4164"/>
    <mergeCell ref="G4163:G4164"/>
    <mergeCell ref="H4163:H4164"/>
    <mergeCell ref="I4163:I4164"/>
    <mergeCell ref="J4163:J4164"/>
    <mergeCell ref="I4159:I4160"/>
    <mergeCell ref="J4159:J4160"/>
    <mergeCell ref="K4159:K4160"/>
    <mergeCell ref="B4161:B4162"/>
    <mergeCell ref="C4161:C4162"/>
    <mergeCell ref="E4161:E4162"/>
    <mergeCell ref="F4161:F4162"/>
    <mergeCell ref="G4161:G4162"/>
    <mergeCell ref="H4161:H4162"/>
    <mergeCell ref="I4161:I4162"/>
    <mergeCell ref="B4159:B4160"/>
    <mergeCell ref="C4159:C4160"/>
    <mergeCell ref="E4159:E4160"/>
    <mergeCell ref="F4159:F4160"/>
    <mergeCell ref="G4159:G4160"/>
    <mergeCell ref="H4159:H4160"/>
    <mergeCell ref="K4155:K4156"/>
    <mergeCell ref="B4157:B4158"/>
    <mergeCell ref="C4157:C4158"/>
    <mergeCell ref="E4157:E4158"/>
    <mergeCell ref="F4157:F4158"/>
    <mergeCell ref="G4157:G4158"/>
    <mergeCell ref="H4157:H4158"/>
    <mergeCell ref="I4157:I4158"/>
    <mergeCell ref="J4157:J4158"/>
    <mergeCell ref="K4157:K4158"/>
    <mergeCell ref="J4153:J4154"/>
    <mergeCell ref="K4153:K4154"/>
    <mergeCell ref="B4155:B4156"/>
    <mergeCell ref="C4155:C4156"/>
    <mergeCell ref="E4155:E4156"/>
    <mergeCell ref="F4155:F4156"/>
    <mergeCell ref="G4155:G4156"/>
    <mergeCell ref="H4155:H4156"/>
    <mergeCell ref="I4155:I4156"/>
    <mergeCell ref="J4155:J4156"/>
    <mergeCell ref="I4151:I4152"/>
    <mergeCell ref="J4151:J4152"/>
    <mergeCell ref="K4151:K4152"/>
    <mergeCell ref="B4153:B4154"/>
    <mergeCell ref="C4153:C4154"/>
    <mergeCell ref="E4153:E4154"/>
    <mergeCell ref="F4153:F4154"/>
    <mergeCell ref="G4153:G4154"/>
    <mergeCell ref="H4153:H4154"/>
    <mergeCell ref="I4153:I4154"/>
    <mergeCell ref="B4151:B4152"/>
    <mergeCell ref="C4151:C4152"/>
    <mergeCell ref="E4151:E4152"/>
    <mergeCell ref="F4151:F4152"/>
    <mergeCell ref="G4151:G4152"/>
    <mergeCell ref="H4151:H4152"/>
    <mergeCell ref="K4147:K4148"/>
    <mergeCell ref="B4149:B4150"/>
    <mergeCell ref="C4149:C4150"/>
    <mergeCell ref="E4149:E4150"/>
    <mergeCell ref="F4149:F4150"/>
    <mergeCell ref="G4149:G4150"/>
    <mergeCell ref="H4149:H4150"/>
    <mergeCell ref="I4149:I4150"/>
    <mergeCell ref="J4149:J4150"/>
    <mergeCell ref="K4149:K4150"/>
    <mergeCell ref="J4145:J4146"/>
    <mergeCell ref="K4145:K4146"/>
    <mergeCell ref="B4147:B4148"/>
    <mergeCell ref="C4147:C4148"/>
    <mergeCell ref="E4147:E4148"/>
    <mergeCell ref="F4147:F4148"/>
    <mergeCell ref="G4147:G4148"/>
    <mergeCell ref="H4147:H4148"/>
    <mergeCell ref="I4147:I4148"/>
    <mergeCell ref="J4147:J4148"/>
    <mergeCell ref="I4143:I4144"/>
    <mergeCell ref="J4143:J4144"/>
    <mergeCell ref="K4143:K4144"/>
    <mergeCell ref="B4145:B4146"/>
    <mergeCell ref="C4145:C4146"/>
    <mergeCell ref="E4145:E4146"/>
    <mergeCell ref="F4145:F4146"/>
    <mergeCell ref="G4145:G4146"/>
    <mergeCell ref="H4145:H4146"/>
    <mergeCell ref="I4145:I4146"/>
    <mergeCell ref="B4143:B4144"/>
    <mergeCell ref="C4143:C4144"/>
    <mergeCell ref="E4143:E4144"/>
    <mergeCell ref="F4143:F4144"/>
    <mergeCell ref="G4143:G4144"/>
    <mergeCell ref="H4143:H4144"/>
    <mergeCell ref="K4139:K4140"/>
    <mergeCell ref="B4141:B4142"/>
    <mergeCell ref="C4141:C4142"/>
    <mergeCell ref="E4141:E4142"/>
    <mergeCell ref="F4141:F4142"/>
    <mergeCell ref="G4141:G4142"/>
    <mergeCell ref="H4141:H4142"/>
    <mergeCell ref="I4141:I4142"/>
    <mergeCell ref="J4141:J4142"/>
    <mergeCell ref="K4141:K4142"/>
    <mergeCell ref="J4137:J4138"/>
    <mergeCell ref="K4137:K4138"/>
    <mergeCell ref="B4139:B4140"/>
    <mergeCell ref="C4139:C4140"/>
    <mergeCell ref="E4139:E4140"/>
    <mergeCell ref="F4139:F4140"/>
    <mergeCell ref="G4139:G4140"/>
    <mergeCell ref="H4139:H4140"/>
    <mergeCell ref="I4139:I4140"/>
    <mergeCell ref="J4139:J4140"/>
    <mergeCell ref="I4135:I4136"/>
    <mergeCell ref="J4135:J4136"/>
    <mergeCell ref="K4135:K4136"/>
    <mergeCell ref="B4137:B4138"/>
    <mergeCell ref="C4137:C4138"/>
    <mergeCell ref="E4137:E4138"/>
    <mergeCell ref="F4137:F4138"/>
    <mergeCell ref="G4137:G4138"/>
    <mergeCell ref="H4137:H4138"/>
    <mergeCell ref="I4137:I4138"/>
    <mergeCell ref="B4135:B4136"/>
    <mergeCell ref="C4135:C4136"/>
    <mergeCell ref="E4135:E4136"/>
    <mergeCell ref="F4135:F4136"/>
    <mergeCell ref="G4135:G4136"/>
    <mergeCell ref="H4135:H4136"/>
    <mergeCell ref="K4131:K4132"/>
    <mergeCell ref="B4133:B4134"/>
    <mergeCell ref="C4133:C4134"/>
    <mergeCell ref="E4133:E4134"/>
    <mergeCell ref="F4133:F4134"/>
    <mergeCell ref="G4133:G4134"/>
    <mergeCell ref="H4133:H4134"/>
    <mergeCell ref="I4133:I4134"/>
    <mergeCell ref="J4133:J4134"/>
    <mergeCell ref="K4133:K4134"/>
    <mergeCell ref="J4129:J4130"/>
    <mergeCell ref="K4129:K4130"/>
    <mergeCell ref="B4131:B4132"/>
    <mergeCell ref="C4131:C4132"/>
    <mergeCell ref="E4131:E4132"/>
    <mergeCell ref="F4131:F4132"/>
    <mergeCell ref="G4131:G4132"/>
    <mergeCell ref="H4131:H4132"/>
    <mergeCell ref="I4131:I4132"/>
    <mergeCell ref="J4131:J4132"/>
    <mergeCell ref="I4127:I4128"/>
    <mergeCell ref="J4127:J4128"/>
    <mergeCell ref="K4127:K4128"/>
    <mergeCell ref="B4129:B4130"/>
    <mergeCell ref="C4129:C4130"/>
    <mergeCell ref="E4129:E4130"/>
    <mergeCell ref="F4129:F4130"/>
    <mergeCell ref="G4129:G4130"/>
    <mergeCell ref="H4129:H4130"/>
    <mergeCell ref="I4129:I4130"/>
    <mergeCell ref="B4127:B4128"/>
    <mergeCell ref="C4127:C4128"/>
    <mergeCell ref="E4127:E4128"/>
    <mergeCell ref="F4127:F4128"/>
    <mergeCell ref="G4127:G4128"/>
    <mergeCell ref="H4127:H4128"/>
    <mergeCell ref="K4123:K4124"/>
    <mergeCell ref="B4125:B4126"/>
    <mergeCell ref="C4125:C4126"/>
    <mergeCell ref="E4125:E4126"/>
    <mergeCell ref="F4125:F4126"/>
    <mergeCell ref="G4125:G4126"/>
    <mergeCell ref="H4125:H4126"/>
    <mergeCell ref="I4125:I4126"/>
    <mergeCell ref="J4125:J4126"/>
    <mergeCell ref="K4125:K4126"/>
    <mergeCell ref="J4121:J4122"/>
    <mergeCell ref="K4121:K4122"/>
    <mergeCell ref="B4123:B4124"/>
    <mergeCell ref="C4123:C4124"/>
    <mergeCell ref="E4123:E4124"/>
    <mergeCell ref="F4123:F4124"/>
    <mergeCell ref="G4123:G4124"/>
    <mergeCell ref="H4123:H4124"/>
    <mergeCell ref="I4123:I4124"/>
    <mergeCell ref="J4123:J4124"/>
    <mergeCell ref="I4119:I4120"/>
    <mergeCell ref="J4119:J4120"/>
    <mergeCell ref="K4119:K4120"/>
    <mergeCell ref="B4121:B4122"/>
    <mergeCell ref="C4121:C4122"/>
    <mergeCell ref="E4121:E4122"/>
    <mergeCell ref="F4121:F4122"/>
    <mergeCell ref="G4121:G4122"/>
    <mergeCell ref="H4121:H4122"/>
    <mergeCell ref="I4121:I4122"/>
    <mergeCell ref="B4119:B4120"/>
    <mergeCell ref="C4119:C4120"/>
    <mergeCell ref="E4119:E4120"/>
    <mergeCell ref="F4119:F4120"/>
    <mergeCell ref="G4119:G4120"/>
    <mergeCell ref="H4119:H4120"/>
    <mergeCell ref="K4115:K4116"/>
    <mergeCell ref="B4117:B4118"/>
    <mergeCell ref="C4117:C4118"/>
    <mergeCell ref="E4117:E4118"/>
    <mergeCell ref="F4117:F4118"/>
    <mergeCell ref="G4117:G4118"/>
    <mergeCell ref="H4117:H4118"/>
    <mergeCell ref="I4117:I4118"/>
    <mergeCell ref="J4117:J4118"/>
    <mergeCell ref="K4117:K4118"/>
    <mergeCell ref="J4113:J4114"/>
    <mergeCell ref="K4113:K4114"/>
    <mergeCell ref="B4115:B4116"/>
    <mergeCell ref="C4115:C4116"/>
    <mergeCell ref="E4115:E4116"/>
    <mergeCell ref="F4115:F4116"/>
    <mergeCell ref="G4115:G4116"/>
    <mergeCell ref="H4115:H4116"/>
    <mergeCell ref="I4115:I4116"/>
    <mergeCell ref="J4115:J4116"/>
    <mergeCell ref="I4111:I4112"/>
    <mergeCell ref="J4111:J4112"/>
    <mergeCell ref="K4111:K4112"/>
    <mergeCell ref="B4113:B4114"/>
    <mergeCell ref="C4113:C4114"/>
    <mergeCell ref="E4113:E4114"/>
    <mergeCell ref="F4113:F4114"/>
    <mergeCell ref="G4113:G4114"/>
    <mergeCell ref="H4113:H4114"/>
    <mergeCell ref="I4113:I4114"/>
    <mergeCell ref="B4111:B4112"/>
    <mergeCell ref="C4111:C4112"/>
    <mergeCell ref="E4111:E4112"/>
    <mergeCell ref="F4111:F4112"/>
    <mergeCell ref="G4111:G4112"/>
    <mergeCell ref="H4111:H4112"/>
    <mergeCell ref="K4107:K4108"/>
    <mergeCell ref="B4109:B4110"/>
    <mergeCell ref="C4109:C4110"/>
    <mergeCell ref="E4109:E4110"/>
    <mergeCell ref="F4109:F4110"/>
    <mergeCell ref="G4109:G4110"/>
    <mergeCell ref="H4109:H4110"/>
    <mergeCell ref="I4109:I4110"/>
    <mergeCell ref="J4109:J4110"/>
    <mergeCell ref="K4109:K4110"/>
    <mergeCell ref="J4105:J4106"/>
    <mergeCell ref="K4105:K4106"/>
    <mergeCell ref="B4107:B4108"/>
    <mergeCell ref="C4107:C4108"/>
    <mergeCell ref="E4107:E4108"/>
    <mergeCell ref="F4107:F4108"/>
    <mergeCell ref="G4107:G4108"/>
    <mergeCell ref="H4107:H4108"/>
    <mergeCell ref="I4107:I4108"/>
    <mergeCell ref="J4107:J4108"/>
    <mergeCell ref="I4103:I4104"/>
    <mergeCell ref="J4103:J4104"/>
    <mergeCell ref="K4103:K4104"/>
    <mergeCell ref="B4105:B4106"/>
    <mergeCell ref="C4105:C4106"/>
    <mergeCell ref="E4105:E4106"/>
    <mergeCell ref="F4105:F4106"/>
    <mergeCell ref="G4105:G4106"/>
    <mergeCell ref="H4105:H4106"/>
    <mergeCell ref="I4105:I4106"/>
    <mergeCell ref="B4103:B4104"/>
    <mergeCell ref="C4103:C4104"/>
    <mergeCell ref="E4103:E4104"/>
    <mergeCell ref="F4103:F4104"/>
    <mergeCell ref="G4103:G4104"/>
    <mergeCell ref="H4103:H4104"/>
    <mergeCell ref="K4099:K4100"/>
    <mergeCell ref="B4101:B4102"/>
    <mergeCell ref="C4101:C4102"/>
    <mergeCell ref="E4101:E4102"/>
    <mergeCell ref="F4101:F4102"/>
    <mergeCell ref="G4101:G4102"/>
    <mergeCell ref="H4101:H4102"/>
    <mergeCell ref="I4101:I4102"/>
    <mergeCell ref="J4101:J4102"/>
    <mergeCell ref="K4101:K4102"/>
    <mergeCell ref="J4097:J4098"/>
    <mergeCell ref="K4097:K4098"/>
    <mergeCell ref="B4099:B4100"/>
    <mergeCell ref="C4099:C4100"/>
    <mergeCell ref="E4099:E4100"/>
    <mergeCell ref="F4099:F4100"/>
    <mergeCell ref="G4099:G4100"/>
    <mergeCell ref="H4099:H4100"/>
    <mergeCell ref="I4099:I4100"/>
    <mergeCell ref="J4099:J4100"/>
    <mergeCell ref="I4095:I4096"/>
    <mergeCell ref="J4095:J4096"/>
    <mergeCell ref="K4095:K4096"/>
    <mergeCell ref="B4097:B4098"/>
    <mergeCell ref="C4097:C4098"/>
    <mergeCell ref="E4097:E4098"/>
    <mergeCell ref="F4097:F4098"/>
    <mergeCell ref="G4097:G4098"/>
    <mergeCell ref="H4097:H4098"/>
    <mergeCell ref="I4097:I4098"/>
    <mergeCell ref="B4095:B4096"/>
    <mergeCell ref="C4095:C4096"/>
    <mergeCell ref="E4095:E4096"/>
    <mergeCell ref="F4095:F4096"/>
    <mergeCell ref="G4095:G4096"/>
    <mergeCell ref="H4095:H4096"/>
    <mergeCell ref="K4091:K4092"/>
    <mergeCell ref="B4093:B4094"/>
    <mergeCell ref="C4093:C4094"/>
    <mergeCell ref="E4093:E4094"/>
    <mergeCell ref="F4093:F4094"/>
    <mergeCell ref="G4093:G4094"/>
    <mergeCell ref="H4093:H4094"/>
    <mergeCell ref="I4093:I4094"/>
    <mergeCell ref="J4093:J4094"/>
    <mergeCell ref="K4093:K4094"/>
    <mergeCell ref="J4089:J4090"/>
    <mergeCell ref="K4089:K4090"/>
    <mergeCell ref="B4091:B4092"/>
    <mergeCell ref="C4091:C4092"/>
    <mergeCell ref="E4091:E4092"/>
    <mergeCell ref="F4091:F4092"/>
    <mergeCell ref="G4091:G4092"/>
    <mergeCell ref="H4091:H4092"/>
    <mergeCell ref="I4091:I4092"/>
    <mergeCell ref="J4091:J4092"/>
    <mergeCell ref="I4087:I4088"/>
    <mergeCell ref="J4087:J4088"/>
    <mergeCell ref="K4087:K4088"/>
    <mergeCell ref="B4089:B4090"/>
    <mergeCell ref="C4089:C4090"/>
    <mergeCell ref="E4089:E4090"/>
    <mergeCell ref="F4089:F4090"/>
    <mergeCell ref="G4089:G4090"/>
    <mergeCell ref="H4089:H4090"/>
    <mergeCell ref="I4089:I4090"/>
    <mergeCell ref="B4087:B4088"/>
    <mergeCell ref="C4087:C4088"/>
    <mergeCell ref="E4087:E4088"/>
    <mergeCell ref="F4087:F4088"/>
    <mergeCell ref="G4087:G4088"/>
    <mergeCell ref="H4087:H4088"/>
    <mergeCell ref="K4083:K4084"/>
    <mergeCell ref="B4085:B4086"/>
    <mergeCell ref="C4085:C4086"/>
    <mergeCell ref="E4085:E4086"/>
    <mergeCell ref="F4085:F4086"/>
    <mergeCell ref="G4085:G4086"/>
    <mergeCell ref="H4085:H4086"/>
    <mergeCell ref="I4085:I4086"/>
    <mergeCell ref="J4085:J4086"/>
    <mergeCell ref="K4085:K4086"/>
    <mergeCell ref="J4081:J4082"/>
    <mergeCell ref="K4081:K4082"/>
    <mergeCell ref="B4083:B4084"/>
    <mergeCell ref="C4083:C4084"/>
    <mergeCell ref="E4083:E4084"/>
    <mergeCell ref="F4083:F4084"/>
    <mergeCell ref="G4083:G4084"/>
    <mergeCell ref="H4083:H4084"/>
    <mergeCell ref="I4083:I4084"/>
    <mergeCell ref="J4083:J4084"/>
    <mergeCell ref="I4079:I4080"/>
    <mergeCell ref="J4079:J4080"/>
    <mergeCell ref="K4079:K4080"/>
    <mergeCell ref="B4081:B4082"/>
    <mergeCell ref="C4081:C4082"/>
    <mergeCell ref="E4081:E4082"/>
    <mergeCell ref="F4081:F4082"/>
    <mergeCell ref="G4081:G4082"/>
    <mergeCell ref="H4081:H4082"/>
    <mergeCell ref="I4081:I4082"/>
    <mergeCell ref="B4079:B4080"/>
    <mergeCell ref="C4079:C4080"/>
    <mergeCell ref="E4079:E4080"/>
    <mergeCell ref="F4079:F4080"/>
    <mergeCell ref="G4079:G4080"/>
    <mergeCell ref="H4079:H4080"/>
    <mergeCell ref="K4075:K4076"/>
    <mergeCell ref="B4077:B4078"/>
    <mergeCell ref="C4077:C4078"/>
    <mergeCell ref="E4077:E4078"/>
    <mergeCell ref="F4077:F4078"/>
    <mergeCell ref="G4077:G4078"/>
    <mergeCell ref="H4077:H4078"/>
    <mergeCell ref="I4077:I4078"/>
    <mergeCell ref="J4077:J4078"/>
    <mergeCell ref="K4077:K4078"/>
    <mergeCell ref="J4073:J4074"/>
    <mergeCell ref="K4073:K4074"/>
    <mergeCell ref="B4075:B4076"/>
    <mergeCell ref="C4075:C4076"/>
    <mergeCell ref="E4075:E4076"/>
    <mergeCell ref="F4075:F4076"/>
    <mergeCell ref="G4075:G4076"/>
    <mergeCell ref="H4075:H4076"/>
    <mergeCell ref="I4075:I4076"/>
    <mergeCell ref="J4075:J4076"/>
    <mergeCell ref="I4071:I4072"/>
    <mergeCell ref="J4071:J4072"/>
    <mergeCell ref="K4071:K4072"/>
    <mergeCell ref="B4073:B4074"/>
    <mergeCell ref="C4073:C4074"/>
    <mergeCell ref="E4073:E4074"/>
    <mergeCell ref="F4073:F4074"/>
    <mergeCell ref="G4073:G4074"/>
    <mergeCell ref="H4073:H4074"/>
    <mergeCell ref="I4073:I4074"/>
    <mergeCell ref="B4071:B4072"/>
    <mergeCell ref="C4071:C4072"/>
    <mergeCell ref="E4071:E4072"/>
    <mergeCell ref="F4071:F4072"/>
    <mergeCell ref="G4071:G4072"/>
    <mergeCell ref="H4071:H4072"/>
    <mergeCell ref="K4067:K4068"/>
    <mergeCell ref="B4069:B4070"/>
    <mergeCell ref="C4069:C4070"/>
    <mergeCell ref="E4069:E4070"/>
    <mergeCell ref="F4069:F4070"/>
    <mergeCell ref="G4069:G4070"/>
    <mergeCell ref="H4069:H4070"/>
    <mergeCell ref="I4069:I4070"/>
    <mergeCell ref="J4069:J4070"/>
    <mergeCell ref="K4069:K4070"/>
    <mergeCell ref="J4065:J4066"/>
    <mergeCell ref="K4065:K4066"/>
    <mergeCell ref="B4067:B4068"/>
    <mergeCell ref="C4067:C4068"/>
    <mergeCell ref="E4067:E4068"/>
    <mergeCell ref="F4067:F4068"/>
    <mergeCell ref="G4067:G4068"/>
    <mergeCell ref="H4067:H4068"/>
    <mergeCell ref="I4067:I4068"/>
    <mergeCell ref="J4067:J4068"/>
    <mergeCell ref="I4063:I4064"/>
    <mergeCell ref="J4063:J4064"/>
    <mergeCell ref="K4063:K4064"/>
    <mergeCell ref="B4065:B4066"/>
    <mergeCell ref="C4065:C4066"/>
    <mergeCell ref="E4065:E4066"/>
    <mergeCell ref="F4065:F4066"/>
    <mergeCell ref="G4065:G4066"/>
    <mergeCell ref="H4065:H4066"/>
    <mergeCell ref="I4065:I4066"/>
    <mergeCell ref="B4063:B4064"/>
    <mergeCell ref="C4063:C4064"/>
    <mergeCell ref="E4063:E4064"/>
    <mergeCell ref="F4063:F4064"/>
    <mergeCell ref="G4063:G4064"/>
    <mergeCell ref="H4063:H4064"/>
    <mergeCell ref="K4059:K4060"/>
    <mergeCell ref="B4061:B4062"/>
    <mergeCell ref="C4061:C4062"/>
    <mergeCell ref="E4061:E4062"/>
    <mergeCell ref="F4061:F4062"/>
    <mergeCell ref="G4061:G4062"/>
    <mergeCell ref="H4061:H4062"/>
    <mergeCell ref="I4061:I4062"/>
    <mergeCell ref="J4061:J4062"/>
    <mergeCell ref="K4061:K4062"/>
    <mergeCell ref="J4057:J4058"/>
    <mergeCell ref="K4057:K4058"/>
    <mergeCell ref="B4059:B4060"/>
    <mergeCell ref="C4059:C4060"/>
    <mergeCell ref="E4059:E4060"/>
    <mergeCell ref="F4059:F4060"/>
    <mergeCell ref="G4059:G4060"/>
    <mergeCell ref="H4059:H4060"/>
    <mergeCell ref="I4059:I4060"/>
    <mergeCell ref="J4059:J4060"/>
    <mergeCell ref="I4055:I4056"/>
    <mergeCell ref="J4055:J4056"/>
    <mergeCell ref="K4055:K4056"/>
    <mergeCell ref="B4057:B4058"/>
    <mergeCell ref="C4057:C4058"/>
    <mergeCell ref="E4057:E4058"/>
    <mergeCell ref="F4057:F4058"/>
    <mergeCell ref="G4057:G4058"/>
    <mergeCell ref="H4057:H4058"/>
    <mergeCell ref="I4057:I4058"/>
    <mergeCell ref="B4055:B4056"/>
    <mergeCell ref="C4055:C4056"/>
    <mergeCell ref="E4055:E4056"/>
    <mergeCell ref="F4055:F4056"/>
    <mergeCell ref="G4055:G4056"/>
    <mergeCell ref="H4055:H4056"/>
    <mergeCell ref="K4051:K4052"/>
    <mergeCell ref="B4053:B4054"/>
    <mergeCell ref="C4053:C4054"/>
    <mergeCell ref="E4053:E4054"/>
    <mergeCell ref="F4053:F4054"/>
    <mergeCell ref="G4053:G4054"/>
    <mergeCell ref="H4053:H4054"/>
    <mergeCell ref="I4053:I4054"/>
    <mergeCell ref="J4053:J4054"/>
    <mergeCell ref="K4053:K4054"/>
    <mergeCell ref="J4049:J4050"/>
    <mergeCell ref="K4049:K4050"/>
    <mergeCell ref="B4051:B4052"/>
    <mergeCell ref="C4051:C4052"/>
    <mergeCell ref="E4051:E4052"/>
    <mergeCell ref="F4051:F4052"/>
    <mergeCell ref="G4051:G4052"/>
    <mergeCell ref="H4051:H4052"/>
    <mergeCell ref="I4051:I4052"/>
    <mergeCell ref="J4051:J4052"/>
    <mergeCell ref="I4047:I4048"/>
    <mergeCell ref="J4047:J4048"/>
    <mergeCell ref="K4047:K4048"/>
    <mergeCell ref="B4049:B4050"/>
    <mergeCell ref="C4049:C4050"/>
    <mergeCell ref="E4049:E4050"/>
    <mergeCell ref="F4049:F4050"/>
    <mergeCell ref="G4049:G4050"/>
    <mergeCell ref="H4049:H4050"/>
    <mergeCell ref="I4049:I4050"/>
    <mergeCell ref="B4047:B4048"/>
    <mergeCell ref="C4047:C4048"/>
    <mergeCell ref="E4047:E4048"/>
    <mergeCell ref="F4047:F4048"/>
    <mergeCell ref="G4047:G4048"/>
    <mergeCell ref="H4047:H4048"/>
    <mergeCell ref="K4043:K4044"/>
    <mergeCell ref="B4045:B4046"/>
    <mergeCell ref="C4045:C4046"/>
    <mergeCell ref="E4045:E4046"/>
    <mergeCell ref="F4045:F4046"/>
    <mergeCell ref="G4045:G4046"/>
    <mergeCell ref="H4045:H4046"/>
    <mergeCell ref="I4045:I4046"/>
    <mergeCell ref="J4045:J4046"/>
    <mergeCell ref="K4045:K4046"/>
    <mergeCell ref="J4041:J4042"/>
    <mergeCell ref="K4041:K4042"/>
    <mergeCell ref="B4043:B4044"/>
    <mergeCell ref="C4043:C4044"/>
    <mergeCell ref="E4043:E4044"/>
    <mergeCell ref="F4043:F4044"/>
    <mergeCell ref="G4043:G4044"/>
    <mergeCell ref="H4043:H4044"/>
    <mergeCell ref="I4043:I4044"/>
    <mergeCell ref="J4043:J4044"/>
    <mergeCell ref="I4039:I4040"/>
    <mergeCell ref="J4039:J4040"/>
    <mergeCell ref="K4039:K4040"/>
    <mergeCell ref="B4041:B4042"/>
    <mergeCell ref="C4041:C4042"/>
    <mergeCell ref="E4041:E4042"/>
    <mergeCell ref="F4041:F4042"/>
    <mergeCell ref="G4041:G4042"/>
    <mergeCell ref="H4041:H4042"/>
    <mergeCell ref="I4041:I4042"/>
    <mergeCell ref="B4039:B4040"/>
    <mergeCell ref="C4039:C4040"/>
    <mergeCell ref="E4039:E4040"/>
    <mergeCell ref="F4039:F4040"/>
    <mergeCell ref="G4039:G4040"/>
    <mergeCell ref="H4039:H4040"/>
    <mergeCell ref="K4035:K4036"/>
    <mergeCell ref="B4037:B4038"/>
    <mergeCell ref="C4037:C4038"/>
    <mergeCell ref="E4037:E4038"/>
    <mergeCell ref="F4037:F4038"/>
    <mergeCell ref="G4037:G4038"/>
    <mergeCell ref="H4037:H4038"/>
    <mergeCell ref="I4037:I4038"/>
    <mergeCell ref="J4037:J4038"/>
    <mergeCell ref="K4037:K4038"/>
    <mergeCell ref="J4033:J4034"/>
    <mergeCell ref="K4033:K4034"/>
    <mergeCell ref="B4035:B4036"/>
    <mergeCell ref="C4035:C4036"/>
    <mergeCell ref="E4035:E4036"/>
    <mergeCell ref="F4035:F4036"/>
    <mergeCell ref="G4035:G4036"/>
    <mergeCell ref="H4035:H4036"/>
    <mergeCell ref="I4035:I4036"/>
    <mergeCell ref="J4035:J4036"/>
    <mergeCell ref="I4031:I4032"/>
    <mergeCell ref="J4031:J4032"/>
    <mergeCell ref="K4031:K4032"/>
    <mergeCell ref="B4033:B4034"/>
    <mergeCell ref="C4033:C4034"/>
    <mergeCell ref="E4033:E4034"/>
    <mergeCell ref="F4033:F4034"/>
    <mergeCell ref="G4033:G4034"/>
    <mergeCell ref="H4033:H4034"/>
    <mergeCell ref="I4033:I4034"/>
    <mergeCell ref="B4031:B4032"/>
    <mergeCell ref="C4031:C4032"/>
    <mergeCell ref="E4031:E4032"/>
    <mergeCell ref="F4031:F4032"/>
    <mergeCell ref="G4031:G4032"/>
    <mergeCell ref="H4031:H4032"/>
    <mergeCell ref="K4027:K4028"/>
    <mergeCell ref="B4029:B4030"/>
    <mergeCell ref="C4029:C4030"/>
    <mergeCell ref="E4029:E4030"/>
    <mergeCell ref="F4029:F4030"/>
    <mergeCell ref="G4029:G4030"/>
    <mergeCell ref="H4029:H4030"/>
    <mergeCell ref="I4029:I4030"/>
    <mergeCell ref="J4029:J4030"/>
    <mergeCell ref="K4029:K4030"/>
    <mergeCell ref="J4025:J4026"/>
    <mergeCell ref="K4025:K4026"/>
    <mergeCell ref="B4027:B4028"/>
    <mergeCell ref="C4027:C4028"/>
    <mergeCell ref="E4027:E4028"/>
    <mergeCell ref="F4027:F4028"/>
    <mergeCell ref="G4027:G4028"/>
    <mergeCell ref="H4027:H4028"/>
    <mergeCell ref="I4027:I4028"/>
    <mergeCell ref="J4027:J4028"/>
    <mergeCell ref="I4023:I4024"/>
    <mergeCell ref="J4023:J4024"/>
    <mergeCell ref="K4023:K4024"/>
    <mergeCell ref="B4025:B4026"/>
    <mergeCell ref="C4025:C4026"/>
    <mergeCell ref="E4025:E4026"/>
    <mergeCell ref="F4025:F4026"/>
    <mergeCell ref="G4025:G4026"/>
    <mergeCell ref="H4025:H4026"/>
    <mergeCell ref="I4025:I4026"/>
    <mergeCell ref="B4023:B4024"/>
    <mergeCell ref="C4023:C4024"/>
    <mergeCell ref="E4023:E4024"/>
    <mergeCell ref="F4023:F4024"/>
    <mergeCell ref="G4023:G4024"/>
    <mergeCell ref="H4023:H4024"/>
    <mergeCell ref="K4019:K4020"/>
    <mergeCell ref="B4021:B4022"/>
    <mergeCell ref="C4021:C4022"/>
    <mergeCell ref="E4021:E4022"/>
    <mergeCell ref="F4021:F4022"/>
    <mergeCell ref="G4021:G4022"/>
    <mergeCell ref="H4021:H4022"/>
    <mergeCell ref="I4021:I4022"/>
    <mergeCell ref="J4021:J4022"/>
    <mergeCell ref="K4021:K4022"/>
    <mergeCell ref="J4017:J4018"/>
    <mergeCell ref="K4017:K4018"/>
    <mergeCell ref="B4019:B4020"/>
    <mergeCell ref="C4019:C4020"/>
    <mergeCell ref="E4019:E4020"/>
    <mergeCell ref="F4019:F4020"/>
    <mergeCell ref="G4019:G4020"/>
    <mergeCell ref="H4019:H4020"/>
    <mergeCell ref="I4019:I4020"/>
    <mergeCell ref="J4019:J4020"/>
    <mergeCell ref="I4015:I4016"/>
    <mergeCell ref="J4015:J4016"/>
    <mergeCell ref="K4015:K4016"/>
    <mergeCell ref="B4017:B4018"/>
    <mergeCell ref="C4017:C4018"/>
    <mergeCell ref="E4017:E4018"/>
    <mergeCell ref="F4017:F4018"/>
    <mergeCell ref="G4017:G4018"/>
    <mergeCell ref="H4017:H4018"/>
    <mergeCell ref="I4017:I4018"/>
    <mergeCell ref="B4015:B4016"/>
    <mergeCell ref="C4015:C4016"/>
    <mergeCell ref="E4015:E4016"/>
    <mergeCell ref="F4015:F4016"/>
    <mergeCell ref="G4015:G4016"/>
    <mergeCell ref="H4015:H4016"/>
    <mergeCell ref="K4011:K4012"/>
    <mergeCell ref="B4013:B4014"/>
    <mergeCell ref="C4013:C4014"/>
    <mergeCell ref="E4013:E4014"/>
    <mergeCell ref="F4013:F4014"/>
    <mergeCell ref="G4013:G4014"/>
    <mergeCell ref="H4013:H4014"/>
    <mergeCell ref="I4013:I4014"/>
    <mergeCell ref="J4013:J4014"/>
    <mergeCell ref="K4013:K4014"/>
    <mergeCell ref="J4009:J4010"/>
    <mergeCell ref="K4009:K4010"/>
    <mergeCell ref="B4011:B4012"/>
    <mergeCell ref="C4011:C4012"/>
    <mergeCell ref="E4011:E4012"/>
    <mergeCell ref="F4011:F4012"/>
    <mergeCell ref="G4011:G4012"/>
    <mergeCell ref="H4011:H4012"/>
    <mergeCell ref="I4011:I4012"/>
    <mergeCell ref="J4011:J4012"/>
    <mergeCell ref="I4007:I4008"/>
    <mergeCell ref="J4007:J4008"/>
    <mergeCell ref="K4007:K4008"/>
    <mergeCell ref="B4009:B4010"/>
    <mergeCell ref="C4009:C4010"/>
    <mergeCell ref="E4009:E4010"/>
    <mergeCell ref="F4009:F4010"/>
    <mergeCell ref="G4009:G4010"/>
    <mergeCell ref="H4009:H4010"/>
    <mergeCell ref="I4009:I4010"/>
    <mergeCell ref="B4007:B4008"/>
    <mergeCell ref="C4007:C4008"/>
    <mergeCell ref="E4007:E4008"/>
    <mergeCell ref="F4007:F4008"/>
    <mergeCell ref="G4007:G4008"/>
    <mergeCell ref="H4007:H4008"/>
    <mergeCell ref="K4003:K4004"/>
    <mergeCell ref="B4005:B4006"/>
    <mergeCell ref="C4005:C4006"/>
    <mergeCell ref="E4005:E4006"/>
    <mergeCell ref="F4005:F4006"/>
    <mergeCell ref="G4005:G4006"/>
    <mergeCell ref="H4005:H4006"/>
    <mergeCell ref="I4005:I4006"/>
    <mergeCell ref="J4005:J4006"/>
    <mergeCell ref="K4005:K4006"/>
    <mergeCell ref="J4001:J4002"/>
    <mergeCell ref="K4001:K4002"/>
    <mergeCell ref="B4003:B4004"/>
    <mergeCell ref="C4003:C4004"/>
    <mergeCell ref="E4003:E4004"/>
    <mergeCell ref="F4003:F4004"/>
    <mergeCell ref="G4003:G4004"/>
    <mergeCell ref="H4003:H4004"/>
    <mergeCell ref="I4003:I4004"/>
    <mergeCell ref="J4003:J4004"/>
    <mergeCell ref="I3999:I4000"/>
    <mergeCell ref="J3999:J4000"/>
    <mergeCell ref="K3999:K4000"/>
    <mergeCell ref="B4001:B4002"/>
    <mergeCell ref="C4001:C4002"/>
    <mergeCell ref="E4001:E4002"/>
    <mergeCell ref="F4001:F4002"/>
    <mergeCell ref="G4001:G4002"/>
    <mergeCell ref="H4001:H4002"/>
    <mergeCell ref="I4001:I4002"/>
    <mergeCell ref="B3999:B4000"/>
    <mergeCell ref="C3999:C4000"/>
    <mergeCell ref="E3999:E4000"/>
    <mergeCell ref="F3999:F4000"/>
    <mergeCell ref="G3999:G4000"/>
    <mergeCell ref="H3999:H4000"/>
    <mergeCell ref="K3995:K3996"/>
    <mergeCell ref="B3997:B3998"/>
    <mergeCell ref="C3997:C3998"/>
    <mergeCell ref="E3997:E3998"/>
    <mergeCell ref="F3997:F3998"/>
    <mergeCell ref="G3997:G3998"/>
    <mergeCell ref="H3997:H3998"/>
    <mergeCell ref="I3997:I3998"/>
    <mergeCell ref="J3997:J3998"/>
    <mergeCell ref="K3997:K3998"/>
    <mergeCell ref="J3993:J3994"/>
    <mergeCell ref="K3993:K3994"/>
    <mergeCell ref="B3995:B3996"/>
    <mergeCell ref="C3995:C3996"/>
    <mergeCell ref="E3995:E3996"/>
    <mergeCell ref="F3995:F3996"/>
    <mergeCell ref="G3995:G3996"/>
    <mergeCell ref="H3995:H3996"/>
    <mergeCell ref="I3995:I3996"/>
    <mergeCell ref="J3995:J3996"/>
    <mergeCell ref="I3991:I3992"/>
    <mergeCell ref="J3991:J3992"/>
    <mergeCell ref="K3991:K3992"/>
    <mergeCell ref="B3993:B3994"/>
    <mergeCell ref="C3993:C3994"/>
    <mergeCell ref="E3993:E3994"/>
    <mergeCell ref="F3993:F3994"/>
    <mergeCell ref="G3993:G3994"/>
    <mergeCell ref="H3993:H3994"/>
    <mergeCell ref="I3993:I3994"/>
    <mergeCell ref="B3991:B3992"/>
    <mergeCell ref="C3991:C3992"/>
    <mergeCell ref="E3991:E3992"/>
    <mergeCell ref="F3991:F3992"/>
    <mergeCell ref="G3991:G3992"/>
    <mergeCell ref="H3991:H3992"/>
    <mergeCell ref="K3987:K3988"/>
    <mergeCell ref="B3989:B3990"/>
    <mergeCell ref="C3989:C3990"/>
    <mergeCell ref="E3989:E3990"/>
    <mergeCell ref="F3989:F3990"/>
    <mergeCell ref="G3989:G3990"/>
    <mergeCell ref="H3989:H3990"/>
    <mergeCell ref="I3989:I3990"/>
    <mergeCell ref="J3989:J3990"/>
    <mergeCell ref="K3989:K3990"/>
    <mergeCell ref="J3985:J3986"/>
    <mergeCell ref="K3985:K3986"/>
    <mergeCell ref="B3987:B3988"/>
    <mergeCell ref="C3987:C3988"/>
    <mergeCell ref="E3987:E3988"/>
    <mergeCell ref="F3987:F3988"/>
    <mergeCell ref="G3987:G3988"/>
    <mergeCell ref="H3987:H3988"/>
    <mergeCell ref="I3987:I3988"/>
    <mergeCell ref="J3987:J3988"/>
    <mergeCell ref="I3983:I3984"/>
    <mergeCell ref="J3983:J3984"/>
    <mergeCell ref="K3983:K3984"/>
    <mergeCell ref="B3985:B3986"/>
    <mergeCell ref="C3985:C3986"/>
    <mergeCell ref="E3985:E3986"/>
    <mergeCell ref="F3985:F3986"/>
    <mergeCell ref="G3985:G3986"/>
    <mergeCell ref="H3985:H3986"/>
    <mergeCell ref="I3985:I3986"/>
    <mergeCell ref="B3983:B3984"/>
    <mergeCell ref="C3983:C3984"/>
    <mergeCell ref="E3983:E3984"/>
    <mergeCell ref="F3983:F3984"/>
    <mergeCell ref="G3983:G3984"/>
    <mergeCell ref="H3983:H3984"/>
    <mergeCell ref="K3979:K3980"/>
    <mergeCell ref="B3981:B3982"/>
    <mergeCell ref="C3981:C3982"/>
    <mergeCell ref="E3981:E3982"/>
    <mergeCell ref="F3981:F3982"/>
    <mergeCell ref="G3981:G3982"/>
    <mergeCell ref="H3981:H3982"/>
    <mergeCell ref="I3981:I3982"/>
    <mergeCell ref="J3981:J3982"/>
    <mergeCell ref="K3981:K3982"/>
    <mergeCell ref="J3977:J3978"/>
    <mergeCell ref="K3977:K3978"/>
    <mergeCell ref="B3979:B3980"/>
    <mergeCell ref="C3979:C3980"/>
    <mergeCell ref="E3979:E3980"/>
    <mergeCell ref="F3979:F3980"/>
    <mergeCell ref="G3979:G3980"/>
    <mergeCell ref="H3979:H3980"/>
    <mergeCell ref="I3979:I3980"/>
    <mergeCell ref="J3979:J3980"/>
    <mergeCell ref="I3975:I3976"/>
    <mergeCell ref="J3975:J3976"/>
    <mergeCell ref="K3975:K3976"/>
    <mergeCell ref="B3977:B3978"/>
    <mergeCell ref="C3977:C3978"/>
    <mergeCell ref="E3977:E3978"/>
    <mergeCell ref="F3977:F3978"/>
    <mergeCell ref="G3977:G3978"/>
    <mergeCell ref="H3977:H3978"/>
    <mergeCell ref="I3977:I3978"/>
    <mergeCell ref="B3975:B3976"/>
    <mergeCell ref="C3975:C3976"/>
    <mergeCell ref="E3975:E3976"/>
    <mergeCell ref="F3975:F3976"/>
    <mergeCell ref="G3975:G3976"/>
    <mergeCell ref="H3975:H3976"/>
    <mergeCell ref="K3971:K3972"/>
    <mergeCell ref="B3973:B3974"/>
    <mergeCell ref="C3973:C3974"/>
    <mergeCell ref="E3973:E3974"/>
    <mergeCell ref="F3973:F3974"/>
    <mergeCell ref="G3973:G3974"/>
    <mergeCell ref="H3973:H3974"/>
    <mergeCell ref="I3973:I3974"/>
    <mergeCell ref="J3973:J3974"/>
    <mergeCell ref="K3973:K3974"/>
    <mergeCell ref="J3969:J3970"/>
    <mergeCell ref="K3969:K3970"/>
    <mergeCell ref="B3971:B3972"/>
    <mergeCell ref="C3971:C3972"/>
    <mergeCell ref="E3971:E3972"/>
    <mergeCell ref="F3971:F3972"/>
    <mergeCell ref="G3971:G3972"/>
    <mergeCell ref="H3971:H3972"/>
    <mergeCell ref="I3971:I3972"/>
    <mergeCell ref="J3971:J3972"/>
    <mergeCell ref="I3967:I3968"/>
    <mergeCell ref="J3967:J3968"/>
    <mergeCell ref="K3967:K3968"/>
    <mergeCell ref="B3969:B3970"/>
    <mergeCell ref="C3969:C3970"/>
    <mergeCell ref="E3969:E3970"/>
    <mergeCell ref="F3969:F3970"/>
    <mergeCell ref="G3969:G3970"/>
    <mergeCell ref="H3969:H3970"/>
    <mergeCell ref="I3969:I3970"/>
    <mergeCell ref="B3967:B3968"/>
    <mergeCell ref="C3967:C3968"/>
    <mergeCell ref="E3967:E3968"/>
    <mergeCell ref="F3967:F3968"/>
    <mergeCell ref="G3967:G3968"/>
    <mergeCell ref="H3967:H3968"/>
    <mergeCell ref="K3963:K3964"/>
    <mergeCell ref="B3965:B3966"/>
    <mergeCell ref="C3965:C3966"/>
    <mergeCell ref="E3965:E3966"/>
    <mergeCell ref="F3965:F3966"/>
    <mergeCell ref="G3965:G3966"/>
    <mergeCell ref="H3965:H3966"/>
    <mergeCell ref="I3965:I3966"/>
    <mergeCell ref="J3965:J3966"/>
    <mergeCell ref="K3965:K3966"/>
    <mergeCell ref="J3961:J3962"/>
    <mergeCell ref="K3961:K3962"/>
    <mergeCell ref="B3963:B3964"/>
    <mergeCell ref="C3963:C3964"/>
    <mergeCell ref="E3963:E3964"/>
    <mergeCell ref="F3963:F3964"/>
    <mergeCell ref="G3963:G3964"/>
    <mergeCell ref="H3963:H3964"/>
    <mergeCell ref="I3963:I3964"/>
    <mergeCell ref="J3963:J3964"/>
    <mergeCell ref="I3959:I3960"/>
    <mergeCell ref="J3959:J3960"/>
    <mergeCell ref="K3959:K3960"/>
    <mergeCell ref="B3961:B3962"/>
    <mergeCell ref="C3961:C3962"/>
    <mergeCell ref="E3961:E3962"/>
    <mergeCell ref="F3961:F3962"/>
    <mergeCell ref="G3961:G3962"/>
    <mergeCell ref="H3961:H3962"/>
    <mergeCell ref="I3961:I3962"/>
    <mergeCell ref="B3959:B3960"/>
    <mergeCell ref="C3959:C3960"/>
    <mergeCell ref="E3959:E3960"/>
    <mergeCell ref="F3959:F3960"/>
    <mergeCell ref="G3959:G3960"/>
    <mergeCell ref="H3959:H3960"/>
    <mergeCell ref="K3955:K3956"/>
    <mergeCell ref="B3957:B3958"/>
    <mergeCell ref="C3957:C3958"/>
    <mergeCell ref="E3957:E3958"/>
    <mergeCell ref="F3957:F3958"/>
    <mergeCell ref="G3957:G3958"/>
    <mergeCell ref="H3957:H3958"/>
    <mergeCell ref="I3957:I3958"/>
    <mergeCell ref="J3957:J3958"/>
    <mergeCell ref="K3957:K3958"/>
    <mergeCell ref="J3953:J3954"/>
    <mergeCell ref="K3953:K3954"/>
    <mergeCell ref="B3955:B3956"/>
    <mergeCell ref="C3955:C3956"/>
    <mergeCell ref="E3955:E3956"/>
    <mergeCell ref="F3955:F3956"/>
    <mergeCell ref="G3955:G3956"/>
    <mergeCell ref="H3955:H3956"/>
    <mergeCell ref="I3955:I3956"/>
    <mergeCell ref="J3955:J3956"/>
    <mergeCell ref="I3951:I3952"/>
    <mergeCell ref="J3951:J3952"/>
    <mergeCell ref="K3951:K3952"/>
    <mergeCell ref="B3953:B3954"/>
    <mergeCell ref="C3953:C3954"/>
    <mergeCell ref="E3953:E3954"/>
    <mergeCell ref="F3953:F3954"/>
    <mergeCell ref="G3953:G3954"/>
    <mergeCell ref="H3953:H3954"/>
    <mergeCell ref="I3953:I3954"/>
    <mergeCell ref="B3951:B3952"/>
    <mergeCell ref="C3951:C3952"/>
    <mergeCell ref="E3951:E3952"/>
    <mergeCell ref="F3951:F3952"/>
    <mergeCell ref="G3951:G3952"/>
    <mergeCell ref="H3951:H3952"/>
    <mergeCell ref="K3947:K3948"/>
    <mergeCell ref="B3949:B3950"/>
    <mergeCell ref="C3949:C3950"/>
    <mergeCell ref="E3949:E3950"/>
    <mergeCell ref="F3949:F3950"/>
    <mergeCell ref="G3949:G3950"/>
    <mergeCell ref="H3949:H3950"/>
    <mergeCell ref="I3949:I3950"/>
    <mergeCell ref="J3949:J3950"/>
    <mergeCell ref="K3949:K3950"/>
    <mergeCell ref="J3945:J3946"/>
    <mergeCell ref="K3945:K3946"/>
    <mergeCell ref="B3947:B3948"/>
    <mergeCell ref="C3947:C3948"/>
    <mergeCell ref="E3947:E3948"/>
    <mergeCell ref="F3947:F3948"/>
    <mergeCell ref="G3947:G3948"/>
    <mergeCell ref="H3947:H3948"/>
    <mergeCell ref="I3947:I3948"/>
    <mergeCell ref="J3947:J3948"/>
    <mergeCell ref="I3943:I3944"/>
    <mergeCell ref="J3943:J3944"/>
    <mergeCell ref="K3943:K3944"/>
    <mergeCell ref="B3945:B3946"/>
    <mergeCell ref="C3945:C3946"/>
    <mergeCell ref="E3945:E3946"/>
    <mergeCell ref="F3945:F3946"/>
    <mergeCell ref="G3945:G3946"/>
    <mergeCell ref="H3945:H3946"/>
    <mergeCell ref="I3945:I3946"/>
    <mergeCell ref="B3943:B3944"/>
    <mergeCell ref="C3943:C3944"/>
    <mergeCell ref="E3943:E3944"/>
    <mergeCell ref="F3943:F3944"/>
    <mergeCell ref="G3943:G3944"/>
    <mergeCell ref="H3943:H3944"/>
    <mergeCell ref="K3939:K3940"/>
    <mergeCell ref="B3941:B3942"/>
    <mergeCell ref="C3941:C3942"/>
    <mergeCell ref="E3941:E3942"/>
    <mergeCell ref="F3941:F3942"/>
    <mergeCell ref="G3941:G3942"/>
    <mergeCell ref="H3941:H3942"/>
    <mergeCell ref="I3941:I3942"/>
    <mergeCell ref="J3941:J3942"/>
    <mergeCell ref="K3941:K3942"/>
    <mergeCell ref="J3937:J3938"/>
    <mergeCell ref="K3937:K3938"/>
    <mergeCell ref="B3939:B3940"/>
    <mergeCell ref="C3939:C3940"/>
    <mergeCell ref="E3939:E3940"/>
    <mergeCell ref="F3939:F3940"/>
    <mergeCell ref="G3939:G3940"/>
    <mergeCell ref="H3939:H3940"/>
    <mergeCell ref="I3939:I3940"/>
    <mergeCell ref="J3939:J3940"/>
    <mergeCell ref="I3935:I3936"/>
    <mergeCell ref="J3935:J3936"/>
    <mergeCell ref="K3935:K3936"/>
    <mergeCell ref="B3937:B3938"/>
    <mergeCell ref="C3937:C3938"/>
    <mergeCell ref="E3937:E3938"/>
    <mergeCell ref="F3937:F3938"/>
    <mergeCell ref="G3937:G3938"/>
    <mergeCell ref="H3937:H3938"/>
    <mergeCell ref="I3937:I3938"/>
    <mergeCell ref="B3935:B3936"/>
    <mergeCell ref="C3935:C3936"/>
    <mergeCell ref="E3935:E3936"/>
    <mergeCell ref="F3935:F3936"/>
    <mergeCell ref="G3935:G3936"/>
    <mergeCell ref="H3935:H3936"/>
    <mergeCell ref="K3931:K3932"/>
    <mergeCell ref="B3933:B3934"/>
    <mergeCell ref="C3933:C3934"/>
    <mergeCell ref="E3933:E3934"/>
    <mergeCell ref="F3933:F3934"/>
    <mergeCell ref="G3933:G3934"/>
    <mergeCell ref="H3933:H3934"/>
    <mergeCell ref="I3933:I3934"/>
    <mergeCell ref="J3933:J3934"/>
    <mergeCell ref="K3933:K3934"/>
    <mergeCell ref="J3929:J3930"/>
    <mergeCell ref="K3929:K3930"/>
    <mergeCell ref="B3931:B3932"/>
    <mergeCell ref="C3931:C3932"/>
    <mergeCell ref="E3931:E3932"/>
    <mergeCell ref="F3931:F3932"/>
    <mergeCell ref="G3931:G3932"/>
    <mergeCell ref="H3931:H3932"/>
    <mergeCell ref="I3931:I3932"/>
    <mergeCell ref="J3931:J3932"/>
    <mergeCell ref="I3927:I3928"/>
    <mergeCell ref="J3927:J3928"/>
    <mergeCell ref="K3927:K3928"/>
    <mergeCell ref="B3929:B3930"/>
    <mergeCell ref="C3929:C3930"/>
    <mergeCell ref="E3929:E3930"/>
    <mergeCell ref="F3929:F3930"/>
    <mergeCell ref="G3929:G3930"/>
    <mergeCell ref="H3929:H3930"/>
    <mergeCell ref="I3929:I3930"/>
    <mergeCell ref="B3927:B3928"/>
    <mergeCell ref="C3927:C3928"/>
    <mergeCell ref="E3927:E3928"/>
    <mergeCell ref="F3927:F3928"/>
    <mergeCell ref="G3927:G3928"/>
    <mergeCell ref="H3927:H3928"/>
    <mergeCell ref="K3923:K3924"/>
    <mergeCell ref="B3925:B3926"/>
    <mergeCell ref="C3925:C3926"/>
    <mergeCell ref="E3925:E3926"/>
    <mergeCell ref="F3925:F3926"/>
    <mergeCell ref="G3925:G3926"/>
    <mergeCell ref="H3925:H3926"/>
    <mergeCell ref="I3925:I3926"/>
    <mergeCell ref="J3925:J3926"/>
    <mergeCell ref="K3925:K3926"/>
    <mergeCell ref="J3921:J3922"/>
    <mergeCell ref="K3921:K3922"/>
    <mergeCell ref="B3923:B3924"/>
    <mergeCell ref="C3923:C3924"/>
    <mergeCell ref="E3923:E3924"/>
    <mergeCell ref="F3923:F3924"/>
    <mergeCell ref="G3923:G3924"/>
    <mergeCell ref="H3923:H3924"/>
    <mergeCell ref="I3923:I3924"/>
    <mergeCell ref="J3923:J3924"/>
    <mergeCell ref="I3919:I3920"/>
    <mergeCell ref="J3919:J3920"/>
    <mergeCell ref="K3919:K3920"/>
    <mergeCell ref="B3921:B3922"/>
    <mergeCell ref="C3921:C3922"/>
    <mergeCell ref="E3921:E3922"/>
    <mergeCell ref="F3921:F3922"/>
    <mergeCell ref="G3921:G3922"/>
    <mergeCell ref="H3921:H3922"/>
    <mergeCell ref="I3921:I3922"/>
    <mergeCell ref="B3919:B3920"/>
    <mergeCell ref="C3919:C3920"/>
    <mergeCell ref="E3919:E3920"/>
    <mergeCell ref="F3919:F3920"/>
    <mergeCell ref="G3919:G3920"/>
    <mergeCell ref="H3919:H3920"/>
    <mergeCell ref="K3915:K3916"/>
    <mergeCell ref="B3917:B3918"/>
    <mergeCell ref="C3917:C3918"/>
    <mergeCell ref="E3917:E3918"/>
    <mergeCell ref="F3917:F3918"/>
    <mergeCell ref="G3917:G3918"/>
    <mergeCell ref="H3917:H3918"/>
    <mergeCell ref="I3917:I3918"/>
    <mergeCell ref="J3917:J3918"/>
    <mergeCell ref="K3917:K3918"/>
    <mergeCell ref="J3913:J3914"/>
    <mergeCell ref="K3913:K3914"/>
    <mergeCell ref="B3915:B3916"/>
    <mergeCell ref="C3915:C3916"/>
    <mergeCell ref="E3915:E3916"/>
    <mergeCell ref="F3915:F3916"/>
    <mergeCell ref="G3915:G3916"/>
    <mergeCell ref="H3915:H3916"/>
    <mergeCell ref="I3915:I3916"/>
    <mergeCell ref="J3915:J3916"/>
    <mergeCell ref="I3911:I3912"/>
    <mergeCell ref="J3911:J3912"/>
    <mergeCell ref="K3911:K3912"/>
    <mergeCell ref="B3913:B3914"/>
    <mergeCell ref="C3913:C3914"/>
    <mergeCell ref="E3913:E3914"/>
    <mergeCell ref="F3913:F3914"/>
    <mergeCell ref="G3913:G3914"/>
    <mergeCell ref="H3913:H3914"/>
    <mergeCell ref="I3913:I3914"/>
    <mergeCell ref="B3911:B3912"/>
    <mergeCell ref="C3911:C3912"/>
    <mergeCell ref="E3911:E3912"/>
    <mergeCell ref="F3911:F3912"/>
    <mergeCell ref="G3911:G3912"/>
    <mergeCell ref="H3911:H3912"/>
    <mergeCell ref="K3907:K3908"/>
    <mergeCell ref="B3909:B3910"/>
    <mergeCell ref="C3909:C3910"/>
    <mergeCell ref="E3909:E3910"/>
    <mergeCell ref="F3909:F3910"/>
    <mergeCell ref="G3909:G3910"/>
    <mergeCell ref="H3909:H3910"/>
    <mergeCell ref="I3909:I3910"/>
    <mergeCell ref="J3909:J3910"/>
    <mergeCell ref="K3909:K3910"/>
    <mergeCell ref="J3905:J3906"/>
    <mergeCell ref="K3905:K3906"/>
    <mergeCell ref="B3907:B3908"/>
    <mergeCell ref="C3907:C3908"/>
    <mergeCell ref="E3907:E3908"/>
    <mergeCell ref="F3907:F3908"/>
    <mergeCell ref="G3907:G3908"/>
    <mergeCell ref="H3907:H3908"/>
    <mergeCell ref="I3907:I3908"/>
    <mergeCell ref="J3907:J3908"/>
    <mergeCell ref="I3903:I3904"/>
    <mergeCell ref="J3903:J3904"/>
    <mergeCell ref="K3903:K3904"/>
    <mergeCell ref="B3905:B3906"/>
    <mergeCell ref="C3905:C3906"/>
    <mergeCell ref="E3905:E3906"/>
    <mergeCell ref="F3905:F3906"/>
    <mergeCell ref="G3905:G3906"/>
    <mergeCell ref="H3905:H3906"/>
    <mergeCell ref="I3905:I3906"/>
    <mergeCell ref="B3903:B3904"/>
    <mergeCell ref="C3903:C3904"/>
    <mergeCell ref="E3903:E3904"/>
    <mergeCell ref="F3903:F3904"/>
    <mergeCell ref="G3903:G3904"/>
    <mergeCell ref="H3903:H3904"/>
    <mergeCell ref="K3899:K3900"/>
    <mergeCell ref="B3901:B3902"/>
    <mergeCell ref="C3901:C3902"/>
    <mergeCell ref="E3901:E3902"/>
    <mergeCell ref="F3901:F3902"/>
    <mergeCell ref="G3901:G3902"/>
    <mergeCell ref="H3901:H3902"/>
    <mergeCell ref="I3901:I3902"/>
    <mergeCell ref="J3901:J3902"/>
    <mergeCell ref="K3901:K3902"/>
    <mergeCell ref="J3897:J3898"/>
    <mergeCell ref="K3897:K3898"/>
    <mergeCell ref="B3899:B3900"/>
    <mergeCell ref="C3899:C3900"/>
    <mergeCell ref="E3899:E3900"/>
    <mergeCell ref="F3899:F3900"/>
    <mergeCell ref="G3899:G3900"/>
    <mergeCell ref="H3899:H3900"/>
    <mergeCell ref="I3899:I3900"/>
    <mergeCell ref="J3899:J3900"/>
    <mergeCell ref="I3895:I3896"/>
    <mergeCell ref="J3895:J3896"/>
    <mergeCell ref="K3895:K3896"/>
    <mergeCell ref="B3897:B3898"/>
    <mergeCell ref="C3897:C3898"/>
    <mergeCell ref="E3897:E3898"/>
    <mergeCell ref="F3897:F3898"/>
    <mergeCell ref="G3897:G3898"/>
    <mergeCell ref="H3897:H3898"/>
    <mergeCell ref="I3897:I3898"/>
    <mergeCell ref="B3895:B3896"/>
    <mergeCell ref="C3895:C3896"/>
    <mergeCell ref="E3895:E3896"/>
    <mergeCell ref="F3895:F3896"/>
    <mergeCell ref="G3895:G3896"/>
    <mergeCell ref="H3895:H3896"/>
    <mergeCell ref="K3891:K3892"/>
    <mergeCell ref="B3893:B3894"/>
    <mergeCell ref="C3893:C3894"/>
    <mergeCell ref="E3893:E3894"/>
    <mergeCell ref="F3893:F3894"/>
    <mergeCell ref="G3893:G3894"/>
    <mergeCell ref="H3893:H3894"/>
    <mergeCell ref="I3893:I3894"/>
    <mergeCell ref="J3893:J3894"/>
    <mergeCell ref="K3893:K3894"/>
    <mergeCell ref="J3889:J3890"/>
    <mergeCell ref="K3889:K3890"/>
    <mergeCell ref="B3891:B3892"/>
    <mergeCell ref="C3891:C3892"/>
    <mergeCell ref="E3891:E3892"/>
    <mergeCell ref="F3891:F3892"/>
    <mergeCell ref="G3891:G3892"/>
    <mergeCell ref="H3891:H3892"/>
    <mergeCell ref="I3891:I3892"/>
    <mergeCell ref="J3891:J3892"/>
    <mergeCell ref="I3887:I3888"/>
    <mergeCell ref="J3887:J3888"/>
    <mergeCell ref="K3887:K3888"/>
    <mergeCell ref="B3889:B3890"/>
    <mergeCell ref="C3889:C3890"/>
    <mergeCell ref="E3889:E3890"/>
    <mergeCell ref="F3889:F3890"/>
    <mergeCell ref="G3889:G3890"/>
    <mergeCell ref="H3889:H3890"/>
    <mergeCell ref="I3889:I3890"/>
    <mergeCell ref="B3887:B3888"/>
    <mergeCell ref="C3887:C3888"/>
    <mergeCell ref="E3887:E3888"/>
    <mergeCell ref="F3887:F3888"/>
    <mergeCell ref="G3887:G3888"/>
    <mergeCell ref="H3887:H3888"/>
    <mergeCell ref="K3883:K3884"/>
    <mergeCell ref="B3885:B3886"/>
    <mergeCell ref="C3885:C3886"/>
    <mergeCell ref="E3885:E3886"/>
    <mergeCell ref="F3885:F3886"/>
    <mergeCell ref="G3885:G3886"/>
    <mergeCell ref="H3885:H3886"/>
    <mergeCell ref="I3885:I3886"/>
    <mergeCell ref="J3885:J3886"/>
    <mergeCell ref="K3885:K3886"/>
    <mergeCell ref="J3881:J3882"/>
    <mergeCell ref="K3881:K3882"/>
    <mergeCell ref="B3883:B3884"/>
    <mergeCell ref="C3883:C3884"/>
    <mergeCell ref="E3883:E3884"/>
    <mergeCell ref="F3883:F3884"/>
    <mergeCell ref="G3883:G3884"/>
    <mergeCell ref="H3883:H3884"/>
    <mergeCell ref="I3883:I3884"/>
    <mergeCell ref="J3883:J3884"/>
    <mergeCell ref="I3879:I3880"/>
    <mergeCell ref="J3879:J3880"/>
    <mergeCell ref="K3879:K3880"/>
    <mergeCell ref="B3881:B3882"/>
    <mergeCell ref="C3881:C3882"/>
    <mergeCell ref="E3881:E3882"/>
    <mergeCell ref="F3881:F3882"/>
    <mergeCell ref="G3881:G3882"/>
    <mergeCell ref="H3881:H3882"/>
    <mergeCell ref="I3881:I3882"/>
    <mergeCell ref="B3879:B3880"/>
    <mergeCell ref="C3879:C3880"/>
    <mergeCell ref="E3879:E3880"/>
    <mergeCell ref="F3879:F3880"/>
    <mergeCell ref="G3879:G3880"/>
    <mergeCell ref="H3879:H3880"/>
    <mergeCell ref="K3875:K3876"/>
    <mergeCell ref="B3877:B3878"/>
    <mergeCell ref="C3877:C3878"/>
    <mergeCell ref="E3877:E3878"/>
    <mergeCell ref="F3877:F3878"/>
    <mergeCell ref="G3877:G3878"/>
    <mergeCell ref="H3877:H3878"/>
    <mergeCell ref="I3877:I3878"/>
    <mergeCell ref="J3877:J3878"/>
    <mergeCell ref="K3877:K3878"/>
    <mergeCell ref="J3873:J3874"/>
    <mergeCell ref="K3873:K3874"/>
    <mergeCell ref="B3875:B3876"/>
    <mergeCell ref="C3875:C3876"/>
    <mergeCell ref="E3875:E3876"/>
    <mergeCell ref="F3875:F3876"/>
    <mergeCell ref="G3875:G3876"/>
    <mergeCell ref="H3875:H3876"/>
    <mergeCell ref="I3875:I3876"/>
    <mergeCell ref="J3875:J3876"/>
    <mergeCell ref="I3871:I3872"/>
    <mergeCell ref="J3871:J3872"/>
    <mergeCell ref="K3871:K3872"/>
    <mergeCell ref="B3873:B3874"/>
    <mergeCell ref="C3873:C3874"/>
    <mergeCell ref="E3873:E3874"/>
    <mergeCell ref="F3873:F3874"/>
    <mergeCell ref="G3873:G3874"/>
    <mergeCell ref="H3873:H3874"/>
    <mergeCell ref="I3873:I3874"/>
    <mergeCell ref="B3871:B3872"/>
    <mergeCell ref="C3871:C3872"/>
    <mergeCell ref="E3871:E3872"/>
    <mergeCell ref="F3871:F3872"/>
    <mergeCell ref="G3871:G3872"/>
    <mergeCell ref="H3871:H3872"/>
    <mergeCell ref="K3867:K3868"/>
    <mergeCell ref="B3869:B3870"/>
    <mergeCell ref="C3869:C3870"/>
    <mergeCell ref="E3869:E3870"/>
    <mergeCell ref="F3869:F3870"/>
    <mergeCell ref="G3869:G3870"/>
    <mergeCell ref="H3869:H3870"/>
    <mergeCell ref="I3869:I3870"/>
    <mergeCell ref="J3869:J3870"/>
    <mergeCell ref="K3869:K3870"/>
    <mergeCell ref="J3865:J3866"/>
    <mergeCell ref="K3865:K3866"/>
    <mergeCell ref="B3867:B3868"/>
    <mergeCell ref="C3867:C3868"/>
    <mergeCell ref="E3867:E3868"/>
    <mergeCell ref="F3867:F3868"/>
    <mergeCell ref="G3867:G3868"/>
    <mergeCell ref="H3867:H3868"/>
    <mergeCell ref="I3867:I3868"/>
    <mergeCell ref="J3867:J3868"/>
    <mergeCell ref="I3863:I3864"/>
    <mergeCell ref="J3863:J3864"/>
    <mergeCell ref="K3863:K3864"/>
    <mergeCell ref="B3865:B3866"/>
    <mergeCell ref="C3865:C3866"/>
    <mergeCell ref="E3865:E3866"/>
    <mergeCell ref="F3865:F3866"/>
    <mergeCell ref="G3865:G3866"/>
    <mergeCell ref="H3865:H3866"/>
    <mergeCell ref="I3865:I3866"/>
    <mergeCell ref="B3863:B3864"/>
    <mergeCell ref="C3863:C3864"/>
    <mergeCell ref="E3863:E3864"/>
    <mergeCell ref="F3863:F3864"/>
    <mergeCell ref="G3863:G3864"/>
    <mergeCell ref="H3863:H3864"/>
    <mergeCell ref="K3859:K3860"/>
    <mergeCell ref="B3861:B3862"/>
    <mergeCell ref="C3861:C3862"/>
    <mergeCell ref="E3861:E3862"/>
    <mergeCell ref="F3861:F3862"/>
    <mergeCell ref="G3861:G3862"/>
    <mergeCell ref="H3861:H3862"/>
    <mergeCell ref="I3861:I3862"/>
    <mergeCell ref="J3861:J3862"/>
    <mergeCell ref="K3861:K3862"/>
    <mergeCell ref="J3857:J3858"/>
    <mergeCell ref="K3857:K3858"/>
    <mergeCell ref="B3859:B3860"/>
    <mergeCell ref="C3859:C3860"/>
    <mergeCell ref="E3859:E3860"/>
    <mergeCell ref="F3859:F3860"/>
    <mergeCell ref="G3859:G3860"/>
    <mergeCell ref="H3859:H3860"/>
    <mergeCell ref="I3859:I3860"/>
    <mergeCell ref="J3859:J3860"/>
    <mergeCell ref="I3855:I3856"/>
    <mergeCell ref="J3855:J3856"/>
    <mergeCell ref="K3855:K3856"/>
    <mergeCell ref="B3857:B3858"/>
    <mergeCell ref="C3857:C3858"/>
    <mergeCell ref="E3857:E3858"/>
    <mergeCell ref="F3857:F3858"/>
    <mergeCell ref="G3857:G3858"/>
    <mergeCell ref="H3857:H3858"/>
    <mergeCell ref="I3857:I3858"/>
    <mergeCell ref="B3855:B3856"/>
    <mergeCell ref="C3855:C3856"/>
    <mergeCell ref="E3855:E3856"/>
    <mergeCell ref="F3855:F3856"/>
    <mergeCell ref="G3855:G3856"/>
    <mergeCell ref="H3855:H3856"/>
    <mergeCell ref="K3851:K3852"/>
    <mergeCell ref="B3853:B3854"/>
    <mergeCell ref="C3853:C3854"/>
    <mergeCell ref="E3853:E3854"/>
    <mergeCell ref="F3853:F3854"/>
    <mergeCell ref="G3853:G3854"/>
    <mergeCell ref="H3853:H3854"/>
    <mergeCell ref="I3853:I3854"/>
    <mergeCell ref="J3853:J3854"/>
    <mergeCell ref="K3853:K3854"/>
    <mergeCell ref="J3849:J3850"/>
    <mergeCell ref="K3849:K3850"/>
    <mergeCell ref="B3851:B3852"/>
    <mergeCell ref="C3851:C3852"/>
    <mergeCell ref="E3851:E3852"/>
    <mergeCell ref="F3851:F3852"/>
    <mergeCell ref="G3851:G3852"/>
    <mergeCell ref="H3851:H3852"/>
    <mergeCell ref="I3851:I3852"/>
    <mergeCell ref="J3851:J3852"/>
    <mergeCell ref="I3847:I3848"/>
    <mergeCell ref="J3847:J3848"/>
    <mergeCell ref="K3847:K3848"/>
    <mergeCell ref="B3849:B3850"/>
    <mergeCell ref="C3849:C3850"/>
    <mergeCell ref="E3849:E3850"/>
    <mergeCell ref="F3849:F3850"/>
    <mergeCell ref="G3849:G3850"/>
    <mergeCell ref="H3849:H3850"/>
    <mergeCell ref="I3849:I3850"/>
    <mergeCell ref="B3847:B3848"/>
    <mergeCell ref="C3847:C3848"/>
    <mergeCell ref="E3847:E3848"/>
    <mergeCell ref="F3847:F3848"/>
    <mergeCell ref="G3847:G3848"/>
    <mergeCell ref="H3847:H3848"/>
    <mergeCell ref="K3843:K3844"/>
    <mergeCell ref="B3845:B3846"/>
    <mergeCell ref="C3845:C3846"/>
    <mergeCell ref="E3845:E3846"/>
    <mergeCell ref="F3845:F3846"/>
    <mergeCell ref="G3845:G3846"/>
    <mergeCell ref="H3845:H3846"/>
    <mergeCell ref="I3845:I3846"/>
    <mergeCell ref="J3845:J3846"/>
    <mergeCell ref="K3845:K3846"/>
    <mergeCell ref="J3841:J3842"/>
    <mergeCell ref="K3841:K3842"/>
    <mergeCell ref="B3843:B3844"/>
    <mergeCell ref="C3843:C3844"/>
    <mergeCell ref="E3843:E3844"/>
    <mergeCell ref="F3843:F3844"/>
    <mergeCell ref="G3843:G3844"/>
    <mergeCell ref="H3843:H3844"/>
    <mergeCell ref="I3843:I3844"/>
    <mergeCell ref="J3843:J3844"/>
    <mergeCell ref="I3839:I3840"/>
    <mergeCell ref="J3839:J3840"/>
    <mergeCell ref="K3839:K3840"/>
    <mergeCell ref="B3841:B3842"/>
    <mergeCell ref="C3841:C3842"/>
    <mergeCell ref="E3841:E3842"/>
    <mergeCell ref="F3841:F3842"/>
    <mergeCell ref="G3841:G3842"/>
    <mergeCell ref="H3841:H3842"/>
    <mergeCell ref="I3841:I3842"/>
    <mergeCell ref="B3839:B3840"/>
    <mergeCell ref="C3839:C3840"/>
    <mergeCell ref="E3839:E3840"/>
    <mergeCell ref="F3839:F3840"/>
    <mergeCell ref="G3839:G3840"/>
    <mergeCell ref="H3839:H3840"/>
    <mergeCell ref="K3835:K3836"/>
    <mergeCell ref="B3837:B3838"/>
    <mergeCell ref="C3837:C3838"/>
    <mergeCell ref="E3837:E3838"/>
    <mergeCell ref="F3837:F3838"/>
    <mergeCell ref="G3837:G3838"/>
    <mergeCell ref="H3837:H3838"/>
    <mergeCell ref="I3837:I3838"/>
    <mergeCell ref="J3837:J3838"/>
    <mergeCell ref="K3837:K3838"/>
    <mergeCell ref="J3833:J3834"/>
    <mergeCell ref="K3833:K3834"/>
    <mergeCell ref="B3835:B3836"/>
    <mergeCell ref="C3835:C3836"/>
    <mergeCell ref="E3835:E3836"/>
    <mergeCell ref="F3835:F3836"/>
    <mergeCell ref="G3835:G3836"/>
    <mergeCell ref="H3835:H3836"/>
    <mergeCell ref="I3835:I3836"/>
    <mergeCell ref="J3835:J3836"/>
    <mergeCell ref="I3831:I3832"/>
    <mergeCell ref="J3831:J3832"/>
    <mergeCell ref="K3831:K3832"/>
    <mergeCell ref="B3833:B3834"/>
    <mergeCell ref="C3833:C3834"/>
    <mergeCell ref="E3833:E3834"/>
    <mergeCell ref="F3833:F3834"/>
    <mergeCell ref="G3833:G3834"/>
    <mergeCell ref="H3833:H3834"/>
    <mergeCell ref="I3833:I3834"/>
    <mergeCell ref="B3831:B3832"/>
    <mergeCell ref="C3831:C3832"/>
    <mergeCell ref="E3831:E3832"/>
    <mergeCell ref="F3831:F3832"/>
    <mergeCell ref="G3831:G3832"/>
    <mergeCell ref="H3831:H3832"/>
    <mergeCell ref="K3827:K3828"/>
    <mergeCell ref="B3829:B3830"/>
    <mergeCell ref="C3829:C3830"/>
    <mergeCell ref="E3829:E3830"/>
    <mergeCell ref="F3829:F3830"/>
    <mergeCell ref="G3829:G3830"/>
    <mergeCell ref="H3829:H3830"/>
    <mergeCell ref="I3829:I3830"/>
    <mergeCell ref="J3829:J3830"/>
    <mergeCell ref="K3829:K3830"/>
    <mergeCell ref="J3825:J3826"/>
    <mergeCell ref="K3825:K3826"/>
    <mergeCell ref="B3827:B3828"/>
    <mergeCell ref="C3827:C3828"/>
    <mergeCell ref="E3827:E3828"/>
    <mergeCell ref="F3827:F3828"/>
    <mergeCell ref="G3827:G3828"/>
    <mergeCell ref="H3827:H3828"/>
    <mergeCell ref="I3827:I3828"/>
    <mergeCell ref="J3827:J3828"/>
    <mergeCell ref="I3823:I3824"/>
    <mergeCell ref="J3823:J3824"/>
    <mergeCell ref="K3823:K3824"/>
    <mergeCell ref="B3825:B3826"/>
    <mergeCell ref="C3825:C3826"/>
    <mergeCell ref="E3825:E3826"/>
    <mergeCell ref="F3825:F3826"/>
    <mergeCell ref="G3825:G3826"/>
    <mergeCell ref="H3825:H3826"/>
    <mergeCell ref="I3825:I3826"/>
    <mergeCell ref="B3823:B3824"/>
    <mergeCell ref="C3823:C3824"/>
    <mergeCell ref="E3823:E3824"/>
    <mergeCell ref="F3823:F3824"/>
    <mergeCell ref="G3823:G3824"/>
    <mergeCell ref="H3823:H3824"/>
    <mergeCell ref="K3819:K3820"/>
    <mergeCell ref="B3821:B3822"/>
    <mergeCell ref="C3821:C3822"/>
    <mergeCell ref="E3821:E3822"/>
    <mergeCell ref="F3821:F3822"/>
    <mergeCell ref="G3821:G3822"/>
    <mergeCell ref="H3821:H3822"/>
    <mergeCell ref="I3821:I3822"/>
    <mergeCell ref="J3821:J3822"/>
    <mergeCell ref="K3821:K3822"/>
    <mergeCell ref="J3817:J3818"/>
    <mergeCell ref="K3817:K3818"/>
    <mergeCell ref="B3819:B3820"/>
    <mergeCell ref="C3819:C3820"/>
    <mergeCell ref="E3819:E3820"/>
    <mergeCell ref="F3819:F3820"/>
    <mergeCell ref="G3819:G3820"/>
    <mergeCell ref="H3819:H3820"/>
    <mergeCell ref="I3819:I3820"/>
    <mergeCell ref="J3819:J3820"/>
    <mergeCell ref="I3815:I3816"/>
    <mergeCell ref="J3815:J3816"/>
    <mergeCell ref="K3815:K3816"/>
    <mergeCell ref="B3817:B3818"/>
    <mergeCell ref="C3817:C3818"/>
    <mergeCell ref="E3817:E3818"/>
    <mergeCell ref="F3817:F3818"/>
    <mergeCell ref="G3817:G3818"/>
    <mergeCell ref="H3817:H3818"/>
    <mergeCell ref="I3817:I3818"/>
    <mergeCell ref="B3815:B3816"/>
    <mergeCell ref="C3815:C3816"/>
    <mergeCell ref="E3815:E3816"/>
    <mergeCell ref="F3815:F3816"/>
    <mergeCell ref="G3815:G3816"/>
    <mergeCell ref="H3815:H3816"/>
    <mergeCell ref="K3811:K3812"/>
    <mergeCell ref="B3813:B3814"/>
    <mergeCell ref="C3813:C3814"/>
    <mergeCell ref="E3813:E3814"/>
    <mergeCell ref="F3813:F3814"/>
    <mergeCell ref="G3813:G3814"/>
    <mergeCell ref="H3813:H3814"/>
    <mergeCell ref="I3813:I3814"/>
    <mergeCell ref="J3813:J3814"/>
    <mergeCell ref="K3813:K3814"/>
    <mergeCell ref="J3809:J3810"/>
    <mergeCell ref="K3809:K3810"/>
    <mergeCell ref="B3811:B3812"/>
    <mergeCell ref="C3811:C3812"/>
    <mergeCell ref="E3811:E3812"/>
    <mergeCell ref="F3811:F3812"/>
    <mergeCell ref="G3811:G3812"/>
    <mergeCell ref="H3811:H3812"/>
    <mergeCell ref="I3811:I3812"/>
    <mergeCell ref="J3811:J3812"/>
    <mergeCell ref="I3807:I3808"/>
    <mergeCell ref="J3807:J3808"/>
    <mergeCell ref="K3807:K3808"/>
    <mergeCell ref="B3809:B3810"/>
    <mergeCell ref="C3809:C3810"/>
    <mergeCell ref="E3809:E3810"/>
    <mergeCell ref="F3809:F3810"/>
    <mergeCell ref="G3809:G3810"/>
    <mergeCell ref="H3809:H3810"/>
    <mergeCell ref="I3809:I3810"/>
    <mergeCell ref="B3807:B3808"/>
    <mergeCell ref="C3807:C3808"/>
    <mergeCell ref="E3807:E3808"/>
    <mergeCell ref="F3807:F3808"/>
    <mergeCell ref="G3807:G3808"/>
    <mergeCell ref="H3807:H3808"/>
    <mergeCell ref="K3803:K3804"/>
    <mergeCell ref="B3805:B3806"/>
    <mergeCell ref="C3805:C3806"/>
    <mergeCell ref="E3805:E3806"/>
    <mergeCell ref="F3805:F3806"/>
    <mergeCell ref="G3805:G3806"/>
    <mergeCell ref="H3805:H3806"/>
    <mergeCell ref="I3805:I3806"/>
    <mergeCell ref="J3805:J3806"/>
    <mergeCell ref="K3805:K3806"/>
    <mergeCell ref="J3801:J3802"/>
    <mergeCell ref="K3801:K3802"/>
    <mergeCell ref="B3803:B3804"/>
    <mergeCell ref="C3803:C3804"/>
    <mergeCell ref="E3803:E3804"/>
    <mergeCell ref="F3803:F3804"/>
    <mergeCell ref="G3803:G3804"/>
    <mergeCell ref="H3803:H3804"/>
    <mergeCell ref="I3803:I3804"/>
    <mergeCell ref="J3803:J3804"/>
    <mergeCell ref="I3799:I3800"/>
    <mergeCell ref="J3799:J3800"/>
    <mergeCell ref="K3799:K3800"/>
    <mergeCell ref="B3801:B3802"/>
    <mergeCell ref="C3801:C3802"/>
    <mergeCell ref="E3801:E3802"/>
    <mergeCell ref="F3801:F3802"/>
    <mergeCell ref="G3801:G3802"/>
    <mergeCell ref="H3801:H3802"/>
    <mergeCell ref="I3801:I3802"/>
    <mergeCell ref="B3799:B3800"/>
    <mergeCell ref="C3799:C3800"/>
    <mergeCell ref="E3799:E3800"/>
    <mergeCell ref="F3799:F3800"/>
    <mergeCell ref="G3799:G3800"/>
    <mergeCell ref="H3799:H3800"/>
    <mergeCell ref="K3795:K3796"/>
    <mergeCell ref="B3797:B3798"/>
    <mergeCell ref="C3797:C3798"/>
    <mergeCell ref="E3797:E3798"/>
    <mergeCell ref="F3797:F3798"/>
    <mergeCell ref="G3797:G3798"/>
    <mergeCell ref="H3797:H3798"/>
    <mergeCell ref="I3797:I3798"/>
    <mergeCell ref="J3797:J3798"/>
    <mergeCell ref="K3797:K3798"/>
    <mergeCell ref="J3793:J3794"/>
    <mergeCell ref="K3793:K3794"/>
    <mergeCell ref="B3795:B3796"/>
    <mergeCell ref="C3795:C3796"/>
    <mergeCell ref="E3795:E3796"/>
    <mergeCell ref="F3795:F3796"/>
    <mergeCell ref="G3795:G3796"/>
    <mergeCell ref="H3795:H3796"/>
    <mergeCell ref="I3795:I3796"/>
    <mergeCell ref="J3795:J3796"/>
    <mergeCell ref="I3791:I3792"/>
    <mergeCell ref="J3791:J3792"/>
    <mergeCell ref="K3791:K3792"/>
    <mergeCell ref="B3793:B3794"/>
    <mergeCell ref="C3793:C3794"/>
    <mergeCell ref="E3793:E3794"/>
    <mergeCell ref="F3793:F3794"/>
    <mergeCell ref="G3793:G3794"/>
    <mergeCell ref="H3793:H3794"/>
    <mergeCell ref="I3793:I3794"/>
    <mergeCell ref="B3791:B3792"/>
    <mergeCell ref="C3791:C3792"/>
    <mergeCell ref="E3791:E3792"/>
    <mergeCell ref="F3791:F3792"/>
    <mergeCell ref="G3791:G3792"/>
    <mergeCell ref="H3791:H3792"/>
    <mergeCell ref="K3787:K3788"/>
    <mergeCell ref="B3789:B3790"/>
    <mergeCell ref="C3789:C3790"/>
    <mergeCell ref="E3789:E3790"/>
    <mergeCell ref="F3789:F3790"/>
    <mergeCell ref="G3789:G3790"/>
    <mergeCell ref="H3789:H3790"/>
    <mergeCell ref="I3789:I3790"/>
    <mergeCell ref="J3789:J3790"/>
    <mergeCell ref="K3789:K3790"/>
    <mergeCell ref="J3785:J3786"/>
    <mergeCell ref="K3785:K3786"/>
    <mergeCell ref="B3787:B3788"/>
    <mergeCell ref="C3787:C3788"/>
    <mergeCell ref="E3787:E3788"/>
    <mergeCell ref="F3787:F3788"/>
    <mergeCell ref="G3787:G3788"/>
    <mergeCell ref="H3787:H3788"/>
    <mergeCell ref="I3787:I3788"/>
    <mergeCell ref="J3787:J3788"/>
    <mergeCell ref="I3783:I3784"/>
    <mergeCell ref="J3783:J3784"/>
    <mergeCell ref="K3783:K3784"/>
    <mergeCell ref="B3785:B3786"/>
    <mergeCell ref="C3785:C3786"/>
    <mergeCell ref="E3785:E3786"/>
    <mergeCell ref="F3785:F3786"/>
    <mergeCell ref="G3785:G3786"/>
    <mergeCell ref="H3785:H3786"/>
    <mergeCell ref="I3785:I3786"/>
    <mergeCell ref="B3783:B3784"/>
    <mergeCell ref="C3783:C3784"/>
    <mergeCell ref="E3783:E3784"/>
    <mergeCell ref="F3783:F3784"/>
    <mergeCell ref="G3783:G3784"/>
    <mergeCell ref="H3783:H3784"/>
    <mergeCell ref="K3779:K3780"/>
    <mergeCell ref="B3781:B3782"/>
    <mergeCell ref="C3781:C3782"/>
    <mergeCell ref="E3781:E3782"/>
    <mergeCell ref="F3781:F3782"/>
    <mergeCell ref="G3781:G3782"/>
    <mergeCell ref="H3781:H3782"/>
    <mergeCell ref="I3781:I3782"/>
    <mergeCell ref="J3781:J3782"/>
    <mergeCell ref="K3781:K3782"/>
    <mergeCell ref="J3777:J3778"/>
    <mergeCell ref="K3777:K3778"/>
    <mergeCell ref="B3779:B3780"/>
    <mergeCell ref="C3779:C3780"/>
    <mergeCell ref="E3779:E3780"/>
    <mergeCell ref="F3779:F3780"/>
    <mergeCell ref="G3779:G3780"/>
    <mergeCell ref="H3779:H3780"/>
    <mergeCell ref="I3779:I3780"/>
    <mergeCell ref="J3779:J3780"/>
    <mergeCell ref="I3775:I3776"/>
    <mergeCell ref="J3775:J3776"/>
    <mergeCell ref="K3775:K3776"/>
    <mergeCell ref="B3777:B3778"/>
    <mergeCell ref="C3777:C3778"/>
    <mergeCell ref="E3777:E3778"/>
    <mergeCell ref="F3777:F3778"/>
    <mergeCell ref="G3777:G3778"/>
    <mergeCell ref="H3777:H3778"/>
    <mergeCell ref="I3777:I3778"/>
    <mergeCell ref="B3775:B3776"/>
    <mergeCell ref="C3775:C3776"/>
    <mergeCell ref="E3775:E3776"/>
    <mergeCell ref="F3775:F3776"/>
    <mergeCell ref="G3775:G3776"/>
    <mergeCell ref="H3775:H3776"/>
    <mergeCell ref="K3771:K3772"/>
    <mergeCell ref="B3773:B3774"/>
    <mergeCell ref="C3773:C3774"/>
    <mergeCell ref="E3773:E3774"/>
    <mergeCell ref="F3773:F3774"/>
    <mergeCell ref="G3773:G3774"/>
    <mergeCell ref="H3773:H3774"/>
    <mergeCell ref="I3773:I3774"/>
    <mergeCell ref="J3773:J3774"/>
    <mergeCell ref="K3773:K3774"/>
    <mergeCell ref="J3769:J3770"/>
    <mergeCell ref="K3769:K3770"/>
    <mergeCell ref="B3771:B3772"/>
    <mergeCell ref="C3771:C3772"/>
    <mergeCell ref="E3771:E3772"/>
    <mergeCell ref="F3771:F3772"/>
    <mergeCell ref="G3771:G3772"/>
    <mergeCell ref="H3771:H3772"/>
    <mergeCell ref="I3771:I3772"/>
    <mergeCell ref="J3771:J3772"/>
    <mergeCell ref="I3767:I3768"/>
    <mergeCell ref="J3767:J3768"/>
    <mergeCell ref="K3767:K3768"/>
    <mergeCell ref="B3769:B3770"/>
    <mergeCell ref="C3769:C3770"/>
    <mergeCell ref="E3769:E3770"/>
    <mergeCell ref="F3769:F3770"/>
    <mergeCell ref="G3769:G3770"/>
    <mergeCell ref="H3769:H3770"/>
    <mergeCell ref="I3769:I3770"/>
    <mergeCell ref="B3767:B3768"/>
    <mergeCell ref="C3767:C3768"/>
    <mergeCell ref="E3767:E3768"/>
    <mergeCell ref="F3767:F3768"/>
    <mergeCell ref="G3767:G3768"/>
    <mergeCell ref="H3767:H3768"/>
    <mergeCell ref="K3763:K3764"/>
    <mergeCell ref="B3765:B3766"/>
    <mergeCell ref="C3765:C3766"/>
    <mergeCell ref="E3765:E3766"/>
    <mergeCell ref="F3765:F3766"/>
    <mergeCell ref="G3765:G3766"/>
    <mergeCell ref="H3765:H3766"/>
    <mergeCell ref="I3765:I3766"/>
    <mergeCell ref="J3765:J3766"/>
    <mergeCell ref="K3765:K3766"/>
    <mergeCell ref="J3761:J3762"/>
    <mergeCell ref="K3761:K3762"/>
    <mergeCell ref="B3763:B3764"/>
    <mergeCell ref="C3763:C3764"/>
    <mergeCell ref="E3763:E3764"/>
    <mergeCell ref="F3763:F3764"/>
    <mergeCell ref="G3763:G3764"/>
    <mergeCell ref="H3763:H3764"/>
    <mergeCell ref="I3763:I3764"/>
    <mergeCell ref="J3763:J3764"/>
    <mergeCell ref="I3759:I3760"/>
    <mergeCell ref="J3759:J3760"/>
    <mergeCell ref="K3759:K3760"/>
    <mergeCell ref="B3761:B3762"/>
    <mergeCell ref="C3761:C3762"/>
    <mergeCell ref="E3761:E3762"/>
    <mergeCell ref="F3761:F3762"/>
    <mergeCell ref="G3761:G3762"/>
    <mergeCell ref="H3761:H3762"/>
    <mergeCell ref="I3761:I3762"/>
    <mergeCell ref="B3759:B3760"/>
    <mergeCell ref="C3759:C3760"/>
    <mergeCell ref="E3759:E3760"/>
    <mergeCell ref="F3759:F3760"/>
    <mergeCell ref="G3759:G3760"/>
    <mergeCell ref="H3759:H3760"/>
    <mergeCell ref="K3755:K3756"/>
    <mergeCell ref="B3757:B3758"/>
    <mergeCell ref="C3757:C3758"/>
    <mergeCell ref="E3757:E3758"/>
    <mergeCell ref="F3757:F3758"/>
    <mergeCell ref="G3757:G3758"/>
    <mergeCell ref="H3757:H3758"/>
    <mergeCell ref="I3757:I3758"/>
    <mergeCell ref="J3757:J3758"/>
    <mergeCell ref="K3757:K3758"/>
    <mergeCell ref="J3753:J3754"/>
    <mergeCell ref="K3753:K3754"/>
    <mergeCell ref="B3755:B3756"/>
    <mergeCell ref="C3755:C3756"/>
    <mergeCell ref="E3755:E3756"/>
    <mergeCell ref="F3755:F3756"/>
    <mergeCell ref="G3755:G3756"/>
    <mergeCell ref="H3755:H3756"/>
    <mergeCell ref="I3755:I3756"/>
    <mergeCell ref="J3755:J3756"/>
    <mergeCell ref="I3751:I3752"/>
    <mergeCell ref="J3751:J3752"/>
    <mergeCell ref="K3751:K3752"/>
    <mergeCell ref="B3753:B3754"/>
    <mergeCell ref="C3753:C3754"/>
    <mergeCell ref="E3753:E3754"/>
    <mergeCell ref="F3753:F3754"/>
    <mergeCell ref="G3753:G3754"/>
    <mergeCell ref="H3753:H3754"/>
    <mergeCell ref="I3753:I3754"/>
    <mergeCell ref="B3751:B3752"/>
    <mergeCell ref="C3751:C3752"/>
    <mergeCell ref="E3751:E3752"/>
    <mergeCell ref="F3751:F3752"/>
    <mergeCell ref="G3751:G3752"/>
    <mergeCell ref="H3751:H3752"/>
    <mergeCell ref="K3747:K3748"/>
    <mergeCell ref="B3749:B3750"/>
    <mergeCell ref="C3749:C3750"/>
    <mergeCell ref="E3749:E3750"/>
    <mergeCell ref="F3749:F3750"/>
    <mergeCell ref="G3749:G3750"/>
    <mergeCell ref="H3749:H3750"/>
    <mergeCell ref="I3749:I3750"/>
    <mergeCell ref="J3749:J3750"/>
    <mergeCell ref="K3749:K3750"/>
    <mergeCell ref="J3745:J3746"/>
    <mergeCell ref="K3745:K3746"/>
    <mergeCell ref="B3747:B3748"/>
    <mergeCell ref="C3747:C3748"/>
    <mergeCell ref="E3747:E3748"/>
    <mergeCell ref="F3747:F3748"/>
    <mergeCell ref="G3747:G3748"/>
    <mergeCell ref="H3747:H3748"/>
    <mergeCell ref="I3747:I3748"/>
    <mergeCell ref="J3747:J3748"/>
    <mergeCell ref="I3743:I3744"/>
    <mergeCell ref="J3743:J3744"/>
    <mergeCell ref="K3743:K3744"/>
    <mergeCell ref="B3745:B3746"/>
    <mergeCell ref="C3745:C3746"/>
    <mergeCell ref="E3745:E3746"/>
    <mergeCell ref="F3745:F3746"/>
    <mergeCell ref="G3745:G3746"/>
    <mergeCell ref="H3745:H3746"/>
    <mergeCell ref="I3745:I3746"/>
    <mergeCell ref="B3743:B3744"/>
    <mergeCell ref="C3743:C3744"/>
    <mergeCell ref="E3743:E3744"/>
    <mergeCell ref="F3743:F3744"/>
    <mergeCell ref="G3743:G3744"/>
    <mergeCell ref="H3743:H3744"/>
    <mergeCell ref="K3739:K3740"/>
    <mergeCell ref="B3741:B3742"/>
    <mergeCell ref="C3741:C3742"/>
    <mergeCell ref="E3741:E3742"/>
    <mergeCell ref="F3741:F3742"/>
    <mergeCell ref="G3741:G3742"/>
    <mergeCell ref="H3741:H3742"/>
    <mergeCell ref="I3741:I3742"/>
    <mergeCell ref="J3741:J3742"/>
    <mergeCell ref="K3741:K3742"/>
    <mergeCell ref="J3737:J3738"/>
    <mergeCell ref="K3737:K3738"/>
    <mergeCell ref="B3739:B3740"/>
    <mergeCell ref="C3739:C3740"/>
    <mergeCell ref="E3739:E3740"/>
    <mergeCell ref="F3739:F3740"/>
    <mergeCell ref="G3739:G3740"/>
    <mergeCell ref="H3739:H3740"/>
    <mergeCell ref="I3739:I3740"/>
    <mergeCell ref="J3739:J3740"/>
    <mergeCell ref="I3735:I3736"/>
    <mergeCell ref="J3735:J3736"/>
    <mergeCell ref="K3735:K3736"/>
    <mergeCell ref="B3737:B3738"/>
    <mergeCell ref="C3737:C3738"/>
    <mergeCell ref="E3737:E3738"/>
    <mergeCell ref="F3737:F3738"/>
    <mergeCell ref="G3737:G3738"/>
    <mergeCell ref="H3737:H3738"/>
    <mergeCell ref="I3737:I3738"/>
    <mergeCell ref="B3735:B3736"/>
    <mergeCell ref="C3735:C3736"/>
    <mergeCell ref="E3735:E3736"/>
    <mergeCell ref="F3735:F3736"/>
    <mergeCell ref="G3735:G3736"/>
    <mergeCell ref="H3735:H3736"/>
    <mergeCell ref="K3731:K3732"/>
    <mergeCell ref="B3733:B3734"/>
    <mergeCell ref="C3733:C3734"/>
    <mergeCell ref="E3733:E3734"/>
    <mergeCell ref="F3733:F3734"/>
    <mergeCell ref="G3733:G3734"/>
    <mergeCell ref="H3733:H3734"/>
    <mergeCell ref="I3733:I3734"/>
    <mergeCell ref="J3733:J3734"/>
    <mergeCell ref="K3733:K3734"/>
    <mergeCell ref="J3729:J3730"/>
    <mergeCell ref="K3729:K3730"/>
    <mergeCell ref="B3731:B3732"/>
    <mergeCell ref="C3731:C3732"/>
    <mergeCell ref="E3731:E3732"/>
    <mergeCell ref="F3731:F3732"/>
    <mergeCell ref="G3731:G3732"/>
    <mergeCell ref="H3731:H3732"/>
    <mergeCell ref="I3731:I3732"/>
    <mergeCell ref="J3731:J3732"/>
    <mergeCell ref="I3727:I3728"/>
    <mergeCell ref="J3727:J3728"/>
    <mergeCell ref="K3727:K3728"/>
    <mergeCell ref="B3729:B3730"/>
    <mergeCell ref="C3729:C3730"/>
    <mergeCell ref="E3729:E3730"/>
    <mergeCell ref="F3729:F3730"/>
    <mergeCell ref="G3729:G3730"/>
    <mergeCell ref="H3729:H3730"/>
    <mergeCell ref="I3729:I3730"/>
    <mergeCell ref="B3727:B3728"/>
    <mergeCell ref="C3727:C3728"/>
    <mergeCell ref="E3727:E3728"/>
    <mergeCell ref="F3727:F3728"/>
    <mergeCell ref="G3727:G3728"/>
    <mergeCell ref="H3727:H3728"/>
    <mergeCell ref="K3723:K3724"/>
    <mergeCell ref="B3725:B3726"/>
    <mergeCell ref="C3725:C3726"/>
    <mergeCell ref="E3725:E3726"/>
    <mergeCell ref="F3725:F3726"/>
    <mergeCell ref="G3725:G3726"/>
    <mergeCell ref="H3725:H3726"/>
    <mergeCell ref="I3725:I3726"/>
    <mergeCell ref="J3725:J3726"/>
    <mergeCell ref="K3725:K3726"/>
    <mergeCell ref="J3721:J3722"/>
    <mergeCell ref="K3721:K3722"/>
    <mergeCell ref="B3723:B3724"/>
    <mergeCell ref="C3723:C3724"/>
    <mergeCell ref="E3723:E3724"/>
    <mergeCell ref="F3723:F3724"/>
    <mergeCell ref="G3723:G3724"/>
    <mergeCell ref="H3723:H3724"/>
    <mergeCell ref="I3723:I3724"/>
    <mergeCell ref="J3723:J3724"/>
    <mergeCell ref="I3719:I3720"/>
    <mergeCell ref="J3719:J3720"/>
    <mergeCell ref="K3719:K3720"/>
    <mergeCell ref="B3721:B3722"/>
    <mergeCell ref="C3721:C3722"/>
    <mergeCell ref="E3721:E3722"/>
    <mergeCell ref="F3721:F3722"/>
    <mergeCell ref="G3721:G3722"/>
    <mergeCell ref="H3721:H3722"/>
    <mergeCell ref="I3721:I3722"/>
    <mergeCell ref="B3719:B3720"/>
    <mergeCell ref="C3719:C3720"/>
    <mergeCell ref="E3719:E3720"/>
    <mergeCell ref="F3719:F3720"/>
    <mergeCell ref="G3719:G3720"/>
    <mergeCell ref="H3719:H3720"/>
    <mergeCell ref="K3715:K3716"/>
    <mergeCell ref="B3717:B3718"/>
    <mergeCell ref="C3717:C3718"/>
    <mergeCell ref="E3717:E3718"/>
    <mergeCell ref="F3717:F3718"/>
    <mergeCell ref="G3717:G3718"/>
    <mergeCell ref="H3717:H3718"/>
    <mergeCell ref="I3717:I3718"/>
    <mergeCell ref="J3717:J3718"/>
    <mergeCell ref="K3717:K3718"/>
    <mergeCell ref="J3713:J3714"/>
    <mergeCell ref="K3713:K3714"/>
    <mergeCell ref="B3715:B3716"/>
    <mergeCell ref="C3715:C3716"/>
    <mergeCell ref="E3715:E3716"/>
    <mergeCell ref="F3715:F3716"/>
    <mergeCell ref="G3715:G3716"/>
    <mergeCell ref="H3715:H3716"/>
    <mergeCell ref="I3715:I3716"/>
    <mergeCell ref="J3715:J3716"/>
    <mergeCell ref="I3711:I3712"/>
    <mergeCell ref="J3711:J3712"/>
    <mergeCell ref="K3711:K3712"/>
    <mergeCell ref="B3713:B3714"/>
    <mergeCell ref="C3713:C3714"/>
    <mergeCell ref="E3713:E3714"/>
    <mergeCell ref="F3713:F3714"/>
    <mergeCell ref="G3713:G3714"/>
    <mergeCell ref="H3713:H3714"/>
    <mergeCell ref="I3713:I3714"/>
    <mergeCell ref="B3711:B3712"/>
    <mergeCell ref="C3711:C3712"/>
    <mergeCell ref="E3711:E3712"/>
    <mergeCell ref="F3711:F3712"/>
    <mergeCell ref="G3711:G3712"/>
    <mergeCell ref="H3711:H3712"/>
    <mergeCell ref="K3707:K3708"/>
    <mergeCell ref="B3709:B3710"/>
    <mergeCell ref="C3709:C3710"/>
    <mergeCell ref="E3709:E3710"/>
    <mergeCell ref="F3709:F3710"/>
    <mergeCell ref="G3709:G3710"/>
    <mergeCell ref="H3709:H3710"/>
    <mergeCell ref="I3709:I3710"/>
    <mergeCell ref="J3709:J3710"/>
    <mergeCell ref="K3709:K3710"/>
    <mergeCell ref="J3705:J3706"/>
    <mergeCell ref="K3705:K3706"/>
    <mergeCell ref="B3707:B3708"/>
    <mergeCell ref="C3707:C3708"/>
    <mergeCell ref="E3707:E3708"/>
    <mergeCell ref="F3707:F3708"/>
    <mergeCell ref="G3707:G3708"/>
    <mergeCell ref="H3707:H3708"/>
    <mergeCell ref="I3707:I3708"/>
    <mergeCell ref="J3707:J3708"/>
    <mergeCell ref="I3703:I3704"/>
    <mergeCell ref="J3703:J3704"/>
    <mergeCell ref="K3703:K3704"/>
    <mergeCell ref="B3705:B3706"/>
    <mergeCell ref="C3705:C3706"/>
    <mergeCell ref="E3705:E3706"/>
    <mergeCell ref="F3705:F3706"/>
    <mergeCell ref="G3705:G3706"/>
    <mergeCell ref="H3705:H3706"/>
    <mergeCell ref="I3705:I3706"/>
    <mergeCell ref="B3703:B3704"/>
    <mergeCell ref="C3703:C3704"/>
    <mergeCell ref="E3703:E3704"/>
    <mergeCell ref="F3703:F3704"/>
    <mergeCell ref="G3703:G3704"/>
    <mergeCell ref="H3703:H3704"/>
    <mergeCell ref="K3699:K3700"/>
    <mergeCell ref="B3701:B3702"/>
    <mergeCell ref="C3701:C3702"/>
    <mergeCell ref="E3701:E3702"/>
    <mergeCell ref="F3701:F3702"/>
    <mergeCell ref="G3701:G3702"/>
    <mergeCell ref="H3701:H3702"/>
    <mergeCell ref="I3701:I3702"/>
    <mergeCell ref="J3701:J3702"/>
    <mergeCell ref="K3701:K3702"/>
    <mergeCell ref="J3697:J3698"/>
    <mergeCell ref="K3697:K3698"/>
    <mergeCell ref="B3699:B3700"/>
    <mergeCell ref="C3699:C3700"/>
    <mergeCell ref="E3699:E3700"/>
    <mergeCell ref="F3699:F3700"/>
    <mergeCell ref="G3699:G3700"/>
    <mergeCell ref="H3699:H3700"/>
    <mergeCell ref="I3699:I3700"/>
    <mergeCell ref="J3699:J3700"/>
    <mergeCell ref="I3695:I3696"/>
    <mergeCell ref="J3695:J3696"/>
    <mergeCell ref="K3695:K3696"/>
    <mergeCell ref="B3697:B3698"/>
    <mergeCell ref="C3697:C3698"/>
    <mergeCell ref="E3697:E3698"/>
    <mergeCell ref="F3697:F3698"/>
    <mergeCell ref="G3697:G3698"/>
    <mergeCell ref="H3697:H3698"/>
    <mergeCell ref="I3697:I3698"/>
    <mergeCell ref="B3695:B3696"/>
    <mergeCell ref="C3695:C3696"/>
    <mergeCell ref="E3695:E3696"/>
    <mergeCell ref="F3695:F3696"/>
    <mergeCell ref="G3695:G3696"/>
    <mergeCell ref="H3695:H3696"/>
    <mergeCell ref="K3691:K3692"/>
    <mergeCell ref="B3693:B3694"/>
    <mergeCell ref="C3693:C3694"/>
    <mergeCell ref="E3693:E3694"/>
    <mergeCell ref="F3693:F3694"/>
    <mergeCell ref="G3693:G3694"/>
    <mergeCell ref="H3693:H3694"/>
    <mergeCell ref="I3693:I3694"/>
    <mergeCell ref="J3693:J3694"/>
    <mergeCell ref="K3693:K3694"/>
    <mergeCell ref="J3689:J3690"/>
    <mergeCell ref="K3689:K3690"/>
    <mergeCell ref="B3691:B3692"/>
    <mergeCell ref="C3691:C3692"/>
    <mergeCell ref="E3691:E3692"/>
    <mergeCell ref="F3691:F3692"/>
    <mergeCell ref="G3691:G3692"/>
    <mergeCell ref="H3691:H3692"/>
    <mergeCell ref="I3691:I3692"/>
    <mergeCell ref="J3691:J3692"/>
    <mergeCell ref="I3687:I3688"/>
    <mergeCell ref="J3687:J3688"/>
    <mergeCell ref="K3687:K3688"/>
    <mergeCell ref="B3689:B3690"/>
    <mergeCell ref="C3689:C3690"/>
    <mergeCell ref="E3689:E3690"/>
    <mergeCell ref="F3689:F3690"/>
    <mergeCell ref="G3689:G3690"/>
    <mergeCell ref="H3689:H3690"/>
    <mergeCell ref="I3689:I3690"/>
    <mergeCell ref="B3687:B3688"/>
    <mergeCell ref="C3687:C3688"/>
    <mergeCell ref="E3687:E3688"/>
    <mergeCell ref="F3687:F3688"/>
    <mergeCell ref="G3687:G3688"/>
    <mergeCell ref="H3687:H3688"/>
    <mergeCell ref="K3683:K3684"/>
    <mergeCell ref="B3685:B3686"/>
    <mergeCell ref="C3685:C3686"/>
    <mergeCell ref="E3685:E3686"/>
    <mergeCell ref="F3685:F3686"/>
    <mergeCell ref="G3685:G3686"/>
    <mergeCell ref="H3685:H3686"/>
    <mergeCell ref="I3685:I3686"/>
    <mergeCell ref="J3685:J3686"/>
    <mergeCell ref="K3685:K3686"/>
    <mergeCell ref="J3681:J3682"/>
    <mergeCell ref="K3681:K3682"/>
    <mergeCell ref="B3683:B3684"/>
    <mergeCell ref="C3683:C3684"/>
    <mergeCell ref="E3683:E3684"/>
    <mergeCell ref="F3683:F3684"/>
    <mergeCell ref="G3683:G3684"/>
    <mergeCell ref="H3683:H3684"/>
    <mergeCell ref="I3683:I3684"/>
    <mergeCell ref="J3683:J3684"/>
    <mergeCell ref="I3679:I3680"/>
    <mergeCell ref="J3679:J3680"/>
    <mergeCell ref="K3679:K3680"/>
    <mergeCell ref="B3681:B3682"/>
    <mergeCell ref="C3681:C3682"/>
    <mergeCell ref="E3681:E3682"/>
    <mergeCell ref="F3681:F3682"/>
    <mergeCell ref="G3681:G3682"/>
    <mergeCell ref="H3681:H3682"/>
    <mergeCell ref="I3681:I3682"/>
    <mergeCell ref="B3679:B3680"/>
    <mergeCell ref="C3679:C3680"/>
    <mergeCell ref="E3679:E3680"/>
    <mergeCell ref="F3679:F3680"/>
    <mergeCell ref="G3679:G3680"/>
    <mergeCell ref="H3679:H3680"/>
    <mergeCell ref="K3675:K3676"/>
    <mergeCell ref="B3677:B3678"/>
    <mergeCell ref="C3677:C3678"/>
    <mergeCell ref="E3677:E3678"/>
    <mergeCell ref="F3677:F3678"/>
    <mergeCell ref="G3677:G3678"/>
    <mergeCell ref="H3677:H3678"/>
    <mergeCell ref="I3677:I3678"/>
    <mergeCell ref="J3677:J3678"/>
    <mergeCell ref="K3677:K3678"/>
    <mergeCell ref="J3673:J3674"/>
    <mergeCell ref="K3673:K3674"/>
    <mergeCell ref="B3675:B3676"/>
    <mergeCell ref="C3675:C3676"/>
    <mergeCell ref="E3675:E3676"/>
    <mergeCell ref="F3675:F3676"/>
    <mergeCell ref="G3675:G3676"/>
    <mergeCell ref="H3675:H3676"/>
    <mergeCell ref="I3675:I3676"/>
    <mergeCell ref="J3675:J3676"/>
    <mergeCell ref="I3671:I3672"/>
    <mergeCell ref="J3671:J3672"/>
    <mergeCell ref="K3671:K3672"/>
    <mergeCell ref="B3673:B3674"/>
    <mergeCell ref="C3673:C3674"/>
    <mergeCell ref="E3673:E3674"/>
    <mergeCell ref="F3673:F3674"/>
    <mergeCell ref="G3673:G3674"/>
    <mergeCell ref="H3673:H3674"/>
    <mergeCell ref="I3673:I3674"/>
    <mergeCell ref="B3671:B3672"/>
    <mergeCell ref="C3671:C3672"/>
    <mergeCell ref="E3671:E3672"/>
    <mergeCell ref="F3671:F3672"/>
    <mergeCell ref="G3671:G3672"/>
    <mergeCell ref="H3671:H3672"/>
    <mergeCell ref="K3667:K3668"/>
    <mergeCell ref="B3669:B3670"/>
    <mergeCell ref="C3669:C3670"/>
    <mergeCell ref="E3669:E3670"/>
    <mergeCell ref="F3669:F3670"/>
    <mergeCell ref="G3669:G3670"/>
    <mergeCell ref="H3669:H3670"/>
    <mergeCell ref="I3669:I3670"/>
    <mergeCell ref="J3669:J3670"/>
    <mergeCell ref="K3669:K3670"/>
    <mergeCell ref="J3665:J3666"/>
    <mergeCell ref="K3665:K3666"/>
    <mergeCell ref="B3667:B3668"/>
    <mergeCell ref="C3667:C3668"/>
    <mergeCell ref="E3667:E3668"/>
    <mergeCell ref="F3667:F3668"/>
    <mergeCell ref="G3667:G3668"/>
    <mergeCell ref="H3667:H3668"/>
    <mergeCell ref="I3667:I3668"/>
    <mergeCell ref="J3667:J3668"/>
    <mergeCell ref="I3663:I3664"/>
    <mergeCell ref="J3663:J3664"/>
    <mergeCell ref="K3663:K3664"/>
    <mergeCell ref="B3665:B3666"/>
    <mergeCell ref="C3665:C3666"/>
    <mergeCell ref="E3665:E3666"/>
    <mergeCell ref="F3665:F3666"/>
    <mergeCell ref="G3665:G3666"/>
    <mergeCell ref="H3665:H3666"/>
    <mergeCell ref="I3665:I3666"/>
    <mergeCell ref="B3663:B3664"/>
    <mergeCell ref="C3663:C3664"/>
    <mergeCell ref="E3663:E3664"/>
    <mergeCell ref="F3663:F3664"/>
    <mergeCell ref="G3663:G3664"/>
    <mergeCell ref="H3663:H3664"/>
    <mergeCell ref="K3659:K3660"/>
    <mergeCell ref="B3661:B3662"/>
    <mergeCell ref="C3661:C3662"/>
    <mergeCell ref="E3661:E3662"/>
    <mergeCell ref="F3661:F3662"/>
    <mergeCell ref="G3661:G3662"/>
    <mergeCell ref="H3661:H3662"/>
    <mergeCell ref="I3661:I3662"/>
    <mergeCell ref="J3661:J3662"/>
    <mergeCell ref="K3661:K3662"/>
    <mergeCell ref="J3657:J3658"/>
    <mergeCell ref="K3657:K3658"/>
    <mergeCell ref="B3659:B3660"/>
    <mergeCell ref="C3659:C3660"/>
    <mergeCell ref="E3659:E3660"/>
    <mergeCell ref="F3659:F3660"/>
    <mergeCell ref="G3659:G3660"/>
    <mergeCell ref="H3659:H3660"/>
    <mergeCell ref="I3659:I3660"/>
    <mergeCell ref="J3659:J3660"/>
    <mergeCell ref="I3655:I3656"/>
    <mergeCell ref="J3655:J3656"/>
    <mergeCell ref="K3655:K3656"/>
    <mergeCell ref="B3657:B3658"/>
    <mergeCell ref="C3657:C3658"/>
    <mergeCell ref="E3657:E3658"/>
    <mergeCell ref="F3657:F3658"/>
    <mergeCell ref="G3657:G3658"/>
    <mergeCell ref="H3657:H3658"/>
    <mergeCell ref="I3657:I3658"/>
    <mergeCell ref="B3655:B3656"/>
    <mergeCell ref="C3655:C3656"/>
    <mergeCell ref="E3655:E3656"/>
    <mergeCell ref="F3655:F3656"/>
    <mergeCell ref="G3655:G3656"/>
    <mergeCell ref="H3655:H3656"/>
    <mergeCell ref="K3651:K3652"/>
    <mergeCell ref="B3653:B3654"/>
    <mergeCell ref="C3653:C3654"/>
    <mergeCell ref="E3653:E3654"/>
    <mergeCell ref="F3653:F3654"/>
    <mergeCell ref="G3653:G3654"/>
    <mergeCell ref="H3653:H3654"/>
    <mergeCell ref="I3653:I3654"/>
    <mergeCell ref="J3653:J3654"/>
    <mergeCell ref="K3653:K3654"/>
    <mergeCell ref="J3649:J3650"/>
    <mergeCell ref="K3649:K3650"/>
    <mergeCell ref="B3651:B3652"/>
    <mergeCell ref="C3651:C3652"/>
    <mergeCell ref="E3651:E3652"/>
    <mergeCell ref="F3651:F3652"/>
    <mergeCell ref="G3651:G3652"/>
    <mergeCell ref="H3651:H3652"/>
    <mergeCell ref="I3651:I3652"/>
    <mergeCell ref="J3651:J3652"/>
    <mergeCell ref="I3647:I3648"/>
    <mergeCell ref="J3647:J3648"/>
    <mergeCell ref="K3647:K3648"/>
    <mergeCell ref="B3649:B3650"/>
    <mergeCell ref="C3649:C3650"/>
    <mergeCell ref="E3649:E3650"/>
    <mergeCell ref="F3649:F3650"/>
    <mergeCell ref="G3649:G3650"/>
    <mergeCell ref="H3649:H3650"/>
    <mergeCell ref="I3649:I3650"/>
    <mergeCell ref="B3647:B3648"/>
    <mergeCell ref="C3647:C3648"/>
    <mergeCell ref="E3647:E3648"/>
    <mergeCell ref="F3647:F3648"/>
    <mergeCell ref="G3647:G3648"/>
    <mergeCell ref="H3647:H3648"/>
    <mergeCell ref="K3643:K3644"/>
    <mergeCell ref="B3645:B3646"/>
    <mergeCell ref="C3645:C3646"/>
    <mergeCell ref="E3645:E3646"/>
    <mergeCell ref="F3645:F3646"/>
    <mergeCell ref="G3645:G3646"/>
    <mergeCell ref="H3645:H3646"/>
    <mergeCell ref="I3645:I3646"/>
    <mergeCell ref="J3645:J3646"/>
    <mergeCell ref="K3645:K3646"/>
    <mergeCell ref="J3641:J3642"/>
    <mergeCell ref="K3641:K3642"/>
    <mergeCell ref="B3643:B3644"/>
    <mergeCell ref="C3643:C3644"/>
    <mergeCell ref="E3643:E3644"/>
    <mergeCell ref="F3643:F3644"/>
    <mergeCell ref="G3643:G3644"/>
    <mergeCell ref="H3643:H3644"/>
    <mergeCell ref="I3643:I3644"/>
    <mergeCell ref="J3643:J3644"/>
    <mergeCell ref="I3639:I3640"/>
    <mergeCell ref="J3639:J3640"/>
    <mergeCell ref="K3639:K3640"/>
    <mergeCell ref="B3641:B3642"/>
    <mergeCell ref="C3641:C3642"/>
    <mergeCell ref="E3641:E3642"/>
    <mergeCell ref="F3641:F3642"/>
    <mergeCell ref="G3641:G3642"/>
    <mergeCell ref="H3641:H3642"/>
    <mergeCell ref="I3641:I3642"/>
    <mergeCell ref="B3639:B3640"/>
    <mergeCell ref="C3639:C3640"/>
    <mergeCell ref="E3639:E3640"/>
    <mergeCell ref="F3639:F3640"/>
    <mergeCell ref="G3639:G3640"/>
    <mergeCell ref="H3639:H3640"/>
    <mergeCell ref="K3635:K3636"/>
    <mergeCell ref="B3637:B3638"/>
    <mergeCell ref="C3637:C3638"/>
    <mergeCell ref="E3637:E3638"/>
    <mergeCell ref="F3637:F3638"/>
    <mergeCell ref="G3637:G3638"/>
    <mergeCell ref="H3637:H3638"/>
    <mergeCell ref="I3637:I3638"/>
    <mergeCell ref="J3637:J3638"/>
    <mergeCell ref="K3637:K3638"/>
    <mergeCell ref="J3633:J3634"/>
    <mergeCell ref="K3633:K3634"/>
    <mergeCell ref="B3635:B3636"/>
    <mergeCell ref="C3635:C3636"/>
    <mergeCell ref="E3635:E3636"/>
    <mergeCell ref="F3635:F3636"/>
    <mergeCell ref="G3635:G3636"/>
    <mergeCell ref="H3635:H3636"/>
    <mergeCell ref="I3635:I3636"/>
    <mergeCell ref="J3635:J3636"/>
    <mergeCell ref="I3631:I3632"/>
    <mergeCell ref="J3631:J3632"/>
    <mergeCell ref="K3631:K3632"/>
    <mergeCell ref="B3633:B3634"/>
    <mergeCell ref="C3633:C3634"/>
    <mergeCell ref="E3633:E3634"/>
    <mergeCell ref="F3633:F3634"/>
    <mergeCell ref="G3633:G3634"/>
    <mergeCell ref="H3633:H3634"/>
    <mergeCell ref="I3633:I3634"/>
    <mergeCell ref="B3631:B3632"/>
    <mergeCell ref="C3631:C3632"/>
    <mergeCell ref="E3631:E3632"/>
    <mergeCell ref="F3631:F3632"/>
    <mergeCell ref="G3631:G3632"/>
    <mergeCell ref="H3631:H3632"/>
    <mergeCell ref="K3627:K3628"/>
    <mergeCell ref="B3629:B3630"/>
    <mergeCell ref="C3629:C3630"/>
    <mergeCell ref="E3629:E3630"/>
    <mergeCell ref="F3629:F3630"/>
    <mergeCell ref="G3629:G3630"/>
    <mergeCell ref="H3629:H3630"/>
    <mergeCell ref="I3629:I3630"/>
    <mergeCell ref="J3629:J3630"/>
    <mergeCell ref="K3629:K3630"/>
    <mergeCell ref="J3625:J3626"/>
    <mergeCell ref="K3625:K3626"/>
    <mergeCell ref="B3627:B3628"/>
    <mergeCell ref="C3627:C3628"/>
    <mergeCell ref="E3627:E3628"/>
    <mergeCell ref="F3627:F3628"/>
    <mergeCell ref="G3627:G3628"/>
    <mergeCell ref="H3627:H3628"/>
    <mergeCell ref="I3627:I3628"/>
    <mergeCell ref="J3627:J3628"/>
    <mergeCell ref="I3623:I3624"/>
    <mergeCell ref="J3623:J3624"/>
    <mergeCell ref="K3623:K3624"/>
    <mergeCell ref="B3625:B3626"/>
    <mergeCell ref="C3625:C3626"/>
    <mergeCell ref="E3625:E3626"/>
    <mergeCell ref="F3625:F3626"/>
    <mergeCell ref="G3625:G3626"/>
    <mergeCell ref="H3625:H3626"/>
    <mergeCell ref="I3625:I3626"/>
    <mergeCell ref="B3623:B3624"/>
    <mergeCell ref="C3623:C3624"/>
    <mergeCell ref="E3623:E3624"/>
    <mergeCell ref="F3623:F3624"/>
    <mergeCell ref="G3623:G3624"/>
    <mergeCell ref="H3623:H3624"/>
    <mergeCell ref="K3619:K3620"/>
    <mergeCell ref="B3621:B3622"/>
    <mergeCell ref="C3621:C3622"/>
    <mergeCell ref="E3621:E3622"/>
    <mergeCell ref="F3621:F3622"/>
    <mergeCell ref="G3621:G3622"/>
    <mergeCell ref="H3621:H3622"/>
    <mergeCell ref="I3621:I3622"/>
    <mergeCell ref="J3621:J3622"/>
    <mergeCell ref="K3621:K3622"/>
    <mergeCell ref="J3617:J3618"/>
    <mergeCell ref="K3617:K3618"/>
    <mergeCell ref="B3619:B3620"/>
    <mergeCell ref="C3619:C3620"/>
    <mergeCell ref="E3619:E3620"/>
    <mergeCell ref="F3619:F3620"/>
    <mergeCell ref="G3619:G3620"/>
    <mergeCell ref="H3619:H3620"/>
    <mergeCell ref="I3619:I3620"/>
    <mergeCell ref="J3619:J3620"/>
    <mergeCell ref="I3615:I3616"/>
    <mergeCell ref="J3615:J3616"/>
    <mergeCell ref="K3615:K3616"/>
    <mergeCell ref="B3617:B3618"/>
    <mergeCell ref="C3617:C3618"/>
    <mergeCell ref="E3617:E3618"/>
    <mergeCell ref="F3617:F3618"/>
    <mergeCell ref="G3617:G3618"/>
    <mergeCell ref="H3617:H3618"/>
    <mergeCell ref="I3617:I3618"/>
    <mergeCell ref="B3615:B3616"/>
    <mergeCell ref="C3615:C3616"/>
    <mergeCell ref="E3615:E3616"/>
    <mergeCell ref="F3615:F3616"/>
    <mergeCell ref="G3615:G3616"/>
    <mergeCell ref="H3615:H3616"/>
    <mergeCell ref="K3611:K3612"/>
    <mergeCell ref="B3613:B3614"/>
    <mergeCell ref="C3613:C3614"/>
    <mergeCell ref="E3613:E3614"/>
    <mergeCell ref="F3613:F3614"/>
    <mergeCell ref="G3613:G3614"/>
    <mergeCell ref="H3613:H3614"/>
    <mergeCell ref="I3613:I3614"/>
    <mergeCell ref="J3613:J3614"/>
    <mergeCell ref="K3613:K3614"/>
    <mergeCell ref="J3609:J3610"/>
    <mergeCell ref="K3609:K3610"/>
    <mergeCell ref="B3611:B3612"/>
    <mergeCell ref="C3611:C3612"/>
    <mergeCell ref="E3611:E3612"/>
    <mergeCell ref="F3611:F3612"/>
    <mergeCell ref="G3611:G3612"/>
    <mergeCell ref="H3611:H3612"/>
    <mergeCell ref="I3611:I3612"/>
    <mergeCell ref="J3611:J3612"/>
    <mergeCell ref="I3607:I3608"/>
    <mergeCell ref="J3607:J3608"/>
    <mergeCell ref="K3607:K3608"/>
    <mergeCell ref="B3609:B3610"/>
    <mergeCell ref="C3609:C3610"/>
    <mergeCell ref="E3609:E3610"/>
    <mergeCell ref="F3609:F3610"/>
    <mergeCell ref="G3609:G3610"/>
    <mergeCell ref="H3609:H3610"/>
    <mergeCell ref="I3609:I3610"/>
    <mergeCell ref="B3607:B3608"/>
    <mergeCell ref="C3607:C3608"/>
    <mergeCell ref="E3607:E3608"/>
    <mergeCell ref="F3607:F3608"/>
    <mergeCell ref="G3607:G3608"/>
    <mergeCell ref="H3607:H3608"/>
    <mergeCell ref="K3603:K3604"/>
    <mergeCell ref="B3605:B3606"/>
    <mergeCell ref="C3605:C3606"/>
    <mergeCell ref="E3605:E3606"/>
    <mergeCell ref="F3605:F3606"/>
    <mergeCell ref="G3605:G3606"/>
    <mergeCell ref="H3605:H3606"/>
    <mergeCell ref="I3605:I3606"/>
    <mergeCell ref="J3605:J3606"/>
    <mergeCell ref="K3605:K3606"/>
    <mergeCell ref="J3601:J3602"/>
    <mergeCell ref="K3601:K3602"/>
    <mergeCell ref="B3603:B3604"/>
    <mergeCell ref="C3603:C3604"/>
    <mergeCell ref="E3603:E3604"/>
    <mergeCell ref="F3603:F3604"/>
    <mergeCell ref="G3603:G3604"/>
    <mergeCell ref="H3603:H3604"/>
    <mergeCell ref="I3603:I3604"/>
    <mergeCell ref="J3603:J3604"/>
    <mergeCell ref="I3599:I3600"/>
    <mergeCell ref="J3599:J3600"/>
    <mergeCell ref="K3599:K3600"/>
    <mergeCell ref="B3601:B3602"/>
    <mergeCell ref="C3601:C3602"/>
    <mergeCell ref="E3601:E3602"/>
    <mergeCell ref="F3601:F3602"/>
    <mergeCell ref="G3601:G3602"/>
    <mergeCell ref="H3601:H3602"/>
    <mergeCell ref="I3601:I3602"/>
    <mergeCell ref="B3599:B3600"/>
    <mergeCell ref="C3599:C3600"/>
    <mergeCell ref="E3599:E3600"/>
    <mergeCell ref="F3599:F3600"/>
    <mergeCell ref="G3599:G3600"/>
    <mergeCell ref="H3599:H3600"/>
    <mergeCell ref="K3595:K3596"/>
    <mergeCell ref="B3597:B3598"/>
    <mergeCell ref="C3597:C3598"/>
    <mergeCell ref="E3597:E3598"/>
    <mergeCell ref="F3597:F3598"/>
    <mergeCell ref="G3597:G3598"/>
    <mergeCell ref="H3597:H3598"/>
    <mergeCell ref="I3597:I3598"/>
    <mergeCell ref="J3597:J3598"/>
    <mergeCell ref="K3597:K3598"/>
    <mergeCell ref="J3593:J3594"/>
    <mergeCell ref="K3593:K3594"/>
    <mergeCell ref="B3595:B3596"/>
    <mergeCell ref="C3595:C3596"/>
    <mergeCell ref="E3595:E3596"/>
    <mergeCell ref="F3595:F3596"/>
    <mergeCell ref="G3595:G3596"/>
    <mergeCell ref="H3595:H3596"/>
    <mergeCell ref="I3595:I3596"/>
    <mergeCell ref="J3595:J3596"/>
    <mergeCell ref="I3591:I3592"/>
    <mergeCell ref="J3591:J3592"/>
    <mergeCell ref="K3591:K3592"/>
    <mergeCell ref="B3593:B3594"/>
    <mergeCell ref="C3593:C3594"/>
    <mergeCell ref="E3593:E3594"/>
    <mergeCell ref="F3593:F3594"/>
    <mergeCell ref="G3593:G3594"/>
    <mergeCell ref="H3593:H3594"/>
    <mergeCell ref="I3593:I3594"/>
    <mergeCell ref="B3591:B3592"/>
    <mergeCell ref="C3591:C3592"/>
    <mergeCell ref="E3591:E3592"/>
    <mergeCell ref="F3591:F3592"/>
    <mergeCell ref="G3591:G3592"/>
    <mergeCell ref="H3591:H3592"/>
    <mergeCell ref="K3587:K3588"/>
    <mergeCell ref="B3589:B3590"/>
    <mergeCell ref="C3589:C3590"/>
    <mergeCell ref="E3589:E3590"/>
    <mergeCell ref="F3589:F3590"/>
    <mergeCell ref="G3589:G3590"/>
    <mergeCell ref="H3589:H3590"/>
    <mergeCell ref="I3589:I3590"/>
    <mergeCell ref="J3589:J3590"/>
    <mergeCell ref="K3589:K3590"/>
    <mergeCell ref="J3585:J3586"/>
    <mergeCell ref="K3585:K3586"/>
    <mergeCell ref="B3587:B3588"/>
    <mergeCell ref="C3587:C3588"/>
    <mergeCell ref="E3587:E3588"/>
    <mergeCell ref="F3587:F3588"/>
    <mergeCell ref="G3587:G3588"/>
    <mergeCell ref="H3587:H3588"/>
    <mergeCell ref="I3587:I3588"/>
    <mergeCell ref="J3587:J3588"/>
    <mergeCell ref="I3583:I3584"/>
    <mergeCell ref="J3583:J3584"/>
    <mergeCell ref="K3583:K3584"/>
    <mergeCell ref="B3585:B3586"/>
    <mergeCell ref="C3585:C3586"/>
    <mergeCell ref="E3585:E3586"/>
    <mergeCell ref="F3585:F3586"/>
    <mergeCell ref="G3585:G3586"/>
    <mergeCell ref="H3585:H3586"/>
    <mergeCell ref="I3585:I3586"/>
    <mergeCell ref="B3583:B3584"/>
    <mergeCell ref="C3583:C3584"/>
    <mergeCell ref="E3583:E3584"/>
    <mergeCell ref="F3583:F3584"/>
    <mergeCell ref="G3583:G3584"/>
    <mergeCell ref="H3583:H3584"/>
    <mergeCell ref="K3579:K3580"/>
    <mergeCell ref="B3581:B3582"/>
    <mergeCell ref="C3581:C3582"/>
    <mergeCell ref="E3581:E3582"/>
    <mergeCell ref="F3581:F3582"/>
    <mergeCell ref="G3581:G3582"/>
    <mergeCell ref="H3581:H3582"/>
    <mergeCell ref="I3581:I3582"/>
    <mergeCell ref="J3581:J3582"/>
    <mergeCell ref="K3581:K3582"/>
    <mergeCell ref="J3577:J3578"/>
    <mergeCell ref="K3577:K3578"/>
    <mergeCell ref="B3579:B3580"/>
    <mergeCell ref="C3579:C3580"/>
    <mergeCell ref="E3579:E3580"/>
    <mergeCell ref="F3579:F3580"/>
    <mergeCell ref="G3579:G3580"/>
    <mergeCell ref="H3579:H3580"/>
    <mergeCell ref="I3579:I3580"/>
    <mergeCell ref="J3579:J3580"/>
    <mergeCell ref="I3575:I3576"/>
    <mergeCell ref="J3575:J3576"/>
    <mergeCell ref="K3575:K3576"/>
    <mergeCell ref="B3577:B3578"/>
    <mergeCell ref="C3577:C3578"/>
    <mergeCell ref="E3577:E3578"/>
    <mergeCell ref="F3577:F3578"/>
    <mergeCell ref="G3577:G3578"/>
    <mergeCell ref="H3577:H3578"/>
    <mergeCell ref="I3577:I3578"/>
    <mergeCell ref="B3575:B3576"/>
    <mergeCell ref="C3575:C3576"/>
    <mergeCell ref="E3575:E3576"/>
    <mergeCell ref="F3575:F3576"/>
    <mergeCell ref="G3575:G3576"/>
    <mergeCell ref="H3575:H3576"/>
    <mergeCell ref="K3571:K3572"/>
    <mergeCell ref="B3573:B3574"/>
    <mergeCell ref="C3573:C3574"/>
    <mergeCell ref="E3573:E3574"/>
    <mergeCell ref="F3573:F3574"/>
    <mergeCell ref="G3573:G3574"/>
    <mergeCell ref="H3573:H3574"/>
    <mergeCell ref="I3573:I3574"/>
    <mergeCell ref="J3573:J3574"/>
    <mergeCell ref="K3573:K3574"/>
    <mergeCell ref="J3569:J3570"/>
    <mergeCell ref="K3569:K3570"/>
    <mergeCell ref="B3571:B3572"/>
    <mergeCell ref="C3571:C3572"/>
    <mergeCell ref="E3571:E3572"/>
    <mergeCell ref="F3571:F3572"/>
    <mergeCell ref="G3571:G3572"/>
    <mergeCell ref="H3571:H3572"/>
    <mergeCell ref="I3571:I3572"/>
    <mergeCell ref="J3571:J3572"/>
    <mergeCell ref="I3567:I3568"/>
    <mergeCell ref="J3567:J3568"/>
    <mergeCell ref="K3567:K3568"/>
    <mergeCell ref="B3569:B3570"/>
    <mergeCell ref="C3569:C3570"/>
    <mergeCell ref="E3569:E3570"/>
    <mergeCell ref="F3569:F3570"/>
    <mergeCell ref="G3569:G3570"/>
    <mergeCell ref="H3569:H3570"/>
    <mergeCell ref="I3569:I3570"/>
    <mergeCell ref="B3567:B3568"/>
    <mergeCell ref="C3567:C3568"/>
    <mergeCell ref="E3567:E3568"/>
    <mergeCell ref="F3567:F3568"/>
    <mergeCell ref="G3567:G3568"/>
    <mergeCell ref="H3567:H3568"/>
    <mergeCell ref="K3563:K3564"/>
    <mergeCell ref="B3565:B3566"/>
    <mergeCell ref="C3565:C3566"/>
    <mergeCell ref="E3565:E3566"/>
    <mergeCell ref="F3565:F3566"/>
    <mergeCell ref="G3565:G3566"/>
    <mergeCell ref="H3565:H3566"/>
    <mergeCell ref="I3565:I3566"/>
    <mergeCell ref="J3565:J3566"/>
    <mergeCell ref="K3565:K3566"/>
    <mergeCell ref="J3561:J3562"/>
    <mergeCell ref="K3561:K3562"/>
    <mergeCell ref="B3563:B3564"/>
    <mergeCell ref="C3563:C3564"/>
    <mergeCell ref="E3563:E3564"/>
    <mergeCell ref="F3563:F3564"/>
    <mergeCell ref="G3563:G3564"/>
    <mergeCell ref="H3563:H3564"/>
    <mergeCell ref="I3563:I3564"/>
    <mergeCell ref="J3563:J3564"/>
    <mergeCell ref="I3559:I3560"/>
    <mergeCell ref="J3559:J3560"/>
    <mergeCell ref="K3559:K3560"/>
    <mergeCell ref="B3561:B3562"/>
    <mergeCell ref="C3561:C3562"/>
    <mergeCell ref="E3561:E3562"/>
    <mergeCell ref="F3561:F3562"/>
    <mergeCell ref="G3561:G3562"/>
    <mergeCell ref="H3561:H3562"/>
    <mergeCell ref="I3561:I3562"/>
    <mergeCell ref="B3559:B3560"/>
    <mergeCell ref="C3559:C3560"/>
    <mergeCell ref="E3559:E3560"/>
    <mergeCell ref="F3559:F3560"/>
    <mergeCell ref="G3559:G3560"/>
    <mergeCell ref="H3559:H3560"/>
    <mergeCell ref="K3555:K3556"/>
    <mergeCell ref="B3557:B3558"/>
    <mergeCell ref="C3557:C3558"/>
    <mergeCell ref="E3557:E3558"/>
    <mergeCell ref="F3557:F3558"/>
    <mergeCell ref="G3557:G3558"/>
    <mergeCell ref="H3557:H3558"/>
    <mergeCell ref="I3557:I3558"/>
    <mergeCell ref="J3557:J3558"/>
    <mergeCell ref="K3557:K3558"/>
    <mergeCell ref="J3553:J3554"/>
    <mergeCell ref="K3553:K3554"/>
    <mergeCell ref="B3555:B3556"/>
    <mergeCell ref="C3555:C3556"/>
    <mergeCell ref="E3555:E3556"/>
    <mergeCell ref="F3555:F3556"/>
    <mergeCell ref="G3555:G3556"/>
    <mergeCell ref="H3555:H3556"/>
    <mergeCell ref="I3555:I3556"/>
    <mergeCell ref="J3555:J3556"/>
    <mergeCell ref="I3551:I3552"/>
    <mergeCell ref="J3551:J3552"/>
    <mergeCell ref="K3551:K3552"/>
    <mergeCell ref="B3553:B3554"/>
    <mergeCell ref="C3553:C3554"/>
    <mergeCell ref="E3553:E3554"/>
    <mergeCell ref="F3553:F3554"/>
    <mergeCell ref="G3553:G3554"/>
    <mergeCell ref="H3553:H3554"/>
    <mergeCell ref="I3553:I3554"/>
    <mergeCell ref="B3551:B3552"/>
    <mergeCell ref="C3551:C3552"/>
    <mergeCell ref="E3551:E3552"/>
    <mergeCell ref="F3551:F3552"/>
    <mergeCell ref="G3551:G3552"/>
    <mergeCell ref="H3551:H3552"/>
    <mergeCell ref="K3547:K3548"/>
    <mergeCell ref="B3549:B3550"/>
    <mergeCell ref="C3549:C3550"/>
    <mergeCell ref="E3549:E3550"/>
    <mergeCell ref="F3549:F3550"/>
    <mergeCell ref="G3549:G3550"/>
    <mergeCell ref="H3549:H3550"/>
    <mergeCell ref="I3549:I3550"/>
    <mergeCell ref="J3549:J3550"/>
    <mergeCell ref="K3549:K3550"/>
    <mergeCell ref="J3545:J3546"/>
    <mergeCell ref="K3545:K3546"/>
    <mergeCell ref="B3547:B3548"/>
    <mergeCell ref="C3547:C3548"/>
    <mergeCell ref="E3547:E3548"/>
    <mergeCell ref="F3547:F3548"/>
    <mergeCell ref="G3547:G3548"/>
    <mergeCell ref="H3547:H3548"/>
    <mergeCell ref="I3547:I3548"/>
    <mergeCell ref="J3547:J3548"/>
    <mergeCell ref="I3543:I3544"/>
    <mergeCell ref="J3543:J3544"/>
    <mergeCell ref="K3543:K3544"/>
    <mergeCell ref="B3545:B3546"/>
    <mergeCell ref="C3545:C3546"/>
    <mergeCell ref="E3545:E3546"/>
    <mergeCell ref="F3545:F3546"/>
    <mergeCell ref="G3545:G3546"/>
    <mergeCell ref="H3545:H3546"/>
    <mergeCell ref="I3545:I3546"/>
    <mergeCell ref="B3543:B3544"/>
    <mergeCell ref="C3543:C3544"/>
    <mergeCell ref="E3543:E3544"/>
    <mergeCell ref="F3543:F3544"/>
    <mergeCell ref="G3543:G3544"/>
    <mergeCell ref="H3543:H3544"/>
    <mergeCell ref="K3539:K3540"/>
    <mergeCell ref="B3541:B3542"/>
    <mergeCell ref="C3541:C3542"/>
    <mergeCell ref="E3541:E3542"/>
    <mergeCell ref="F3541:F3542"/>
    <mergeCell ref="G3541:G3542"/>
    <mergeCell ref="H3541:H3542"/>
    <mergeCell ref="I3541:I3542"/>
    <mergeCell ref="J3541:J3542"/>
    <mergeCell ref="K3541:K3542"/>
    <mergeCell ref="J3537:J3538"/>
    <mergeCell ref="K3537:K3538"/>
    <mergeCell ref="B3539:B3540"/>
    <mergeCell ref="C3539:C3540"/>
    <mergeCell ref="E3539:E3540"/>
    <mergeCell ref="F3539:F3540"/>
    <mergeCell ref="G3539:G3540"/>
    <mergeCell ref="H3539:H3540"/>
    <mergeCell ref="I3539:I3540"/>
    <mergeCell ref="J3539:J3540"/>
    <mergeCell ref="I3535:I3536"/>
    <mergeCell ref="J3535:J3536"/>
    <mergeCell ref="K3535:K3536"/>
    <mergeCell ref="B3537:B3538"/>
    <mergeCell ref="C3537:C3538"/>
    <mergeCell ref="E3537:E3538"/>
    <mergeCell ref="F3537:F3538"/>
    <mergeCell ref="G3537:G3538"/>
    <mergeCell ref="H3537:H3538"/>
    <mergeCell ref="I3537:I3538"/>
    <mergeCell ref="B3535:B3536"/>
    <mergeCell ref="C3535:C3536"/>
    <mergeCell ref="E3535:E3536"/>
    <mergeCell ref="F3535:F3536"/>
    <mergeCell ref="G3535:G3536"/>
    <mergeCell ref="H3535:H3536"/>
    <mergeCell ref="K3531:K3532"/>
    <mergeCell ref="B3533:B3534"/>
    <mergeCell ref="C3533:C3534"/>
    <mergeCell ref="E3533:E3534"/>
    <mergeCell ref="F3533:F3534"/>
    <mergeCell ref="G3533:G3534"/>
    <mergeCell ref="H3533:H3534"/>
    <mergeCell ref="I3533:I3534"/>
    <mergeCell ref="J3533:J3534"/>
    <mergeCell ref="K3533:K3534"/>
    <mergeCell ref="J3529:J3530"/>
    <mergeCell ref="K3529:K3530"/>
    <mergeCell ref="B3531:B3532"/>
    <mergeCell ref="C3531:C3532"/>
    <mergeCell ref="E3531:E3532"/>
    <mergeCell ref="F3531:F3532"/>
    <mergeCell ref="G3531:G3532"/>
    <mergeCell ref="H3531:H3532"/>
    <mergeCell ref="I3531:I3532"/>
    <mergeCell ref="J3531:J3532"/>
    <mergeCell ref="I3527:I3528"/>
    <mergeCell ref="J3527:J3528"/>
    <mergeCell ref="K3527:K3528"/>
    <mergeCell ref="B3529:B3530"/>
    <mergeCell ref="C3529:C3530"/>
    <mergeCell ref="E3529:E3530"/>
    <mergeCell ref="F3529:F3530"/>
    <mergeCell ref="G3529:G3530"/>
    <mergeCell ref="H3529:H3530"/>
    <mergeCell ref="I3529:I3530"/>
    <mergeCell ref="B3527:B3528"/>
    <mergeCell ref="C3527:C3528"/>
    <mergeCell ref="E3527:E3528"/>
    <mergeCell ref="F3527:F3528"/>
    <mergeCell ref="G3527:G3528"/>
    <mergeCell ref="H3527:H3528"/>
    <mergeCell ref="K3523:K3524"/>
    <mergeCell ref="B3525:B3526"/>
    <mergeCell ref="C3525:C3526"/>
    <mergeCell ref="E3525:E3526"/>
    <mergeCell ref="F3525:F3526"/>
    <mergeCell ref="G3525:G3526"/>
    <mergeCell ref="H3525:H3526"/>
    <mergeCell ref="I3525:I3526"/>
    <mergeCell ref="J3525:J3526"/>
    <mergeCell ref="K3525:K3526"/>
    <mergeCell ref="J3521:J3522"/>
    <mergeCell ref="K3521:K3522"/>
    <mergeCell ref="B3523:B3524"/>
    <mergeCell ref="C3523:C3524"/>
    <mergeCell ref="E3523:E3524"/>
    <mergeCell ref="F3523:F3524"/>
    <mergeCell ref="G3523:G3524"/>
    <mergeCell ref="H3523:H3524"/>
    <mergeCell ref="I3523:I3524"/>
    <mergeCell ref="J3523:J3524"/>
    <mergeCell ref="I3519:I3520"/>
    <mergeCell ref="J3519:J3520"/>
    <mergeCell ref="K3519:K3520"/>
    <mergeCell ref="B3521:B3522"/>
    <mergeCell ref="C3521:C3522"/>
    <mergeCell ref="E3521:E3522"/>
    <mergeCell ref="F3521:F3522"/>
    <mergeCell ref="G3521:G3522"/>
    <mergeCell ref="H3521:H3522"/>
    <mergeCell ref="I3521:I3522"/>
    <mergeCell ref="B3519:B3520"/>
    <mergeCell ref="C3519:C3520"/>
    <mergeCell ref="E3519:E3520"/>
    <mergeCell ref="F3519:F3520"/>
    <mergeCell ref="G3519:G3520"/>
    <mergeCell ref="H3519:H3520"/>
    <mergeCell ref="K3515:K3516"/>
    <mergeCell ref="B3517:B3518"/>
    <mergeCell ref="C3517:C3518"/>
    <mergeCell ref="E3517:E3518"/>
    <mergeCell ref="F3517:F3518"/>
    <mergeCell ref="G3517:G3518"/>
    <mergeCell ref="H3517:H3518"/>
    <mergeCell ref="I3517:I3518"/>
    <mergeCell ref="J3517:J3518"/>
    <mergeCell ref="K3517:K3518"/>
    <mergeCell ref="J3513:J3514"/>
    <mergeCell ref="K3513:K3514"/>
    <mergeCell ref="B3515:B3516"/>
    <mergeCell ref="C3515:C3516"/>
    <mergeCell ref="E3515:E3516"/>
    <mergeCell ref="F3515:F3516"/>
    <mergeCell ref="G3515:G3516"/>
    <mergeCell ref="H3515:H3516"/>
    <mergeCell ref="I3515:I3516"/>
    <mergeCell ref="J3515:J3516"/>
    <mergeCell ref="I3511:I3512"/>
    <mergeCell ref="J3511:J3512"/>
    <mergeCell ref="K3511:K3512"/>
    <mergeCell ref="B3513:B3514"/>
    <mergeCell ref="C3513:C3514"/>
    <mergeCell ref="E3513:E3514"/>
    <mergeCell ref="F3513:F3514"/>
    <mergeCell ref="G3513:G3514"/>
    <mergeCell ref="H3513:H3514"/>
    <mergeCell ref="I3513:I3514"/>
    <mergeCell ref="B3511:B3512"/>
    <mergeCell ref="C3511:C3512"/>
    <mergeCell ref="E3511:E3512"/>
    <mergeCell ref="F3511:F3512"/>
    <mergeCell ref="G3511:G3512"/>
    <mergeCell ref="H3511:H3512"/>
    <mergeCell ref="K3507:K3508"/>
    <mergeCell ref="B3509:B3510"/>
    <mergeCell ref="C3509:C3510"/>
    <mergeCell ref="E3509:E3510"/>
    <mergeCell ref="F3509:F3510"/>
    <mergeCell ref="G3509:G3510"/>
    <mergeCell ref="H3509:H3510"/>
    <mergeCell ref="I3509:I3510"/>
    <mergeCell ref="J3509:J3510"/>
    <mergeCell ref="K3509:K3510"/>
    <mergeCell ref="J3505:J3506"/>
    <mergeCell ref="K3505:K3506"/>
    <mergeCell ref="B3507:B3508"/>
    <mergeCell ref="C3507:C3508"/>
    <mergeCell ref="E3507:E3508"/>
    <mergeCell ref="F3507:F3508"/>
    <mergeCell ref="G3507:G3508"/>
    <mergeCell ref="H3507:H3508"/>
    <mergeCell ref="I3507:I3508"/>
    <mergeCell ref="J3507:J3508"/>
    <mergeCell ref="I3503:I3504"/>
    <mergeCell ref="J3503:J3504"/>
    <mergeCell ref="K3503:K3504"/>
    <mergeCell ref="B3505:B3506"/>
    <mergeCell ref="C3505:C3506"/>
    <mergeCell ref="E3505:E3506"/>
    <mergeCell ref="F3505:F3506"/>
    <mergeCell ref="G3505:G3506"/>
    <mergeCell ref="H3505:H3506"/>
    <mergeCell ref="I3505:I3506"/>
    <mergeCell ref="B3503:B3504"/>
    <mergeCell ref="C3503:C3504"/>
    <mergeCell ref="E3503:E3504"/>
    <mergeCell ref="F3503:F3504"/>
    <mergeCell ref="G3503:G3504"/>
    <mergeCell ref="H3503:H3504"/>
    <mergeCell ref="K3499:K3500"/>
    <mergeCell ref="B3501:B3502"/>
    <mergeCell ref="C3501:C3502"/>
    <mergeCell ref="E3501:E3502"/>
    <mergeCell ref="F3501:F3502"/>
    <mergeCell ref="G3501:G3502"/>
    <mergeCell ref="H3501:H3502"/>
    <mergeCell ref="I3501:I3502"/>
    <mergeCell ref="J3501:J3502"/>
    <mergeCell ref="K3501:K3502"/>
    <mergeCell ref="J3497:J3498"/>
    <mergeCell ref="K3497:K3498"/>
    <mergeCell ref="B3499:B3500"/>
    <mergeCell ref="C3499:C3500"/>
    <mergeCell ref="E3499:E3500"/>
    <mergeCell ref="F3499:F3500"/>
    <mergeCell ref="G3499:G3500"/>
    <mergeCell ref="H3499:H3500"/>
    <mergeCell ref="I3499:I3500"/>
    <mergeCell ref="J3499:J3500"/>
    <mergeCell ref="I3495:I3496"/>
    <mergeCell ref="J3495:J3496"/>
    <mergeCell ref="K3495:K3496"/>
    <mergeCell ref="B3497:B3498"/>
    <mergeCell ref="C3497:C3498"/>
    <mergeCell ref="E3497:E3498"/>
    <mergeCell ref="F3497:F3498"/>
    <mergeCell ref="G3497:G3498"/>
    <mergeCell ref="H3497:H3498"/>
    <mergeCell ref="I3497:I3498"/>
    <mergeCell ref="B3495:B3496"/>
    <mergeCell ref="C3495:C3496"/>
    <mergeCell ref="E3495:E3496"/>
    <mergeCell ref="F3495:F3496"/>
    <mergeCell ref="G3495:G3496"/>
    <mergeCell ref="H3495:H3496"/>
    <mergeCell ref="K3491:K3492"/>
    <mergeCell ref="B3493:B3494"/>
    <mergeCell ref="C3493:C3494"/>
    <mergeCell ref="E3493:E3494"/>
    <mergeCell ref="F3493:F3494"/>
    <mergeCell ref="G3493:G3494"/>
    <mergeCell ref="H3493:H3494"/>
    <mergeCell ref="I3493:I3494"/>
    <mergeCell ref="J3493:J3494"/>
    <mergeCell ref="K3493:K3494"/>
    <mergeCell ref="J3489:J3490"/>
    <mergeCell ref="K3489:K3490"/>
    <mergeCell ref="B3491:B3492"/>
    <mergeCell ref="C3491:C3492"/>
    <mergeCell ref="E3491:E3492"/>
    <mergeCell ref="F3491:F3492"/>
    <mergeCell ref="G3491:G3492"/>
    <mergeCell ref="H3491:H3492"/>
    <mergeCell ref="I3491:I3492"/>
    <mergeCell ref="J3491:J3492"/>
    <mergeCell ref="I3487:I3488"/>
    <mergeCell ref="J3487:J3488"/>
    <mergeCell ref="K3487:K3488"/>
    <mergeCell ref="B3489:B3490"/>
    <mergeCell ref="C3489:C3490"/>
    <mergeCell ref="E3489:E3490"/>
    <mergeCell ref="F3489:F3490"/>
    <mergeCell ref="G3489:G3490"/>
    <mergeCell ref="H3489:H3490"/>
    <mergeCell ref="I3489:I3490"/>
    <mergeCell ref="B3487:B3488"/>
    <mergeCell ref="C3487:C3488"/>
    <mergeCell ref="E3487:E3488"/>
    <mergeCell ref="F3487:F3488"/>
    <mergeCell ref="G3487:G3488"/>
    <mergeCell ref="H3487:H3488"/>
    <mergeCell ref="K3483:K3484"/>
    <mergeCell ref="B3485:B3486"/>
    <mergeCell ref="C3485:C3486"/>
    <mergeCell ref="E3485:E3486"/>
    <mergeCell ref="F3485:F3486"/>
    <mergeCell ref="G3485:G3486"/>
    <mergeCell ref="H3485:H3486"/>
    <mergeCell ref="I3485:I3486"/>
    <mergeCell ref="J3485:J3486"/>
    <mergeCell ref="K3485:K3486"/>
    <mergeCell ref="J3481:J3482"/>
    <mergeCell ref="K3481:K3482"/>
    <mergeCell ref="B3483:B3484"/>
    <mergeCell ref="C3483:C3484"/>
    <mergeCell ref="E3483:E3484"/>
    <mergeCell ref="F3483:F3484"/>
    <mergeCell ref="G3483:G3484"/>
    <mergeCell ref="H3483:H3484"/>
    <mergeCell ref="I3483:I3484"/>
    <mergeCell ref="J3483:J3484"/>
    <mergeCell ref="I3479:I3480"/>
    <mergeCell ref="J3479:J3480"/>
    <mergeCell ref="K3479:K3480"/>
    <mergeCell ref="B3481:B3482"/>
    <mergeCell ref="C3481:C3482"/>
    <mergeCell ref="E3481:E3482"/>
    <mergeCell ref="F3481:F3482"/>
    <mergeCell ref="G3481:G3482"/>
    <mergeCell ref="H3481:H3482"/>
    <mergeCell ref="I3481:I3482"/>
    <mergeCell ref="B3479:B3480"/>
    <mergeCell ref="C3479:C3480"/>
    <mergeCell ref="E3479:E3480"/>
    <mergeCell ref="F3479:F3480"/>
    <mergeCell ref="G3479:G3480"/>
    <mergeCell ref="H3479:H3480"/>
    <mergeCell ref="K3475:K3476"/>
    <mergeCell ref="B3477:B3478"/>
    <mergeCell ref="C3477:C3478"/>
    <mergeCell ref="E3477:E3478"/>
    <mergeCell ref="F3477:F3478"/>
    <mergeCell ref="G3477:G3478"/>
    <mergeCell ref="H3477:H3478"/>
    <mergeCell ref="I3477:I3478"/>
    <mergeCell ref="J3477:J3478"/>
    <mergeCell ref="K3477:K3478"/>
    <mergeCell ref="J3473:J3474"/>
    <mergeCell ref="K3473:K3474"/>
    <mergeCell ref="B3475:B3476"/>
    <mergeCell ref="C3475:C3476"/>
    <mergeCell ref="E3475:E3476"/>
    <mergeCell ref="F3475:F3476"/>
    <mergeCell ref="G3475:G3476"/>
    <mergeCell ref="H3475:H3476"/>
    <mergeCell ref="I3475:I3476"/>
    <mergeCell ref="J3475:J3476"/>
    <mergeCell ref="I3471:I3472"/>
    <mergeCell ref="J3471:J3472"/>
    <mergeCell ref="K3471:K3472"/>
    <mergeCell ref="B3473:B3474"/>
    <mergeCell ref="C3473:C3474"/>
    <mergeCell ref="E3473:E3474"/>
    <mergeCell ref="F3473:F3474"/>
    <mergeCell ref="G3473:G3474"/>
    <mergeCell ref="H3473:H3474"/>
    <mergeCell ref="I3473:I3474"/>
    <mergeCell ref="B3471:B3472"/>
    <mergeCell ref="C3471:C3472"/>
    <mergeCell ref="E3471:E3472"/>
    <mergeCell ref="F3471:F3472"/>
    <mergeCell ref="G3471:G3472"/>
    <mergeCell ref="H3471:H3472"/>
    <mergeCell ref="K3467:K3468"/>
    <mergeCell ref="B3469:B3470"/>
    <mergeCell ref="C3469:C3470"/>
    <mergeCell ref="E3469:E3470"/>
    <mergeCell ref="F3469:F3470"/>
    <mergeCell ref="G3469:G3470"/>
    <mergeCell ref="H3469:H3470"/>
    <mergeCell ref="I3469:I3470"/>
    <mergeCell ref="J3469:J3470"/>
    <mergeCell ref="K3469:K3470"/>
    <mergeCell ref="J3465:J3466"/>
    <mergeCell ref="K3465:K3466"/>
    <mergeCell ref="B3467:B3468"/>
    <mergeCell ref="C3467:C3468"/>
    <mergeCell ref="E3467:E3468"/>
    <mergeCell ref="F3467:F3468"/>
    <mergeCell ref="G3467:G3468"/>
    <mergeCell ref="H3467:H3468"/>
    <mergeCell ref="I3467:I3468"/>
    <mergeCell ref="J3467:J3468"/>
    <mergeCell ref="I3463:I3464"/>
    <mergeCell ref="J3463:J3464"/>
    <mergeCell ref="K3463:K3464"/>
    <mergeCell ref="B3465:B3466"/>
    <mergeCell ref="C3465:C3466"/>
    <mergeCell ref="E3465:E3466"/>
    <mergeCell ref="F3465:F3466"/>
    <mergeCell ref="G3465:G3466"/>
    <mergeCell ref="H3465:H3466"/>
    <mergeCell ref="I3465:I3466"/>
    <mergeCell ref="B3463:B3464"/>
    <mergeCell ref="C3463:C3464"/>
    <mergeCell ref="E3463:E3464"/>
    <mergeCell ref="F3463:F3464"/>
    <mergeCell ref="G3463:G3464"/>
    <mergeCell ref="H3463:H3464"/>
    <mergeCell ref="K3459:K3460"/>
    <mergeCell ref="B3461:B3462"/>
    <mergeCell ref="C3461:C3462"/>
    <mergeCell ref="E3461:E3462"/>
    <mergeCell ref="F3461:F3462"/>
    <mergeCell ref="G3461:G3462"/>
    <mergeCell ref="H3461:H3462"/>
    <mergeCell ref="I3461:I3462"/>
    <mergeCell ref="J3461:J3462"/>
    <mergeCell ref="K3461:K3462"/>
    <mergeCell ref="J3457:J3458"/>
    <mergeCell ref="K3457:K3458"/>
    <mergeCell ref="B3459:B3460"/>
    <mergeCell ref="C3459:C3460"/>
    <mergeCell ref="E3459:E3460"/>
    <mergeCell ref="F3459:F3460"/>
    <mergeCell ref="G3459:G3460"/>
    <mergeCell ref="H3459:H3460"/>
    <mergeCell ref="I3459:I3460"/>
    <mergeCell ref="J3459:J3460"/>
    <mergeCell ref="I3455:I3456"/>
    <mergeCell ref="J3455:J3456"/>
    <mergeCell ref="K3455:K3456"/>
    <mergeCell ref="B3457:B3458"/>
    <mergeCell ref="C3457:C3458"/>
    <mergeCell ref="E3457:E3458"/>
    <mergeCell ref="F3457:F3458"/>
    <mergeCell ref="G3457:G3458"/>
    <mergeCell ref="H3457:H3458"/>
    <mergeCell ref="I3457:I3458"/>
    <mergeCell ref="B3455:B3456"/>
    <mergeCell ref="C3455:C3456"/>
    <mergeCell ref="E3455:E3456"/>
    <mergeCell ref="F3455:F3456"/>
    <mergeCell ref="G3455:G3456"/>
    <mergeCell ref="H3455:H3456"/>
    <mergeCell ref="K3451:K3452"/>
    <mergeCell ref="B3453:B3454"/>
    <mergeCell ref="C3453:C3454"/>
    <mergeCell ref="E3453:E3454"/>
    <mergeCell ref="F3453:F3454"/>
    <mergeCell ref="G3453:G3454"/>
    <mergeCell ref="H3453:H3454"/>
    <mergeCell ref="I3453:I3454"/>
    <mergeCell ref="J3453:J3454"/>
    <mergeCell ref="K3453:K3454"/>
    <mergeCell ref="J3449:J3450"/>
    <mergeCell ref="K3449:K3450"/>
    <mergeCell ref="B3451:B3452"/>
    <mergeCell ref="C3451:C3452"/>
    <mergeCell ref="E3451:E3452"/>
    <mergeCell ref="F3451:F3452"/>
    <mergeCell ref="G3451:G3452"/>
    <mergeCell ref="H3451:H3452"/>
    <mergeCell ref="I3451:I3452"/>
    <mergeCell ref="J3451:J3452"/>
    <mergeCell ref="I3447:I3448"/>
    <mergeCell ref="J3447:J3448"/>
    <mergeCell ref="K3447:K3448"/>
    <mergeCell ref="B3449:B3450"/>
    <mergeCell ref="C3449:C3450"/>
    <mergeCell ref="E3449:E3450"/>
    <mergeCell ref="F3449:F3450"/>
    <mergeCell ref="G3449:G3450"/>
    <mergeCell ref="H3449:H3450"/>
    <mergeCell ref="I3449:I3450"/>
    <mergeCell ref="B3447:B3448"/>
    <mergeCell ref="C3447:C3448"/>
    <mergeCell ref="E3447:E3448"/>
    <mergeCell ref="F3447:F3448"/>
    <mergeCell ref="G3447:G3448"/>
    <mergeCell ref="H3447:H3448"/>
    <mergeCell ref="K3443:K3444"/>
    <mergeCell ref="B3445:B3446"/>
    <mergeCell ref="C3445:C3446"/>
    <mergeCell ref="E3445:E3446"/>
    <mergeCell ref="F3445:F3446"/>
    <mergeCell ref="G3445:G3446"/>
    <mergeCell ref="H3445:H3446"/>
    <mergeCell ref="I3445:I3446"/>
    <mergeCell ref="J3445:J3446"/>
    <mergeCell ref="K3445:K3446"/>
    <mergeCell ref="J3441:J3442"/>
    <mergeCell ref="K3441:K3442"/>
    <mergeCell ref="B3443:B3444"/>
    <mergeCell ref="C3443:C3444"/>
    <mergeCell ref="E3443:E3444"/>
    <mergeCell ref="F3443:F3444"/>
    <mergeCell ref="G3443:G3444"/>
    <mergeCell ref="H3443:H3444"/>
    <mergeCell ref="I3443:I3444"/>
    <mergeCell ref="J3443:J3444"/>
    <mergeCell ref="I3439:I3440"/>
    <mergeCell ref="J3439:J3440"/>
    <mergeCell ref="K3439:K3440"/>
    <mergeCell ref="B3441:B3442"/>
    <mergeCell ref="C3441:C3442"/>
    <mergeCell ref="E3441:E3442"/>
    <mergeCell ref="F3441:F3442"/>
    <mergeCell ref="G3441:G3442"/>
    <mergeCell ref="H3441:H3442"/>
    <mergeCell ref="I3441:I3442"/>
    <mergeCell ref="B3439:B3440"/>
    <mergeCell ref="C3439:C3440"/>
    <mergeCell ref="E3439:E3440"/>
    <mergeCell ref="F3439:F3440"/>
    <mergeCell ref="G3439:G3440"/>
    <mergeCell ref="H3439:H3440"/>
    <mergeCell ref="K3435:K3436"/>
    <mergeCell ref="B3437:B3438"/>
    <mergeCell ref="C3437:C3438"/>
    <mergeCell ref="E3437:E3438"/>
    <mergeCell ref="F3437:F3438"/>
    <mergeCell ref="G3437:G3438"/>
    <mergeCell ref="H3437:H3438"/>
    <mergeCell ref="I3437:I3438"/>
    <mergeCell ref="J3437:J3438"/>
    <mergeCell ref="K3437:K3438"/>
    <mergeCell ref="J3433:J3434"/>
    <mergeCell ref="K3433:K3434"/>
    <mergeCell ref="B3435:B3436"/>
    <mergeCell ref="C3435:C3436"/>
    <mergeCell ref="E3435:E3436"/>
    <mergeCell ref="F3435:F3436"/>
    <mergeCell ref="G3435:G3436"/>
    <mergeCell ref="H3435:H3436"/>
    <mergeCell ref="I3435:I3436"/>
    <mergeCell ref="J3435:J3436"/>
    <mergeCell ref="I3431:I3432"/>
    <mergeCell ref="J3431:J3432"/>
    <mergeCell ref="K3431:K3432"/>
    <mergeCell ref="B3433:B3434"/>
    <mergeCell ref="C3433:C3434"/>
    <mergeCell ref="E3433:E3434"/>
    <mergeCell ref="F3433:F3434"/>
    <mergeCell ref="G3433:G3434"/>
    <mergeCell ref="H3433:H3434"/>
    <mergeCell ref="I3433:I3434"/>
    <mergeCell ref="B3431:B3432"/>
    <mergeCell ref="C3431:C3432"/>
    <mergeCell ref="E3431:E3432"/>
    <mergeCell ref="F3431:F3432"/>
    <mergeCell ref="G3431:G3432"/>
    <mergeCell ref="H3431:H3432"/>
    <mergeCell ref="K3427:K3428"/>
    <mergeCell ref="B3429:B3430"/>
    <mergeCell ref="C3429:C3430"/>
    <mergeCell ref="E3429:E3430"/>
    <mergeCell ref="F3429:F3430"/>
    <mergeCell ref="G3429:G3430"/>
    <mergeCell ref="H3429:H3430"/>
    <mergeCell ref="I3429:I3430"/>
    <mergeCell ref="J3429:J3430"/>
    <mergeCell ref="K3429:K3430"/>
    <mergeCell ref="J3425:J3426"/>
    <mergeCell ref="K3425:K3426"/>
    <mergeCell ref="B3427:B3428"/>
    <mergeCell ref="C3427:C3428"/>
    <mergeCell ref="E3427:E3428"/>
    <mergeCell ref="F3427:F3428"/>
    <mergeCell ref="G3427:G3428"/>
    <mergeCell ref="H3427:H3428"/>
    <mergeCell ref="I3427:I3428"/>
    <mergeCell ref="J3427:J3428"/>
    <mergeCell ref="I3423:I3424"/>
    <mergeCell ref="J3423:J3424"/>
    <mergeCell ref="K3423:K3424"/>
    <mergeCell ref="B3425:B3426"/>
    <mergeCell ref="C3425:C3426"/>
    <mergeCell ref="E3425:E3426"/>
    <mergeCell ref="F3425:F3426"/>
    <mergeCell ref="G3425:G3426"/>
    <mergeCell ref="H3425:H3426"/>
    <mergeCell ref="I3425:I3426"/>
    <mergeCell ref="B3423:B3424"/>
    <mergeCell ref="C3423:C3424"/>
    <mergeCell ref="E3423:E3424"/>
    <mergeCell ref="F3423:F3424"/>
    <mergeCell ref="G3423:G3424"/>
    <mergeCell ref="H3423:H3424"/>
    <mergeCell ref="K3419:K3420"/>
    <mergeCell ref="B3421:B3422"/>
    <mergeCell ref="C3421:C3422"/>
    <mergeCell ref="E3421:E3422"/>
    <mergeCell ref="F3421:F3422"/>
    <mergeCell ref="G3421:G3422"/>
    <mergeCell ref="H3421:H3422"/>
    <mergeCell ref="I3421:I3422"/>
    <mergeCell ref="J3421:J3422"/>
    <mergeCell ref="K3421:K3422"/>
    <mergeCell ref="J3417:J3418"/>
    <mergeCell ref="K3417:K3418"/>
    <mergeCell ref="B3419:B3420"/>
    <mergeCell ref="C3419:C3420"/>
    <mergeCell ref="E3419:E3420"/>
    <mergeCell ref="F3419:F3420"/>
    <mergeCell ref="G3419:G3420"/>
    <mergeCell ref="H3419:H3420"/>
    <mergeCell ref="I3419:I3420"/>
    <mergeCell ref="J3419:J3420"/>
    <mergeCell ref="I3415:I3416"/>
    <mergeCell ref="J3415:J3416"/>
    <mergeCell ref="K3415:K3416"/>
    <mergeCell ref="B3417:B3418"/>
    <mergeCell ref="C3417:C3418"/>
    <mergeCell ref="E3417:E3418"/>
    <mergeCell ref="F3417:F3418"/>
    <mergeCell ref="G3417:G3418"/>
    <mergeCell ref="H3417:H3418"/>
    <mergeCell ref="I3417:I3418"/>
    <mergeCell ref="B3415:B3416"/>
    <mergeCell ref="C3415:C3416"/>
    <mergeCell ref="E3415:E3416"/>
    <mergeCell ref="F3415:F3416"/>
    <mergeCell ref="G3415:G3416"/>
    <mergeCell ref="H3415:H3416"/>
    <mergeCell ref="K3411:K3412"/>
    <mergeCell ref="B3413:B3414"/>
    <mergeCell ref="C3413:C3414"/>
    <mergeCell ref="E3413:E3414"/>
    <mergeCell ref="F3413:F3414"/>
    <mergeCell ref="G3413:G3414"/>
    <mergeCell ref="H3413:H3414"/>
    <mergeCell ref="I3413:I3414"/>
    <mergeCell ref="J3413:J3414"/>
    <mergeCell ref="K3413:K3414"/>
    <mergeCell ref="J3409:J3410"/>
    <mergeCell ref="K3409:K3410"/>
    <mergeCell ref="B3411:B3412"/>
    <mergeCell ref="C3411:C3412"/>
    <mergeCell ref="E3411:E3412"/>
    <mergeCell ref="F3411:F3412"/>
    <mergeCell ref="G3411:G3412"/>
    <mergeCell ref="H3411:H3412"/>
    <mergeCell ref="I3411:I3412"/>
    <mergeCell ref="J3411:J3412"/>
    <mergeCell ref="I3407:I3408"/>
    <mergeCell ref="J3407:J3408"/>
    <mergeCell ref="K3407:K3408"/>
    <mergeCell ref="B3409:B3410"/>
    <mergeCell ref="C3409:C3410"/>
    <mergeCell ref="E3409:E3410"/>
    <mergeCell ref="F3409:F3410"/>
    <mergeCell ref="G3409:G3410"/>
    <mergeCell ref="H3409:H3410"/>
    <mergeCell ref="I3409:I3410"/>
    <mergeCell ref="B3407:B3408"/>
    <mergeCell ref="C3407:C3408"/>
    <mergeCell ref="E3407:E3408"/>
    <mergeCell ref="F3407:F3408"/>
    <mergeCell ref="G3407:G3408"/>
    <mergeCell ref="H3407:H3408"/>
    <mergeCell ref="K3403:K3404"/>
    <mergeCell ref="B3405:B3406"/>
    <mergeCell ref="C3405:C3406"/>
    <mergeCell ref="E3405:E3406"/>
    <mergeCell ref="F3405:F3406"/>
    <mergeCell ref="G3405:G3406"/>
    <mergeCell ref="H3405:H3406"/>
    <mergeCell ref="I3405:I3406"/>
    <mergeCell ref="J3405:J3406"/>
    <mergeCell ref="K3405:K3406"/>
    <mergeCell ref="J3401:J3402"/>
    <mergeCell ref="K3401:K3402"/>
    <mergeCell ref="B3403:B3404"/>
    <mergeCell ref="C3403:C3404"/>
    <mergeCell ref="E3403:E3404"/>
    <mergeCell ref="F3403:F3404"/>
    <mergeCell ref="G3403:G3404"/>
    <mergeCell ref="H3403:H3404"/>
    <mergeCell ref="I3403:I3404"/>
    <mergeCell ref="J3403:J3404"/>
    <mergeCell ref="I3399:I3400"/>
    <mergeCell ref="J3399:J3400"/>
    <mergeCell ref="K3399:K3400"/>
    <mergeCell ref="B3401:B3402"/>
    <mergeCell ref="C3401:C3402"/>
    <mergeCell ref="E3401:E3402"/>
    <mergeCell ref="F3401:F3402"/>
    <mergeCell ref="G3401:G3402"/>
    <mergeCell ref="H3401:H3402"/>
    <mergeCell ref="I3401:I3402"/>
    <mergeCell ref="B3399:B3400"/>
    <mergeCell ref="C3399:C3400"/>
    <mergeCell ref="E3399:E3400"/>
    <mergeCell ref="F3399:F3400"/>
    <mergeCell ref="G3399:G3400"/>
    <mergeCell ref="H3399:H3400"/>
    <mergeCell ref="K3395:K3396"/>
    <mergeCell ref="B3397:B3398"/>
    <mergeCell ref="C3397:C3398"/>
    <mergeCell ref="E3397:E3398"/>
    <mergeCell ref="F3397:F3398"/>
    <mergeCell ref="G3397:G3398"/>
    <mergeCell ref="H3397:H3398"/>
    <mergeCell ref="I3397:I3398"/>
    <mergeCell ref="J3397:J3398"/>
    <mergeCell ref="K3397:K3398"/>
    <mergeCell ref="J3393:J3394"/>
    <mergeCell ref="K3393:K3394"/>
    <mergeCell ref="B3395:B3396"/>
    <mergeCell ref="C3395:C3396"/>
    <mergeCell ref="E3395:E3396"/>
    <mergeCell ref="F3395:F3396"/>
    <mergeCell ref="G3395:G3396"/>
    <mergeCell ref="H3395:H3396"/>
    <mergeCell ref="I3395:I3396"/>
    <mergeCell ref="J3395:J3396"/>
    <mergeCell ref="I3391:I3392"/>
    <mergeCell ref="J3391:J3392"/>
    <mergeCell ref="K3391:K3392"/>
    <mergeCell ref="B3393:B3394"/>
    <mergeCell ref="C3393:C3394"/>
    <mergeCell ref="E3393:E3394"/>
    <mergeCell ref="F3393:F3394"/>
    <mergeCell ref="G3393:G3394"/>
    <mergeCell ref="H3393:H3394"/>
    <mergeCell ref="I3393:I3394"/>
    <mergeCell ref="B3391:B3392"/>
    <mergeCell ref="C3391:C3392"/>
    <mergeCell ref="E3391:E3392"/>
    <mergeCell ref="F3391:F3392"/>
    <mergeCell ref="G3391:G3392"/>
    <mergeCell ref="H3391:H3392"/>
    <mergeCell ref="K3387:K3388"/>
    <mergeCell ref="B3389:B3390"/>
    <mergeCell ref="C3389:C3390"/>
    <mergeCell ref="E3389:E3390"/>
    <mergeCell ref="F3389:F3390"/>
    <mergeCell ref="G3389:G3390"/>
    <mergeCell ref="H3389:H3390"/>
    <mergeCell ref="I3389:I3390"/>
    <mergeCell ref="J3389:J3390"/>
    <mergeCell ref="K3389:K3390"/>
    <mergeCell ref="J3385:J3386"/>
    <mergeCell ref="K3385:K3386"/>
    <mergeCell ref="B3387:B3388"/>
    <mergeCell ref="C3387:C3388"/>
    <mergeCell ref="E3387:E3388"/>
    <mergeCell ref="F3387:F3388"/>
    <mergeCell ref="G3387:G3388"/>
    <mergeCell ref="H3387:H3388"/>
    <mergeCell ref="I3387:I3388"/>
    <mergeCell ref="J3387:J3388"/>
    <mergeCell ref="I3383:I3384"/>
    <mergeCell ref="J3383:J3384"/>
    <mergeCell ref="K3383:K3384"/>
    <mergeCell ref="B3385:B3386"/>
    <mergeCell ref="C3385:C3386"/>
    <mergeCell ref="E3385:E3386"/>
    <mergeCell ref="F3385:F3386"/>
    <mergeCell ref="G3385:G3386"/>
    <mergeCell ref="H3385:H3386"/>
    <mergeCell ref="I3385:I3386"/>
    <mergeCell ref="B3383:B3384"/>
    <mergeCell ref="C3383:C3384"/>
    <mergeCell ref="E3383:E3384"/>
    <mergeCell ref="F3383:F3384"/>
    <mergeCell ref="G3383:G3384"/>
    <mergeCell ref="H3383:H3384"/>
    <mergeCell ref="K3379:K3380"/>
    <mergeCell ref="B3381:B3382"/>
    <mergeCell ref="C3381:C3382"/>
    <mergeCell ref="E3381:E3382"/>
    <mergeCell ref="F3381:F3382"/>
    <mergeCell ref="G3381:G3382"/>
    <mergeCell ref="H3381:H3382"/>
    <mergeCell ref="I3381:I3382"/>
    <mergeCell ref="J3381:J3382"/>
    <mergeCell ref="K3381:K3382"/>
    <mergeCell ref="J3377:J3378"/>
    <mergeCell ref="K3377:K3378"/>
    <mergeCell ref="B3379:B3380"/>
    <mergeCell ref="C3379:C3380"/>
    <mergeCell ref="E3379:E3380"/>
    <mergeCell ref="F3379:F3380"/>
    <mergeCell ref="G3379:G3380"/>
    <mergeCell ref="H3379:H3380"/>
    <mergeCell ref="I3379:I3380"/>
    <mergeCell ref="J3379:J3380"/>
    <mergeCell ref="I3375:I3376"/>
    <mergeCell ref="J3375:J3376"/>
    <mergeCell ref="K3375:K3376"/>
    <mergeCell ref="B3377:B3378"/>
    <mergeCell ref="C3377:C3378"/>
    <mergeCell ref="E3377:E3378"/>
    <mergeCell ref="F3377:F3378"/>
    <mergeCell ref="G3377:G3378"/>
    <mergeCell ref="H3377:H3378"/>
    <mergeCell ref="I3377:I3378"/>
    <mergeCell ref="B3375:B3376"/>
    <mergeCell ref="C3375:C3376"/>
    <mergeCell ref="E3375:E3376"/>
    <mergeCell ref="F3375:F3376"/>
    <mergeCell ref="G3375:G3376"/>
    <mergeCell ref="H3375:H3376"/>
    <mergeCell ref="K3371:K3372"/>
    <mergeCell ref="B3373:B3374"/>
    <mergeCell ref="C3373:C3374"/>
    <mergeCell ref="E3373:E3374"/>
    <mergeCell ref="F3373:F3374"/>
    <mergeCell ref="G3373:G3374"/>
    <mergeCell ref="H3373:H3374"/>
    <mergeCell ref="I3373:I3374"/>
    <mergeCell ref="J3373:J3374"/>
    <mergeCell ref="K3373:K3374"/>
    <mergeCell ref="J3369:J3370"/>
    <mergeCell ref="K3369:K3370"/>
    <mergeCell ref="B3371:B3372"/>
    <mergeCell ref="C3371:C3372"/>
    <mergeCell ref="E3371:E3372"/>
    <mergeCell ref="F3371:F3372"/>
    <mergeCell ref="G3371:G3372"/>
    <mergeCell ref="H3371:H3372"/>
    <mergeCell ref="I3371:I3372"/>
    <mergeCell ref="J3371:J3372"/>
    <mergeCell ref="I3367:I3368"/>
    <mergeCell ref="J3367:J3368"/>
    <mergeCell ref="K3367:K3368"/>
    <mergeCell ref="B3369:B3370"/>
    <mergeCell ref="C3369:C3370"/>
    <mergeCell ref="E3369:E3370"/>
    <mergeCell ref="F3369:F3370"/>
    <mergeCell ref="G3369:G3370"/>
    <mergeCell ref="H3369:H3370"/>
    <mergeCell ref="I3369:I3370"/>
    <mergeCell ref="B3367:B3368"/>
    <mergeCell ref="C3367:C3368"/>
    <mergeCell ref="E3367:E3368"/>
    <mergeCell ref="F3367:F3368"/>
    <mergeCell ref="G3367:G3368"/>
    <mergeCell ref="H3367:H3368"/>
    <mergeCell ref="K3363:K3364"/>
    <mergeCell ref="B3365:B3366"/>
    <mergeCell ref="C3365:C3366"/>
    <mergeCell ref="E3365:E3366"/>
    <mergeCell ref="F3365:F3366"/>
    <mergeCell ref="G3365:G3366"/>
    <mergeCell ref="H3365:H3366"/>
    <mergeCell ref="I3365:I3366"/>
    <mergeCell ref="J3365:J3366"/>
    <mergeCell ref="K3365:K3366"/>
    <mergeCell ref="J3361:J3362"/>
    <mergeCell ref="K3361:K3362"/>
    <mergeCell ref="B3363:B3364"/>
    <mergeCell ref="C3363:C3364"/>
    <mergeCell ref="E3363:E3364"/>
    <mergeCell ref="F3363:F3364"/>
    <mergeCell ref="G3363:G3364"/>
    <mergeCell ref="H3363:H3364"/>
    <mergeCell ref="I3363:I3364"/>
    <mergeCell ref="J3363:J3364"/>
    <mergeCell ref="I3359:I3360"/>
    <mergeCell ref="J3359:J3360"/>
    <mergeCell ref="K3359:K3360"/>
    <mergeCell ref="B3361:B3362"/>
    <mergeCell ref="C3361:C3362"/>
    <mergeCell ref="E3361:E3362"/>
    <mergeCell ref="F3361:F3362"/>
    <mergeCell ref="G3361:G3362"/>
    <mergeCell ref="H3361:H3362"/>
    <mergeCell ref="I3361:I3362"/>
    <mergeCell ref="B3359:B3360"/>
    <mergeCell ref="C3359:C3360"/>
    <mergeCell ref="E3359:E3360"/>
    <mergeCell ref="F3359:F3360"/>
    <mergeCell ref="G3359:G3360"/>
    <mergeCell ref="H3359:H3360"/>
    <mergeCell ref="K3355:K3356"/>
    <mergeCell ref="B3357:B3358"/>
    <mergeCell ref="C3357:C3358"/>
    <mergeCell ref="E3357:E3358"/>
    <mergeCell ref="F3357:F3358"/>
    <mergeCell ref="G3357:G3358"/>
    <mergeCell ref="H3357:H3358"/>
    <mergeCell ref="I3357:I3358"/>
    <mergeCell ref="J3357:J3358"/>
    <mergeCell ref="K3357:K3358"/>
    <mergeCell ref="J3353:J3354"/>
    <mergeCell ref="K3353:K3354"/>
    <mergeCell ref="B3355:B3356"/>
    <mergeCell ref="C3355:C3356"/>
    <mergeCell ref="E3355:E3356"/>
    <mergeCell ref="F3355:F3356"/>
    <mergeCell ref="G3355:G3356"/>
    <mergeCell ref="H3355:H3356"/>
    <mergeCell ref="I3355:I3356"/>
    <mergeCell ref="J3355:J3356"/>
    <mergeCell ref="I3351:I3352"/>
    <mergeCell ref="J3351:J3352"/>
    <mergeCell ref="K3351:K3352"/>
    <mergeCell ref="B3353:B3354"/>
    <mergeCell ref="C3353:C3354"/>
    <mergeCell ref="E3353:E3354"/>
    <mergeCell ref="F3353:F3354"/>
    <mergeCell ref="G3353:G3354"/>
    <mergeCell ref="H3353:H3354"/>
    <mergeCell ref="I3353:I3354"/>
    <mergeCell ref="B3351:B3352"/>
    <mergeCell ref="C3351:C3352"/>
    <mergeCell ref="E3351:E3352"/>
    <mergeCell ref="F3351:F3352"/>
    <mergeCell ref="G3351:G3352"/>
    <mergeCell ref="H3351:H3352"/>
    <mergeCell ref="K3347:K3348"/>
    <mergeCell ref="B3349:B3350"/>
    <mergeCell ref="C3349:C3350"/>
    <mergeCell ref="E3349:E3350"/>
    <mergeCell ref="F3349:F3350"/>
    <mergeCell ref="G3349:G3350"/>
    <mergeCell ref="H3349:H3350"/>
    <mergeCell ref="I3349:I3350"/>
    <mergeCell ref="J3349:J3350"/>
    <mergeCell ref="K3349:K3350"/>
    <mergeCell ref="J3345:J3346"/>
    <mergeCell ref="K3345:K3346"/>
    <mergeCell ref="B3347:B3348"/>
    <mergeCell ref="C3347:C3348"/>
    <mergeCell ref="E3347:E3348"/>
    <mergeCell ref="F3347:F3348"/>
    <mergeCell ref="G3347:G3348"/>
    <mergeCell ref="H3347:H3348"/>
    <mergeCell ref="I3347:I3348"/>
    <mergeCell ref="J3347:J3348"/>
    <mergeCell ref="I3343:I3344"/>
    <mergeCell ref="J3343:J3344"/>
    <mergeCell ref="K3343:K3344"/>
    <mergeCell ref="B3345:B3346"/>
    <mergeCell ref="C3345:C3346"/>
    <mergeCell ref="E3345:E3346"/>
    <mergeCell ref="F3345:F3346"/>
    <mergeCell ref="G3345:G3346"/>
    <mergeCell ref="H3345:H3346"/>
    <mergeCell ref="I3345:I3346"/>
    <mergeCell ref="B3343:B3344"/>
    <mergeCell ref="C3343:C3344"/>
    <mergeCell ref="E3343:E3344"/>
    <mergeCell ref="F3343:F3344"/>
    <mergeCell ref="G3343:G3344"/>
    <mergeCell ref="H3343:H3344"/>
    <mergeCell ref="K3339:K3340"/>
    <mergeCell ref="B3341:B3342"/>
    <mergeCell ref="C3341:C3342"/>
    <mergeCell ref="E3341:E3342"/>
    <mergeCell ref="F3341:F3342"/>
    <mergeCell ref="G3341:G3342"/>
    <mergeCell ref="H3341:H3342"/>
    <mergeCell ref="I3341:I3342"/>
    <mergeCell ref="J3341:J3342"/>
    <mergeCell ref="K3341:K3342"/>
    <mergeCell ref="J3337:J3338"/>
    <mergeCell ref="K3337:K3338"/>
    <mergeCell ref="B3339:B3340"/>
    <mergeCell ref="C3339:C3340"/>
    <mergeCell ref="E3339:E3340"/>
    <mergeCell ref="F3339:F3340"/>
    <mergeCell ref="G3339:G3340"/>
    <mergeCell ref="H3339:H3340"/>
    <mergeCell ref="I3339:I3340"/>
    <mergeCell ref="J3339:J3340"/>
    <mergeCell ref="I3335:I3336"/>
    <mergeCell ref="J3335:J3336"/>
    <mergeCell ref="K3335:K3336"/>
    <mergeCell ref="B3337:B3338"/>
    <mergeCell ref="C3337:C3338"/>
    <mergeCell ref="E3337:E3338"/>
    <mergeCell ref="F3337:F3338"/>
    <mergeCell ref="G3337:G3338"/>
    <mergeCell ref="H3337:H3338"/>
    <mergeCell ref="I3337:I3338"/>
    <mergeCell ref="B3335:B3336"/>
    <mergeCell ref="C3335:C3336"/>
    <mergeCell ref="E3335:E3336"/>
    <mergeCell ref="F3335:F3336"/>
    <mergeCell ref="G3335:G3336"/>
    <mergeCell ref="H3335:H3336"/>
    <mergeCell ref="K3331:K3332"/>
    <mergeCell ref="B3333:B3334"/>
    <mergeCell ref="C3333:C3334"/>
    <mergeCell ref="E3333:E3334"/>
    <mergeCell ref="F3333:F3334"/>
    <mergeCell ref="G3333:G3334"/>
    <mergeCell ref="H3333:H3334"/>
    <mergeCell ref="I3333:I3334"/>
    <mergeCell ref="J3333:J3334"/>
    <mergeCell ref="K3333:K3334"/>
    <mergeCell ref="J3329:J3330"/>
    <mergeCell ref="K3329:K3330"/>
    <mergeCell ref="B3331:B3332"/>
    <mergeCell ref="C3331:C3332"/>
    <mergeCell ref="E3331:E3332"/>
    <mergeCell ref="F3331:F3332"/>
    <mergeCell ref="G3331:G3332"/>
    <mergeCell ref="H3331:H3332"/>
    <mergeCell ref="I3331:I3332"/>
    <mergeCell ref="J3331:J3332"/>
    <mergeCell ref="I3327:I3328"/>
    <mergeCell ref="J3327:J3328"/>
    <mergeCell ref="K3327:K3328"/>
    <mergeCell ref="B3329:B3330"/>
    <mergeCell ref="C3329:C3330"/>
    <mergeCell ref="E3329:E3330"/>
    <mergeCell ref="F3329:F3330"/>
    <mergeCell ref="G3329:G3330"/>
    <mergeCell ref="H3329:H3330"/>
    <mergeCell ref="I3329:I3330"/>
    <mergeCell ref="B3327:B3328"/>
    <mergeCell ref="C3327:C3328"/>
    <mergeCell ref="E3327:E3328"/>
    <mergeCell ref="F3327:F3328"/>
    <mergeCell ref="G3327:G3328"/>
    <mergeCell ref="H3327:H3328"/>
    <mergeCell ref="K3323:K3324"/>
    <mergeCell ref="B3325:B3326"/>
    <mergeCell ref="C3325:C3326"/>
    <mergeCell ref="E3325:E3326"/>
    <mergeCell ref="F3325:F3326"/>
    <mergeCell ref="G3325:G3326"/>
    <mergeCell ref="H3325:H3326"/>
    <mergeCell ref="I3325:I3326"/>
    <mergeCell ref="J3325:J3326"/>
    <mergeCell ref="K3325:K3326"/>
    <mergeCell ref="J3321:J3322"/>
    <mergeCell ref="K3321:K3322"/>
    <mergeCell ref="B3323:B3324"/>
    <mergeCell ref="C3323:C3324"/>
    <mergeCell ref="E3323:E3324"/>
    <mergeCell ref="F3323:F3324"/>
    <mergeCell ref="G3323:G3324"/>
    <mergeCell ref="H3323:H3324"/>
    <mergeCell ref="I3323:I3324"/>
    <mergeCell ref="J3323:J3324"/>
    <mergeCell ref="I3319:I3320"/>
    <mergeCell ref="J3319:J3320"/>
    <mergeCell ref="K3319:K3320"/>
    <mergeCell ref="B3321:B3322"/>
    <mergeCell ref="C3321:C3322"/>
    <mergeCell ref="E3321:E3322"/>
    <mergeCell ref="F3321:F3322"/>
    <mergeCell ref="G3321:G3322"/>
    <mergeCell ref="H3321:H3322"/>
    <mergeCell ref="I3321:I3322"/>
    <mergeCell ref="B3319:B3320"/>
    <mergeCell ref="C3319:C3320"/>
    <mergeCell ref="E3319:E3320"/>
    <mergeCell ref="F3319:F3320"/>
    <mergeCell ref="G3319:G3320"/>
    <mergeCell ref="H3319:H3320"/>
    <mergeCell ref="K3315:K3316"/>
    <mergeCell ref="B3317:B3318"/>
    <mergeCell ref="C3317:C3318"/>
    <mergeCell ref="E3317:E3318"/>
    <mergeCell ref="F3317:F3318"/>
    <mergeCell ref="G3317:G3318"/>
    <mergeCell ref="H3317:H3318"/>
    <mergeCell ref="I3317:I3318"/>
    <mergeCell ref="J3317:J3318"/>
    <mergeCell ref="K3317:K3318"/>
    <mergeCell ref="J3313:J3314"/>
    <mergeCell ref="K3313:K3314"/>
    <mergeCell ref="B3315:B3316"/>
    <mergeCell ref="C3315:C3316"/>
    <mergeCell ref="E3315:E3316"/>
    <mergeCell ref="F3315:F3316"/>
    <mergeCell ref="G3315:G3316"/>
    <mergeCell ref="H3315:H3316"/>
    <mergeCell ref="I3315:I3316"/>
    <mergeCell ref="J3315:J3316"/>
    <mergeCell ref="I3311:I3312"/>
    <mergeCell ref="J3311:J3312"/>
    <mergeCell ref="K3311:K3312"/>
    <mergeCell ref="B3313:B3314"/>
    <mergeCell ref="C3313:C3314"/>
    <mergeCell ref="E3313:E3314"/>
    <mergeCell ref="F3313:F3314"/>
    <mergeCell ref="G3313:G3314"/>
    <mergeCell ref="H3313:H3314"/>
    <mergeCell ref="I3313:I3314"/>
    <mergeCell ref="B3311:B3312"/>
    <mergeCell ref="C3311:C3312"/>
    <mergeCell ref="E3311:E3312"/>
    <mergeCell ref="F3311:F3312"/>
    <mergeCell ref="G3311:G3312"/>
    <mergeCell ref="H3311:H3312"/>
    <mergeCell ref="K3307:K3308"/>
    <mergeCell ref="B3309:B3310"/>
    <mergeCell ref="C3309:C3310"/>
    <mergeCell ref="E3309:E3310"/>
    <mergeCell ref="F3309:F3310"/>
    <mergeCell ref="G3309:G3310"/>
    <mergeCell ref="H3309:H3310"/>
    <mergeCell ref="I3309:I3310"/>
    <mergeCell ref="J3309:J3310"/>
    <mergeCell ref="K3309:K3310"/>
    <mergeCell ref="J3305:J3306"/>
    <mergeCell ref="K3305:K3306"/>
    <mergeCell ref="B3307:B3308"/>
    <mergeCell ref="C3307:C3308"/>
    <mergeCell ref="E3307:E3308"/>
    <mergeCell ref="F3307:F3308"/>
    <mergeCell ref="G3307:G3308"/>
    <mergeCell ref="H3307:H3308"/>
    <mergeCell ref="I3307:I3308"/>
    <mergeCell ref="J3307:J3308"/>
    <mergeCell ref="I3303:I3304"/>
    <mergeCell ref="J3303:J3304"/>
    <mergeCell ref="K3303:K3304"/>
    <mergeCell ref="B3305:B3306"/>
    <mergeCell ref="C3305:C3306"/>
    <mergeCell ref="E3305:E3306"/>
    <mergeCell ref="F3305:F3306"/>
    <mergeCell ref="G3305:G3306"/>
    <mergeCell ref="H3305:H3306"/>
    <mergeCell ref="I3305:I3306"/>
    <mergeCell ref="B3303:B3304"/>
    <mergeCell ref="C3303:C3304"/>
    <mergeCell ref="E3303:E3304"/>
    <mergeCell ref="F3303:F3304"/>
    <mergeCell ref="G3303:G3304"/>
    <mergeCell ref="H3303:H3304"/>
    <mergeCell ref="K3299:K3300"/>
    <mergeCell ref="B3301:B3302"/>
    <mergeCell ref="C3301:C3302"/>
    <mergeCell ref="E3301:E3302"/>
    <mergeCell ref="F3301:F3302"/>
    <mergeCell ref="G3301:G3302"/>
    <mergeCell ref="H3301:H3302"/>
    <mergeCell ref="I3301:I3302"/>
    <mergeCell ref="J3301:J3302"/>
    <mergeCell ref="K3301:K3302"/>
    <mergeCell ref="J3297:J3298"/>
    <mergeCell ref="K3297:K3298"/>
    <mergeCell ref="B3299:B3300"/>
    <mergeCell ref="C3299:C3300"/>
    <mergeCell ref="E3299:E3300"/>
    <mergeCell ref="F3299:F3300"/>
    <mergeCell ref="G3299:G3300"/>
    <mergeCell ref="H3299:H3300"/>
    <mergeCell ref="I3299:I3300"/>
    <mergeCell ref="J3299:J3300"/>
    <mergeCell ref="I3295:I3296"/>
    <mergeCell ref="J3295:J3296"/>
    <mergeCell ref="K3295:K3296"/>
    <mergeCell ref="B3297:B3298"/>
    <mergeCell ref="C3297:C3298"/>
    <mergeCell ref="E3297:E3298"/>
    <mergeCell ref="F3297:F3298"/>
    <mergeCell ref="G3297:G3298"/>
    <mergeCell ref="H3297:H3298"/>
    <mergeCell ref="I3297:I3298"/>
    <mergeCell ref="B3295:B3296"/>
    <mergeCell ref="C3295:C3296"/>
    <mergeCell ref="E3295:E3296"/>
    <mergeCell ref="F3295:F3296"/>
    <mergeCell ref="G3295:G3296"/>
    <mergeCell ref="H3295:H3296"/>
    <mergeCell ref="K3291:K3292"/>
    <mergeCell ref="B3293:B3294"/>
    <mergeCell ref="C3293:C3294"/>
    <mergeCell ref="E3293:E3294"/>
    <mergeCell ref="F3293:F3294"/>
    <mergeCell ref="G3293:G3294"/>
    <mergeCell ref="H3293:H3294"/>
    <mergeCell ref="I3293:I3294"/>
    <mergeCell ref="J3293:J3294"/>
    <mergeCell ref="K3293:K3294"/>
    <mergeCell ref="J3289:J3290"/>
    <mergeCell ref="K3289:K3290"/>
    <mergeCell ref="B3291:B3292"/>
    <mergeCell ref="C3291:C3292"/>
    <mergeCell ref="E3291:E3292"/>
    <mergeCell ref="F3291:F3292"/>
    <mergeCell ref="G3291:G3292"/>
    <mergeCell ref="H3291:H3292"/>
    <mergeCell ref="I3291:I3292"/>
    <mergeCell ref="J3291:J3292"/>
    <mergeCell ref="I3287:I3288"/>
    <mergeCell ref="J3287:J3288"/>
    <mergeCell ref="K3287:K3288"/>
    <mergeCell ref="B3289:B3290"/>
    <mergeCell ref="C3289:C3290"/>
    <mergeCell ref="E3289:E3290"/>
    <mergeCell ref="F3289:F3290"/>
    <mergeCell ref="G3289:G3290"/>
    <mergeCell ref="H3289:H3290"/>
    <mergeCell ref="I3289:I3290"/>
    <mergeCell ref="B3287:B3288"/>
    <mergeCell ref="C3287:C3288"/>
    <mergeCell ref="E3287:E3288"/>
    <mergeCell ref="F3287:F3288"/>
    <mergeCell ref="G3287:G3288"/>
    <mergeCell ref="H3287:H3288"/>
    <mergeCell ref="K3283:K3284"/>
    <mergeCell ref="B3285:B3286"/>
    <mergeCell ref="C3285:C3286"/>
    <mergeCell ref="E3285:E3286"/>
    <mergeCell ref="F3285:F3286"/>
    <mergeCell ref="G3285:G3286"/>
    <mergeCell ref="H3285:H3286"/>
    <mergeCell ref="I3285:I3286"/>
    <mergeCell ref="J3285:J3286"/>
    <mergeCell ref="K3285:K3286"/>
    <mergeCell ref="J3281:J3282"/>
    <mergeCell ref="K3281:K3282"/>
    <mergeCell ref="B3283:B3284"/>
    <mergeCell ref="C3283:C3284"/>
    <mergeCell ref="E3283:E3284"/>
    <mergeCell ref="F3283:F3284"/>
    <mergeCell ref="G3283:G3284"/>
    <mergeCell ref="H3283:H3284"/>
    <mergeCell ref="I3283:I3284"/>
    <mergeCell ref="J3283:J3284"/>
    <mergeCell ref="I3279:I3280"/>
    <mergeCell ref="J3279:J3280"/>
    <mergeCell ref="K3279:K3280"/>
    <mergeCell ref="B3281:B3282"/>
    <mergeCell ref="C3281:C3282"/>
    <mergeCell ref="E3281:E3282"/>
    <mergeCell ref="F3281:F3282"/>
    <mergeCell ref="G3281:G3282"/>
    <mergeCell ref="H3281:H3282"/>
    <mergeCell ref="I3281:I3282"/>
    <mergeCell ref="B3279:B3280"/>
    <mergeCell ref="C3279:C3280"/>
    <mergeCell ref="E3279:E3280"/>
    <mergeCell ref="F3279:F3280"/>
    <mergeCell ref="G3279:G3280"/>
    <mergeCell ref="H3279:H3280"/>
    <mergeCell ref="K3275:K3276"/>
    <mergeCell ref="B3277:B3278"/>
    <mergeCell ref="C3277:C3278"/>
    <mergeCell ref="E3277:E3278"/>
    <mergeCell ref="F3277:F3278"/>
    <mergeCell ref="G3277:G3278"/>
    <mergeCell ref="H3277:H3278"/>
    <mergeCell ref="I3277:I3278"/>
    <mergeCell ref="J3277:J3278"/>
    <mergeCell ref="K3277:K3278"/>
    <mergeCell ref="J3273:J3274"/>
    <mergeCell ref="K3273:K3274"/>
    <mergeCell ref="B3275:B3276"/>
    <mergeCell ref="C3275:C3276"/>
    <mergeCell ref="E3275:E3276"/>
    <mergeCell ref="F3275:F3276"/>
    <mergeCell ref="G3275:G3276"/>
    <mergeCell ref="H3275:H3276"/>
    <mergeCell ref="I3275:I3276"/>
    <mergeCell ref="J3275:J3276"/>
    <mergeCell ref="I3271:I3272"/>
    <mergeCell ref="J3271:J3272"/>
    <mergeCell ref="K3271:K3272"/>
    <mergeCell ref="B3273:B3274"/>
    <mergeCell ref="C3273:C3274"/>
    <mergeCell ref="E3273:E3274"/>
    <mergeCell ref="F3273:F3274"/>
    <mergeCell ref="G3273:G3274"/>
    <mergeCell ref="H3273:H3274"/>
    <mergeCell ref="I3273:I3274"/>
    <mergeCell ref="B3271:B3272"/>
    <mergeCell ref="C3271:C3272"/>
    <mergeCell ref="E3271:E3272"/>
    <mergeCell ref="F3271:F3272"/>
    <mergeCell ref="G3271:G3272"/>
    <mergeCell ref="H3271:H3272"/>
    <mergeCell ref="K3267:K3268"/>
    <mergeCell ref="B3269:B3270"/>
    <mergeCell ref="C3269:C3270"/>
    <mergeCell ref="E3269:E3270"/>
    <mergeCell ref="F3269:F3270"/>
    <mergeCell ref="G3269:G3270"/>
    <mergeCell ref="H3269:H3270"/>
    <mergeCell ref="I3269:I3270"/>
    <mergeCell ref="J3269:J3270"/>
    <mergeCell ref="K3269:K3270"/>
    <mergeCell ref="J3265:J3266"/>
    <mergeCell ref="K3265:K3266"/>
    <mergeCell ref="B3267:B3268"/>
    <mergeCell ref="C3267:C3268"/>
    <mergeCell ref="E3267:E3268"/>
    <mergeCell ref="F3267:F3268"/>
    <mergeCell ref="G3267:G3268"/>
    <mergeCell ref="H3267:H3268"/>
    <mergeCell ref="I3267:I3268"/>
    <mergeCell ref="J3267:J3268"/>
    <mergeCell ref="I3263:I3264"/>
    <mergeCell ref="J3263:J3264"/>
    <mergeCell ref="K3263:K3264"/>
    <mergeCell ref="B3265:B3266"/>
    <mergeCell ref="C3265:C3266"/>
    <mergeCell ref="E3265:E3266"/>
    <mergeCell ref="F3265:F3266"/>
    <mergeCell ref="G3265:G3266"/>
    <mergeCell ref="H3265:H3266"/>
    <mergeCell ref="I3265:I3266"/>
    <mergeCell ref="B3263:B3264"/>
    <mergeCell ref="C3263:C3264"/>
    <mergeCell ref="E3263:E3264"/>
    <mergeCell ref="F3263:F3264"/>
    <mergeCell ref="G3263:G3264"/>
    <mergeCell ref="H3263:H3264"/>
    <mergeCell ref="K3259:K3260"/>
    <mergeCell ref="B3261:B3262"/>
    <mergeCell ref="C3261:C3262"/>
    <mergeCell ref="E3261:E3262"/>
    <mergeCell ref="F3261:F3262"/>
    <mergeCell ref="G3261:G3262"/>
    <mergeCell ref="H3261:H3262"/>
    <mergeCell ref="I3261:I3262"/>
    <mergeCell ref="J3261:J3262"/>
    <mergeCell ref="K3261:K3262"/>
    <mergeCell ref="J3257:J3258"/>
    <mergeCell ref="K3257:K3258"/>
    <mergeCell ref="B3259:B3260"/>
    <mergeCell ref="C3259:C3260"/>
    <mergeCell ref="E3259:E3260"/>
    <mergeCell ref="F3259:F3260"/>
    <mergeCell ref="G3259:G3260"/>
    <mergeCell ref="H3259:H3260"/>
    <mergeCell ref="I3259:I3260"/>
    <mergeCell ref="J3259:J3260"/>
    <mergeCell ref="I3255:I3256"/>
    <mergeCell ref="J3255:J3256"/>
    <mergeCell ref="K3255:K3256"/>
    <mergeCell ref="B3257:B3258"/>
    <mergeCell ref="C3257:C3258"/>
    <mergeCell ref="E3257:E3258"/>
    <mergeCell ref="F3257:F3258"/>
    <mergeCell ref="G3257:G3258"/>
    <mergeCell ref="H3257:H3258"/>
    <mergeCell ref="I3257:I3258"/>
    <mergeCell ref="B3255:B3256"/>
    <mergeCell ref="C3255:C3256"/>
    <mergeCell ref="E3255:E3256"/>
    <mergeCell ref="F3255:F3256"/>
    <mergeCell ref="G3255:G3256"/>
    <mergeCell ref="H3255:H3256"/>
    <mergeCell ref="K3251:K3252"/>
    <mergeCell ref="B3253:B3254"/>
    <mergeCell ref="C3253:C3254"/>
    <mergeCell ref="E3253:E3254"/>
    <mergeCell ref="F3253:F3254"/>
    <mergeCell ref="G3253:G3254"/>
    <mergeCell ref="H3253:H3254"/>
    <mergeCell ref="I3253:I3254"/>
    <mergeCell ref="J3253:J3254"/>
    <mergeCell ref="K3253:K3254"/>
    <mergeCell ref="J3249:J3250"/>
    <mergeCell ref="K3249:K3250"/>
    <mergeCell ref="B3251:B3252"/>
    <mergeCell ref="C3251:C3252"/>
    <mergeCell ref="E3251:E3252"/>
    <mergeCell ref="F3251:F3252"/>
    <mergeCell ref="G3251:G3252"/>
    <mergeCell ref="H3251:H3252"/>
    <mergeCell ref="I3251:I3252"/>
    <mergeCell ref="J3251:J3252"/>
    <mergeCell ref="I3247:I3248"/>
    <mergeCell ref="J3247:J3248"/>
    <mergeCell ref="K3247:K3248"/>
    <mergeCell ref="B3249:B3250"/>
    <mergeCell ref="C3249:C3250"/>
    <mergeCell ref="E3249:E3250"/>
    <mergeCell ref="F3249:F3250"/>
    <mergeCell ref="G3249:G3250"/>
    <mergeCell ref="H3249:H3250"/>
    <mergeCell ref="I3249:I3250"/>
    <mergeCell ref="B3247:B3248"/>
    <mergeCell ref="C3247:C3248"/>
    <mergeCell ref="E3247:E3248"/>
    <mergeCell ref="F3247:F3248"/>
    <mergeCell ref="G3247:G3248"/>
    <mergeCell ref="H3247:H3248"/>
    <mergeCell ref="K3243:K3244"/>
    <mergeCell ref="B3245:B3246"/>
    <mergeCell ref="C3245:C3246"/>
    <mergeCell ref="E3245:E3246"/>
    <mergeCell ref="F3245:F3246"/>
    <mergeCell ref="G3245:G3246"/>
    <mergeCell ref="H3245:H3246"/>
    <mergeCell ref="I3245:I3246"/>
    <mergeCell ref="J3245:J3246"/>
    <mergeCell ref="K3245:K3246"/>
    <mergeCell ref="J3241:J3242"/>
    <mergeCell ref="K3241:K3242"/>
    <mergeCell ref="B3243:B3244"/>
    <mergeCell ref="C3243:C3244"/>
    <mergeCell ref="E3243:E3244"/>
    <mergeCell ref="F3243:F3244"/>
    <mergeCell ref="G3243:G3244"/>
    <mergeCell ref="H3243:H3244"/>
    <mergeCell ref="I3243:I3244"/>
    <mergeCell ref="J3243:J3244"/>
    <mergeCell ref="I3239:I3240"/>
    <mergeCell ref="J3239:J3240"/>
    <mergeCell ref="K3239:K3240"/>
    <mergeCell ref="B3241:B3242"/>
    <mergeCell ref="C3241:C3242"/>
    <mergeCell ref="E3241:E3242"/>
    <mergeCell ref="F3241:F3242"/>
    <mergeCell ref="G3241:G3242"/>
    <mergeCell ref="H3241:H3242"/>
    <mergeCell ref="I3241:I3242"/>
    <mergeCell ref="B3239:B3240"/>
    <mergeCell ref="C3239:C3240"/>
    <mergeCell ref="E3239:E3240"/>
    <mergeCell ref="F3239:F3240"/>
    <mergeCell ref="G3239:G3240"/>
    <mergeCell ref="H3239:H3240"/>
    <mergeCell ref="K3235:K3236"/>
    <mergeCell ref="B3237:B3238"/>
    <mergeCell ref="C3237:C3238"/>
    <mergeCell ref="E3237:E3238"/>
    <mergeCell ref="F3237:F3238"/>
    <mergeCell ref="G3237:G3238"/>
    <mergeCell ref="H3237:H3238"/>
    <mergeCell ref="I3237:I3238"/>
    <mergeCell ref="J3237:J3238"/>
    <mergeCell ref="K3237:K3238"/>
    <mergeCell ref="J3233:J3234"/>
    <mergeCell ref="K3233:K3234"/>
    <mergeCell ref="B3235:B3236"/>
    <mergeCell ref="C3235:C3236"/>
    <mergeCell ref="E3235:E3236"/>
    <mergeCell ref="F3235:F3236"/>
    <mergeCell ref="G3235:G3236"/>
    <mergeCell ref="H3235:H3236"/>
    <mergeCell ref="I3235:I3236"/>
    <mergeCell ref="J3235:J3236"/>
    <mergeCell ref="I3231:I3232"/>
    <mergeCell ref="J3231:J3232"/>
    <mergeCell ref="K3231:K3232"/>
    <mergeCell ref="B3233:B3234"/>
    <mergeCell ref="C3233:C3234"/>
    <mergeCell ref="E3233:E3234"/>
    <mergeCell ref="F3233:F3234"/>
    <mergeCell ref="G3233:G3234"/>
    <mergeCell ref="H3233:H3234"/>
    <mergeCell ref="I3233:I3234"/>
    <mergeCell ref="B3231:B3232"/>
    <mergeCell ref="C3231:C3232"/>
    <mergeCell ref="E3231:E3232"/>
    <mergeCell ref="F3231:F3232"/>
    <mergeCell ref="G3231:G3232"/>
    <mergeCell ref="H3231:H3232"/>
    <mergeCell ref="K3227:K3228"/>
    <mergeCell ref="B3229:B3230"/>
    <mergeCell ref="C3229:C3230"/>
    <mergeCell ref="E3229:E3230"/>
    <mergeCell ref="F3229:F3230"/>
    <mergeCell ref="G3229:G3230"/>
    <mergeCell ref="H3229:H3230"/>
    <mergeCell ref="I3229:I3230"/>
    <mergeCell ref="J3229:J3230"/>
    <mergeCell ref="K3229:K3230"/>
    <mergeCell ref="J3225:J3226"/>
    <mergeCell ref="K3225:K3226"/>
    <mergeCell ref="B3227:B3228"/>
    <mergeCell ref="C3227:C3228"/>
    <mergeCell ref="E3227:E3228"/>
    <mergeCell ref="F3227:F3228"/>
    <mergeCell ref="G3227:G3228"/>
    <mergeCell ref="H3227:H3228"/>
    <mergeCell ref="I3227:I3228"/>
    <mergeCell ref="J3227:J3228"/>
    <mergeCell ref="I3223:I3224"/>
    <mergeCell ref="J3223:J3224"/>
    <mergeCell ref="K3223:K3224"/>
    <mergeCell ref="B3225:B3226"/>
    <mergeCell ref="C3225:C3226"/>
    <mergeCell ref="E3225:E3226"/>
    <mergeCell ref="F3225:F3226"/>
    <mergeCell ref="G3225:G3226"/>
    <mergeCell ref="H3225:H3226"/>
    <mergeCell ref="I3225:I3226"/>
    <mergeCell ref="B3223:B3224"/>
    <mergeCell ref="C3223:C3224"/>
    <mergeCell ref="E3223:E3224"/>
    <mergeCell ref="F3223:F3224"/>
    <mergeCell ref="G3223:G3224"/>
    <mergeCell ref="H3223:H3224"/>
    <mergeCell ref="K3219:K3220"/>
    <mergeCell ref="B3221:B3222"/>
    <mergeCell ref="C3221:C3222"/>
    <mergeCell ref="E3221:E3222"/>
    <mergeCell ref="F3221:F3222"/>
    <mergeCell ref="G3221:G3222"/>
    <mergeCell ref="H3221:H3222"/>
    <mergeCell ref="I3221:I3222"/>
    <mergeCell ref="J3221:J3222"/>
    <mergeCell ref="K3221:K3222"/>
    <mergeCell ref="J3217:J3218"/>
    <mergeCell ref="K3217:K3218"/>
    <mergeCell ref="B3219:B3220"/>
    <mergeCell ref="C3219:C3220"/>
    <mergeCell ref="E3219:E3220"/>
    <mergeCell ref="F3219:F3220"/>
    <mergeCell ref="G3219:G3220"/>
    <mergeCell ref="H3219:H3220"/>
    <mergeCell ref="I3219:I3220"/>
    <mergeCell ref="J3219:J3220"/>
    <mergeCell ref="I3215:I3216"/>
    <mergeCell ref="J3215:J3216"/>
    <mergeCell ref="K3215:K3216"/>
    <mergeCell ref="B3217:B3218"/>
    <mergeCell ref="C3217:C3218"/>
    <mergeCell ref="E3217:E3218"/>
    <mergeCell ref="F3217:F3218"/>
    <mergeCell ref="G3217:G3218"/>
    <mergeCell ref="H3217:H3218"/>
    <mergeCell ref="I3217:I3218"/>
    <mergeCell ref="B3215:B3216"/>
    <mergeCell ref="C3215:C3216"/>
    <mergeCell ref="E3215:E3216"/>
    <mergeCell ref="F3215:F3216"/>
    <mergeCell ref="G3215:G3216"/>
    <mergeCell ref="H3215:H3216"/>
    <mergeCell ref="K3211:K3212"/>
    <mergeCell ref="B3213:B3214"/>
    <mergeCell ref="C3213:C3214"/>
    <mergeCell ref="E3213:E3214"/>
    <mergeCell ref="F3213:F3214"/>
    <mergeCell ref="G3213:G3214"/>
    <mergeCell ref="H3213:H3214"/>
    <mergeCell ref="I3213:I3214"/>
    <mergeCell ref="J3213:J3214"/>
    <mergeCell ref="K3213:K3214"/>
    <mergeCell ref="J3209:J3210"/>
    <mergeCell ref="K3209:K3210"/>
    <mergeCell ref="B3211:B3212"/>
    <mergeCell ref="C3211:C3212"/>
    <mergeCell ref="E3211:E3212"/>
    <mergeCell ref="F3211:F3212"/>
    <mergeCell ref="G3211:G3212"/>
    <mergeCell ref="H3211:H3212"/>
    <mergeCell ref="I3211:I3212"/>
    <mergeCell ref="J3211:J3212"/>
    <mergeCell ref="I3207:I3208"/>
    <mergeCell ref="J3207:J3208"/>
    <mergeCell ref="K3207:K3208"/>
    <mergeCell ref="B3209:B3210"/>
    <mergeCell ref="C3209:C3210"/>
    <mergeCell ref="E3209:E3210"/>
    <mergeCell ref="F3209:F3210"/>
    <mergeCell ref="G3209:G3210"/>
    <mergeCell ref="H3209:H3210"/>
    <mergeCell ref="I3209:I3210"/>
    <mergeCell ref="B3207:B3208"/>
    <mergeCell ref="C3207:C3208"/>
    <mergeCell ref="E3207:E3208"/>
    <mergeCell ref="F3207:F3208"/>
    <mergeCell ref="G3207:G3208"/>
    <mergeCell ref="H3207:H3208"/>
    <mergeCell ref="K3203:K3204"/>
    <mergeCell ref="B3205:B3206"/>
    <mergeCell ref="C3205:C3206"/>
    <mergeCell ref="E3205:E3206"/>
    <mergeCell ref="F3205:F3206"/>
    <mergeCell ref="G3205:G3206"/>
    <mergeCell ref="H3205:H3206"/>
    <mergeCell ref="I3205:I3206"/>
    <mergeCell ref="J3205:J3206"/>
    <mergeCell ref="K3205:K3206"/>
    <mergeCell ref="J3201:J3202"/>
    <mergeCell ref="K3201:K3202"/>
    <mergeCell ref="B3203:B3204"/>
    <mergeCell ref="C3203:C3204"/>
    <mergeCell ref="E3203:E3204"/>
    <mergeCell ref="F3203:F3204"/>
    <mergeCell ref="G3203:G3204"/>
    <mergeCell ref="H3203:H3204"/>
    <mergeCell ref="I3203:I3204"/>
    <mergeCell ref="J3203:J3204"/>
    <mergeCell ref="I3199:I3200"/>
    <mergeCell ref="J3199:J3200"/>
    <mergeCell ref="K3199:K3200"/>
    <mergeCell ref="B3201:B3202"/>
    <mergeCell ref="C3201:C3202"/>
    <mergeCell ref="E3201:E3202"/>
    <mergeCell ref="F3201:F3202"/>
    <mergeCell ref="G3201:G3202"/>
    <mergeCell ref="H3201:H3202"/>
    <mergeCell ref="I3201:I3202"/>
    <mergeCell ref="B3199:B3200"/>
    <mergeCell ref="C3199:C3200"/>
    <mergeCell ref="E3199:E3200"/>
    <mergeCell ref="F3199:F3200"/>
    <mergeCell ref="G3199:G3200"/>
    <mergeCell ref="H3199:H3200"/>
    <mergeCell ref="K3195:K3196"/>
    <mergeCell ref="B3197:B3198"/>
    <mergeCell ref="C3197:C3198"/>
    <mergeCell ref="E3197:E3198"/>
    <mergeCell ref="F3197:F3198"/>
    <mergeCell ref="G3197:G3198"/>
    <mergeCell ref="H3197:H3198"/>
    <mergeCell ref="I3197:I3198"/>
    <mergeCell ref="J3197:J3198"/>
    <mergeCell ref="K3197:K3198"/>
    <mergeCell ref="J3193:J3194"/>
    <mergeCell ref="K3193:K3194"/>
    <mergeCell ref="B3195:B3196"/>
    <mergeCell ref="C3195:C3196"/>
    <mergeCell ref="E3195:E3196"/>
    <mergeCell ref="F3195:F3196"/>
    <mergeCell ref="G3195:G3196"/>
    <mergeCell ref="H3195:H3196"/>
    <mergeCell ref="I3195:I3196"/>
    <mergeCell ref="J3195:J3196"/>
    <mergeCell ref="I3191:I3192"/>
    <mergeCell ref="J3191:J3192"/>
    <mergeCell ref="K3191:K3192"/>
    <mergeCell ref="B3193:B3194"/>
    <mergeCell ref="C3193:C3194"/>
    <mergeCell ref="E3193:E3194"/>
    <mergeCell ref="F3193:F3194"/>
    <mergeCell ref="G3193:G3194"/>
    <mergeCell ref="H3193:H3194"/>
    <mergeCell ref="I3193:I3194"/>
    <mergeCell ref="B3191:B3192"/>
    <mergeCell ref="C3191:C3192"/>
    <mergeCell ref="E3191:E3192"/>
    <mergeCell ref="F3191:F3192"/>
    <mergeCell ref="G3191:G3192"/>
    <mergeCell ref="H3191:H3192"/>
    <mergeCell ref="K3187:K3188"/>
    <mergeCell ref="B3189:B3190"/>
    <mergeCell ref="C3189:C3190"/>
    <mergeCell ref="E3189:E3190"/>
    <mergeCell ref="F3189:F3190"/>
    <mergeCell ref="G3189:G3190"/>
    <mergeCell ref="H3189:H3190"/>
    <mergeCell ref="I3189:I3190"/>
    <mergeCell ref="J3189:J3190"/>
    <mergeCell ref="K3189:K3190"/>
    <mergeCell ref="J3185:J3186"/>
    <mergeCell ref="K3185:K3186"/>
    <mergeCell ref="B3187:B3188"/>
    <mergeCell ref="C3187:C3188"/>
    <mergeCell ref="E3187:E3188"/>
    <mergeCell ref="F3187:F3188"/>
    <mergeCell ref="G3187:G3188"/>
    <mergeCell ref="H3187:H3188"/>
    <mergeCell ref="I3187:I3188"/>
    <mergeCell ref="J3187:J3188"/>
    <mergeCell ref="I3183:I3184"/>
    <mergeCell ref="J3183:J3184"/>
    <mergeCell ref="K3183:K3184"/>
    <mergeCell ref="B3185:B3186"/>
    <mergeCell ref="C3185:C3186"/>
    <mergeCell ref="E3185:E3186"/>
    <mergeCell ref="F3185:F3186"/>
    <mergeCell ref="G3185:G3186"/>
    <mergeCell ref="H3185:H3186"/>
    <mergeCell ref="I3185:I3186"/>
    <mergeCell ref="B3183:B3184"/>
    <mergeCell ref="C3183:C3184"/>
    <mergeCell ref="E3183:E3184"/>
    <mergeCell ref="F3183:F3184"/>
    <mergeCell ref="G3183:G3184"/>
    <mergeCell ref="H3183:H3184"/>
    <mergeCell ref="K3179:K3180"/>
    <mergeCell ref="B3181:B3182"/>
    <mergeCell ref="C3181:C3182"/>
    <mergeCell ref="E3181:E3182"/>
    <mergeCell ref="F3181:F3182"/>
    <mergeCell ref="G3181:G3182"/>
    <mergeCell ref="H3181:H3182"/>
    <mergeCell ref="I3181:I3182"/>
    <mergeCell ref="J3181:J3182"/>
    <mergeCell ref="K3181:K3182"/>
    <mergeCell ref="J3177:J3178"/>
    <mergeCell ref="K3177:K3178"/>
    <mergeCell ref="B3179:B3180"/>
    <mergeCell ref="C3179:C3180"/>
    <mergeCell ref="E3179:E3180"/>
    <mergeCell ref="F3179:F3180"/>
    <mergeCell ref="G3179:G3180"/>
    <mergeCell ref="H3179:H3180"/>
    <mergeCell ref="I3179:I3180"/>
    <mergeCell ref="J3179:J3180"/>
    <mergeCell ref="I3175:I3176"/>
    <mergeCell ref="J3175:J3176"/>
    <mergeCell ref="K3175:K3176"/>
    <mergeCell ref="B3177:B3178"/>
    <mergeCell ref="C3177:C3178"/>
    <mergeCell ref="E3177:E3178"/>
    <mergeCell ref="F3177:F3178"/>
    <mergeCell ref="G3177:G3178"/>
    <mergeCell ref="H3177:H3178"/>
    <mergeCell ref="I3177:I3178"/>
    <mergeCell ref="B3175:B3176"/>
    <mergeCell ref="C3175:C3176"/>
    <mergeCell ref="E3175:E3176"/>
    <mergeCell ref="F3175:F3176"/>
    <mergeCell ref="G3175:G3176"/>
    <mergeCell ref="H3175:H3176"/>
    <mergeCell ref="K3171:K3172"/>
    <mergeCell ref="B3173:B3174"/>
    <mergeCell ref="C3173:C3174"/>
    <mergeCell ref="E3173:E3174"/>
    <mergeCell ref="F3173:F3174"/>
    <mergeCell ref="G3173:G3174"/>
    <mergeCell ref="H3173:H3174"/>
    <mergeCell ref="I3173:I3174"/>
    <mergeCell ref="J3173:J3174"/>
    <mergeCell ref="K3173:K3174"/>
    <mergeCell ref="J3169:J3170"/>
    <mergeCell ref="K3169:K3170"/>
    <mergeCell ref="B3171:B3172"/>
    <mergeCell ref="C3171:C3172"/>
    <mergeCell ref="E3171:E3172"/>
    <mergeCell ref="F3171:F3172"/>
    <mergeCell ref="G3171:G3172"/>
    <mergeCell ref="H3171:H3172"/>
    <mergeCell ref="I3171:I3172"/>
    <mergeCell ref="J3171:J3172"/>
    <mergeCell ref="I3167:I3168"/>
    <mergeCell ref="J3167:J3168"/>
    <mergeCell ref="K3167:K3168"/>
    <mergeCell ref="B3169:B3170"/>
    <mergeCell ref="C3169:C3170"/>
    <mergeCell ref="E3169:E3170"/>
    <mergeCell ref="F3169:F3170"/>
    <mergeCell ref="G3169:G3170"/>
    <mergeCell ref="H3169:H3170"/>
    <mergeCell ref="I3169:I3170"/>
    <mergeCell ref="B3167:B3168"/>
    <mergeCell ref="C3167:C3168"/>
    <mergeCell ref="E3167:E3168"/>
    <mergeCell ref="F3167:F3168"/>
    <mergeCell ref="G3167:G3168"/>
    <mergeCell ref="H3167:H3168"/>
    <mergeCell ref="K3163:K3164"/>
    <mergeCell ref="B3165:B3166"/>
    <mergeCell ref="C3165:C3166"/>
    <mergeCell ref="E3165:E3166"/>
    <mergeCell ref="F3165:F3166"/>
    <mergeCell ref="G3165:G3166"/>
    <mergeCell ref="H3165:H3166"/>
    <mergeCell ref="I3165:I3166"/>
    <mergeCell ref="J3165:J3166"/>
    <mergeCell ref="K3165:K3166"/>
    <mergeCell ref="J3161:J3162"/>
    <mergeCell ref="K3161:K3162"/>
    <mergeCell ref="B3163:B3164"/>
    <mergeCell ref="C3163:C3164"/>
    <mergeCell ref="E3163:E3164"/>
    <mergeCell ref="F3163:F3164"/>
    <mergeCell ref="G3163:G3164"/>
    <mergeCell ref="H3163:H3164"/>
    <mergeCell ref="I3163:I3164"/>
    <mergeCell ref="J3163:J3164"/>
    <mergeCell ref="I3159:I3160"/>
    <mergeCell ref="J3159:J3160"/>
    <mergeCell ref="K3159:K3160"/>
    <mergeCell ref="B3161:B3162"/>
    <mergeCell ref="C3161:C3162"/>
    <mergeCell ref="E3161:E3162"/>
    <mergeCell ref="F3161:F3162"/>
    <mergeCell ref="G3161:G3162"/>
    <mergeCell ref="H3161:H3162"/>
    <mergeCell ref="I3161:I3162"/>
    <mergeCell ref="B3159:B3160"/>
    <mergeCell ref="C3159:C3160"/>
    <mergeCell ref="E3159:E3160"/>
    <mergeCell ref="F3159:F3160"/>
    <mergeCell ref="G3159:G3160"/>
    <mergeCell ref="H3159:H3160"/>
    <mergeCell ref="K3155:K3156"/>
    <mergeCell ref="B3157:B3158"/>
    <mergeCell ref="C3157:C3158"/>
    <mergeCell ref="E3157:E3158"/>
    <mergeCell ref="F3157:F3158"/>
    <mergeCell ref="G3157:G3158"/>
    <mergeCell ref="H3157:H3158"/>
    <mergeCell ref="I3157:I3158"/>
    <mergeCell ref="J3157:J3158"/>
    <mergeCell ref="K3157:K3158"/>
    <mergeCell ref="J3153:J3154"/>
    <mergeCell ref="K3153:K3154"/>
    <mergeCell ref="B3155:B3156"/>
    <mergeCell ref="C3155:C3156"/>
    <mergeCell ref="E3155:E3156"/>
    <mergeCell ref="F3155:F3156"/>
    <mergeCell ref="G3155:G3156"/>
    <mergeCell ref="H3155:H3156"/>
    <mergeCell ref="I3155:I3156"/>
    <mergeCell ref="J3155:J3156"/>
    <mergeCell ref="I3151:I3152"/>
    <mergeCell ref="J3151:J3152"/>
    <mergeCell ref="K3151:K3152"/>
    <mergeCell ref="B3153:B3154"/>
    <mergeCell ref="C3153:C3154"/>
    <mergeCell ref="E3153:E3154"/>
    <mergeCell ref="F3153:F3154"/>
    <mergeCell ref="G3153:G3154"/>
    <mergeCell ref="H3153:H3154"/>
    <mergeCell ref="I3153:I3154"/>
    <mergeCell ref="B3151:B3152"/>
    <mergeCell ref="C3151:C3152"/>
    <mergeCell ref="E3151:E3152"/>
    <mergeCell ref="F3151:F3152"/>
    <mergeCell ref="G3151:G3152"/>
    <mergeCell ref="H3151:H3152"/>
    <mergeCell ref="K3147:K3148"/>
    <mergeCell ref="B3149:B3150"/>
    <mergeCell ref="C3149:C3150"/>
    <mergeCell ref="E3149:E3150"/>
    <mergeCell ref="F3149:F3150"/>
    <mergeCell ref="G3149:G3150"/>
    <mergeCell ref="H3149:H3150"/>
    <mergeCell ref="I3149:I3150"/>
    <mergeCell ref="J3149:J3150"/>
    <mergeCell ref="K3149:K3150"/>
    <mergeCell ref="J3145:J3146"/>
    <mergeCell ref="K3145:K3146"/>
    <mergeCell ref="B3147:B3148"/>
    <mergeCell ref="C3147:C3148"/>
    <mergeCell ref="E3147:E3148"/>
    <mergeCell ref="F3147:F3148"/>
    <mergeCell ref="G3147:G3148"/>
    <mergeCell ref="H3147:H3148"/>
    <mergeCell ref="I3147:I3148"/>
    <mergeCell ref="J3147:J3148"/>
    <mergeCell ref="I3143:I3144"/>
    <mergeCell ref="J3143:J3144"/>
    <mergeCell ref="K3143:K3144"/>
    <mergeCell ref="B3145:B3146"/>
    <mergeCell ref="C3145:C3146"/>
    <mergeCell ref="E3145:E3146"/>
    <mergeCell ref="F3145:F3146"/>
    <mergeCell ref="G3145:G3146"/>
    <mergeCell ref="H3145:H3146"/>
    <mergeCell ref="I3145:I3146"/>
    <mergeCell ref="B3143:B3144"/>
    <mergeCell ref="C3143:C3144"/>
    <mergeCell ref="E3143:E3144"/>
    <mergeCell ref="F3143:F3144"/>
    <mergeCell ref="G3143:G3144"/>
    <mergeCell ref="H3143:H3144"/>
    <mergeCell ref="K3139:K3140"/>
    <mergeCell ref="B3141:B3142"/>
    <mergeCell ref="C3141:C3142"/>
    <mergeCell ref="E3141:E3142"/>
    <mergeCell ref="F3141:F3142"/>
    <mergeCell ref="G3141:G3142"/>
    <mergeCell ref="H3141:H3142"/>
    <mergeCell ref="I3141:I3142"/>
    <mergeCell ref="J3141:J3142"/>
    <mergeCell ref="K3141:K3142"/>
    <mergeCell ref="J3137:J3138"/>
    <mergeCell ref="K3137:K3138"/>
    <mergeCell ref="B3139:B3140"/>
    <mergeCell ref="C3139:C3140"/>
    <mergeCell ref="E3139:E3140"/>
    <mergeCell ref="F3139:F3140"/>
    <mergeCell ref="G3139:G3140"/>
    <mergeCell ref="H3139:H3140"/>
    <mergeCell ref="I3139:I3140"/>
    <mergeCell ref="J3139:J3140"/>
    <mergeCell ref="I3135:I3136"/>
    <mergeCell ref="J3135:J3136"/>
    <mergeCell ref="K3135:K3136"/>
    <mergeCell ref="B3137:B3138"/>
    <mergeCell ref="C3137:C3138"/>
    <mergeCell ref="E3137:E3138"/>
    <mergeCell ref="F3137:F3138"/>
    <mergeCell ref="G3137:G3138"/>
    <mergeCell ref="H3137:H3138"/>
    <mergeCell ref="I3137:I3138"/>
    <mergeCell ref="B3135:B3136"/>
    <mergeCell ref="C3135:C3136"/>
    <mergeCell ref="E3135:E3136"/>
    <mergeCell ref="F3135:F3136"/>
    <mergeCell ref="G3135:G3136"/>
    <mergeCell ref="H3135:H3136"/>
    <mergeCell ref="K3131:K3132"/>
    <mergeCell ref="B3133:B3134"/>
    <mergeCell ref="C3133:C3134"/>
    <mergeCell ref="E3133:E3134"/>
    <mergeCell ref="F3133:F3134"/>
    <mergeCell ref="G3133:G3134"/>
    <mergeCell ref="H3133:H3134"/>
    <mergeCell ref="I3133:I3134"/>
    <mergeCell ref="J3133:J3134"/>
    <mergeCell ref="K3133:K3134"/>
    <mergeCell ref="J3129:J3130"/>
    <mergeCell ref="K3129:K3130"/>
    <mergeCell ref="B3131:B3132"/>
    <mergeCell ref="C3131:C3132"/>
    <mergeCell ref="E3131:E3132"/>
    <mergeCell ref="F3131:F3132"/>
    <mergeCell ref="G3131:G3132"/>
    <mergeCell ref="H3131:H3132"/>
    <mergeCell ref="I3131:I3132"/>
    <mergeCell ref="J3131:J3132"/>
    <mergeCell ref="I3127:I3128"/>
    <mergeCell ref="J3127:J3128"/>
    <mergeCell ref="K3127:K3128"/>
    <mergeCell ref="B3129:B3130"/>
    <mergeCell ref="C3129:C3130"/>
    <mergeCell ref="E3129:E3130"/>
    <mergeCell ref="F3129:F3130"/>
    <mergeCell ref="G3129:G3130"/>
    <mergeCell ref="H3129:H3130"/>
    <mergeCell ref="I3129:I3130"/>
    <mergeCell ref="B3127:B3128"/>
    <mergeCell ref="C3127:C3128"/>
    <mergeCell ref="E3127:E3128"/>
    <mergeCell ref="F3127:F3128"/>
    <mergeCell ref="G3127:G3128"/>
    <mergeCell ref="H3127:H3128"/>
    <mergeCell ref="K3123:K3124"/>
    <mergeCell ref="B3125:B3126"/>
    <mergeCell ref="C3125:C3126"/>
    <mergeCell ref="E3125:E3126"/>
    <mergeCell ref="F3125:F3126"/>
    <mergeCell ref="G3125:G3126"/>
    <mergeCell ref="H3125:H3126"/>
    <mergeCell ref="I3125:I3126"/>
    <mergeCell ref="J3125:J3126"/>
    <mergeCell ref="K3125:K3126"/>
    <mergeCell ref="J3121:J3122"/>
    <mergeCell ref="K3121:K3122"/>
    <mergeCell ref="B3123:B3124"/>
    <mergeCell ref="C3123:C3124"/>
    <mergeCell ref="E3123:E3124"/>
    <mergeCell ref="F3123:F3124"/>
    <mergeCell ref="G3123:G3124"/>
    <mergeCell ref="H3123:H3124"/>
    <mergeCell ref="I3123:I3124"/>
    <mergeCell ref="J3123:J3124"/>
    <mergeCell ref="I3119:I3120"/>
    <mergeCell ref="J3119:J3120"/>
    <mergeCell ref="K3119:K3120"/>
    <mergeCell ref="B3121:B3122"/>
    <mergeCell ref="C3121:C3122"/>
    <mergeCell ref="E3121:E3122"/>
    <mergeCell ref="F3121:F3122"/>
    <mergeCell ref="G3121:G3122"/>
    <mergeCell ref="H3121:H3122"/>
    <mergeCell ref="I3121:I3122"/>
    <mergeCell ref="B3119:B3120"/>
    <mergeCell ref="C3119:C3120"/>
    <mergeCell ref="E3119:E3120"/>
    <mergeCell ref="F3119:F3120"/>
    <mergeCell ref="G3119:G3120"/>
    <mergeCell ref="H3119:H3120"/>
    <mergeCell ref="K3115:K3116"/>
    <mergeCell ref="B3117:B3118"/>
    <mergeCell ref="C3117:C3118"/>
    <mergeCell ref="E3117:E3118"/>
    <mergeCell ref="F3117:F3118"/>
    <mergeCell ref="G3117:G3118"/>
    <mergeCell ref="H3117:H3118"/>
    <mergeCell ref="I3117:I3118"/>
    <mergeCell ref="J3117:J3118"/>
    <mergeCell ref="K3117:K3118"/>
    <mergeCell ref="J3113:J3114"/>
    <mergeCell ref="K3113:K3114"/>
    <mergeCell ref="B3115:B3116"/>
    <mergeCell ref="C3115:C3116"/>
    <mergeCell ref="E3115:E3116"/>
    <mergeCell ref="F3115:F3116"/>
    <mergeCell ref="G3115:G3116"/>
    <mergeCell ref="H3115:H3116"/>
    <mergeCell ref="I3115:I3116"/>
    <mergeCell ref="J3115:J3116"/>
    <mergeCell ref="I3111:I3112"/>
    <mergeCell ref="J3111:J3112"/>
    <mergeCell ref="K3111:K3112"/>
    <mergeCell ref="B3113:B3114"/>
    <mergeCell ref="C3113:C3114"/>
    <mergeCell ref="E3113:E3114"/>
    <mergeCell ref="F3113:F3114"/>
    <mergeCell ref="G3113:G3114"/>
    <mergeCell ref="H3113:H3114"/>
    <mergeCell ref="I3113:I3114"/>
    <mergeCell ref="B3111:B3112"/>
    <mergeCell ref="C3111:C3112"/>
    <mergeCell ref="E3111:E3112"/>
    <mergeCell ref="F3111:F3112"/>
    <mergeCell ref="G3111:G3112"/>
    <mergeCell ref="H3111:H3112"/>
    <mergeCell ref="K3107:K3108"/>
    <mergeCell ref="B3109:B3110"/>
    <mergeCell ref="C3109:C3110"/>
    <mergeCell ref="E3109:E3110"/>
    <mergeCell ref="F3109:F3110"/>
    <mergeCell ref="G3109:G3110"/>
    <mergeCell ref="H3109:H3110"/>
    <mergeCell ref="I3109:I3110"/>
    <mergeCell ref="J3109:J3110"/>
    <mergeCell ref="K3109:K3110"/>
    <mergeCell ref="J3105:J3106"/>
    <mergeCell ref="K3105:K3106"/>
    <mergeCell ref="B3107:B3108"/>
    <mergeCell ref="C3107:C3108"/>
    <mergeCell ref="E3107:E3108"/>
    <mergeCell ref="F3107:F3108"/>
    <mergeCell ref="G3107:G3108"/>
    <mergeCell ref="H3107:H3108"/>
    <mergeCell ref="I3107:I3108"/>
    <mergeCell ref="J3107:J3108"/>
    <mergeCell ref="I3103:I3104"/>
    <mergeCell ref="J3103:J3104"/>
    <mergeCell ref="K3103:K3104"/>
    <mergeCell ref="B3105:B3106"/>
    <mergeCell ref="C3105:C3106"/>
    <mergeCell ref="E3105:E3106"/>
    <mergeCell ref="F3105:F3106"/>
    <mergeCell ref="G3105:G3106"/>
    <mergeCell ref="H3105:H3106"/>
    <mergeCell ref="I3105:I3106"/>
    <mergeCell ref="B3103:B3104"/>
    <mergeCell ref="C3103:C3104"/>
    <mergeCell ref="E3103:E3104"/>
    <mergeCell ref="F3103:F3104"/>
    <mergeCell ref="G3103:G3104"/>
    <mergeCell ref="H3103:H3104"/>
    <mergeCell ref="K3099:K3100"/>
    <mergeCell ref="B3101:B3102"/>
    <mergeCell ref="C3101:C3102"/>
    <mergeCell ref="E3101:E3102"/>
    <mergeCell ref="F3101:F3102"/>
    <mergeCell ref="G3101:G3102"/>
    <mergeCell ref="H3101:H3102"/>
    <mergeCell ref="I3101:I3102"/>
    <mergeCell ref="J3101:J3102"/>
    <mergeCell ref="K3101:K3102"/>
    <mergeCell ref="J3097:J3098"/>
    <mergeCell ref="K3097:K3098"/>
    <mergeCell ref="B3099:B3100"/>
    <mergeCell ref="C3099:C3100"/>
    <mergeCell ref="E3099:E3100"/>
    <mergeCell ref="F3099:F3100"/>
    <mergeCell ref="G3099:G3100"/>
    <mergeCell ref="H3099:H3100"/>
    <mergeCell ref="I3099:I3100"/>
    <mergeCell ref="J3099:J3100"/>
    <mergeCell ref="I3095:I3096"/>
    <mergeCell ref="J3095:J3096"/>
    <mergeCell ref="K3095:K3096"/>
    <mergeCell ref="B3097:B3098"/>
    <mergeCell ref="C3097:C3098"/>
    <mergeCell ref="E3097:E3098"/>
    <mergeCell ref="F3097:F3098"/>
    <mergeCell ref="G3097:G3098"/>
    <mergeCell ref="H3097:H3098"/>
    <mergeCell ref="I3097:I3098"/>
    <mergeCell ref="B3095:B3096"/>
    <mergeCell ref="C3095:C3096"/>
    <mergeCell ref="E3095:E3096"/>
    <mergeCell ref="F3095:F3096"/>
    <mergeCell ref="G3095:G3096"/>
    <mergeCell ref="H3095:H3096"/>
    <mergeCell ref="K3091:K3092"/>
    <mergeCell ref="B3093:B3094"/>
    <mergeCell ref="C3093:C3094"/>
    <mergeCell ref="E3093:E3094"/>
    <mergeCell ref="F3093:F3094"/>
    <mergeCell ref="G3093:G3094"/>
    <mergeCell ref="H3093:H3094"/>
    <mergeCell ref="I3093:I3094"/>
    <mergeCell ref="J3093:J3094"/>
    <mergeCell ref="K3093:K3094"/>
    <mergeCell ref="J3089:J3090"/>
    <mergeCell ref="K3089:K3090"/>
    <mergeCell ref="B3091:B3092"/>
    <mergeCell ref="C3091:C3092"/>
    <mergeCell ref="E3091:E3092"/>
    <mergeCell ref="F3091:F3092"/>
    <mergeCell ref="G3091:G3092"/>
    <mergeCell ref="H3091:H3092"/>
    <mergeCell ref="I3091:I3092"/>
    <mergeCell ref="J3091:J3092"/>
    <mergeCell ref="I3087:I3088"/>
    <mergeCell ref="J3087:J3088"/>
    <mergeCell ref="K3087:K3088"/>
    <mergeCell ref="B3089:B3090"/>
    <mergeCell ref="C3089:C3090"/>
    <mergeCell ref="E3089:E3090"/>
    <mergeCell ref="F3089:F3090"/>
    <mergeCell ref="G3089:G3090"/>
    <mergeCell ref="H3089:H3090"/>
    <mergeCell ref="I3089:I3090"/>
    <mergeCell ref="B3087:B3088"/>
    <mergeCell ref="C3087:C3088"/>
    <mergeCell ref="E3087:E3088"/>
    <mergeCell ref="F3087:F3088"/>
    <mergeCell ref="G3087:G3088"/>
    <mergeCell ref="H3087:H3088"/>
    <mergeCell ref="K3083:K3084"/>
    <mergeCell ref="B3085:B3086"/>
    <mergeCell ref="C3085:C3086"/>
    <mergeCell ref="E3085:E3086"/>
    <mergeCell ref="F3085:F3086"/>
    <mergeCell ref="G3085:G3086"/>
    <mergeCell ref="H3085:H3086"/>
    <mergeCell ref="I3085:I3086"/>
    <mergeCell ref="J3085:J3086"/>
    <mergeCell ref="K3085:K3086"/>
    <mergeCell ref="J3081:J3082"/>
    <mergeCell ref="K3081:K3082"/>
    <mergeCell ref="B3083:B3084"/>
    <mergeCell ref="C3083:C3084"/>
    <mergeCell ref="E3083:E3084"/>
    <mergeCell ref="F3083:F3084"/>
    <mergeCell ref="G3083:G3084"/>
    <mergeCell ref="H3083:H3084"/>
    <mergeCell ref="I3083:I3084"/>
    <mergeCell ref="J3083:J3084"/>
    <mergeCell ref="I3079:I3080"/>
    <mergeCell ref="J3079:J3080"/>
    <mergeCell ref="K3079:K3080"/>
    <mergeCell ref="B3081:B3082"/>
    <mergeCell ref="C3081:C3082"/>
    <mergeCell ref="E3081:E3082"/>
    <mergeCell ref="F3081:F3082"/>
    <mergeCell ref="G3081:G3082"/>
    <mergeCell ref="H3081:H3082"/>
    <mergeCell ref="I3081:I3082"/>
    <mergeCell ref="B3079:B3080"/>
    <mergeCell ref="C3079:C3080"/>
    <mergeCell ref="E3079:E3080"/>
    <mergeCell ref="F3079:F3080"/>
    <mergeCell ref="G3079:G3080"/>
    <mergeCell ref="H3079:H3080"/>
    <mergeCell ref="K3075:K3076"/>
    <mergeCell ref="B3077:B3078"/>
    <mergeCell ref="C3077:C3078"/>
    <mergeCell ref="E3077:E3078"/>
    <mergeCell ref="F3077:F3078"/>
    <mergeCell ref="G3077:G3078"/>
    <mergeCell ref="H3077:H3078"/>
    <mergeCell ref="I3077:I3078"/>
    <mergeCell ref="J3077:J3078"/>
    <mergeCell ref="K3077:K3078"/>
    <mergeCell ref="J3073:J3074"/>
    <mergeCell ref="K3073:K3074"/>
    <mergeCell ref="B3075:B3076"/>
    <mergeCell ref="C3075:C3076"/>
    <mergeCell ref="E3075:E3076"/>
    <mergeCell ref="F3075:F3076"/>
    <mergeCell ref="G3075:G3076"/>
    <mergeCell ref="H3075:H3076"/>
    <mergeCell ref="I3075:I3076"/>
    <mergeCell ref="J3075:J3076"/>
    <mergeCell ref="I3071:I3072"/>
    <mergeCell ref="J3071:J3072"/>
    <mergeCell ref="K3071:K3072"/>
    <mergeCell ref="B3073:B3074"/>
    <mergeCell ref="C3073:C3074"/>
    <mergeCell ref="E3073:E3074"/>
    <mergeCell ref="F3073:F3074"/>
    <mergeCell ref="G3073:G3074"/>
    <mergeCell ref="H3073:H3074"/>
    <mergeCell ref="I3073:I3074"/>
    <mergeCell ref="B3071:B3072"/>
    <mergeCell ref="C3071:C3072"/>
    <mergeCell ref="E3071:E3072"/>
    <mergeCell ref="F3071:F3072"/>
    <mergeCell ref="G3071:G3072"/>
    <mergeCell ref="H3071:H3072"/>
    <mergeCell ref="K3067:K3068"/>
    <mergeCell ref="B3069:B3070"/>
    <mergeCell ref="C3069:C3070"/>
    <mergeCell ref="E3069:E3070"/>
    <mergeCell ref="F3069:F3070"/>
    <mergeCell ref="G3069:G3070"/>
    <mergeCell ref="H3069:H3070"/>
    <mergeCell ref="I3069:I3070"/>
    <mergeCell ref="J3069:J3070"/>
    <mergeCell ref="K3069:K3070"/>
    <mergeCell ref="J3065:J3066"/>
    <mergeCell ref="K3065:K3066"/>
    <mergeCell ref="B3067:B3068"/>
    <mergeCell ref="C3067:C3068"/>
    <mergeCell ref="E3067:E3068"/>
    <mergeCell ref="F3067:F3068"/>
    <mergeCell ref="G3067:G3068"/>
    <mergeCell ref="H3067:H3068"/>
    <mergeCell ref="I3067:I3068"/>
    <mergeCell ref="J3067:J3068"/>
    <mergeCell ref="I3063:I3064"/>
    <mergeCell ref="J3063:J3064"/>
    <mergeCell ref="K3063:K3064"/>
    <mergeCell ref="B3065:B3066"/>
    <mergeCell ref="C3065:C3066"/>
    <mergeCell ref="E3065:E3066"/>
    <mergeCell ref="F3065:F3066"/>
    <mergeCell ref="G3065:G3066"/>
    <mergeCell ref="H3065:H3066"/>
    <mergeCell ref="I3065:I3066"/>
    <mergeCell ref="B3063:B3064"/>
    <mergeCell ref="C3063:C3064"/>
    <mergeCell ref="E3063:E3064"/>
    <mergeCell ref="F3063:F3064"/>
    <mergeCell ref="G3063:G3064"/>
    <mergeCell ref="H3063:H3064"/>
    <mergeCell ref="K3059:K3060"/>
    <mergeCell ref="B3061:B3062"/>
    <mergeCell ref="C3061:C3062"/>
    <mergeCell ref="E3061:E3062"/>
    <mergeCell ref="F3061:F3062"/>
    <mergeCell ref="G3061:G3062"/>
    <mergeCell ref="H3061:H3062"/>
    <mergeCell ref="I3061:I3062"/>
    <mergeCell ref="J3061:J3062"/>
    <mergeCell ref="K3061:K3062"/>
    <mergeCell ref="J3057:J3058"/>
    <mergeCell ref="K3057:K3058"/>
    <mergeCell ref="B3059:B3060"/>
    <mergeCell ref="C3059:C3060"/>
    <mergeCell ref="E3059:E3060"/>
    <mergeCell ref="F3059:F3060"/>
    <mergeCell ref="G3059:G3060"/>
    <mergeCell ref="H3059:H3060"/>
    <mergeCell ref="I3059:I3060"/>
    <mergeCell ref="J3059:J3060"/>
    <mergeCell ref="I3055:I3056"/>
    <mergeCell ref="J3055:J3056"/>
    <mergeCell ref="K3055:K3056"/>
    <mergeCell ref="B3057:B3058"/>
    <mergeCell ref="C3057:C3058"/>
    <mergeCell ref="E3057:E3058"/>
    <mergeCell ref="F3057:F3058"/>
    <mergeCell ref="G3057:G3058"/>
    <mergeCell ref="H3057:H3058"/>
    <mergeCell ref="I3057:I3058"/>
    <mergeCell ref="B3055:B3056"/>
    <mergeCell ref="C3055:C3056"/>
    <mergeCell ref="E3055:E3056"/>
    <mergeCell ref="F3055:F3056"/>
    <mergeCell ref="G3055:G3056"/>
    <mergeCell ref="H3055:H3056"/>
    <mergeCell ref="K3051:K3052"/>
    <mergeCell ref="B3053:B3054"/>
    <mergeCell ref="C3053:C3054"/>
    <mergeCell ref="E3053:E3054"/>
    <mergeCell ref="F3053:F3054"/>
    <mergeCell ref="G3053:G3054"/>
    <mergeCell ref="H3053:H3054"/>
    <mergeCell ref="I3053:I3054"/>
    <mergeCell ref="J3053:J3054"/>
    <mergeCell ref="K3053:K3054"/>
    <mergeCell ref="J3049:J3050"/>
    <mergeCell ref="K3049:K3050"/>
    <mergeCell ref="B3051:B3052"/>
    <mergeCell ref="C3051:C3052"/>
    <mergeCell ref="E3051:E3052"/>
    <mergeCell ref="F3051:F3052"/>
    <mergeCell ref="G3051:G3052"/>
    <mergeCell ref="H3051:H3052"/>
    <mergeCell ref="I3051:I3052"/>
    <mergeCell ref="J3051:J3052"/>
    <mergeCell ref="I3047:I3048"/>
    <mergeCell ref="J3047:J3048"/>
    <mergeCell ref="K3047:K3048"/>
    <mergeCell ref="B3049:B3050"/>
    <mergeCell ref="C3049:C3050"/>
    <mergeCell ref="E3049:E3050"/>
    <mergeCell ref="F3049:F3050"/>
    <mergeCell ref="G3049:G3050"/>
    <mergeCell ref="H3049:H3050"/>
    <mergeCell ref="I3049:I3050"/>
    <mergeCell ref="B3047:B3048"/>
    <mergeCell ref="C3047:C3048"/>
    <mergeCell ref="E3047:E3048"/>
    <mergeCell ref="F3047:F3048"/>
    <mergeCell ref="G3047:G3048"/>
    <mergeCell ref="H3047:H3048"/>
    <mergeCell ref="K3043:K3044"/>
    <mergeCell ref="B3045:B3046"/>
    <mergeCell ref="C3045:C3046"/>
    <mergeCell ref="E3045:E3046"/>
    <mergeCell ref="F3045:F3046"/>
    <mergeCell ref="G3045:G3046"/>
    <mergeCell ref="H3045:H3046"/>
    <mergeCell ref="I3045:I3046"/>
    <mergeCell ref="J3045:J3046"/>
    <mergeCell ref="K3045:K3046"/>
    <mergeCell ref="J3041:J3042"/>
    <mergeCell ref="K3041:K3042"/>
    <mergeCell ref="B3043:B3044"/>
    <mergeCell ref="C3043:C3044"/>
    <mergeCell ref="E3043:E3044"/>
    <mergeCell ref="F3043:F3044"/>
    <mergeCell ref="G3043:G3044"/>
    <mergeCell ref="H3043:H3044"/>
    <mergeCell ref="I3043:I3044"/>
    <mergeCell ref="J3043:J3044"/>
    <mergeCell ref="I3039:I3040"/>
    <mergeCell ref="J3039:J3040"/>
    <mergeCell ref="K3039:K3040"/>
    <mergeCell ref="B3041:B3042"/>
    <mergeCell ref="C3041:C3042"/>
    <mergeCell ref="E3041:E3042"/>
    <mergeCell ref="F3041:F3042"/>
    <mergeCell ref="G3041:G3042"/>
    <mergeCell ref="H3041:H3042"/>
    <mergeCell ref="I3041:I3042"/>
    <mergeCell ref="B3039:B3040"/>
    <mergeCell ref="C3039:C3040"/>
    <mergeCell ref="E3039:E3040"/>
    <mergeCell ref="F3039:F3040"/>
    <mergeCell ref="G3039:G3040"/>
    <mergeCell ref="H3039:H3040"/>
    <mergeCell ref="K3035:K3036"/>
    <mergeCell ref="B3037:B3038"/>
    <mergeCell ref="C3037:C3038"/>
    <mergeCell ref="E3037:E3038"/>
    <mergeCell ref="F3037:F3038"/>
    <mergeCell ref="G3037:G3038"/>
    <mergeCell ref="H3037:H3038"/>
    <mergeCell ref="I3037:I3038"/>
    <mergeCell ref="J3037:J3038"/>
    <mergeCell ref="K3037:K3038"/>
    <mergeCell ref="J3033:J3034"/>
    <mergeCell ref="K3033:K3034"/>
    <mergeCell ref="B3035:B3036"/>
    <mergeCell ref="C3035:C3036"/>
    <mergeCell ref="E3035:E3036"/>
    <mergeCell ref="F3035:F3036"/>
    <mergeCell ref="G3035:G3036"/>
    <mergeCell ref="H3035:H3036"/>
    <mergeCell ref="I3035:I3036"/>
    <mergeCell ref="J3035:J3036"/>
    <mergeCell ref="I3031:I3032"/>
    <mergeCell ref="J3031:J3032"/>
    <mergeCell ref="K3031:K3032"/>
    <mergeCell ref="B3033:B3034"/>
    <mergeCell ref="C3033:C3034"/>
    <mergeCell ref="E3033:E3034"/>
    <mergeCell ref="F3033:F3034"/>
    <mergeCell ref="G3033:G3034"/>
    <mergeCell ref="H3033:H3034"/>
    <mergeCell ref="I3033:I3034"/>
    <mergeCell ref="B3031:B3032"/>
    <mergeCell ref="C3031:C3032"/>
    <mergeCell ref="E3031:E3032"/>
    <mergeCell ref="F3031:F3032"/>
    <mergeCell ref="G3031:G3032"/>
    <mergeCell ref="H3031:H3032"/>
    <mergeCell ref="K3027:K3028"/>
    <mergeCell ref="B3029:B3030"/>
    <mergeCell ref="C3029:C3030"/>
    <mergeCell ref="E3029:E3030"/>
    <mergeCell ref="F3029:F3030"/>
    <mergeCell ref="G3029:G3030"/>
    <mergeCell ref="H3029:H3030"/>
    <mergeCell ref="I3029:I3030"/>
    <mergeCell ref="J3029:J3030"/>
    <mergeCell ref="K3029:K3030"/>
    <mergeCell ref="J3025:J3026"/>
    <mergeCell ref="K3025:K3026"/>
    <mergeCell ref="B3027:B3028"/>
    <mergeCell ref="C3027:C3028"/>
    <mergeCell ref="E3027:E3028"/>
    <mergeCell ref="F3027:F3028"/>
    <mergeCell ref="G3027:G3028"/>
    <mergeCell ref="H3027:H3028"/>
    <mergeCell ref="I3027:I3028"/>
    <mergeCell ref="J3027:J3028"/>
    <mergeCell ref="I3023:I3024"/>
    <mergeCell ref="J3023:J3024"/>
    <mergeCell ref="K3023:K3024"/>
    <mergeCell ref="B3025:B3026"/>
    <mergeCell ref="C3025:C3026"/>
    <mergeCell ref="E3025:E3026"/>
    <mergeCell ref="F3025:F3026"/>
    <mergeCell ref="G3025:G3026"/>
    <mergeCell ref="H3025:H3026"/>
    <mergeCell ref="I3025:I3026"/>
    <mergeCell ref="B3023:B3024"/>
    <mergeCell ref="C3023:C3024"/>
    <mergeCell ref="E3023:E3024"/>
    <mergeCell ref="F3023:F3024"/>
    <mergeCell ref="G3023:G3024"/>
    <mergeCell ref="H3023:H3024"/>
    <mergeCell ref="K3019:K3020"/>
    <mergeCell ref="B3021:B3022"/>
    <mergeCell ref="C3021:C3022"/>
    <mergeCell ref="E3021:E3022"/>
    <mergeCell ref="F3021:F3022"/>
    <mergeCell ref="G3021:G3022"/>
    <mergeCell ref="H3021:H3022"/>
    <mergeCell ref="I3021:I3022"/>
    <mergeCell ref="J3021:J3022"/>
    <mergeCell ref="K3021:K3022"/>
    <mergeCell ref="J3017:J3018"/>
    <mergeCell ref="K3017:K3018"/>
    <mergeCell ref="B3019:B3020"/>
    <mergeCell ref="C3019:C3020"/>
    <mergeCell ref="E3019:E3020"/>
    <mergeCell ref="F3019:F3020"/>
    <mergeCell ref="G3019:G3020"/>
    <mergeCell ref="H3019:H3020"/>
    <mergeCell ref="I3019:I3020"/>
    <mergeCell ref="J3019:J3020"/>
    <mergeCell ref="I3015:I3016"/>
    <mergeCell ref="J3015:J3016"/>
    <mergeCell ref="K3015:K3016"/>
    <mergeCell ref="B3017:B3018"/>
    <mergeCell ref="C3017:C3018"/>
    <mergeCell ref="E3017:E3018"/>
    <mergeCell ref="F3017:F3018"/>
    <mergeCell ref="G3017:G3018"/>
    <mergeCell ref="H3017:H3018"/>
    <mergeCell ref="I3017:I3018"/>
    <mergeCell ref="B3015:B3016"/>
    <mergeCell ref="C3015:C3016"/>
    <mergeCell ref="E3015:E3016"/>
    <mergeCell ref="F3015:F3016"/>
    <mergeCell ref="G3015:G3016"/>
    <mergeCell ref="H3015:H3016"/>
    <mergeCell ref="K3011:K3012"/>
    <mergeCell ref="B3013:B3014"/>
    <mergeCell ref="C3013:C3014"/>
    <mergeCell ref="E3013:E3014"/>
    <mergeCell ref="F3013:F3014"/>
    <mergeCell ref="G3013:G3014"/>
    <mergeCell ref="H3013:H3014"/>
    <mergeCell ref="I3013:I3014"/>
    <mergeCell ref="J3013:J3014"/>
    <mergeCell ref="K3013:K3014"/>
    <mergeCell ref="J3009:J3010"/>
    <mergeCell ref="K3009:K3010"/>
    <mergeCell ref="B3011:B3012"/>
    <mergeCell ref="C3011:C3012"/>
    <mergeCell ref="E3011:E3012"/>
    <mergeCell ref="F3011:F3012"/>
    <mergeCell ref="G3011:G3012"/>
    <mergeCell ref="H3011:H3012"/>
    <mergeCell ref="I3011:I3012"/>
    <mergeCell ref="J3011:J3012"/>
    <mergeCell ref="I3007:I3008"/>
    <mergeCell ref="J3007:J3008"/>
    <mergeCell ref="K3007:K3008"/>
    <mergeCell ref="B3009:B3010"/>
    <mergeCell ref="C3009:C3010"/>
    <mergeCell ref="E3009:E3010"/>
    <mergeCell ref="F3009:F3010"/>
    <mergeCell ref="G3009:G3010"/>
    <mergeCell ref="H3009:H3010"/>
    <mergeCell ref="I3009:I3010"/>
    <mergeCell ref="B3007:B3008"/>
    <mergeCell ref="C3007:C3008"/>
    <mergeCell ref="E3007:E3008"/>
    <mergeCell ref="F3007:F3008"/>
    <mergeCell ref="G3007:G3008"/>
    <mergeCell ref="H3007:H3008"/>
    <mergeCell ref="K3003:K3004"/>
    <mergeCell ref="B3005:B3006"/>
    <mergeCell ref="C3005:C3006"/>
    <mergeCell ref="E3005:E3006"/>
    <mergeCell ref="F3005:F3006"/>
    <mergeCell ref="G3005:G3006"/>
    <mergeCell ref="H3005:H3006"/>
    <mergeCell ref="I3005:I3006"/>
    <mergeCell ref="J3005:J3006"/>
    <mergeCell ref="K3005:K3006"/>
    <mergeCell ref="J3001:J3002"/>
    <mergeCell ref="K3001:K3002"/>
    <mergeCell ref="B3003:B3004"/>
    <mergeCell ref="C3003:C3004"/>
    <mergeCell ref="E3003:E3004"/>
    <mergeCell ref="F3003:F3004"/>
    <mergeCell ref="G3003:G3004"/>
    <mergeCell ref="H3003:H3004"/>
    <mergeCell ref="I3003:I3004"/>
    <mergeCell ref="J3003:J3004"/>
    <mergeCell ref="I2999:I3000"/>
    <mergeCell ref="J2999:J3000"/>
    <mergeCell ref="K2999:K3000"/>
    <mergeCell ref="B3001:B3002"/>
    <mergeCell ref="C3001:C3002"/>
    <mergeCell ref="E3001:E3002"/>
    <mergeCell ref="F3001:F3002"/>
    <mergeCell ref="G3001:G3002"/>
    <mergeCell ref="H3001:H3002"/>
    <mergeCell ref="I3001:I3002"/>
    <mergeCell ref="B2999:B3000"/>
    <mergeCell ref="C2999:C3000"/>
    <mergeCell ref="E2999:E3000"/>
    <mergeCell ref="F2999:F3000"/>
    <mergeCell ref="G2999:G3000"/>
    <mergeCell ref="H2999:H3000"/>
    <mergeCell ref="K2995:K2996"/>
    <mergeCell ref="B2997:B2998"/>
    <mergeCell ref="C2997:C2998"/>
    <mergeCell ref="E2997:E2998"/>
    <mergeCell ref="F2997:F2998"/>
    <mergeCell ref="G2997:G2998"/>
    <mergeCell ref="H2997:H2998"/>
    <mergeCell ref="I2997:I2998"/>
    <mergeCell ref="J2997:J2998"/>
    <mergeCell ref="K2997:K2998"/>
    <mergeCell ref="J2993:J2994"/>
    <mergeCell ref="K2993:K2994"/>
    <mergeCell ref="B2995:B2996"/>
    <mergeCell ref="C2995:C2996"/>
    <mergeCell ref="E2995:E2996"/>
    <mergeCell ref="F2995:F2996"/>
    <mergeCell ref="G2995:G2996"/>
    <mergeCell ref="H2995:H2996"/>
    <mergeCell ref="I2995:I2996"/>
    <mergeCell ref="J2995:J2996"/>
    <mergeCell ref="I2991:I2992"/>
    <mergeCell ref="J2991:J2992"/>
    <mergeCell ref="K2991:K2992"/>
    <mergeCell ref="B2993:B2994"/>
    <mergeCell ref="C2993:C2994"/>
    <mergeCell ref="E2993:E2994"/>
    <mergeCell ref="F2993:F2994"/>
    <mergeCell ref="G2993:G2994"/>
    <mergeCell ref="H2993:H2994"/>
    <mergeCell ref="I2993:I2994"/>
    <mergeCell ref="B2991:B2992"/>
    <mergeCell ref="C2991:C2992"/>
    <mergeCell ref="E2991:E2992"/>
    <mergeCell ref="F2991:F2992"/>
    <mergeCell ref="G2991:G2992"/>
    <mergeCell ref="H2991:H2992"/>
    <mergeCell ref="K2987:K2988"/>
    <mergeCell ref="B2989:B2990"/>
    <mergeCell ref="C2989:C2990"/>
    <mergeCell ref="E2989:E2990"/>
    <mergeCell ref="F2989:F2990"/>
    <mergeCell ref="G2989:G2990"/>
    <mergeCell ref="H2989:H2990"/>
    <mergeCell ref="I2989:I2990"/>
    <mergeCell ref="J2989:J2990"/>
    <mergeCell ref="K2989:K2990"/>
    <mergeCell ref="J2985:J2986"/>
    <mergeCell ref="K2985:K2986"/>
    <mergeCell ref="B2987:B2988"/>
    <mergeCell ref="C2987:C2988"/>
    <mergeCell ref="E2987:E2988"/>
    <mergeCell ref="F2987:F2988"/>
    <mergeCell ref="G2987:G2988"/>
    <mergeCell ref="H2987:H2988"/>
    <mergeCell ref="I2987:I2988"/>
    <mergeCell ref="J2987:J2988"/>
    <mergeCell ref="I2983:I2984"/>
    <mergeCell ref="J2983:J2984"/>
    <mergeCell ref="K2983:K2984"/>
    <mergeCell ref="B2985:B2986"/>
    <mergeCell ref="C2985:C2986"/>
    <mergeCell ref="E2985:E2986"/>
    <mergeCell ref="F2985:F2986"/>
    <mergeCell ref="G2985:G2986"/>
    <mergeCell ref="H2985:H2986"/>
    <mergeCell ref="I2985:I2986"/>
    <mergeCell ref="B2983:B2984"/>
    <mergeCell ref="C2983:C2984"/>
    <mergeCell ref="E2983:E2984"/>
    <mergeCell ref="F2983:F2984"/>
    <mergeCell ref="G2983:G2984"/>
    <mergeCell ref="H2983:H2984"/>
    <mergeCell ref="K2979:K2980"/>
    <mergeCell ref="B2981:B2982"/>
    <mergeCell ref="C2981:C2982"/>
    <mergeCell ref="E2981:E2982"/>
    <mergeCell ref="F2981:F2982"/>
    <mergeCell ref="G2981:G2982"/>
    <mergeCell ref="H2981:H2982"/>
    <mergeCell ref="I2981:I2982"/>
    <mergeCell ref="J2981:J2982"/>
    <mergeCell ref="K2981:K2982"/>
    <mergeCell ref="J2977:J2978"/>
    <mergeCell ref="K2977:K2978"/>
    <mergeCell ref="B2979:B2980"/>
    <mergeCell ref="C2979:C2980"/>
    <mergeCell ref="E2979:E2980"/>
    <mergeCell ref="F2979:F2980"/>
    <mergeCell ref="G2979:G2980"/>
    <mergeCell ref="H2979:H2980"/>
    <mergeCell ref="I2979:I2980"/>
    <mergeCell ref="J2979:J2980"/>
    <mergeCell ref="I2975:I2976"/>
    <mergeCell ref="J2975:J2976"/>
    <mergeCell ref="K2975:K2976"/>
    <mergeCell ref="B2977:B2978"/>
    <mergeCell ref="C2977:C2978"/>
    <mergeCell ref="E2977:E2978"/>
    <mergeCell ref="F2977:F2978"/>
    <mergeCell ref="G2977:G2978"/>
    <mergeCell ref="H2977:H2978"/>
    <mergeCell ref="I2977:I2978"/>
    <mergeCell ref="B2975:B2976"/>
    <mergeCell ref="C2975:C2976"/>
    <mergeCell ref="E2975:E2976"/>
    <mergeCell ref="F2975:F2976"/>
    <mergeCell ref="G2975:G2976"/>
    <mergeCell ref="H2975:H2976"/>
    <mergeCell ref="K2971:K2972"/>
    <mergeCell ref="B2973:B2974"/>
    <mergeCell ref="C2973:C2974"/>
    <mergeCell ref="E2973:E2974"/>
    <mergeCell ref="F2973:F2974"/>
    <mergeCell ref="G2973:G2974"/>
    <mergeCell ref="H2973:H2974"/>
    <mergeCell ref="I2973:I2974"/>
    <mergeCell ref="J2973:J2974"/>
    <mergeCell ref="K2973:K2974"/>
    <mergeCell ref="J2969:J2970"/>
    <mergeCell ref="K2969:K2970"/>
    <mergeCell ref="B2971:B2972"/>
    <mergeCell ref="C2971:C2972"/>
    <mergeCell ref="E2971:E2972"/>
    <mergeCell ref="F2971:F2972"/>
    <mergeCell ref="G2971:G2972"/>
    <mergeCell ref="H2971:H2972"/>
    <mergeCell ref="I2971:I2972"/>
    <mergeCell ref="J2971:J2972"/>
    <mergeCell ref="I2967:I2968"/>
    <mergeCell ref="J2967:J2968"/>
    <mergeCell ref="K2967:K2968"/>
    <mergeCell ref="B2969:B2970"/>
    <mergeCell ref="C2969:C2970"/>
    <mergeCell ref="E2969:E2970"/>
    <mergeCell ref="F2969:F2970"/>
    <mergeCell ref="G2969:G2970"/>
    <mergeCell ref="H2969:H2970"/>
    <mergeCell ref="I2969:I2970"/>
    <mergeCell ref="B2967:B2968"/>
    <mergeCell ref="C2967:C2968"/>
    <mergeCell ref="E2967:E2968"/>
    <mergeCell ref="F2967:F2968"/>
    <mergeCell ref="G2967:G2968"/>
    <mergeCell ref="H2967:H2968"/>
    <mergeCell ref="K2963:K2964"/>
    <mergeCell ref="B2965:B2966"/>
    <mergeCell ref="C2965:C2966"/>
    <mergeCell ref="E2965:E2966"/>
    <mergeCell ref="F2965:F2966"/>
    <mergeCell ref="G2965:G2966"/>
    <mergeCell ref="H2965:H2966"/>
    <mergeCell ref="I2965:I2966"/>
    <mergeCell ref="J2965:J2966"/>
    <mergeCell ref="K2965:K2966"/>
    <mergeCell ref="J2961:J2962"/>
    <mergeCell ref="K2961:K2962"/>
    <mergeCell ref="B2963:B2964"/>
    <mergeCell ref="C2963:C2964"/>
    <mergeCell ref="E2963:E2964"/>
    <mergeCell ref="F2963:F2964"/>
    <mergeCell ref="G2963:G2964"/>
    <mergeCell ref="H2963:H2964"/>
    <mergeCell ref="I2963:I2964"/>
    <mergeCell ref="J2963:J2964"/>
    <mergeCell ref="I2959:I2960"/>
    <mergeCell ref="J2959:J2960"/>
    <mergeCell ref="K2959:K2960"/>
    <mergeCell ref="B2961:B2962"/>
    <mergeCell ref="C2961:C2962"/>
    <mergeCell ref="E2961:E2962"/>
    <mergeCell ref="F2961:F2962"/>
    <mergeCell ref="G2961:G2962"/>
    <mergeCell ref="H2961:H2962"/>
    <mergeCell ref="I2961:I2962"/>
    <mergeCell ref="B2959:B2960"/>
    <mergeCell ref="C2959:C2960"/>
    <mergeCell ref="E2959:E2960"/>
    <mergeCell ref="F2959:F2960"/>
    <mergeCell ref="G2959:G2960"/>
    <mergeCell ref="H2959:H2960"/>
    <mergeCell ref="K2955:K2956"/>
    <mergeCell ref="B2957:B2958"/>
    <mergeCell ref="C2957:C2958"/>
    <mergeCell ref="E2957:E2958"/>
    <mergeCell ref="F2957:F2958"/>
    <mergeCell ref="G2957:G2958"/>
    <mergeCell ref="H2957:H2958"/>
    <mergeCell ref="I2957:I2958"/>
    <mergeCell ref="J2957:J2958"/>
    <mergeCell ref="K2957:K2958"/>
    <mergeCell ref="J2953:J2954"/>
    <mergeCell ref="K2953:K2954"/>
    <mergeCell ref="B2955:B2956"/>
    <mergeCell ref="C2955:C2956"/>
    <mergeCell ref="E2955:E2956"/>
    <mergeCell ref="F2955:F2956"/>
    <mergeCell ref="G2955:G2956"/>
    <mergeCell ref="H2955:H2956"/>
    <mergeCell ref="I2955:I2956"/>
    <mergeCell ref="J2955:J2956"/>
    <mergeCell ref="I2951:I2952"/>
    <mergeCell ref="J2951:J2952"/>
    <mergeCell ref="K2951:K2952"/>
    <mergeCell ref="B2953:B2954"/>
    <mergeCell ref="C2953:C2954"/>
    <mergeCell ref="E2953:E2954"/>
    <mergeCell ref="F2953:F2954"/>
    <mergeCell ref="G2953:G2954"/>
    <mergeCell ref="H2953:H2954"/>
    <mergeCell ref="I2953:I2954"/>
    <mergeCell ref="B2951:B2952"/>
    <mergeCell ref="C2951:C2952"/>
    <mergeCell ref="E2951:E2952"/>
    <mergeCell ref="F2951:F2952"/>
    <mergeCell ref="G2951:G2952"/>
    <mergeCell ref="H2951:H2952"/>
    <mergeCell ref="K2947:K2948"/>
    <mergeCell ref="B2949:B2950"/>
    <mergeCell ref="C2949:C2950"/>
    <mergeCell ref="E2949:E2950"/>
    <mergeCell ref="F2949:F2950"/>
    <mergeCell ref="G2949:G2950"/>
    <mergeCell ref="H2949:H2950"/>
    <mergeCell ref="I2949:I2950"/>
    <mergeCell ref="J2949:J2950"/>
    <mergeCell ref="K2949:K2950"/>
    <mergeCell ref="J2945:J2946"/>
    <mergeCell ref="K2945:K2946"/>
    <mergeCell ref="B2947:B2948"/>
    <mergeCell ref="C2947:C2948"/>
    <mergeCell ref="E2947:E2948"/>
    <mergeCell ref="F2947:F2948"/>
    <mergeCell ref="G2947:G2948"/>
    <mergeCell ref="H2947:H2948"/>
    <mergeCell ref="I2947:I2948"/>
    <mergeCell ref="J2947:J2948"/>
    <mergeCell ref="I2943:I2944"/>
    <mergeCell ref="J2943:J2944"/>
    <mergeCell ref="K2943:K2944"/>
    <mergeCell ref="B2945:B2946"/>
    <mergeCell ref="C2945:C2946"/>
    <mergeCell ref="E2945:E2946"/>
    <mergeCell ref="F2945:F2946"/>
    <mergeCell ref="G2945:G2946"/>
    <mergeCell ref="H2945:H2946"/>
    <mergeCell ref="I2945:I2946"/>
    <mergeCell ref="B2943:B2944"/>
    <mergeCell ref="C2943:C2944"/>
    <mergeCell ref="E2943:E2944"/>
    <mergeCell ref="F2943:F2944"/>
    <mergeCell ref="G2943:G2944"/>
    <mergeCell ref="H2943:H2944"/>
    <mergeCell ref="K2939:K2940"/>
    <mergeCell ref="B2941:B2942"/>
    <mergeCell ref="C2941:C2942"/>
    <mergeCell ref="E2941:E2942"/>
    <mergeCell ref="F2941:F2942"/>
    <mergeCell ref="G2941:G2942"/>
    <mergeCell ref="H2941:H2942"/>
    <mergeCell ref="I2941:I2942"/>
    <mergeCell ref="J2941:J2942"/>
    <mergeCell ref="K2941:K2942"/>
    <mergeCell ref="J2937:J2938"/>
    <mergeCell ref="K2937:K2938"/>
    <mergeCell ref="B2939:B2940"/>
    <mergeCell ref="C2939:C2940"/>
    <mergeCell ref="E2939:E2940"/>
    <mergeCell ref="F2939:F2940"/>
    <mergeCell ref="G2939:G2940"/>
    <mergeCell ref="H2939:H2940"/>
    <mergeCell ref="I2939:I2940"/>
    <mergeCell ref="J2939:J2940"/>
    <mergeCell ref="I2935:I2936"/>
    <mergeCell ref="J2935:J2936"/>
    <mergeCell ref="K2935:K2936"/>
    <mergeCell ref="B2937:B2938"/>
    <mergeCell ref="C2937:C2938"/>
    <mergeCell ref="E2937:E2938"/>
    <mergeCell ref="F2937:F2938"/>
    <mergeCell ref="G2937:G2938"/>
    <mergeCell ref="H2937:H2938"/>
    <mergeCell ref="I2937:I2938"/>
    <mergeCell ref="B2935:B2936"/>
    <mergeCell ref="C2935:C2936"/>
    <mergeCell ref="E2935:E2936"/>
    <mergeCell ref="F2935:F2936"/>
    <mergeCell ref="G2935:G2936"/>
    <mergeCell ref="H2935:H2936"/>
    <mergeCell ref="K2931:K2932"/>
    <mergeCell ref="B2933:B2934"/>
    <mergeCell ref="C2933:C2934"/>
    <mergeCell ref="E2933:E2934"/>
    <mergeCell ref="F2933:F2934"/>
    <mergeCell ref="G2933:G2934"/>
    <mergeCell ref="H2933:H2934"/>
    <mergeCell ref="I2933:I2934"/>
    <mergeCell ref="J2933:J2934"/>
    <mergeCell ref="K2933:K2934"/>
    <mergeCell ref="J2929:J2930"/>
    <mergeCell ref="K2929:K2930"/>
    <mergeCell ref="B2931:B2932"/>
    <mergeCell ref="C2931:C2932"/>
    <mergeCell ref="E2931:E2932"/>
    <mergeCell ref="F2931:F2932"/>
    <mergeCell ref="G2931:G2932"/>
    <mergeCell ref="H2931:H2932"/>
    <mergeCell ref="I2931:I2932"/>
    <mergeCell ref="J2931:J2932"/>
    <mergeCell ref="I2927:I2928"/>
    <mergeCell ref="J2927:J2928"/>
    <mergeCell ref="K2927:K2928"/>
    <mergeCell ref="B2929:B2930"/>
    <mergeCell ref="C2929:C2930"/>
    <mergeCell ref="E2929:E2930"/>
    <mergeCell ref="F2929:F2930"/>
    <mergeCell ref="G2929:G2930"/>
    <mergeCell ref="H2929:H2930"/>
    <mergeCell ref="I2929:I2930"/>
    <mergeCell ref="B2927:B2928"/>
    <mergeCell ref="C2927:C2928"/>
    <mergeCell ref="E2927:E2928"/>
    <mergeCell ref="F2927:F2928"/>
    <mergeCell ref="G2927:G2928"/>
    <mergeCell ref="H2927:H2928"/>
    <mergeCell ref="K2923:K2924"/>
    <mergeCell ref="B2925:B2926"/>
    <mergeCell ref="C2925:C2926"/>
    <mergeCell ref="E2925:E2926"/>
    <mergeCell ref="F2925:F2926"/>
    <mergeCell ref="G2925:G2926"/>
    <mergeCell ref="H2925:H2926"/>
    <mergeCell ref="I2925:I2926"/>
    <mergeCell ref="J2925:J2926"/>
    <mergeCell ref="K2925:K2926"/>
    <mergeCell ref="J2921:J2922"/>
    <mergeCell ref="K2921:K2922"/>
    <mergeCell ref="B2923:B2924"/>
    <mergeCell ref="C2923:C2924"/>
    <mergeCell ref="E2923:E2924"/>
    <mergeCell ref="F2923:F2924"/>
    <mergeCell ref="G2923:G2924"/>
    <mergeCell ref="H2923:H2924"/>
    <mergeCell ref="I2923:I2924"/>
    <mergeCell ref="J2923:J2924"/>
    <mergeCell ref="I2919:I2920"/>
    <mergeCell ref="J2919:J2920"/>
    <mergeCell ref="K2919:K2920"/>
    <mergeCell ref="B2921:B2922"/>
    <mergeCell ref="C2921:C2922"/>
    <mergeCell ref="E2921:E2922"/>
    <mergeCell ref="F2921:F2922"/>
    <mergeCell ref="G2921:G2922"/>
    <mergeCell ref="H2921:H2922"/>
    <mergeCell ref="I2921:I2922"/>
    <mergeCell ref="B2919:B2920"/>
    <mergeCell ref="C2919:C2920"/>
    <mergeCell ref="E2919:E2920"/>
    <mergeCell ref="F2919:F2920"/>
    <mergeCell ref="G2919:G2920"/>
    <mergeCell ref="H2919:H2920"/>
    <mergeCell ref="K2915:K2916"/>
    <mergeCell ref="B2917:B2918"/>
    <mergeCell ref="C2917:C2918"/>
    <mergeCell ref="E2917:E2918"/>
    <mergeCell ref="F2917:F2918"/>
    <mergeCell ref="G2917:G2918"/>
    <mergeCell ref="H2917:H2918"/>
    <mergeCell ref="I2917:I2918"/>
    <mergeCell ref="J2917:J2918"/>
    <mergeCell ref="K2917:K2918"/>
    <mergeCell ref="J2913:J2914"/>
    <mergeCell ref="K2913:K2914"/>
    <mergeCell ref="B2915:B2916"/>
    <mergeCell ref="C2915:C2916"/>
    <mergeCell ref="E2915:E2916"/>
    <mergeCell ref="F2915:F2916"/>
    <mergeCell ref="G2915:G2916"/>
    <mergeCell ref="H2915:H2916"/>
    <mergeCell ref="I2915:I2916"/>
    <mergeCell ref="J2915:J2916"/>
    <mergeCell ref="I2911:I2912"/>
    <mergeCell ref="J2911:J2912"/>
    <mergeCell ref="K2911:K2912"/>
    <mergeCell ref="B2913:B2914"/>
    <mergeCell ref="C2913:C2914"/>
    <mergeCell ref="E2913:E2914"/>
    <mergeCell ref="F2913:F2914"/>
    <mergeCell ref="G2913:G2914"/>
    <mergeCell ref="H2913:H2914"/>
    <mergeCell ref="I2913:I2914"/>
    <mergeCell ref="B2911:B2912"/>
    <mergeCell ref="C2911:C2912"/>
    <mergeCell ref="E2911:E2912"/>
    <mergeCell ref="F2911:F2912"/>
    <mergeCell ref="G2911:G2912"/>
    <mergeCell ref="H2911:H2912"/>
    <mergeCell ref="K2907:K2908"/>
    <mergeCell ref="B2909:B2910"/>
    <mergeCell ref="C2909:C2910"/>
    <mergeCell ref="E2909:E2910"/>
    <mergeCell ref="F2909:F2910"/>
    <mergeCell ref="G2909:G2910"/>
    <mergeCell ref="H2909:H2910"/>
    <mergeCell ref="I2909:I2910"/>
    <mergeCell ref="J2909:J2910"/>
    <mergeCell ref="K2909:K2910"/>
    <mergeCell ref="J2905:J2906"/>
    <mergeCell ref="K2905:K2906"/>
    <mergeCell ref="B2907:B2908"/>
    <mergeCell ref="C2907:C2908"/>
    <mergeCell ref="E2907:E2908"/>
    <mergeCell ref="F2907:F2908"/>
    <mergeCell ref="G2907:G2908"/>
    <mergeCell ref="H2907:H2908"/>
    <mergeCell ref="I2907:I2908"/>
    <mergeCell ref="J2907:J2908"/>
    <mergeCell ref="I2903:I2904"/>
    <mergeCell ref="J2903:J2904"/>
    <mergeCell ref="K2903:K2904"/>
    <mergeCell ref="B2905:B2906"/>
    <mergeCell ref="C2905:C2906"/>
    <mergeCell ref="E2905:E2906"/>
    <mergeCell ref="F2905:F2906"/>
    <mergeCell ref="G2905:G2906"/>
    <mergeCell ref="H2905:H2906"/>
    <mergeCell ref="I2905:I2906"/>
    <mergeCell ref="B2903:B2904"/>
    <mergeCell ref="C2903:C2904"/>
    <mergeCell ref="E2903:E2904"/>
    <mergeCell ref="F2903:F2904"/>
    <mergeCell ref="G2903:G2904"/>
    <mergeCell ref="H2903:H2904"/>
    <mergeCell ref="K2899:K2900"/>
    <mergeCell ref="B2901:B2902"/>
    <mergeCell ref="C2901:C2902"/>
    <mergeCell ref="E2901:E2902"/>
    <mergeCell ref="F2901:F2902"/>
    <mergeCell ref="G2901:G2902"/>
    <mergeCell ref="H2901:H2902"/>
    <mergeCell ref="I2901:I2902"/>
    <mergeCell ref="J2901:J2902"/>
    <mergeCell ref="K2901:K2902"/>
    <mergeCell ref="J2897:J2898"/>
    <mergeCell ref="K2897:K2898"/>
    <mergeCell ref="B2899:B2900"/>
    <mergeCell ref="C2899:C2900"/>
    <mergeCell ref="E2899:E2900"/>
    <mergeCell ref="F2899:F2900"/>
    <mergeCell ref="G2899:G2900"/>
    <mergeCell ref="H2899:H2900"/>
    <mergeCell ref="I2899:I2900"/>
    <mergeCell ref="J2899:J2900"/>
    <mergeCell ref="I2895:I2896"/>
    <mergeCell ref="J2895:J2896"/>
    <mergeCell ref="K2895:K2896"/>
    <mergeCell ref="B2897:B2898"/>
    <mergeCell ref="C2897:C2898"/>
    <mergeCell ref="E2897:E2898"/>
    <mergeCell ref="F2897:F2898"/>
    <mergeCell ref="G2897:G2898"/>
    <mergeCell ref="H2897:H2898"/>
    <mergeCell ref="I2897:I2898"/>
    <mergeCell ref="B2895:B2896"/>
    <mergeCell ref="C2895:C2896"/>
    <mergeCell ref="E2895:E2896"/>
    <mergeCell ref="F2895:F2896"/>
    <mergeCell ref="G2895:G2896"/>
    <mergeCell ref="H2895:H2896"/>
    <mergeCell ref="K2891:K2892"/>
    <mergeCell ref="B2893:B2894"/>
    <mergeCell ref="C2893:C2894"/>
    <mergeCell ref="E2893:E2894"/>
    <mergeCell ref="F2893:F2894"/>
    <mergeCell ref="G2893:G2894"/>
    <mergeCell ref="H2893:H2894"/>
    <mergeCell ref="I2893:I2894"/>
    <mergeCell ref="J2893:J2894"/>
    <mergeCell ref="K2893:K2894"/>
    <mergeCell ref="J2889:J2890"/>
    <mergeCell ref="K2889:K2890"/>
    <mergeCell ref="B2891:B2892"/>
    <mergeCell ref="C2891:C2892"/>
    <mergeCell ref="E2891:E2892"/>
    <mergeCell ref="F2891:F2892"/>
    <mergeCell ref="G2891:G2892"/>
    <mergeCell ref="H2891:H2892"/>
    <mergeCell ref="I2891:I2892"/>
    <mergeCell ref="J2891:J2892"/>
    <mergeCell ref="I2887:I2888"/>
    <mergeCell ref="J2887:J2888"/>
    <mergeCell ref="K2887:K2888"/>
    <mergeCell ref="B2889:B2890"/>
    <mergeCell ref="C2889:C2890"/>
    <mergeCell ref="E2889:E2890"/>
    <mergeCell ref="F2889:F2890"/>
    <mergeCell ref="G2889:G2890"/>
    <mergeCell ref="H2889:H2890"/>
    <mergeCell ref="I2889:I2890"/>
    <mergeCell ref="B2887:B2888"/>
    <mergeCell ref="C2887:C2888"/>
    <mergeCell ref="E2887:E2888"/>
    <mergeCell ref="F2887:F2888"/>
    <mergeCell ref="G2887:G2888"/>
    <mergeCell ref="H2887:H2888"/>
    <mergeCell ref="K2883:K2884"/>
    <mergeCell ref="B2885:B2886"/>
    <mergeCell ref="C2885:C2886"/>
    <mergeCell ref="E2885:E2886"/>
    <mergeCell ref="F2885:F2886"/>
    <mergeCell ref="G2885:G2886"/>
    <mergeCell ref="H2885:H2886"/>
    <mergeCell ref="I2885:I2886"/>
    <mergeCell ref="J2885:J2886"/>
    <mergeCell ref="K2885:K2886"/>
    <mergeCell ref="J2881:J2882"/>
    <mergeCell ref="K2881:K2882"/>
    <mergeCell ref="B2883:B2884"/>
    <mergeCell ref="C2883:C2884"/>
    <mergeCell ref="E2883:E2884"/>
    <mergeCell ref="F2883:F2884"/>
    <mergeCell ref="G2883:G2884"/>
    <mergeCell ref="H2883:H2884"/>
    <mergeCell ref="I2883:I2884"/>
    <mergeCell ref="J2883:J2884"/>
    <mergeCell ref="I2879:I2880"/>
    <mergeCell ref="J2879:J2880"/>
    <mergeCell ref="K2879:K2880"/>
    <mergeCell ref="B2881:B2882"/>
    <mergeCell ref="C2881:C2882"/>
    <mergeCell ref="E2881:E2882"/>
    <mergeCell ref="F2881:F2882"/>
    <mergeCell ref="G2881:G2882"/>
    <mergeCell ref="H2881:H2882"/>
    <mergeCell ref="I2881:I2882"/>
    <mergeCell ref="B2879:B2880"/>
    <mergeCell ref="C2879:C2880"/>
    <mergeCell ref="E2879:E2880"/>
    <mergeCell ref="F2879:F2880"/>
    <mergeCell ref="G2879:G2880"/>
    <mergeCell ref="H2879:H2880"/>
    <mergeCell ref="K2875:K2876"/>
    <mergeCell ref="B2877:B2878"/>
    <mergeCell ref="C2877:C2878"/>
    <mergeCell ref="E2877:E2878"/>
    <mergeCell ref="F2877:F2878"/>
    <mergeCell ref="G2877:G2878"/>
    <mergeCell ref="H2877:H2878"/>
    <mergeCell ref="I2877:I2878"/>
    <mergeCell ref="J2877:J2878"/>
    <mergeCell ref="K2877:K2878"/>
    <mergeCell ref="J2873:J2874"/>
    <mergeCell ref="K2873:K2874"/>
    <mergeCell ref="B2875:B2876"/>
    <mergeCell ref="C2875:C2876"/>
    <mergeCell ref="E2875:E2876"/>
    <mergeCell ref="F2875:F2876"/>
    <mergeCell ref="G2875:G2876"/>
    <mergeCell ref="H2875:H2876"/>
    <mergeCell ref="I2875:I2876"/>
    <mergeCell ref="J2875:J2876"/>
    <mergeCell ref="I2871:I2872"/>
    <mergeCell ref="J2871:J2872"/>
    <mergeCell ref="K2871:K2872"/>
    <mergeCell ref="B2873:B2874"/>
    <mergeCell ref="C2873:C2874"/>
    <mergeCell ref="E2873:E2874"/>
    <mergeCell ref="F2873:F2874"/>
    <mergeCell ref="G2873:G2874"/>
    <mergeCell ref="H2873:H2874"/>
    <mergeCell ref="I2873:I2874"/>
    <mergeCell ref="B2871:B2872"/>
    <mergeCell ref="C2871:C2872"/>
    <mergeCell ref="E2871:E2872"/>
    <mergeCell ref="F2871:F2872"/>
    <mergeCell ref="G2871:G2872"/>
    <mergeCell ref="H2871:H2872"/>
    <mergeCell ref="K2867:K2868"/>
    <mergeCell ref="B2869:B2870"/>
    <mergeCell ref="C2869:C2870"/>
    <mergeCell ref="E2869:E2870"/>
    <mergeCell ref="F2869:F2870"/>
    <mergeCell ref="G2869:G2870"/>
    <mergeCell ref="H2869:H2870"/>
    <mergeCell ref="I2869:I2870"/>
    <mergeCell ref="J2869:J2870"/>
    <mergeCell ref="K2869:K2870"/>
    <mergeCell ref="J2865:J2866"/>
    <mergeCell ref="K2865:K2866"/>
    <mergeCell ref="B2867:B2868"/>
    <mergeCell ref="C2867:C2868"/>
    <mergeCell ref="E2867:E2868"/>
    <mergeCell ref="F2867:F2868"/>
    <mergeCell ref="G2867:G2868"/>
    <mergeCell ref="H2867:H2868"/>
    <mergeCell ref="I2867:I2868"/>
    <mergeCell ref="J2867:J2868"/>
    <mergeCell ref="I2863:I2864"/>
    <mergeCell ref="J2863:J2864"/>
    <mergeCell ref="K2863:K2864"/>
    <mergeCell ref="B2865:B2866"/>
    <mergeCell ref="C2865:C2866"/>
    <mergeCell ref="E2865:E2866"/>
    <mergeCell ref="F2865:F2866"/>
    <mergeCell ref="G2865:G2866"/>
    <mergeCell ref="H2865:H2866"/>
    <mergeCell ref="I2865:I2866"/>
    <mergeCell ref="B2863:B2864"/>
    <mergeCell ref="C2863:C2864"/>
    <mergeCell ref="E2863:E2864"/>
    <mergeCell ref="F2863:F2864"/>
    <mergeCell ref="G2863:G2864"/>
    <mergeCell ref="H2863:H2864"/>
    <mergeCell ref="K2859:K2860"/>
    <mergeCell ref="B2861:B2862"/>
    <mergeCell ref="C2861:C2862"/>
    <mergeCell ref="E2861:E2862"/>
    <mergeCell ref="F2861:F2862"/>
    <mergeCell ref="G2861:G2862"/>
    <mergeCell ref="H2861:H2862"/>
    <mergeCell ref="I2861:I2862"/>
    <mergeCell ref="J2861:J2862"/>
    <mergeCell ref="K2861:K2862"/>
    <mergeCell ref="J2857:J2858"/>
    <mergeCell ref="K2857:K2858"/>
    <mergeCell ref="B2859:B2860"/>
    <mergeCell ref="C2859:C2860"/>
    <mergeCell ref="E2859:E2860"/>
    <mergeCell ref="F2859:F2860"/>
    <mergeCell ref="G2859:G2860"/>
    <mergeCell ref="H2859:H2860"/>
    <mergeCell ref="I2859:I2860"/>
    <mergeCell ref="J2859:J2860"/>
    <mergeCell ref="I2855:I2856"/>
    <mergeCell ref="J2855:J2856"/>
    <mergeCell ref="K2855:K2856"/>
    <mergeCell ref="B2857:B2858"/>
    <mergeCell ref="C2857:C2858"/>
    <mergeCell ref="E2857:E2858"/>
    <mergeCell ref="F2857:F2858"/>
    <mergeCell ref="G2857:G2858"/>
    <mergeCell ref="H2857:H2858"/>
    <mergeCell ref="I2857:I2858"/>
    <mergeCell ref="B2855:B2856"/>
    <mergeCell ref="C2855:C2856"/>
    <mergeCell ref="E2855:E2856"/>
    <mergeCell ref="F2855:F2856"/>
    <mergeCell ref="G2855:G2856"/>
    <mergeCell ref="H2855:H2856"/>
    <mergeCell ref="K2851:K2852"/>
    <mergeCell ref="B2853:B2854"/>
    <mergeCell ref="C2853:C2854"/>
    <mergeCell ref="E2853:E2854"/>
    <mergeCell ref="F2853:F2854"/>
    <mergeCell ref="G2853:G2854"/>
    <mergeCell ref="H2853:H2854"/>
    <mergeCell ref="I2853:I2854"/>
    <mergeCell ref="J2853:J2854"/>
    <mergeCell ref="K2853:K2854"/>
    <mergeCell ref="J2849:J2850"/>
    <mergeCell ref="K2849:K2850"/>
    <mergeCell ref="B2851:B2852"/>
    <mergeCell ref="C2851:C2852"/>
    <mergeCell ref="E2851:E2852"/>
    <mergeCell ref="F2851:F2852"/>
    <mergeCell ref="G2851:G2852"/>
    <mergeCell ref="H2851:H2852"/>
    <mergeCell ref="I2851:I2852"/>
    <mergeCell ref="J2851:J2852"/>
    <mergeCell ref="I2847:I2848"/>
    <mergeCell ref="J2847:J2848"/>
    <mergeCell ref="K2847:K2848"/>
    <mergeCell ref="B2849:B2850"/>
    <mergeCell ref="C2849:C2850"/>
    <mergeCell ref="E2849:E2850"/>
    <mergeCell ref="F2849:F2850"/>
    <mergeCell ref="G2849:G2850"/>
    <mergeCell ref="H2849:H2850"/>
    <mergeCell ref="I2849:I2850"/>
    <mergeCell ref="B2847:B2848"/>
    <mergeCell ref="C2847:C2848"/>
    <mergeCell ref="E2847:E2848"/>
    <mergeCell ref="F2847:F2848"/>
    <mergeCell ref="G2847:G2848"/>
    <mergeCell ref="H2847:H2848"/>
    <mergeCell ref="K2843:K2844"/>
    <mergeCell ref="B2845:B2846"/>
    <mergeCell ref="C2845:C2846"/>
    <mergeCell ref="E2845:E2846"/>
    <mergeCell ref="F2845:F2846"/>
    <mergeCell ref="G2845:G2846"/>
    <mergeCell ref="H2845:H2846"/>
    <mergeCell ref="I2845:I2846"/>
    <mergeCell ref="J2845:J2846"/>
    <mergeCell ref="K2845:K2846"/>
    <mergeCell ref="J2841:J2842"/>
    <mergeCell ref="K2841:K2842"/>
    <mergeCell ref="B2843:B2844"/>
    <mergeCell ref="C2843:C2844"/>
    <mergeCell ref="E2843:E2844"/>
    <mergeCell ref="F2843:F2844"/>
    <mergeCell ref="G2843:G2844"/>
    <mergeCell ref="H2843:H2844"/>
    <mergeCell ref="I2843:I2844"/>
    <mergeCell ref="J2843:J2844"/>
    <mergeCell ref="I2839:I2840"/>
    <mergeCell ref="J2839:J2840"/>
    <mergeCell ref="K2839:K2840"/>
    <mergeCell ref="B2841:B2842"/>
    <mergeCell ref="C2841:C2842"/>
    <mergeCell ref="E2841:E2842"/>
    <mergeCell ref="F2841:F2842"/>
    <mergeCell ref="G2841:G2842"/>
    <mergeCell ref="H2841:H2842"/>
    <mergeCell ref="I2841:I2842"/>
    <mergeCell ref="B2839:B2840"/>
    <mergeCell ref="C2839:C2840"/>
    <mergeCell ref="E2839:E2840"/>
    <mergeCell ref="F2839:F2840"/>
    <mergeCell ref="G2839:G2840"/>
    <mergeCell ref="H2839:H2840"/>
    <mergeCell ref="K2835:K2836"/>
    <mergeCell ref="B2837:B2838"/>
    <mergeCell ref="C2837:C2838"/>
    <mergeCell ref="E2837:E2838"/>
    <mergeCell ref="F2837:F2838"/>
    <mergeCell ref="G2837:G2838"/>
    <mergeCell ref="H2837:H2838"/>
    <mergeCell ref="I2837:I2838"/>
    <mergeCell ref="J2837:J2838"/>
    <mergeCell ref="K2837:K2838"/>
    <mergeCell ref="J2833:J2834"/>
    <mergeCell ref="K2833:K2834"/>
    <mergeCell ref="B2835:B2836"/>
    <mergeCell ref="C2835:C2836"/>
    <mergeCell ref="E2835:E2836"/>
    <mergeCell ref="F2835:F2836"/>
    <mergeCell ref="G2835:G2836"/>
    <mergeCell ref="H2835:H2836"/>
    <mergeCell ref="I2835:I2836"/>
    <mergeCell ref="J2835:J2836"/>
    <mergeCell ref="I2831:I2832"/>
    <mergeCell ref="J2831:J2832"/>
    <mergeCell ref="K2831:K2832"/>
    <mergeCell ref="B2833:B2834"/>
    <mergeCell ref="C2833:C2834"/>
    <mergeCell ref="E2833:E2834"/>
    <mergeCell ref="F2833:F2834"/>
    <mergeCell ref="G2833:G2834"/>
    <mergeCell ref="H2833:H2834"/>
    <mergeCell ref="I2833:I2834"/>
    <mergeCell ref="B2831:B2832"/>
    <mergeCell ref="C2831:C2832"/>
    <mergeCell ref="E2831:E2832"/>
    <mergeCell ref="F2831:F2832"/>
    <mergeCell ref="G2831:G2832"/>
    <mergeCell ref="H2831:H2832"/>
    <mergeCell ref="K2827:K2828"/>
    <mergeCell ref="B2829:B2830"/>
    <mergeCell ref="C2829:C2830"/>
    <mergeCell ref="E2829:E2830"/>
    <mergeCell ref="F2829:F2830"/>
    <mergeCell ref="G2829:G2830"/>
    <mergeCell ref="H2829:H2830"/>
    <mergeCell ref="I2829:I2830"/>
    <mergeCell ref="J2829:J2830"/>
    <mergeCell ref="K2829:K2830"/>
    <mergeCell ref="J2825:J2826"/>
    <mergeCell ref="K2825:K2826"/>
    <mergeCell ref="B2827:B2828"/>
    <mergeCell ref="C2827:C2828"/>
    <mergeCell ref="E2827:E2828"/>
    <mergeCell ref="F2827:F2828"/>
    <mergeCell ref="G2827:G2828"/>
    <mergeCell ref="H2827:H2828"/>
    <mergeCell ref="I2827:I2828"/>
    <mergeCell ref="J2827:J2828"/>
    <mergeCell ref="I2823:I2824"/>
    <mergeCell ref="J2823:J2824"/>
    <mergeCell ref="K2823:K2824"/>
    <mergeCell ref="B2825:B2826"/>
    <mergeCell ref="C2825:C2826"/>
    <mergeCell ref="E2825:E2826"/>
    <mergeCell ref="F2825:F2826"/>
    <mergeCell ref="G2825:G2826"/>
    <mergeCell ref="H2825:H2826"/>
    <mergeCell ref="I2825:I2826"/>
    <mergeCell ref="B2823:B2824"/>
    <mergeCell ref="C2823:C2824"/>
    <mergeCell ref="E2823:E2824"/>
    <mergeCell ref="F2823:F2824"/>
    <mergeCell ref="G2823:G2824"/>
    <mergeCell ref="H2823:H2824"/>
    <mergeCell ref="K2819:K2820"/>
    <mergeCell ref="B2821:B2822"/>
    <mergeCell ref="C2821:C2822"/>
    <mergeCell ref="E2821:E2822"/>
    <mergeCell ref="F2821:F2822"/>
    <mergeCell ref="G2821:G2822"/>
    <mergeCell ref="H2821:H2822"/>
    <mergeCell ref="I2821:I2822"/>
    <mergeCell ref="J2821:J2822"/>
    <mergeCell ref="K2821:K2822"/>
    <mergeCell ref="J2817:J2818"/>
    <mergeCell ref="K2817:K2818"/>
    <mergeCell ref="B2819:B2820"/>
    <mergeCell ref="C2819:C2820"/>
    <mergeCell ref="E2819:E2820"/>
    <mergeCell ref="F2819:F2820"/>
    <mergeCell ref="G2819:G2820"/>
    <mergeCell ref="H2819:H2820"/>
    <mergeCell ref="I2819:I2820"/>
    <mergeCell ref="J2819:J2820"/>
    <mergeCell ref="I2815:I2816"/>
    <mergeCell ref="J2815:J2816"/>
    <mergeCell ref="K2815:K2816"/>
    <mergeCell ref="B2817:B2818"/>
    <mergeCell ref="C2817:C2818"/>
    <mergeCell ref="E2817:E2818"/>
    <mergeCell ref="F2817:F2818"/>
    <mergeCell ref="G2817:G2818"/>
    <mergeCell ref="H2817:H2818"/>
    <mergeCell ref="I2817:I2818"/>
    <mergeCell ref="B2815:B2816"/>
    <mergeCell ref="C2815:C2816"/>
    <mergeCell ref="E2815:E2816"/>
    <mergeCell ref="F2815:F2816"/>
    <mergeCell ref="G2815:G2816"/>
    <mergeCell ref="H2815:H2816"/>
    <mergeCell ref="K2811:K2812"/>
    <mergeCell ref="B2813:B2814"/>
    <mergeCell ref="C2813:C2814"/>
    <mergeCell ref="E2813:E2814"/>
    <mergeCell ref="F2813:F2814"/>
    <mergeCell ref="G2813:G2814"/>
    <mergeCell ref="H2813:H2814"/>
    <mergeCell ref="I2813:I2814"/>
    <mergeCell ref="J2813:J2814"/>
    <mergeCell ref="K2813:K2814"/>
    <mergeCell ref="J2809:J2810"/>
    <mergeCell ref="K2809:K2810"/>
    <mergeCell ref="B2811:B2812"/>
    <mergeCell ref="C2811:C2812"/>
    <mergeCell ref="E2811:E2812"/>
    <mergeCell ref="F2811:F2812"/>
    <mergeCell ref="G2811:G2812"/>
    <mergeCell ref="H2811:H2812"/>
    <mergeCell ref="I2811:I2812"/>
    <mergeCell ref="J2811:J2812"/>
    <mergeCell ref="I2807:I2808"/>
    <mergeCell ref="J2807:J2808"/>
    <mergeCell ref="K2807:K2808"/>
    <mergeCell ref="B2809:B2810"/>
    <mergeCell ref="C2809:C2810"/>
    <mergeCell ref="E2809:E2810"/>
    <mergeCell ref="F2809:F2810"/>
    <mergeCell ref="G2809:G2810"/>
    <mergeCell ref="H2809:H2810"/>
    <mergeCell ref="I2809:I2810"/>
    <mergeCell ref="B2807:B2808"/>
    <mergeCell ref="C2807:C2808"/>
    <mergeCell ref="E2807:E2808"/>
    <mergeCell ref="F2807:F2808"/>
    <mergeCell ref="G2807:G2808"/>
    <mergeCell ref="H2807:H2808"/>
    <mergeCell ref="K2803:K2804"/>
    <mergeCell ref="B2805:B2806"/>
    <mergeCell ref="C2805:C2806"/>
    <mergeCell ref="E2805:E2806"/>
    <mergeCell ref="F2805:F2806"/>
    <mergeCell ref="G2805:G2806"/>
    <mergeCell ref="H2805:H2806"/>
    <mergeCell ref="I2805:I2806"/>
    <mergeCell ref="J2805:J2806"/>
    <mergeCell ref="K2805:K2806"/>
    <mergeCell ref="J2801:J2802"/>
    <mergeCell ref="K2801:K2802"/>
    <mergeCell ref="B2803:B2804"/>
    <mergeCell ref="C2803:C2804"/>
    <mergeCell ref="E2803:E2804"/>
    <mergeCell ref="F2803:F2804"/>
    <mergeCell ref="G2803:G2804"/>
    <mergeCell ref="H2803:H2804"/>
    <mergeCell ref="I2803:I2804"/>
    <mergeCell ref="J2803:J2804"/>
    <mergeCell ref="I2799:I2800"/>
    <mergeCell ref="J2799:J2800"/>
    <mergeCell ref="K2799:K2800"/>
    <mergeCell ref="B2801:B2802"/>
    <mergeCell ref="C2801:C2802"/>
    <mergeCell ref="E2801:E2802"/>
    <mergeCell ref="F2801:F2802"/>
    <mergeCell ref="G2801:G2802"/>
    <mergeCell ref="H2801:H2802"/>
    <mergeCell ref="I2801:I2802"/>
    <mergeCell ref="B2799:B2800"/>
    <mergeCell ref="C2799:C2800"/>
    <mergeCell ref="E2799:E2800"/>
    <mergeCell ref="F2799:F2800"/>
    <mergeCell ref="G2799:G2800"/>
    <mergeCell ref="H2799:H2800"/>
    <mergeCell ref="K2795:K2796"/>
    <mergeCell ref="B2797:B2798"/>
    <mergeCell ref="C2797:C2798"/>
    <mergeCell ref="E2797:E2798"/>
    <mergeCell ref="F2797:F2798"/>
    <mergeCell ref="G2797:G2798"/>
    <mergeCell ref="H2797:H2798"/>
    <mergeCell ref="I2797:I2798"/>
    <mergeCell ref="J2797:J2798"/>
    <mergeCell ref="K2797:K2798"/>
    <mergeCell ref="J2793:J2794"/>
    <mergeCell ref="K2793:K2794"/>
    <mergeCell ref="B2795:B2796"/>
    <mergeCell ref="C2795:C2796"/>
    <mergeCell ref="E2795:E2796"/>
    <mergeCell ref="F2795:F2796"/>
    <mergeCell ref="G2795:G2796"/>
    <mergeCell ref="H2795:H2796"/>
    <mergeCell ref="I2795:I2796"/>
    <mergeCell ref="J2795:J2796"/>
    <mergeCell ref="I2791:I2792"/>
    <mergeCell ref="J2791:J2792"/>
    <mergeCell ref="K2791:K2792"/>
    <mergeCell ref="B2793:B2794"/>
    <mergeCell ref="C2793:C2794"/>
    <mergeCell ref="E2793:E2794"/>
    <mergeCell ref="F2793:F2794"/>
    <mergeCell ref="G2793:G2794"/>
    <mergeCell ref="H2793:H2794"/>
    <mergeCell ref="I2793:I2794"/>
    <mergeCell ref="B2791:B2792"/>
    <mergeCell ref="C2791:C2792"/>
    <mergeCell ref="E2791:E2792"/>
    <mergeCell ref="F2791:F2792"/>
    <mergeCell ref="G2791:G2792"/>
    <mergeCell ref="H2791:H2792"/>
    <mergeCell ref="K2787:K2788"/>
    <mergeCell ref="B2789:B2790"/>
    <mergeCell ref="C2789:C2790"/>
    <mergeCell ref="E2789:E2790"/>
    <mergeCell ref="F2789:F2790"/>
    <mergeCell ref="G2789:G2790"/>
    <mergeCell ref="H2789:H2790"/>
    <mergeCell ref="I2789:I2790"/>
    <mergeCell ref="J2789:J2790"/>
    <mergeCell ref="K2789:K2790"/>
    <mergeCell ref="J2785:J2786"/>
    <mergeCell ref="K2785:K2786"/>
    <mergeCell ref="B2787:B2788"/>
    <mergeCell ref="C2787:C2788"/>
    <mergeCell ref="E2787:E2788"/>
    <mergeCell ref="F2787:F2788"/>
    <mergeCell ref="G2787:G2788"/>
    <mergeCell ref="H2787:H2788"/>
    <mergeCell ref="I2787:I2788"/>
    <mergeCell ref="J2787:J2788"/>
    <mergeCell ref="I2783:I2784"/>
    <mergeCell ref="J2783:J2784"/>
    <mergeCell ref="K2783:K2784"/>
    <mergeCell ref="B2785:B2786"/>
    <mergeCell ref="C2785:C2786"/>
    <mergeCell ref="E2785:E2786"/>
    <mergeCell ref="F2785:F2786"/>
    <mergeCell ref="G2785:G2786"/>
    <mergeCell ref="H2785:H2786"/>
    <mergeCell ref="I2785:I2786"/>
    <mergeCell ref="B2783:B2784"/>
    <mergeCell ref="C2783:C2784"/>
    <mergeCell ref="E2783:E2784"/>
    <mergeCell ref="F2783:F2784"/>
    <mergeCell ref="G2783:G2784"/>
    <mergeCell ref="H2783:H2784"/>
    <mergeCell ref="K2779:K2780"/>
    <mergeCell ref="B2781:B2782"/>
    <mergeCell ref="C2781:C2782"/>
    <mergeCell ref="E2781:E2782"/>
    <mergeCell ref="F2781:F2782"/>
    <mergeCell ref="G2781:G2782"/>
    <mergeCell ref="H2781:H2782"/>
    <mergeCell ref="I2781:I2782"/>
    <mergeCell ref="J2781:J2782"/>
    <mergeCell ref="K2781:K2782"/>
    <mergeCell ref="J2777:J2778"/>
    <mergeCell ref="K2777:K2778"/>
    <mergeCell ref="B2779:B2780"/>
    <mergeCell ref="C2779:C2780"/>
    <mergeCell ref="E2779:E2780"/>
    <mergeCell ref="F2779:F2780"/>
    <mergeCell ref="G2779:G2780"/>
    <mergeCell ref="H2779:H2780"/>
    <mergeCell ref="I2779:I2780"/>
    <mergeCell ref="J2779:J2780"/>
    <mergeCell ref="I2775:I2776"/>
    <mergeCell ref="J2775:J2776"/>
    <mergeCell ref="K2775:K2776"/>
    <mergeCell ref="B2777:B2778"/>
    <mergeCell ref="C2777:C2778"/>
    <mergeCell ref="E2777:E2778"/>
    <mergeCell ref="F2777:F2778"/>
    <mergeCell ref="G2777:G2778"/>
    <mergeCell ref="H2777:H2778"/>
    <mergeCell ref="I2777:I2778"/>
    <mergeCell ref="B2775:B2776"/>
    <mergeCell ref="C2775:C2776"/>
    <mergeCell ref="E2775:E2776"/>
    <mergeCell ref="F2775:F2776"/>
    <mergeCell ref="G2775:G2776"/>
    <mergeCell ref="H2775:H2776"/>
    <mergeCell ref="K2771:K2772"/>
    <mergeCell ref="B2773:B2774"/>
    <mergeCell ref="C2773:C2774"/>
    <mergeCell ref="E2773:E2774"/>
    <mergeCell ref="F2773:F2774"/>
    <mergeCell ref="G2773:G2774"/>
    <mergeCell ref="H2773:H2774"/>
    <mergeCell ref="I2773:I2774"/>
    <mergeCell ref="J2773:J2774"/>
    <mergeCell ref="K2773:K2774"/>
    <mergeCell ref="J2769:J2770"/>
    <mergeCell ref="K2769:K2770"/>
    <mergeCell ref="B2771:B2772"/>
    <mergeCell ref="C2771:C2772"/>
    <mergeCell ref="E2771:E2772"/>
    <mergeCell ref="F2771:F2772"/>
    <mergeCell ref="G2771:G2772"/>
    <mergeCell ref="H2771:H2772"/>
    <mergeCell ref="I2771:I2772"/>
    <mergeCell ref="J2771:J2772"/>
    <mergeCell ref="I2767:I2768"/>
    <mergeCell ref="J2767:J2768"/>
    <mergeCell ref="K2767:K2768"/>
    <mergeCell ref="B2769:B2770"/>
    <mergeCell ref="C2769:C2770"/>
    <mergeCell ref="E2769:E2770"/>
    <mergeCell ref="F2769:F2770"/>
    <mergeCell ref="G2769:G2770"/>
    <mergeCell ref="H2769:H2770"/>
    <mergeCell ref="I2769:I2770"/>
    <mergeCell ref="B2767:B2768"/>
    <mergeCell ref="C2767:C2768"/>
    <mergeCell ref="E2767:E2768"/>
    <mergeCell ref="F2767:F2768"/>
    <mergeCell ref="G2767:G2768"/>
    <mergeCell ref="H2767:H2768"/>
    <mergeCell ref="K2763:K2764"/>
    <mergeCell ref="B2765:B2766"/>
    <mergeCell ref="C2765:C2766"/>
    <mergeCell ref="E2765:E2766"/>
    <mergeCell ref="F2765:F2766"/>
    <mergeCell ref="G2765:G2766"/>
    <mergeCell ref="H2765:H2766"/>
    <mergeCell ref="I2765:I2766"/>
    <mergeCell ref="J2765:J2766"/>
    <mergeCell ref="K2765:K2766"/>
    <mergeCell ref="J2761:J2762"/>
    <mergeCell ref="K2761:K2762"/>
    <mergeCell ref="B2763:B2764"/>
    <mergeCell ref="C2763:C2764"/>
    <mergeCell ref="E2763:E2764"/>
    <mergeCell ref="F2763:F2764"/>
    <mergeCell ref="G2763:G2764"/>
    <mergeCell ref="H2763:H2764"/>
    <mergeCell ref="I2763:I2764"/>
    <mergeCell ref="J2763:J2764"/>
    <mergeCell ref="I2759:I2760"/>
    <mergeCell ref="J2759:J2760"/>
    <mergeCell ref="K2759:K2760"/>
    <mergeCell ref="B2761:B2762"/>
    <mergeCell ref="C2761:C2762"/>
    <mergeCell ref="E2761:E2762"/>
    <mergeCell ref="F2761:F2762"/>
    <mergeCell ref="G2761:G2762"/>
    <mergeCell ref="H2761:H2762"/>
    <mergeCell ref="I2761:I2762"/>
    <mergeCell ref="B2759:B2760"/>
    <mergeCell ref="C2759:C2760"/>
    <mergeCell ref="E2759:E2760"/>
    <mergeCell ref="F2759:F2760"/>
    <mergeCell ref="G2759:G2760"/>
    <mergeCell ref="H2759:H2760"/>
    <mergeCell ref="K2755:K2756"/>
    <mergeCell ref="B2757:B2758"/>
    <mergeCell ref="C2757:C2758"/>
    <mergeCell ref="E2757:E2758"/>
    <mergeCell ref="F2757:F2758"/>
    <mergeCell ref="G2757:G2758"/>
    <mergeCell ref="H2757:H2758"/>
    <mergeCell ref="I2757:I2758"/>
    <mergeCell ref="J2757:J2758"/>
    <mergeCell ref="K2757:K2758"/>
    <mergeCell ref="J2753:J2754"/>
    <mergeCell ref="K2753:K2754"/>
    <mergeCell ref="B2755:B2756"/>
    <mergeCell ref="C2755:C2756"/>
    <mergeCell ref="E2755:E2756"/>
    <mergeCell ref="F2755:F2756"/>
    <mergeCell ref="G2755:G2756"/>
    <mergeCell ref="H2755:H2756"/>
    <mergeCell ref="I2755:I2756"/>
    <mergeCell ref="J2755:J2756"/>
    <mergeCell ref="I2751:I2752"/>
    <mergeCell ref="J2751:J2752"/>
    <mergeCell ref="K2751:K2752"/>
    <mergeCell ref="B2753:B2754"/>
    <mergeCell ref="C2753:C2754"/>
    <mergeCell ref="E2753:E2754"/>
    <mergeCell ref="F2753:F2754"/>
    <mergeCell ref="G2753:G2754"/>
    <mergeCell ref="H2753:H2754"/>
    <mergeCell ref="I2753:I2754"/>
    <mergeCell ref="B2751:B2752"/>
    <mergeCell ref="C2751:C2752"/>
    <mergeCell ref="E2751:E2752"/>
    <mergeCell ref="F2751:F2752"/>
    <mergeCell ref="G2751:G2752"/>
    <mergeCell ref="H2751:H2752"/>
    <mergeCell ref="K2747:K2748"/>
    <mergeCell ref="B2749:B2750"/>
    <mergeCell ref="C2749:C2750"/>
    <mergeCell ref="E2749:E2750"/>
    <mergeCell ref="F2749:F2750"/>
    <mergeCell ref="G2749:G2750"/>
    <mergeCell ref="H2749:H2750"/>
    <mergeCell ref="I2749:I2750"/>
    <mergeCell ref="J2749:J2750"/>
    <mergeCell ref="K2749:K2750"/>
    <mergeCell ref="J2745:J2746"/>
    <mergeCell ref="K2745:K2746"/>
    <mergeCell ref="B2747:B2748"/>
    <mergeCell ref="C2747:C2748"/>
    <mergeCell ref="E2747:E2748"/>
    <mergeCell ref="F2747:F2748"/>
    <mergeCell ref="G2747:G2748"/>
    <mergeCell ref="H2747:H2748"/>
    <mergeCell ref="I2747:I2748"/>
    <mergeCell ref="J2747:J2748"/>
    <mergeCell ref="I2743:I2744"/>
    <mergeCell ref="J2743:J2744"/>
    <mergeCell ref="K2743:K2744"/>
    <mergeCell ref="B2745:B2746"/>
    <mergeCell ref="C2745:C2746"/>
    <mergeCell ref="E2745:E2746"/>
    <mergeCell ref="F2745:F2746"/>
    <mergeCell ref="G2745:G2746"/>
    <mergeCell ref="H2745:H2746"/>
    <mergeCell ref="I2745:I2746"/>
    <mergeCell ref="B2743:B2744"/>
    <mergeCell ref="C2743:C2744"/>
    <mergeCell ref="E2743:E2744"/>
    <mergeCell ref="F2743:F2744"/>
    <mergeCell ref="G2743:G2744"/>
    <mergeCell ref="H2743:H2744"/>
    <mergeCell ref="K2739:K2740"/>
    <mergeCell ref="B2741:B2742"/>
    <mergeCell ref="C2741:C2742"/>
    <mergeCell ref="E2741:E2742"/>
    <mergeCell ref="F2741:F2742"/>
    <mergeCell ref="G2741:G2742"/>
    <mergeCell ref="H2741:H2742"/>
    <mergeCell ref="I2741:I2742"/>
    <mergeCell ref="J2741:J2742"/>
    <mergeCell ref="K2741:K2742"/>
    <mergeCell ref="J2737:J2738"/>
    <mergeCell ref="K2737:K2738"/>
    <mergeCell ref="B2739:B2740"/>
    <mergeCell ref="C2739:C2740"/>
    <mergeCell ref="E2739:E2740"/>
    <mergeCell ref="F2739:F2740"/>
    <mergeCell ref="G2739:G2740"/>
    <mergeCell ref="H2739:H2740"/>
    <mergeCell ref="I2739:I2740"/>
    <mergeCell ref="J2739:J2740"/>
    <mergeCell ref="I2735:I2736"/>
    <mergeCell ref="J2735:J2736"/>
    <mergeCell ref="K2735:K2736"/>
    <mergeCell ref="B2737:B2738"/>
    <mergeCell ref="C2737:C2738"/>
    <mergeCell ref="E2737:E2738"/>
    <mergeCell ref="F2737:F2738"/>
    <mergeCell ref="G2737:G2738"/>
    <mergeCell ref="H2737:H2738"/>
    <mergeCell ref="I2737:I2738"/>
    <mergeCell ref="B2735:B2736"/>
    <mergeCell ref="C2735:C2736"/>
    <mergeCell ref="E2735:E2736"/>
    <mergeCell ref="F2735:F2736"/>
    <mergeCell ref="G2735:G2736"/>
    <mergeCell ref="H2735:H2736"/>
    <mergeCell ref="K2731:K2732"/>
    <mergeCell ref="B2733:B2734"/>
    <mergeCell ref="C2733:C2734"/>
    <mergeCell ref="E2733:E2734"/>
    <mergeCell ref="F2733:F2734"/>
    <mergeCell ref="G2733:G2734"/>
    <mergeCell ref="H2733:H2734"/>
    <mergeCell ref="I2733:I2734"/>
    <mergeCell ref="J2733:J2734"/>
    <mergeCell ref="K2733:K2734"/>
    <mergeCell ref="J2729:J2730"/>
    <mergeCell ref="K2729:K2730"/>
    <mergeCell ref="B2731:B2732"/>
    <mergeCell ref="C2731:C2732"/>
    <mergeCell ref="E2731:E2732"/>
    <mergeCell ref="F2731:F2732"/>
    <mergeCell ref="G2731:G2732"/>
    <mergeCell ref="H2731:H2732"/>
    <mergeCell ref="I2731:I2732"/>
    <mergeCell ref="J2731:J2732"/>
    <mergeCell ref="I2727:I2728"/>
    <mergeCell ref="J2727:J2728"/>
    <mergeCell ref="K2727:K2728"/>
    <mergeCell ref="B2729:B2730"/>
    <mergeCell ref="C2729:C2730"/>
    <mergeCell ref="E2729:E2730"/>
    <mergeCell ref="F2729:F2730"/>
    <mergeCell ref="G2729:G2730"/>
    <mergeCell ref="H2729:H2730"/>
    <mergeCell ref="I2729:I2730"/>
    <mergeCell ref="B2727:B2728"/>
    <mergeCell ref="C2727:C2728"/>
    <mergeCell ref="E2727:E2728"/>
    <mergeCell ref="F2727:F2728"/>
    <mergeCell ref="G2727:G2728"/>
    <mergeCell ref="H2727:H2728"/>
    <mergeCell ref="K2723:K2724"/>
    <mergeCell ref="B2725:B2726"/>
    <mergeCell ref="C2725:C2726"/>
    <mergeCell ref="E2725:E2726"/>
    <mergeCell ref="F2725:F2726"/>
    <mergeCell ref="G2725:G2726"/>
    <mergeCell ref="H2725:H2726"/>
    <mergeCell ref="I2725:I2726"/>
    <mergeCell ref="J2725:J2726"/>
    <mergeCell ref="K2725:K2726"/>
    <mergeCell ref="J2721:J2722"/>
    <mergeCell ref="K2721:K2722"/>
    <mergeCell ref="B2723:B2724"/>
    <mergeCell ref="C2723:C2724"/>
    <mergeCell ref="E2723:E2724"/>
    <mergeCell ref="F2723:F2724"/>
    <mergeCell ref="G2723:G2724"/>
    <mergeCell ref="H2723:H2724"/>
    <mergeCell ref="I2723:I2724"/>
    <mergeCell ref="J2723:J2724"/>
    <mergeCell ref="I2719:I2720"/>
    <mergeCell ref="J2719:J2720"/>
    <mergeCell ref="K2719:K2720"/>
    <mergeCell ref="B2721:B2722"/>
    <mergeCell ref="C2721:C2722"/>
    <mergeCell ref="E2721:E2722"/>
    <mergeCell ref="F2721:F2722"/>
    <mergeCell ref="G2721:G2722"/>
    <mergeCell ref="H2721:H2722"/>
    <mergeCell ref="I2721:I2722"/>
    <mergeCell ref="B2719:B2720"/>
    <mergeCell ref="C2719:C2720"/>
    <mergeCell ref="E2719:E2720"/>
    <mergeCell ref="F2719:F2720"/>
    <mergeCell ref="G2719:G2720"/>
    <mergeCell ref="H2719:H2720"/>
    <mergeCell ref="K2715:K2716"/>
    <mergeCell ref="B2717:B2718"/>
    <mergeCell ref="C2717:C2718"/>
    <mergeCell ref="E2717:E2718"/>
    <mergeCell ref="F2717:F2718"/>
    <mergeCell ref="G2717:G2718"/>
    <mergeCell ref="H2717:H2718"/>
    <mergeCell ref="I2717:I2718"/>
    <mergeCell ref="J2717:J2718"/>
    <mergeCell ref="K2717:K2718"/>
    <mergeCell ref="J2713:J2714"/>
    <mergeCell ref="K2713:K2714"/>
    <mergeCell ref="B2715:B2716"/>
    <mergeCell ref="C2715:C2716"/>
    <mergeCell ref="E2715:E2716"/>
    <mergeCell ref="F2715:F2716"/>
    <mergeCell ref="G2715:G2716"/>
    <mergeCell ref="H2715:H2716"/>
    <mergeCell ref="I2715:I2716"/>
    <mergeCell ref="J2715:J2716"/>
    <mergeCell ref="I2711:I2712"/>
    <mergeCell ref="J2711:J2712"/>
    <mergeCell ref="K2711:K2712"/>
    <mergeCell ref="B2713:B2714"/>
    <mergeCell ref="C2713:C2714"/>
    <mergeCell ref="E2713:E2714"/>
    <mergeCell ref="F2713:F2714"/>
    <mergeCell ref="G2713:G2714"/>
    <mergeCell ref="H2713:H2714"/>
    <mergeCell ref="I2713:I2714"/>
    <mergeCell ref="B2711:B2712"/>
    <mergeCell ref="C2711:C2712"/>
    <mergeCell ref="E2711:E2712"/>
    <mergeCell ref="F2711:F2712"/>
    <mergeCell ref="G2711:G2712"/>
    <mergeCell ref="H2711:H2712"/>
    <mergeCell ref="K2707:K2708"/>
    <mergeCell ref="B2709:B2710"/>
    <mergeCell ref="C2709:C2710"/>
    <mergeCell ref="E2709:E2710"/>
    <mergeCell ref="F2709:F2710"/>
    <mergeCell ref="G2709:G2710"/>
    <mergeCell ref="H2709:H2710"/>
    <mergeCell ref="I2709:I2710"/>
    <mergeCell ref="J2709:J2710"/>
    <mergeCell ref="K2709:K2710"/>
    <mergeCell ref="J2705:J2706"/>
    <mergeCell ref="K2705:K2706"/>
    <mergeCell ref="B2707:B2708"/>
    <mergeCell ref="C2707:C2708"/>
    <mergeCell ref="E2707:E2708"/>
    <mergeCell ref="F2707:F2708"/>
    <mergeCell ref="G2707:G2708"/>
    <mergeCell ref="H2707:H2708"/>
    <mergeCell ref="I2707:I2708"/>
    <mergeCell ref="J2707:J2708"/>
    <mergeCell ref="I2703:I2704"/>
    <mergeCell ref="J2703:J2704"/>
    <mergeCell ref="K2703:K2704"/>
    <mergeCell ref="B2705:B2706"/>
    <mergeCell ref="C2705:C2706"/>
    <mergeCell ref="E2705:E2706"/>
    <mergeCell ref="F2705:F2706"/>
    <mergeCell ref="G2705:G2706"/>
    <mergeCell ref="H2705:H2706"/>
    <mergeCell ref="I2705:I2706"/>
    <mergeCell ref="B2703:B2704"/>
    <mergeCell ref="C2703:C2704"/>
    <mergeCell ref="E2703:E2704"/>
    <mergeCell ref="F2703:F2704"/>
    <mergeCell ref="G2703:G2704"/>
    <mergeCell ref="H2703:H2704"/>
    <mergeCell ref="K2699:K2700"/>
    <mergeCell ref="B2701:B2702"/>
    <mergeCell ref="C2701:C2702"/>
    <mergeCell ref="E2701:E2702"/>
    <mergeCell ref="F2701:F2702"/>
    <mergeCell ref="G2701:G2702"/>
    <mergeCell ref="H2701:H2702"/>
    <mergeCell ref="I2701:I2702"/>
    <mergeCell ref="J2701:J2702"/>
    <mergeCell ref="K2701:K2702"/>
    <mergeCell ref="J2697:J2698"/>
    <mergeCell ref="K2697:K2698"/>
    <mergeCell ref="B2699:B2700"/>
    <mergeCell ref="C2699:C2700"/>
    <mergeCell ref="E2699:E2700"/>
    <mergeCell ref="F2699:F2700"/>
    <mergeCell ref="G2699:G2700"/>
    <mergeCell ref="H2699:H2700"/>
    <mergeCell ref="I2699:I2700"/>
    <mergeCell ref="J2699:J2700"/>
    <mergeCell ref="I2695:I2696"/>
    <mergeCell ref="J2695:J2696"/>
    <mergeCell ref="K2695:K2696"/>
    <mergeCell ref="B2697:B2698"/>
    <mergeCell ref="C2697:C2698"/>
    <mergeCell ref="E2697:E2698"/>
    <mergeCell ref="F2697:F2698"/>
    <mergeCell ref="G2697:G2698"/>
    <mergeCell ref="H2697:H2698"/>
    <mergeCell ref="I2697:I2698"/>
    <mergeCell ref="B2695:B2696"/>
    <mergeCell ref="C2695:C2696"/>
    <mergeCell ref="E2695:E2696"/>
    <mergeCell ref="F2695:F2696"/>
    <mergeCell ref="G2695:G2696"/>
    <mergeCell ref="H2695:H2696"/>
    <mergeCell ref="K2691:K2692"/>
    <mergeCell ref="B2693:B2694"/>
    <mergeCell ref="C2693:C2694"/>
    <mergeCell ref="E2693:E2694"/>
    <mergeCell ref="F2693:F2694"/>
    <mergeCell ref="G2693:G2694"/>
    <mergeCell ref="H2693:H2694"/>
    <mergeCell ref="I2693:I2694"/>
    <mergeCell ref="J2693:J2694"/>
    <mergeCell ref="K2693:K2694"/>
    <mergeCell ref="J2689:J2690"/>
    <mergeCell ref="K2689:K2690"/>
    <mergeCell ref="B2691:B2692"/>
    <mergeCell ref="C2691:C2692"/>
    <mergeCell ref="E2691:E2692"/>
    <mergeCell ref="F2691:F2692"/>
    <mergeCell ref="G2691:G2692"/>
    <mergeCell ref="H2691:H2692"/>
    <mergeCell ref="I2691:I2692"/>
    <mergeCell ref="J2691:J2692"/>
    <mergeCell ref="I2687:I2688"/>
    <mergeCell ref="J2687:J2688"/>
    <mergeCell ref="K2687:K2688"/>
    <mergeCell ref="B2689:B2690"/>
    <mergeCell ref="C2689:C2690"/>
    <mergeCell ref="E2689:E2690"/>
    <mergeCell ref="F2689:F2690"/>
    <mergeCell ref="G2689:G2690"/>
    <mergeCell ref="H2689:H2690"/>
    <mergeCell ref="I2689:I2690"/>
    <mergeCell ref="B2687:B2688"/>
    <mergeCell ref="C2687:C2688"/>
    <mergeCell ref="E2687:E2688"/>
    <mergeCell ref="F2687:F2688"/>
    <mergeCell ref="G2687:G2688"/>
    <mergeCell ref="H2687:H2688"/>
    <mergeCell ref="K2683:K2684"/>
    <mergeCell ref="B2685:B2686"/>
    <mergeCell ref="C2685:C2686"/>
    <mergeCell ref="E2685:E2686"/>
    <mergeCell ref="F2685:F2686"/>
    <mergeCell ref="G2685:G2686"/>
    <mergeCell ref="H2685:H2686"/>
    <mergeCell ref="I2685:I2686"/>
    <mergeCell ref="J2685:J2686"/>
    <mergeCell ref="K2685:K2686"/>
    <mergeCell ref="J2681:J2682"/>
    <mergeCell ref="K2681:K2682"/>
    <mergeCell ref="B2683:B2684"/>
    <mergeCell ref="C2683:C2684"/>
    <mergeCell ref="E2683:E2684"/>
    <mergeCell ref="F2683:F2684"/>
    <mergeCell ref="G2683:G2684"/>
    <mergeCell ref="H2683:H2684"/>
    <mergeCell ref="I2683:I2684"/>
    <mergeCell ref="J2683:J2684"/>
    <mergeCell ref="I2679:I2680"/>
    <mergeCell ref="J2679:J2680"/>
    <mergeCell ref="K2679:K2680"/>
    <mergeCell ref="B2681:B2682"/>
    <mergeCell ref="C2681:C2682"/>
    <mergeCell ref="E2681:E2682"/>
    <mergeCell ref="F2681:F2682"/>
    <mergeCell ref="G2681:G2682"/>
    <mergeCell ref="H2681:H2682"/>
    <mergeCell ref="I2681:I2682"/>
    <mergeCell ref="B2679:B2680"/>
    <mergeCell ref="C2679:C2680"/>
    <mergeCell ref="E2679:E2680"/>
    <mergeCell ref="F2679:F2680"/>
    <mergeCell ref="G2679:G2680"/>
    <mergeCell ref="H2679:H2680"/>
    <mergeCell ref="K2675:K2676"/>
    <mergeCell ref="B2677:B2678"/>
    <mergeCell ref="C2677:C2678"/>
    <mergeCell ref="E2677:E2678"/>
    <mergeCell ref="F2677:F2678"/>
    <mergeCell ref="G2677:G2678"/>
    <mergeCell ref="H2677:H2678"/>
    <mergeCell ref="I2677:I2678"/>
    <mergeCell ref="J2677:J2678"/>
    <mergeCell ref="K2677:K2678"/>
    <mergeCell ref="J2673:J2674"/>
    <mergeCell ref="K2673:K2674"/>
    <mergeCell ref="B2675:B2676"/>
    <mergeCell ref="C2675:C2676"/>
    <mergeCell ref="E2675:E2676"/>
    <mergeCell ref="F2675:F2676"/>
    <mergeCell ref="G2675:G2676"/>
    <mergeCell ref="H2675:H2676"/>
    <mergeCell ref="I2675:I2676"/>
    <mergeCell ref="J2675:J2676"/>
    <mergeCell ref="I2671:I2672"/>
    <mergeCell ref="J2671:J2672"/>
    <mergeCell ref="K2671:K2672"/>
    <mergeCell ref="B2673:B2674"/>
    <mergeCell ref="C2673:C2674"/>
    <mergeCell ref="E2673:E2674"/>
    <mergeCell ref="F2673:F2674"/>
    <mergeCell ref="G2673:G2674"/>
    <mergeCell ref="H2673:H2674"/>
    <mergeCell ref="I2673:I2674"/>
    <mergeCell ref="B2671:B2672"/>
    <mergeCell ref="C2671:C2672"/>
    <mergeCell ref="E2671:E2672"/>
    <mergeCell ref="F2671:F2672"/>
    <mergeCell ref="G2671:G2672"/>
    <mergeCell ref="H2671:H2672"/>
    <mergeCell ref="K2667:K2668"/>
    <mergeCell ref="B2669:B2670"/>
    <mergeCell ref="C2669:C2670"/>
    <mergeCell ref="E2669:E2670"/>
    <mergeCell ref="F2669:F2670"/>
    <mergeCell ref="G2669:G2670"/>
    <mergeCell ref="H2669:H2670"/>
    <mergeCell ref="I2669:I2670"/>
    <mergeCell ref="J2669:J2670"/>
    <mergeCell ref="K2669:K2670"/>
    <mergeCell ref="J2665:J2666"/>
    <mergeCell ref="K2665:K2666"/>
    <mergeCell ref="B2667:B2668"/>
    <mergeCell ref="C2667:C2668"/>
    <mergeCell ref="E2667:E2668"/>
    <mergeCell ref="F2667:F2668"/>
    <mergeCell ref="G2667:G2668"/>
    <mergeCell ref="H2667:H2668"/>
    <mergeCell ref="I2667:I2668"/>
    <mergeCell ref="J2667:J2668"/>
    <mergeCell ref="I2663:I2664"/>
    <mergeCell ref="J2663:J2664"/>
    <mergeCell ref="K2663:K2664"/>
    <mergeCell ref="B2665:B2666"/>
    <mergeCell ref="C2665:C2666"/>
    <mergeCell ref="E2665:E2666"/>
    <mergeCell ref="F2665:F2666"/>
    <mergeCell ref="G2665:G2666"/>
    <mergeCell ref="H2665:H2666"/>
    <mergeCell ref="I2665:I2666"/>
    <mergeCell ref="B2663:B2664"/>
    <mergeCell ref="C2663:C2664"/>
    <mergeCell ref="E2663:E2664"/>
    <mergeCell ref="F2663:F2664"/>
    <mergeCell ref="G2663:G2664"/>
    <mergeCell ref="H2663:H2664"/>
    <mergeCell ref="K2659:K2660"/>
    <mergeCell ref="B2661:B2662"/>
    <mergeCell ref="C2661:C2662"/>
    <mergeCell ref="E2661:E2662"/>
    <mergeCell ref="F2661:F2662"/>
    <mergeCell ref="G2661:G2662"/>
    <mergeCell ref="H2661:H2662"/>
    <mergeCell ref="I2661:I2662"/>
    <mergeCell ref="J2661:J2662"/>
    <mergeCell ref="K2661:K2662"/>
    <mergeCell ref="J2657:J2658"/>
    <mergeCell ref="K2657:K2658"/>
    <mergeCell ref="B2659:B2660"/>
    <mergeCell ref="C2659:C2660"/>
    <mergeCell ref="E2659:E2660"/>
    <mergeCell ref="F2659:F2660"/>
    <mergeCell ref="G2659:G2660"/>
    <mergeCell ref="H2659:H2660"/>
    <mergeCell ref="I2659:I2660"/>
    <mergeCell ref="J2659:J2660"/>
    <mergeCell ref="I2655:I2656"/>
    <mergeCell ref="J2655:J2656"/>
    <mergeCell ref="K2655:K2656"/>
    <mergeCell ref="B2657:B2658"/>
    <mergeCell ref="C2657:C2658"/>
    <mergeCell ref="E2657:E2658"/>
    <mergeCell ref="F2657:F2658"/>
    <mergeCell ref="G2657:G2658"/>
    <mergeCell ref="H2657:H2658"/>
    <mergeCell ref="I2657:I2658"/>
    <mergeCell ref="B2655:B2656"/>
    <mergeCell ref="C2655:C2656"/>
    <mergeCell ref="E2655:E2656"/>
    <mergeCell ref="F2655:F2656"/>
    <mergeCell ref="G2655:G2656"/>
    <mergeCell ref="H2655:H2656"/>
    <mergeCell ref="K2651:K2652"/>
    <mergeCell ref="B2653:B2654"/>
    <mergeCell ref="C2653:C2654"/>
    <mergeCell ref="E2653:E2654"/>
    <mergeCell ref="F2653:F2654"/>
    <mergeCell ref="G2653:G2654"/>
    <mergeCell ref="H2653:H2654"/>
    <mergeCell ref="I2653:I2654"/>
    <mergeCell ref="J2653:J2654"/>
    <mergeCell ref="K2653:K2654"/>
    <mergeCell ref="J2649:J2650"/>
    <mergeCell ref="K2649:K2650"/>
    <mergeCell ref="B2651:B2652"/>
    <mergeCell ref="C2651:C2652"/>
    <mergeCell ref="E2651:E2652"/>
    <mergeCell ref="F2651:F2652"/>
    <mergeCell ref="G2651:G2652"/>
    <mergeCell ref="H2651:H2652"/>
    <mergeCell ref="I2651:I2652"/>
    <mergeCell ref="J2651:J2652"/>
    <mergeCell ref="I2647:I2648"/>
    <mergeCell ref="J2647:J2648"/>
    <mergeCell ref="K2647:K2648"/>
    <mergeCell ref="B2649:B2650"/>
    <mergeCell ref="C2649:C2650"/>
    <mergeCell ref="E2649:E2650"/>
    <mergeCell ref="F2649:F2650"/>
    <mergeCell ref="G2649:G2650"/>
    <mergeCell ref="H2649:H2650"/>
    <mergeCell ref="I2649:I2650"/>
    <mergeCell ref="B2647:B2648"/>
    <mergeCell ref="C2647:C2648"/>
    <mergeCell ref="E2647:E2648"/>
    <mergeCell ref="F2647:F2648"/>
    <mergeCell ref="G2647:G2648"/>
    <mergeCell ref="H2647:H2648"/>
    <mergeCell ref="K2643:K2644"/>
    <mergeCell ref="B2645:B2646"/>
    <mergeCell ref="C2645:C2646"/>
    <mergeCell ref="E2645:E2646"/>
    <mergeCell ref="F2645:F2646"/>
    <mergeCell ref="G2645:G2646"/>
    <mergeCell ref="H2645:H2646"/>
    <mergeCell ref="I2645:I2646"/>
    <mergeCell ref="J2645:J2646"/>
    <mergeCell ref="K2645:K2646"/>
    <mergeCell ref="J2641:J2642"/>
    <mergeCell ref="K2641:K2642"/>
    <mergeCell ref="B2643:B2644"/>
    <mergeCell ref="C2643:C2644"/>
    <mergeCell ref="E2643:E2644"/>
    <mergeCell ref="F2643:F2644"/>
    <mergeCell ref="G2643:G2644"/>
    <mergeCell ref="H2643:H2644"/>
    <mergeCell ref="I2643:I2644"/>
    <mergeCell ref="J2643:J2644"/>
    <mergeCell ref="I2639:I2640"/>
    <mergeCell ref="J2639:J2640"/>
    <mergeCell ref="K2639:K2640"/>
    <mergeCell ref="B2641:B2642"/>
    <mergeCell ref="C2641:C2642"/>
    <mergeCell ref="E2641:E2642"/>
    <mergeCell ref="F2641:F2642"/>
    <mergeCell ref="G2641:G2642"/>
    <mergeCell ref="H2641:H2642"/>
    <mergeCell ref="I2641:I2642"/>
    <mergeCell ref="B2639:B2640"/>
    <mergeCell ref="C2639:C2640"/>
    <mergeCell ref="E2639:E2640"/>
    <mergeCell ref="F2639:F2640"/>
    <mergeCell ref="G2639:G2640"/>
    <mergeCell ref="H2639:H2640"/>
    <mergeCell ref="K2635:K2636"/>
    <mergeCell ref="B2637:B2638"/>
    <mergeCell ref="C2637:C2638"/>
    <mergeCell ref="E2637:E2638"/>
    <mergeCell ref="F2637:F2638"/>
    <mergeCell ref="G2637:G2638"/>
    <mergeCell ref="H2637:H2638"/>
    <mergeCell ref="I2637:I2638"/>
    <mergeCell ref="J2637:J2638"/>
    <mergeCell ref="K2637:K2638"/>
    <mergeCell ref="J2633:J2634"/>
    <mergeCell ref="K2633:K2634"/>
    <mergeCell ref="B2635:B2636"/>
    <mergeCell ref="C2635:C2636"/>
    <mergeCell ref="E2635:E2636"/>
    <mergeCell ref="F2635:F2636"/>
    <mergeCell ref="G2635:G2636"/>
    <mergeCell ref="H2635:H2636"/>
    <mergeCell ref="I2635:I2636"/>
    <mergeCell ref="J2635:J2636"/>
    <mergeCell ref="I2631:I2632"/>
    <mergeCell ref="J2631:J2632"/>
    <mergeCell ref="K2631:K2632"/>
    <mergeCell ref="B2633:B2634"/>
    <mergeCell ref="C2633:C2634"/>
    <mergeCell ref="E2633:E2634"/>
    <mergeCell ref="F2633:F2634"/>
    <mergeCell ref="G2633:G2634"/>
    <mergeCell ref="H2633:H2634"/>
    <mergeCell ref="I2633:I2634"/>
    <mergeCell ref="B2631:B2632"/>
    <mergeCell ref="C2631:C2632"/>
    <mergeCell ref="E2631:E2632"/>
    <mergeCell ref="F2631:F2632"/>
    <mergeCell ref="G2631:G2632"/>
    <mergeCell ref="H2631:H2632"/>
    <mergeCell ref="K2627:K2628"/>
    <mergeCell ref="B2629:B2630"/>
    <mergeCell ref="C2629:C2630"/>
    <mergeCell ref="E2629:E2630"/>
    <mergeCell ref="F2629:F2630"/>
    <mergeCell ref="G2629:G2630"/>
    <mergeCell ref="H2629:H2630"/>
    <mergeCell ref="I2629:I2630"/>
    <mergeCell ref="J2629:J2630"/>
    <mergeCell ref="K2629:K2630"/>
    <mergeCell ref="J2625:J2626"/>
    <mergeCell ref="K2625:K2626"/>
    <mergeCell ref="B2627:B2628"/>
    <mergeCell ref="C2627:C2628"/>
    <mergeCell ref="E2627:E2628"/>
    <mergeCell ref="F2627:F2628"/>
    <mergeCell ref="G2627:G2628"/>
    <mergeCell ref="H2627:H2628"/>
    <mergeCell ref="I2627:I2628"/>
    <mergeCell ref="J2627:J2628"/>
    <mergeCell ref="I2623:I2624"/>
    <mergeCell ref="J2623:J2624"/>
    <mergeCell ref="K2623:K2624"/>
    <mergeCell ref="B2625:B2626"/>
    <mergeCell ref="C2625:C2626"/>
    <mergeCell ref="E2625:E2626"/>
    <mergeCell ref="F2625:F2626"/>
    <mergeCell ref="G2625:G2626"/>
    <mergeCell ref="H2625:H2626"/>
    <mergeCell ref="I2625:I2626"/>
    <mergeCell ref="B2623:B2624"/>
    <mergeCell ref="C2623:C2624"/>
    <mergeCell ref="E2623:E2624"/>
    <mergeCell ref="F2623:F2624"/>
    <mergeCell ref="G2623:G2624"/>
    <mergeCell ref="H2623:H2624"/>
    <mergeCell ref="K2619:K2620"/>
    <mergeCell ref="B2621:B2622"/>
    <mergeCell ref="C2621:C2622"/>
    <mergeCell ref="E2621:E2622"/>
    <mergeCell ref="F2621:F2622"/>
    <mergeCell ref="G2621:G2622"/>
    <mergeCell ref="H2621:H2622"/>
    <mergeCell ref="I2621:I2622"/>
    <mergeCell ref="J2621:J2622"/>
    <mergeCell ref="K2621:K2622"/>
    <mergeCell ref="J2617:J2618"/>
    <mergeCell ref="K2617:K2618"/>
    <mergeCell ref="B2619:B2620"/>
    <mergeCell ref="C2619:C2620"/>
    <mergeCell ref="E2619:E2620"/>
    <mergeCell ref="F2619:F2620"/>
    <mergeCell ref="G2619:G2620"/>
    <mergeCell ref="H2619:H2620"/>
    <mergeCell ref="I2619:I2620"/>
    <mergeCell ref="J2619:J2620"/>
    <mergeCell ref="I2615:I2616"/>
    <mergeCell ref="J2615:J2616"/>
    <mergeCell ref="K2615:K2616"/>
    <mergeCell ref="B2617:B2618"/>
    <mergeCell ref="C2617:C2618"/>
    <mergeCell ref="E2617:E2618"/>
    <mergeCell ref="F2617:F2618"/>
    <mergeCell ref="G2617:G2618"/>
    <mergeCell ref="H2617:H2618"/>
    <mergeCell ref="I2617:I2618"/>
    <mergeCell ref="B2615:B2616"/>
    <mergeCell ref="C2615:C2616"/>
    <mergeCell ref="E2615:E2616"/>
    <mergeCell ref="F2615:F2616"/>
    <mergeCell ref="G2615:G2616"/>
    <mergeCell ref="H2615:H2616"/>
    <mergeCell ref="K2611:K2612"/>
    <mergeCell ref="B2613:B2614"/>
    <mergeCell ref="C2613:C2614"/>
    <mergeCell ref="E2613:E2614"/>
    <mergeCell ref="F2613:F2614"/>
    <mergeCell ref="G2613:G2614"/>
    <mergeCell ref="H2613:H2614"/>
    <mergeCell ref="I2613:I2614"/>
    <mergeCell ref="J2613:J2614"/>
    <mergeCell ref="K2613:K2614"/>
    <mergeCell ref="J2609:J2610"/>
    <mergeCell ref="K2609:K2610"/>
    <mergeCell ref="B2611:B2612"/>
    <mergeCell ref="C2611:C2612"/>
    <mergeCell ref="E2611:E2612"/>
    <mergeCell ref="F2611:F2612"/>
    <mergeCell ref="G2611:G2612"/>
    <mergeCell ref="H2611:H2612"/>
    <mergeCell ref="I2611:I2612"/>
    <mergeCell ref="J2611:J2612"/>
    <mergeCell ref="I2607:I2608"/>
    <mergeCell ref="J2607:J2608"/>
    <mergeCell ref="K2607:K2608"/>
    <mergeCell ref="B2609:B2610"/>
    <mergeCell ref="C2609:C2610"/>
    <mergeCell ref="E2609:E2610"/>
    <mergeCell ref="F2609:F2610"/>
    <mergeCell ref="G2609:G2610"/>
    <mergeCell ref="H2609:H2610"/>
    <mergeCell ref="I2609:I2610"/>
    <mergeCell ref="B2607:B2608"/>
    <mergeCell ref="C2607:C2608"/>
    <mergeCell ref="E2607:E2608"/>
    <mergeCell ref="F2607:F2608"/>
    <mergeCell ref="G2607:G2608"/>
    <mergeCell ref="H2607:H2608"/>
    <mergeCell ref="K2603:K2604"/>
    <mergeCell ref="B2605:B2606"/>
    <mergeCell ref="C2605:C2606"/>
    <mergeCell ref="E2605:E2606"/>
    <mergeCell ref="F2605:F2606"/>
    <mergeCell ref="G2605:G2606"/>
    <mergeCell ref="H2605:H2606"/>
    <mergeCell ref="I2605:I2606"/>
    <mergeCell ref="J2605:J2606"/>
    <mergeCell ref="K2605:K2606"/>
    <mergeCell ref="J2601:J2602"/>
    <mergeCell ref="K2601:K2602"/>
    <mergeCell ref="B2603:B2604"/>
    <mergeCell ref="C2603:C2604"/>
    <mergeCell ref="E2603:E2604"/>
    <mergeCell ref="F2603:F2604"/>
    <mergeCell ref="G2603:G2604"/>
    <mergeCell ref="H2603:H2604"/>
    <mergeCell ref="I2603:I2604"/>
    <mergeCell ref="J2603:J2604"/>
    <mergeCell ref="I2599:I2600"/>
    <mergeCell ref="J2599:J2600"/>
    <mergeCell ref="K2599:K2600"/>
    <mergeCell ref="B2601:B2602"/>
    <mergeCell ref="C2601:C2602"/>
    <mergeCell ref="E2601:E2602"/>
    <mergeCell ref="F2601:F2602"/>
    <mergeCell ref="G2601:G2602"/>
    <mergeCell ref="H2601:H2602"/>
    <mergeCell ref="I2601:I2602"/>
    <mergeCell ref="B2599:B2600"/>
    <mergeCell ref="C2599:C2600"/>
    <mergeCell ref="E2599:E2600"/>
    <mergeCell ref="F2599:F2600"/>
    <mergeCell ref="G2599:G2600"/>
    <mergeCell ref="H2599:H2600"/>
    <mergeCell ref="K2595:K2596"/>
    <mergeCell ref="B2597:B2598"/>
    <mergeCell ref="C2597:C2598"/>
    <mergeCell ref="E2597:E2598"/>
    <mergeCell ref="F2597:F2598"/>
    <mergeCell ref="G2597:G2598"/>
    <mergeCell ref="H2597:H2598"/>
    <mergeCell ref="I2597:I2598"/>
    <mergeCell ref="J2597:J2598"/>
    <mergeCell ref="K2597:K2598"/>
    <mergeCell ref="J2593:J2594"/>
    <mergeCell ref="K2593:K2594"/>
    <mergeCell ref="B2595:B2596"/>
    <mergeCell ref="C2595:C2596"/>
    <mergeCell ref="E2595:E2596"/>
    <mergeCell ref="F2595:F2596"/>
    <mergeCell ref="G2595:G2596"/>
    <mergeCell ref="H2595:H2596"/>
    <mergeCell ref="I2595:I2596"/>
    <mergeCell ref="J2595:J2596"/>
    <mergeCell ref="I2591:I2592"/>
    <mergeCell ref="J2591:J2592"/>
    <mergeCell ref="K2591:K2592"/>
    <mergeCell ref="B2593:B2594"/>
    <mergeCell ref="C2593:C2594"/>
    <mergeCell ref="E2593:E2594"/>
    <mergeCell ref="F2593:F2594"/>
    <mergeCell ref="G2593:G2594"/>
    <mergeCell ref="H2593:H2594"/>
    <mergeCell ref="I2593:I2594"/>
    <mergeCell ref="B2591:B2592"/>
    <mergeCell ref="C2591:C2592"/>
    <mergeCell ref="E2591:E2592"/>
    <mergeCell ref="F2591:F2592"/>
    <mergeCell ref="G2591:G2592"/>
    <mergeCell ref="H2591:H2592"/>
    <mergeCell ref="K2587:K2588"/>
    <mergeCell ref="B2589:B2590"/>
    <mergeCell ref="C2589:C2590"/>
    <mergeCell ref="E2589:E2590"/>
    <mergeCell ref="F2589:F2590"/>
    <mergeCell ref="G2589:G2590"/>
    <mergeCell ref="H2589:H2590"/>
    <mergeCell ref="I2589:I2590"/>
    <mergeCell ref="J2589:J2590"/>
    <mergeCell ref="K2589:K2590"/>
    <mergeCell ref="J2585:J2586"/>
    <mergeCell ref="K2585:K2586"/>
    <mergeCell ref="B2587:B2588"/>
    <mergeCell ref="C2587:C2588"/>
    <mergeCell ref="E2587:E2588"/>
    <mergeCell ref="F2587:F2588"/>
    <mergeCell ref="G2587:G2588"/>
    <mergeCell ref="H2587:H2588"/>
    <mergeCell ref="I2587:I2588"/>
    <mergeCell ref="J2587:J2588"/>
    <mergeCell ref="I2583:I2584"/>
    <mergeCell ref="J2583:J2584"/>
    <mergeCell ref="K2583:K2584"/>
    <mergeCell ref="B2585:B2586"/>
    <mergeCell ref="C2585:C2586"/>
    <mergeCell ref="E2585:E2586"/>
    <mergeCell ref="F2585:F2586"/>
    <mergeCell ref="G2585:G2586"/>
    <mergeCell ref="H2585:H2586"/>
    <mergeCell ref="I2585:I2586"/>
    <mergeCell ref="B2583:B2584"/>
    <mergeCell ref="C2583:C2584"/>
    <mergeCell ref="E2583:E2584"/>
    <mergeCell ref="F2583:F2584"/>
    <mergeCell ref="G2583:G2584"/>
    <mergeCell ref="H2583:H2584"/>
    <mergeCell ref="K2579:K2580"/>
    <mergeCell ref="B2581:B2582"/>
    <mergeCell ref="C2581:C2582"/>
    <mergeCell ref="E2581:E2582"/>
    <mergeCell ref="F2581:F2582"/>
    <mergeCell ref="G2581:G2582"/>
    <mergeCell ref="H2581:H2582"/>
    <mergeCell ref="I2581:I2582"/>
    <mergeCell ref="J2581:J2582"/>
    <mergeCell ref="K2581:K2582"/>
    <mergeCell ref="J2577:J2578"/>
    <mergeCell ref="K2577:K2578"/>
    <mergeCell ref="B2579:B2580"/>
    <mergeCell ref="C2579:C2580"/>
    <mergeCell ref="E2579:E2580"/>
    <mergeCell ref="F2579:F2580"/>
    <mergeCell ref="G2579:G2580"/>
    <mergeCell ref="H2579:H2580"/>
    <mergeCell ref="I2579:I2580"/>
    <mergeCell ref="J2579:J2580"/>
    <mergeCell ref="I2575:I2576"/>
    <mergeCell ref="J2575:J2576"/>
    <mergeCell ref="K2575:K2576"/>
    <mergeCell ref="B2577:B2578"/>
    <mergeCell ref="C2577:C2578"/>
    <mergeCell ref="E2577:E2578"/>
    <mergeCell ref="F2577:F2578"/>
    <mergeCell ref="G2577:G2578"/>
    <mergeCell ref="H2577:H2578"/>
    <mergeCell ref="I2577:I2578"/>
    <mergeCell ref="B2575:B2576"/>
    <mergeCell ref="C2575:C2576"/>
    <mergeCell ref="E2575:E2576"/>
    <mergeCell ref="F2575:F2576"/>
    <mergeCell ref="G2575:G2576"/>
    <mergeCell ref="H2575:H2576"/>
    <mergeCell ref="K2571:K2572"/>
    <mergeCell ref="B2573:B2574"/>
    <mergeCell ref="C2573:C2574"/>
    <mergeCell ref="E2573:E2574"/>
    <mergeCell ref="F2573:F2574"/>
    <mergeCell ref="G2573:G2574"/>
    <mergeCell ref="H2573:H2574"/>
    <mergeCell ref="I2573:I2574"/>
    <mergeCell ref="J2573:J2574"/>
    <mergeCell ref="K2573:K2574"/>
    <mergeCell ref="J2569:J2570"/>
    <mergeCell ref="K2569:K2570"/>
    <mergeCell ref="B2571:B2572"/>
    <mergeCell ref="C2571:C2572"/>
    <mergeCell ref="E2571:E2572"/>
    <mergeCell ref="F2571:F2572"/>
    <mergeCell ref="G2571:G2572"/>
    <mergeCell ref="H2571:H2572"/>
    <mergeCell ref="I2571:I2572"/>
    <mergeCell ref="J2571:J2572"/>
    <mergeCell ref="I2567:I2568"/>
    <mergeCell ref="J2567:J2568"/>
    <mergeCell ref="K2567:K2568"/>
    <mergeCell ref="B2569:B2570"/>
    <mergeCell ref="C2569:C2570"/>
    <mergeCell ref="E2569:E2570"/>
    <mergeCell ref="F2569:F2570"/>
    <mergeCell ref="G2569:G2570"/>
    <mergeCell ref="H2569:H2570"/>
    <mergeCell ref="I2569:I2570"/>
    <mergeCell ref="B2567:B2568"/>
    <mergeCell ref="C2567:C2568"/>
    <mergeCell ref="E2567:E2568"/>
    <mergeCell ref="F2567:F2568"/>
    <mergeCell ref="G2567:G2568"/>
    <mergeCell ref="H2567:H2568"/>
    <mergeCell ref="K2563:K2564"/>
    <mergeCell ref="B2565:B2566"/>
    <mergeCell ref="C2565:C2566"/>
    <mergeCell ref="E2565:E2566"/>
    <mergeCell ref="F2565:F2566"/>
    <mergeCell ref="G2565:G2566"/>
    <mergeCell ref="H2565:H2566"/>
    <mergeCell ref="I2565:I2566"/>
    <mergeCell ref="J2565:J2566"/>
    <mergeCell ref="K2565:K2566"/>
    <mergeCell ref="J2561:J2562"/>
    <mergeCell ref="K2561:K2562"/>
    <mergeCell ref="B2563:B2564"/>
    <mergeCell ref="C2563:C2564"/>
    <mergeCell ref="E2563:E2564"/>
    <mergeCell ref="F2563:F2564"/>
    <mergeCell ref="G2563:G2564"/>
    <mergeCell ref="H2563:H2564"/>
    <mergeCell ref="I2563:I2564"/>
    <mergeCell ref="J2563:J2564"/>
    <mergeCell ref="I2559:I2560"/>
    <mergeCell ref="J2559:J2560"/>
    <mergeCell ref="K2559:K2560"/>
    <mergeCell ref="B2561:B2562"/>
    <mergeCell ref="C2561:C2562"/>
    <mergeCell ref="E2561:E2562"/>
    <mergeCell ref="F2561:F2562"/>
    <mergeCell ref="G2561:G2562"/>
    <mergeCell ref="H2561:H2562"/>
    <mergeCell ref="I2561:I2562"/>
    <mergeCell ref="B2559:B2560"/>
    <mergeCell ref="C2559:C2560"/>
    <mergeCell ref="E2559:E2560"/>
    <mergeCell ref="F2559:F2560"/>
    <mergeCell ref="G2559:G2560"/>
    <mergeCell ref="H2559:H2560"/>
    <mergeCell ref="K2555:K2556"/>
    <mergeCell ref="B2557:B2558"/>
    <mergeCell ref="C2557:C2558"/>
    <mergeCell ref="E2557:E2558"/>
    <mergeCell ref="F2557:F2558"/>
    <mergeCell ref="G2557:G2558"/>
    <mergeCell ref="H2557:H2558"/>
    <mergeCell ref="I2557:I2558"/>
    <mergeCell ref="J2557:J2558"/>
    <mergeCell ref="K2557:K2558"/>
    <mergeCell ref="J2553:J2554"/>
    <mergeCell ref="K2553:K2554"/>
    <mergeCell ref="B2555:B2556"/>
    <mergeCell ref="C2555:C2556"/>
    <mergeCell ref="E2555:E2556"/>
    <mergeCell ref="F2555:F2556"/>
    <mergeCell ref="G2555:G2556"/>
    <mergeCell ref="H2555:H2556"/>
    <mergeCell ref="I2555:I2556"/>
    <mergeCell ref="J2555:J2556"/>
    <mergeCell ref="I2551:I2552"/>
    <mergeCell ref="J2551:J2552"/>
    <mergeCell ref="K2551:K2552"/>
    <mergeCell ref="B2553:B2554"/>
    <mergeCell ref="C2553:C2554"/>
    <mergeCell ref="E2553:E2554"/>
    <mergeCell ref="F2553:F2554"/>
    <mergeCell ref="G2553:G2554"/>
    <mergeCell ref="H2553:H2554"/>
    <mergeCell ref="I2553:I2554"/>
    <mergeCell ref="B2551:B2552"/>
    <mergeCell ref="C2551:C2552"/>
    <mergeCell ref="E2551:E2552"/>
    <mergeCell ref="F2551:F2552"/>
    <mergeCell ref="G2551:G2552"/>
    <mergeCell ref="H2551:H2552"/>
    <mergeCell ref="K2547:K2548"/>
    <mergeCell ref="B2549:B2550"/>
    <mergeCell ref="C2549:C2550"/>
    <mergeCell ref="E2549:E2550"/>
    <mergeCell ref="F2549:F2550"/>
    <mergeCell ref="G2549:G2550"/>
    <mergeCell ref="H2549:H2550"/>
    <mergeCell ref="I2549:I2550"/>
    <mergeCell ref="J2549:J2550"/>
    <mergeCell ref="K2549:K2550"/>
    <mergeCell ref="J2545:J2546"/>
    <mergeCell ref="K2545:K2546"/>
    <mergeCell ref="B2547:B2548"/>
    <mergeCell ref="C2547:C2548"/>
    <mergeCell ref="E2547:E2548"/>
    <mergeCell ref="F2547:F2548"/>
    <mergeCell ref="G2547:G2548"/>
    <mergeCell ref="H2547:H2548"/>
    <mergeCell ref="I2547:I2548"/>
    <mergeCell ref="J2547:J2548"/>
    <mergeCell ref="I2543:I2544"/>
    <mergeCell ref="J2543:J2544"/>
    <mergeCell ref="K2543:K2544"/>
    <mergeCell ref="B2545:B2546"/>
    <mergeCell ref="C2545:C2546"/>
    <mergeCell ref="E2545:E2546"/>
    <mergeCell ref="F2545:F2546"/>
    <mergeCell ref="G2545:G2546"/>
    <mergeCell ref="H2545:H2546"/>
    <mergeCell ref="I2545:I2546"/>
    <mergeCell ref="B2543:B2544"/>
    <mergeCell ref="C2543:C2544"/>
    <mergeCell ref="E2543:E2544"/>
    <mergeCell ref="F2543:F2544"/>
    <mergeCell ref="G2543:G2544"/>
    <mergeCell ref="H2543:H2544"/>
    <mergeCell ref="K2539:K2540"/>
    <mergeCell ref="B2541:B2542"/>
    <mergeCell ref="C2541:C2542"/>
    <mergeCell ref="E2541:E2542"/>
    <mergeCell ref="F2541:F2542"/>
    <mergeCell ref="G2541:G2542"/>
    <mergeCell ref="H2541:H2542"/>
    <mergeCell ref="I2541:I2542"/>
    <mergeCell ref="J2541:J2542"/>
    <mergeCell ref="K2541:K2542"/>
    <mergeCell ref="J2537:J2538"/>
    <mergeCell ref="K2537:K2538"/>
    <mergeCell ref="B2539:B2540"/>
    <mergeCell ref="C2539:C2540"/>
    <mergeCell ref="E2539:E2540"/>
    <mergeCell ref="F2539:F2540"/>
    <mergeCell ref="G2539:G2540"/>
    <mergeCell ref="H2539:H2540"/>
    <mergeCell ref="I2539:I2540"/>
    <mergeCell ref="J2539:J2540"/>
    <mergeCell ref="I2535:I2536"/>
    <mergeCell ref="J2535:J2536"/>
    <mergeCell ref="K2535:K2536"/>
    <mergeCell ref="B2537:B2538"/>
    <mergeCell ref="C2537:C2538"/>
    <mergeCell ref="E2537:E2538"/>
    <mergeCell ref="F2537:F2538"/>
    <mergeCell ref="G2537:G2538"/>
    <mergeCell ref="H2537:H2538"/>
    <mergeCell ref="I2537:I2538"/>
    <mergeCell ref="B2535:B2536"/>
    <mergeCell ref="C2535:C2536"/>
    <mergeCell ref="E2535:E2536"/>
    <mergeCell ref="F2535:F2536"/>
    <mergeCell ref="G2535:G2536"/>
    <mergeCell ref="H2535:H2536"/>
    <mergeCell ref="K2531:K2532"/>
    <mergeCell ref="B2533:B2534"/>
    <mergeCell ref="C2533:C2534"/>
    <mergeCell ref="E2533:E2534"/>
    <mergeCell ref="F2533:F2534"/>
    <mergeCell ref="G2533:G2534"/>
    <mergeCell ref="H2533:H2534"/>
    <mergeCell ref="I2533:I2534"/>
    <mergeCell ref="J2533:J2534"/>
    <mergeCell ref="K2533:K2534"/>
    <mergeCell ref="J2529:J2530"/>
    <mergeCell ref="K2529:K2530"/>
    <mergeCell ref="B2531:B2532"/>
    <mergeCell ref="C2531:C2532"/>
    <mergeCell ref="E2531:E2532"/>
    <mergeCell ref="F2531:F2532"/>
    <mergeCell ref="G2531:G2532"/>
    <mergeCell ref="H2531:H2532"/>
    <mergeCell ref="I2531:I2532"/>
    <mergeCell ref="J2531:J2532"/>
    <mergeCell ref="I2527:I2528"/>
    <mergeCell ref="J2527:J2528"/>
    <mergeCell ref="K2527:K2528"/>
    <mergeCell ref="B2529:B2530"/>
    <mergeCell ref="C2529:C2530"/>
    <mergeCell ref="E2529:E2530"/>
    <mergeCell ref="F2529:F2530"/>
    <mergeCell ref="G2529:G2530"/>
    <mergeCell ref="H2529:H2530"/>
    <mergeCell ref="I2529:I2530"/>
    <mergeCell ref="B2527:B2528"/>
    <mergeCell ref="C2527:C2528"/>
    <mergeCell ref="E2527:E2528"/>
    <mergeCell ref="F2527:F2528"/>
    <mergeCell ref="G2527:G2528"/>
    <mergeCell ref="H2527:H2528"/>
    <mergeCell ref="K2523:K2524"/>
    <mergeCell ref="B2525:B2526"/>
    <mergeCell ref="C2525:C2526"/>
    <mergeCell ref="E2525:E2526"/>
    <mergeCell ref="F2525:F2526"/>
    <mergeCell ref="G2525:G2526"/>
    <mergeCell ref="H2525:H2526"/>
    <mergeCell ref="I2525:I2526"/>
    <mergeCell ref="J2525:J2526"/>
    <mergeCell ref="K2525:K2526"/>
    <mergeCell ref="J2521:J2522"/>
    <mergeCell ref="K2521:K2522"/>
    <mergeCell ref="B2523:B2524"/>
    <mergeCell ref="C2523:C2524"/>
    <mergeCell ref="E2523:E2524"/>
    <mergeCell ref="F2523:F2524"/>
    <mergeCell ref="G2523:G2524"/>
    <mergeCell ref="H2523:H2524"/>
    <mergeCell ref="I2523:I2524"/>
    <mergeCell ref="J2523:J2524"/>
    <mergeCell ref="I2519:I2520"/>
    <mergeCell ref="J2519:J2520"/>
    <mergeCell ref="K2519:K2520"/>
    <mergeCell ref="B2521:B2522"/>
    <mergeCell ref="C2521:C2522"/>
    <mergeCell ref="E2521:E2522"/>
    <mergeCell ref="F2521:F2522"/>
    <mergeCell ref="G2521:G2522"/>
    <mergeCell ref="H2521:H2522"/>
    <mergeCell ref="I2521:I2522"/>
    <mergeCell ref="B2519:B2520"/>
    <mergeCell ref="C2519:C2520"/>
    <mergeCell ref="E2519:E2520"/>
    <mergeCell ref="F2519:F2520"/>
    <mergeCell ref="G2519:G2520"/>
    <mergeCell ref="H2519:H2520"/>
    <mergeCell ref="K2515:K2516"/>
    <mergeCell ref="B2517:B2518"/>
    <mergeCell ref="C2517:C2518"/>
    <mergeCell ref="E2517:E2518"/>
    <mergeCell ref="F2517:F2518"/>
    <mergeCell ref="G2517:G2518"/>
    <mergeCell ref="H2517:H2518"/>
    <mergeCell ref="I2517:I2518"/>
    <mergeCell ref="J2517:J2518"/>
    <mergeCell ref="K2517:K2518"/>
    <mergeCell ref="J2513:J2514"/>
    <mergeCell ref="K2513:K2514"/>
    <mergeCell ref="B2515:B2516"/>
    <mergeCell ref="C2515:C2516"/>
    <mergeCell ref="E2515:E2516"/>
    <mergeCell ref="F2515:F2516"/>
    <mergeCell ref="G2515:G2516"/>
    <mergeCell ref="H2515:H2516"/>
    <mergeCell ref="I2515:I2516"/>
    <mergeCell ref="J2515:J2516"/>
    <mergeCell ref="I2511:I2512"/>
    <mergeCell ref="J2511:J2512"/>
    <mergeCell ref="K2511:K2512"/>
    <mergeCell ref="B2513:B2514"/>
    <mergeCell ref="C2513:C2514"/>
    <mergeCell ref="E2513:E2514"/>
    <mergeCell ref="F2513:F2514"/>
    <mergeCell ref="G2513:G2514"/>
    <mergeCell ref="H2513:H2514"/>
    <mergeCell ref="I2513:I2514"/>
    <mergeCell ref="B2511:B2512"/>
    <mergeCell ref="C2511:C2512"/>
    <mergeCell ref="E2511:E2512"/>
    <mergeCell ref="F2511:F2512"/>
    <mergeCell ref="G2511:G2512"/>
    <mergeCell ref="H2511:H2512"/>
    <mergeCell ref="K2507:K2508"/>
    <mergeCell ref="B2509:B2510"/>
    <mergeCell ref="C2509:C2510"/>
    <mergeCell ref="E2509:E2510"/>
    <mergeCell ref="F2509:F2510"/>
    <mergeCell ref="G2509:G2510"/>
    <mergeCell ref="H2509:H2510"/>
    <mergeCell ref="I2509:I2510"/>
    <mergeCell ref="J2509:J2510"/>
    <mergeCell ref="K2509:K2510"/>
    <mergeCell ref="J2505:J2506"/>
    <mergeCell ref="K2505:K2506"/>
    <mergeCell ref="B2507:B2508"/>
    <mergeCell ref="C2507:C2508"/>
    <mergeCell ref="E2507:E2508"/>
    <mergeCell ref="F2507:F2508"/>
    <mergeCell ref="G2507:G2508"/>
    <mergeCell ref="H2507:H2508"/>
    <mergeCell ref="I2507:I2508"/>
    <mergeCell ref="J2507:J2508"/>
    <mergeCell ref="I2503:I2504"/>
    <mergeCell ref="J2503:J2504"/>
    <mergeCell ref="K2503:K2504"/>
    <mergeCell ref="B2505:B2506"/>
    <mergeCell ref="C2505:C2506"/>
    <mergeCell ref="E2505:E2506"/>
    <mergeCell ref="F2505:F2506"/>
    <mergeCell ref="G2505:G2506"/>
    <mergeCell ref="H2505:H2506"/>
    <mergeCell ref="I2505:I2506"/>
    <mergeCell ref="B2503:B2504"/>
    <mergeCell ref="C2503:C2504"/>
    <mergeCell ref="E2503:E2504"/>
    <mergeCell ref="F2503:F2504"/>
    <mergeCell ref="G2503:G2504"/>
    <mergeCell ref="H2503:H2504"/>
    <mergeCell ref="K2499:K2500"/>
    <mergeCell ref="B2501:B2502"/>
    <mergeCell ref="C2501:C2502"/>
    <mergeCell ref="E2501:E2502"/>
    <mergeCell ref="F2501:F2502"/>
    <mergeCell ref="G2501:G2502"/>
    <mergeCell ref="H2501:H2502"/>
    <mergeCell ref="I2501:I2502"/>
    <mergeCell ref="J2501:J2502"/>
    <mergeCell ref="K2501:K2502"/>
    <mergeCell ref="J2497:J2498"/>
    <mergeCell ref="K2497:K2498"/>
    <mergeCell ref="B2499:B2500"/>
    <mergeCell ref="C2499:C2500"/>
    <mergeCell ref="E2499:E2500"/>
    <mergeCell ref="F2499:F2500"/>
    <mergeCell ref="G2499:G2500"/>
    <mergeCell ref="H2499:H2500"/>
    <mergeCell ref="I2499:I2500"/>
    <mergeCell ref="J2499:J2500"/>
    <mergeCell ref="I2495:I2496"/>
    <mergeCell ref="J2495:J2496"/>
    <mergeCell ref="K2495:K2496"/>
    <mergeCell ref="B2497:B2498"/>
    <mergeCell ref="C2497:C2498"/>
    <mergeCell ref="E2497:E2498"/>
    <mergeCell ref="F2497:F2498"/>
    <mergeCell ref="G2497:G2498"/>
    <mergeCell ref="H2497:H2498"/>
    <mergeCell ref="I2497:I2498"/>
    <mergeCell ref="B2495:B2496"/>
    <mergeCell ref="C2495:C2496"/>
    <mergeCell ref="E2495:E2496"/>
    <mergeCell ref="F2495:F2496"/>
    <mergeCell ref="G2495:G2496"/>
    <mergeCell ref="H2495:H2496"/>
    <mergeCell ref="K2491:K2492"/>
    <mergeCell ref="B2493:B2494"/>
    <mergeCell ref="C2493:C2494"/>
    <mergeCell ref="E2493:E2494"/>
    <mergeCell ref="F2493:F2494"/>
    <mergeCell ref="G2493:G2494"/>
    <mergeCell ref="H2493:H2494"/>
    <mergeCell ref="I2493:I2494"/>
    <mergeCell ref="J2493:J2494"/>
    <mergeCell ref="K2493:K2494"/>
    <mergeCell ref="J2489:J2490"/>
    <mergeCell ref="K2489:K2490"/>
    <mergeCell ref="B2491:B2492"/>
    <mergeCell ref="C2491:C2492"/>
    <mergeCell ref="E2491:E2492"/>
    <mergeCell ref="F2491:F2492"/>
    <mergeCell ref="G2491:G2492"/>
    <mergeCell ref="H2491:H2492"/>
    <mergeCell ref="I2491:I2492"/>
    <mergeCell ref="J2491:J2492"/>
    <mergeCell ref="I2487:I2488"/>
    <mergeCell ref="J2487:J2488"/>
    <mergeCell ref="K2487:K2488"/>
    <mergeCell ref="B2489:B2490"/>
    <mergeCell ref="C2489:C2490"/>
    <mergeCell ref="E2489:E2490"/>
    <mergeCell ref="F2489:F2490"/>
    <mergeCell ref="G2489:G2490"/>
    <mergeCell ref="H2489:H2490"/>
    <mergeCell ref="I2489:I2490"/>
    <mergeCell ref="B2487:B2488"/>
    <mergeCell ref="C2487:C2488"/>
    <mergeCell ref="E2487:E2488"/>
    <mergeCell ref="F2487:F2488"/>
    <mergeCell ref="G2487:G2488"/>
    <mergeCell ref="H2487:H2488"/>
    <mergeCell ref="K2483:K2484"/>
    <mergeCell ref="B2485:B2486"/>
    <mergeCell ref="C2485:C2486"/>
    <mergeCell ref="E2485:E2486"/>
    <mergeCell ref="F2485:F2486"/>
    <mergeCell ref="G2485:G2486"/>
    <mergeCell ref="H2485:H2486"/>
    <mergeCell ref="I2485:I2486"/>
    <mergeCell ref="J2485:J2486"/>
    <mergeCell ref="K2485:K2486"/>
    <mergeCell ref="J2481:J2482"/>
    <mergeCell ref="K2481:K2482"/>
    <mergeCell ref="B2483:B2484"/>
    <mergeCell ref="C2483:C2484"/>
    <mergeCell ref="E2483:E2484"/>
    <mergeCell ref="F2483:F2484"/>
    <mergeCell ref="G2483:G2484"/>
    <mergeCell ref="H2483:H2484"/>
    <mergeCell ref="I2483:I2484"/>
    <mergeCell ref="J2483:J2484"/>
    <mergeCell ref="I2479:I2480"/>
    <mergeCell ref="J2479:J2480"/>
    <mergeCell ref="K2479:K2480"/>
    <mergeCell ref="B2481:B2482"/>
    <mergeCell ref="C2481:C2482"/>
    <mergeCell ref="E2481:E2482"/>
    <mergeCell ref="F2481:F2482"/>
    <mergeCell ref="G2481:G2482"/>
    <mergeCell ref="H2481:H2482"/>
    <mergeCell ref="I2481:I2482"/>
    <mergeCell ref="B2479:B2480"/>
    <mergeCell ref="C2479:C2480"/>
    <mergeCell ref="E2479:E2480"/>
    <mergeCell ref="F2479:F2480"/>
    <mergeCell ref="G2479:G2480"/>
    <mergeCell ref="H2479:H2480"/>
    <mergeCell ref="K2475:K2476"/>
    <mergeCell ref="B2477:B2478"/>
    <mergeCell ref="C2477:C2478"/>
    <mergeCell ref="E2477:E2478"/>
    <mergeCell ref="F2477:F2478"/>
    <mergeCell ref="G2477:G2478"/>
    <mergeCell ref="H2477:H2478"/>
    <mergeCell ref="I2477:I2478"/>
    <mergeCell ref="J2477:J2478"/>
    <mergeCell ref="K2477:K2478"/>
    <mergeCell ref="J2473:J2474"/>
    <mergeCell ref="K2473:K2474"/>
    <mergeCell ref="B2475:B2476"/>
    <mergeCell ref="C2475:C2476"/>
    <mergeCell ref="E2475:E2476"/>
    <mergeCell ref="F2475:F2476"/>
    <mergeCell ref="G2475:G2476"/>
    <mergeCell ref="H2475:H2476"/>
    <mergeCell ref="I2475:I2476"/>
    <mergeCell ref="J2475:J2476"/>
    <mergeCell ref="I2471:I2472"/>
    <mergeCell ref="J2471:J2472"/>
    <mergeCell ref="K2471:K2472"/>
    <mergeCell ref="B2473:B2474"/>
    <mergeCell ref="C2473:C2474"/>
    <mergeCell ref="E2473:E2474"/>
    <mergeCell ref="F2473:F2474"/>
    <mergeCell ref="G2473:G2474"/>
    <mergeCell ref="H2473:H2474"/>
    <mergeCell ref="I2473:I2474"/>
    <mergeCell ref="B2471:B2472"/>
    <mergeCell ref="C2471:C2472"/>
    <mergeCell ref="E2471:E2472"/>
    <mergeCell ref="F2471:F2472"/>
    <mergeCell ref="G2471:G2472"/>
    <mergeCell ref="H2471:H2472"/>
    <mergeCell ref="K2467:K2468"/>
    <mergeCell ref="B2469:B2470"/>
    <mergeCell ref="C2469:C2470"/>
    <mergeCell ref="E2469:E2470"/>
    <mergeCell ref="F2469:F2470"/>
    <mergeCell ref="G2469:G2470"/>
    <mergeCell ref="H2469:H2470"/>
    <mergeCell ref="I2469:I2470"/>
    <mergeCell ref="J2469:J2470"/>
    <mergeCell ref="K2469:K2470"/>
    <mergeCell ref="J2465:J2466"/>
    <mergeCell ref="K2465:K2466"/>
    <mergeCell ref="B2467:B2468"/>
    <mergeCell ref="C2467:C2468"/>
    <mergeCell ref="E2467:E2468"/>
    <mergeCell ref="F2467:F2468"/>
    <mergeCell ref="G2467:G2468"/>
    <mergeCell ref="H2467:H2468"/>
    <mergeCell ref="I2467:I2468"/>
    <mergeCell ref="J2467:J2468"/>
    <mergeCell ref="I2463:I2464"/>
    <mergeCell ref="J2463:J2464"/>
    <mergeCell ref="K2463:K2464"/>
    <mergeCell ref="B2465:B2466"/>
    <mergeCell ref="C2465:C2466"/>
    <mergeCell ref="E2465:E2466"/>
    <mergeCell ref="F2465:F2466"/>
    <mergeCell ref="G2465:G2466"/>
    <mergeCell ref="H2465:H2466"/>
    <mergeCell ref="I2465:I2466"/>
    <mergeCell ref="B2463:B2464"/>
    <mergeCell ref="C2463:C2464"/>
    <mergeCell ref="E2463:E2464"/>
    <mergeCell ref="F2463:F2464"/>
    <mergeCell ref="G2463:G2464"/>
    <mergeCell ref="H2463:H2464"/>
    <mergeCell ref="K2459:K2460"/>
    <mergeCell ref="B2461:B2462"/>
    <mergeCell ref="C2461:C2462"/>
    <mergeCell ref="E2461:E2462"/>
    <mergeCell ref="F2461:F2462"/>
    <mergeCell ref="G2461:G2462"/>
    <mergeCell ref="H2461:H2462"/>
    <mergeCell ref="I2461:I2462"/>
    <mergeCell ref="J2461:J2462"/>
    <mergeCell ref="K2461:K2462"/>
    <mergeCell ref="J2457:J2458"/>
    <mergeCell ref="K2457:K2458"/>
    <mergeCell ref="B2459:B2460"/>
    <mergeCell ref="C2459:C2460"/>
    <mergeCell ref="E2459:E2460"/>
    <mergeCell ref="F2459:F2460"/>
    <mergeCell ref="G2459:G2460"/>
    <mergeCell ref="H2459:H2460"/>
    <mergeCell ref="I2459:I2460"/>
    <mergeCell ref="J2459:J2460"/>
    <mergeCell ref="I2455:I2456"/>
    <mergeCell ref="J2455:J2456"/>
    <mergeCell ref="K2455:K2456"/>
    <mergeCell ref="B2457:B2458"/>
    <mergeCell ref="C2457:C2458"/>
    <mergeCell ref="E2457:E2458"/>
    <mergeCell ref="F2457:F2458"/>
    <mergeCell ref="G2457:G2458"/>
    <mergeCell ref="H2457:H2458"/>
    <mergeCell ref="I2457:I2458"/>
    <mergeCell ref="B2455:B2456"/>
    <mergeCell ref="C2455:C2456"/>
    <mergeCell ref="E2455:E2456"/>
    <mergeCell ref="F2455:F2456"/>
    <mergeCell ref="G2455:G2456"/>
    <mergeCell ref="H2455:H2456"/>
    <mergeCell ref="K2451:K2452"/>
    <mergeCell ref="B2453:B2454"/>
    <mergeCell ref="C2453:C2454"/>
    <mergeCell ref="E2453:E2454"/>
    <mergeCell ref="F2453:F2454"/>
    <mergeCell ref="G2453:G2454"/>
    <mergeCell ref="H2453:H2454"/>
    <mergeCell ref="I2453:I2454"/>
    <mergeCell ref="J2453:J2454"/>
    <mergeCell ref="K2453:K2454"/>
    <mergeCell ref="J2449:J2450"/>
    <mergeCell ref="K2449:K2450"/>
    <mergeCell ref="B2451:B2452"/>
    <mergeCell ref="C2451:C2452"/>
    <mergeCell ref="E2451:E2452"/>
    <mergeCell ref="F2451:F2452"/>
    <mergeCell ref="G2451:G2452"/>
    <mergeCell ref="H2451:H2452"/>
    <mergeCell ref="I2451:I2452"/>
    <mergeCell ref="J2451:J2452"/>
    <mergeCell ref="I2447:I2448"/>
    <mergeCell ref="J2447:J2448"/>
    <mergeCell ref="K2447:K2448"/>
    <mergeCell ref="B2449:B2450"/>
    <mergeCell ref="C2449:C2450"/>
    <mergeCell ref="E2449:E2450"/>
    <mergeCell ref="F2449:F2450"/>
    <mergeCell ref="G2449:G2450"/>
    <mergeCell ref="H2449:H2450"/>
    <mergeCell ref="I2449:I2450"/>
    <mergeCell ref="B2447:B2448"/>
    <mergeCell ref="C2447:C2448"/>
    <mergeCell ref="E2447:E2448"/>
    <mergeCell ref="F2447:F2448"/>
    <mergeCell ref="G2447:G2448"/>
    <mergeCell ref="H2447:H2448"/>
    <mergeCell ref="K2443:K2444"/>
    <mergeCell ref="B2445:B2446"/>
    <mergeCell ref="C2445:C2446"/>
    <mergeCell ref="E2445:E2446"/>
    <mergeCell ref="F2445:F2446"/>
    <mergeCell ref="G2445:G2446"/>
    <mergeCell ref="H2445:H2446"/>
    <mergeCell ref="I2445:I2446"/>
    <mergeCell ref="J2445:J2446"/>
    <mergeCell ref="K2445:K2446"/>
    <mergeCell ref="J2441:J2442"/>
    <mergeCell ref="K2441:K2442"/>
    <mergeCell ref="B2443:B2444"/>
    <mergeCell ref="C2443:C2444"/>
    <mergeCell ref="E2443:E2444"/>
    <mergeCell ref="F2443:F2444"/>
    <mergeCell ref="G2443:G2444"/>
    <mergeCell ref="H2443:H2444"/>
    <mergeCell ref="I2443:I2444"/>
    <mergeCell ref="J2443:J2444"/>
    <mergeCell ref="I2439:I2440"/>
    <mergeCell ref="J2439:J2440"/>
    <mergeCell ref="K2439:K2440"/>
    <mergeCell ref="B2441:B2442"/>
    <mergeCell ref="C2441:C2442"/>
    <mergeCell ref="E2441:E2442"/>
    <mergeCell ref="F2441:F2442"/>
    <mergeCell ref="G2441:G2442"/>
    <mergeCell ref="H2441:H2442"/>
    <mergeCell ref="I2441:I2442"/>
    <mergeCell ref="B2439:B2440"/>
    <mergeCell ref="C2439:C2440"/>
    <mergeCell ref="E2439:E2440"/>
    <mergeCell ref="F2439:F2440"/>
    <mergeCell ref="G2439:G2440"/>
    <mergeCell ref="H2439:H2440"/>
    <mergeCell ref="K2435:K2436"/>
    <mergeCell ref="B2437:B2438"/>
    <mergeCell ref="C2437:C2438"/>
    <mergeCell ref="E2437:E2438"/>
    <mergeCell ref="F2437:F2438"/>
    <mergeCell ref="G2437:G2438"/>
    <mergeCell ref="H2437:H2438"/>
    <mergeCell ref="I2437:I2438"/>
    <mergeCell ref="J2437:J2438"/>
    <mergeCell ref="K2437:K2438"/>
    <mergeCell ref="J2433:J2434"/>
    <mergeCell ref="K2433:K2434"/>
    <mergeCell ref="B2435:B2436"/>
    <mergeCell ref="C2435:C2436"/>
    <mergeCell ref="E2435:E2436"/>
    <mergeCell ref="F2435:F2436"/>
    <mergeCell ref="G2435:G2436"/>
    <mergeCell ref="H2435:H2436"/>
    <mergeCell ref="I2435:I2436"/>
    <mergeCell ref="J2435:J2436"/>
    <mergeCell ref="I2431:I2432"/>
    <mergeCell ref="J2431:J2432"/>
    <mergeCell ref="K2431:K2432"/>
    <mergeCell ref="B2433:B2434"/>
    <mergeCell ref="C2433:C2434"/>
    <mergeCell ref="E2433:E2434"/>
    <mergeCell ref="F2433:F2434"/>
    <mergeCell ref="G2433:G2434"/>
    <mergeCell ref="H2433:H2434"/>
    <mergeCell ref="I2433:I2434"/>
    <mergeCell ref="B2431:B2432"/>
    <mergeCell ref="C2431:C2432"/>
    <mergeCell ref="E2431:E2432"/>
    <mergeCell ref="F2431:F2432"/>
    <mergeCell ref="G2431:G2432"/>
    <mergeCell ref="H2431:H2432"/>
    <mergeCell ref="K2427:K2428"/>
    <mergeCell ref="B2429:B2430"/>
    <mergeCell ref="C2429:C2430"/>
    <mergeCell ref="E2429:E2430"/>
    <mergeCell ref="F2429:F2430"/>
    <mergeCell ref="G2429:G2430"/>
    <mergeCell ref="H2429:H2430"/>
    <mergeCell ref="I2429:I2430"/>
    <mergeCell ref="J2429:J2430"/>
    <mergeCell ref="K2429:K2430"/>
    <mergeCell ref="J2425:J2426"/>
    <mergeCell ref="K2425:K2426"/>
    <mergeCell ref="B2427:B2428"/>
    <mergeCell ref="C2427:C2428"/>
    <mergeCell ref="E2427:E2428"/>
    <mergeCell ref="F2427:F2428"/>
    <mergeCell ref="G2427:G2428"/>
    <mergeCell ref="H2427:H2428"/>
    <mergeCell ref="I2427:I2428"/>
    <mergeCell ref="J2427:J2428"/>
    <mergeCell ref="I2423:I2424"/>
    <mergeCell ref="J2423:J2424"/>
    <mergeCell ref="K2423:K2424"/>
    <mergeCell ref="B2425:B2426"/>
    <mergeCell ref="C2425:C2426"/>
    <mergeCell ref="E2425:E2426"/>
    <mergeCell ref="F2425:F2426"/>
    <mergeCell ref="G2425:G2426"/>
    <mergeCell ref="H2425:H2426"/>
    <mergeCell ref="I2425:I2426"/>
    <mergeCell ref="B2423:B2424"/>
    <mergeCell ref="C2423:C2424"/>
    <mergeCell ref="E2423:E2424"/>
    <mergeCell ref="F2423:F2424"/>
    <mergeCell ref="G2423:G2424"/>
    <mergeCell ref="H2423:H2424"/>
    <mergeCell ref="K2419:K2420"/>
    <mergeCell ref="B2421:B2422"/>
    <mergeCell ref="C2421:C2422"/>
    <mergeCell ref="E2421:E2422"/>
    <mergeCell ref="F2421:F2422"/>
    <mergeCell ref="G2421:G2422"/>
    <mergeCell ref="H2421:H2422"/>
    <mergeCell ref="I2421:I2422"/>
    <mergeCell ref="J2421:J2422"/>
    <mergeCell ref="K2421:K2422"/>
    <mergeCell ref="J2417:J2418"/>
    <mergeCell ref="K2417:K2418"/>
    <mergeCell ref="B2419:B2420"/>
    <mergeCell ref="C2419:C2420"/>
    <mergeCell ref="E2419:E2420"/>
    <mergeCell ref="F2419:F2420"/>
    <mergeCell ref="G2419:G2420"/>
    <mergeCell ref="H2419:H2420"/>
    <mergeCell ref="I2419:I2420"/>
    <mergeCell ref="J2419:J2420"/>
    <mergeCell ref="I2415:I2416"/>
    <mergeCell ref="J2415:J2416"/>
    <mergeCell ref="K2415:K2416"/>
    <mergeCell ref="B2417:B2418"/>
    <mergeCell ref="C2417:C2418"/>
    <mergeCell ref="E2417:E2418"/>
    <mergeCell ref="F2417:F2418"/>
    <mergeCell ref="G2417:G2418"/>
    <mergeCell ref="H2417:H2418"/>
    <mergeCell ref="I2417:I2418"/>
    <mergeCell ref="B2415:B2416"/>
    <mergeCell ref="C2415:C2416"/>
    <mergeCell ref="E2415:E2416"/>
    <mergeCell ref="F2415:F2416"/>
    <mergeCell ref="G2415:G2416"/>
    <mergeCell ref="H2415:H2416"/>
    <mergeCell ref="K2411:K2412"/>
    <mergeCell ref="B2413:B2414"/>
    <mergeCell ref="C2413:C2414"/>
    <mergeCell ref="E2413:E2414"/>
    <mergeCell ref="F2413:F2414"/>
    <mergeCell ref="G2413:G2414"/>
    <mergeCell ref="H2413:H2414"/>
    <mergeCell ref="I2413:I2414"/>
    <mergeCell ref="J2413:J2414"/>
    <mergeCell ref="K2413:K2414"/>
    <mergeCell ref="J2409:J2410"/>
    <mergeCell ref="K2409:K2410"/>
    <mergeCell ref="B2411:B2412"/>
    <mergeCell ref="C2411:C2412"/>
    <mergeCell ref="E2411:E2412"/>
    <mergeCell ref="F2411:F2412"/>
    <mergeCell ref="G2411:G2412"/>
    <mergeCell ref="H2411:H2412"/>
    <mergeCell ref="I2411:I2412"/>
    <mergeCell ref="J2411:J2412"/>
    <mergeCell ref="I2407:I2408"/>
    <mergeCell ref="J2407:J2408"/>
    <mergeCell ref="K2407:K2408"/>
    <mergeCell ref="B2409:B2410"/>
    <mergeCell ref="C2409:C2410"/>
    <mergeCell ref="E2409:E2410"/>
    <mergeCell ref="F2409:F2410"/>
    <mergeCell ref="G2409:G2410"/>
    <mergeCell ref="H2409:H2410"/>
    <mergeCell ref="I2409:I2410"/>
    <mergeCell ref="B2407:B2408"/>
    <mergeCell ref="C2407:C2408"/>
    <mergeCell ref="E2407:E2408"/>
    <mergeCell ref="F2407:F2408"/>
    <mergeCell ref="G2407:G2408"/>
    <mergeCell ref="H2407:H2408"/>
    <mergeCell ref="K2403:K2404"/>
    <mergeCell ref="B2405:B2406"/>
    <mergeCell ref="C2405:C2406"/>
    <mergeCell ref="E2405:E2406"/>
    <mergeCell ref="F2405:F2406"/>
    <mergeCell ref="G2405:G2406"/>
    <mergeCell ref="H2405:H2406"/>
    <mergeCell ref="I2405:I2406"/>
    <mergeCell ref="J2405:J2406"/>
    <mergeCell ref="K2405:K2406"/>
    <mergeCell ref="J2401:J2402"/>
    <mergeCell ref="K2401:K2402"/>
    <mergeCell ref="B2403:B2404"/>
    <mergeCell ref="C2403:C2404"/>
    <mergeCell ref="E2403:E2404"/>
    <mergeCell ref="F2403:F2404"/>
    <mergeCell ref="G2403:G2404"/>
    <mergeCell ref="H2403:H2404"/>
    <mergeCell ref="I2403:I2404"/>
    <mergeCell ref="J2403:J2404"/>
    <mergeCell ref="I2399:I2400"/>
    <mergeCell ref="J2399:J2400"/>
    <mergeCell ref="K2399:K2400"/>
    <mergeCell ref="B2401:B2402"/>
    <mergeCell ref="C2401:C2402"/>
    <mergeCell ref="E2401:E2402"/>
    <mergeCell ref="F2401:F2402"/>
    <mergeCell ref="G2401:G2402"/>
    <mergeCell ref="H2401:H2402"/>
    <mergeCell ref="I2401:I2402"/>
    <mergeCell ref="B2399:B2400"/>
    <mergeCell ref="C2399:C2400"/>
    <mergeCell ref="E2399:E2400"/>
    <mergeCell ref="F2399:F2400"/>
    <mergeCell ref="G2399:G2400"/>
    <mergeCell ref="H2399:H2400"/>
    <mergeCell ref="K2395:K2396"/>
    <mergeCell ref="B2397:B2398"/>
    <mergeCell ref="C2397:C2398"/>
    <mergeCell ref="E2397:E2398"/>
    <mergeCell ref="F2397:F2398"/>
    <mergeCell ref="G2397:G2398"/>
    <mergeCell ref="H2397:H2398"/>
    <mergeCell ref="I2397:I2398"/>
    <mergeCell ref="J2397:J2398"/>
    <mergeCell ref="K2397:K2398"/>
    <mergeCell ref="J2393:J2394"/>
    <mergeCell ref="K2393:K2394"/>
    <mergeCell ref="B2395:B2396"/>
    <mergeCell ref="C2395:C2396"/>
    <mergeCell ref="E2395:E2396"/>
    <mergeCell ref="F2395:F2396"/>
    <mergeCell ref="G2395:G2396"/>
    <mergeCell ref="H2395:H2396"/>
    <mergeCell ref="I2395:I2396"/>
    <mergeCell ref="J2395:J2396"/>
    <mergeCell ref="I2391:I2392"/>
    <mergeCell ref="J2391:J2392"/>
    <mergeCell ref="K2391:K2392"/>
    <mergeCell ref="B2393:B2394"/>
    <mergeCell ref="C2393:C2394"/>
    <mergeCell ref="E2393:E2394"/>
    <mergeCell ref="F2393:F2394"/>
    <mergeCell ref="G2393:G2394"/>
    <mergeCell ref="H2393:H2394"/>
    <mergeCell ref="I2393:I2394"/>
    <mergeCell ref="B2391:B2392"/>
    <mergeCell ref="C2391:C2392"/>
    <mergeCell ref="E2391:E2392"/>
    <mergeCell ref="F2391:F2392"/>
    <mergeCell ref="G2391:G2392"/>
    <mergeCell ref="H2391:H2392"/>
    <mergeCell ref="K2387:K2388"/>
    <mergeCell ref="B2389:B2390"/>
    <mergeCell ref="C2389:C2390"/>
    <mergeCell ref="E2389:E2390"/>
    <mergeCell ref="F2389:F2390"/>
    <mergeCell ref="G2389:G2390"/>
    <mergeCell ref="H2389:H2390"/>
    <mergeCell ref="I2389:I2390"/>
    <mergeCell ref="J2389:J2390"/>
    <mergeCell ref="K2389:K2390"/>
    <mergeCell ref="J2385:J2386"/>
    <mergeCell ref="K2385:K2386"/>
    <mergeCell ref="B2387:B2388"/>
    <mergeCell ref="C2387:C2388"/>
    <mergeCell ref="E2387:E2388"/>
    <mergeCell ref="F2387:F2388"/>
    <mergeCell ref="G2387:G2388"/>
    <mergeCell ref="H2387:H2388"/>
    <mergeCell ref="I2387:I2388"/>
    <mergeCell ref="J2387:J2388"/>
    <mergeCell ref="I2383:I2384"/>
    <mergeCell ref="J2383:J2384"/>
    <mergeCell ref="K2383:K2384"/>
    <mergeCell ref="B2385:B2386"/>
    <mergeCell ref="C2385:C2386"/>
    <mergeCell ref="E2385:E2386"/>
    <mergeCell ref="F2385:F2386"/>
    <mergeCell ref="G2385:G2386"/>
    <mergeCell ref="H2385:H2386"/>
    <mergeCell ref="I2385:I2386"/>
    <mergeCell ref="B2383:B2384"/>
    <mergeCell ref="C2383:C2384"/>
    <mergeCell ref="E2383:E2384"/>
    <mergeCell ref="F2383:F2384"/>
    <mergeCell ref="G2383:G2384"/>
    <mergeCell ref="H2383:H2384"/>
    <mergeCell ref="K2379:K2380"/>
    <mergeCell ref="B2381:B2382"/>
    <mergeCell ref="C2381:C2382"/>
    <mergeCell ref="E2381:E2382"/>
    <mergeCell ref="F2381:F2382"/>
    <mergeCell ref="G2381:G2382"/>
    <mergeCell ref="H2381:H2382"/>
    <mergeCell ref="I2381:I2382"/>
    <mergeCell ref="J2381:J2382"/>
    <mergeCell ref="K2381:K2382"/>
    <mergeCell ref="J2377:J2378"/>
    <mergeCell ref="K2377:K2378"/>
    <mergeCell ref="B2379:B2380"/>
    <mergeCell ref="C2379:C2380"/>
    <mergeCell ref="E2379:E2380"/>
    <mergeCell ref="F2379:F2380"/>
    <mergeCell ref="G2379:G2380"/>
    <mergeCell ref="H2379:H2380"/>
    <mergeCell ref="I2379:I2380"/>
    <mergeCell ref="J2379:J2380"/>
    <mergeCell ref="I2375:I2376"/>
    <mergeCell ref="J2375:J2376"/>
    <mergeCell ref="K2375:K2376"/>
    <mergeCell ref="B2377:B2378"/>
    <mergeCell ref="C2377:C2378"/>
    <mergeCell ref="E2377:E2378"/>
    <mergeCell ref="F2377:F2378"/>
    <mergeCell ref="G2377:G2378"/>
    <mergeCell ref="H2377:H2378"/>
    <mergeCell ref="I2377:I2378"/>
    <mergeCell ref="B2375:B2376"/>
    <mergeCell ref="C2375:C2376"/>
    <mergeCell ref="E2375:E2376"/>
    <mergeCell ref="F2375:F2376"/>
    <mergeCell ref="G2375:G2376"/>
    <mergeCell ref="H2375:H2376"/>
    <mergeCell ref="K2371:K2372"/>
    <mergeCell ref="B2373:B2374"/>
    <mergeCell ref="C2373:C2374"/>
    <mergeCell ref="E2373:E2374"/>
    <mergeCell ref="F2373:F2374"/>
    <mergeCell ref="G2373:G2374"/>
    <mergeCell ref="H2373:H2374"/>
    <mergeCell ref="I2373:I2374"/>
    <mergeCell ref="J2373:J2374"/>
    <mergeCell ref="K2373:K2374"/>
    <mergeCell ref="J2369:J2370"/>
    <mergeCell ref="K2369:K2370"/>
    <mergeCell ref="B2371:B2372"/>
    <mergeCell ref="C2371:C2372"/>
    <mergeCell ref="E2371:E2372"/>
    <mergeCell ref="F2371:F2372"/>
    <mergeCell ref="G2371:G2372"/>
    <mergeCell ref="H2371:H2372"/>
    <mergeCell ref="I2371:I2372"/>
    <mergeCell ref="J2371:J2372"/>
    <mergeCell ref="I2367:I2368"/>
    <mergeCell ref="J2367:J2368"/>
    <mergeCell ref="K2367:K2368"/>
    <mergeCell ref="B2369:B2370"/>
    <mergeCell ref="C2369:C2370"/>
    <mergeCell ref="E2369:E2370"/>
    <mergeCell ref="F2369:F2370"/>
    <mergeCell ref="G2369:G2370"/>
    <mergeCell ref="H2369:H2370"/>
    <mergeCell ref="I2369:I2370"/>
    <mergeCell ref="B2367:B2368"/>
    <mergeCell ref="C2367:C2368"/>
    <mergeCell ref="E2367:E2368"/>
    <mergeCell ref="F2367:F2368"/>
    <mergeCell ref="G2367:G2368"/>
    <mergeCell ref="H2367:H2368"/>
    <mergeCell ref="K2363:K2364"/>
    <mergeCell ref="B2365:B2366"/>
    <mergeCell ref="C2365:C2366"/>
    <mergeCell ref="E2365:E2366"/>
    <mergeCell ref="F2365:F2366"/>
    <mergeCell ref="G2365:G2366"/>
    <mergeCell ref="H2365:H2366"/>
    <mergeCell ref="I2365:I2366"/>
    <mergeCell ref="J2365:J2366"/>
    <mergeCell ref="K2365:K2366"/>
    <mergeCell ref="J2361:J2362"/>
    <mergeCell ref="K2361:K2362"/>
    <mergeCell ref="B2363:B2364"/>
    <mergeCell ref="C2363:C2364"/>
    <mergeCell ref="E2363:E2364"/>
    <mergeCell ref="F2363:F2364"/>
    <mergeCell ref="G2363:G2364"/>
    <mergeCell ref="H2363:H2364"/>
    <mergeCell ref="I2363:I2364"/>
    <mergeCell ref="J2363:J2364"/>
    <mergeCell ref="I2359:I2360"/>
    <mergeCell ref="J2359:J2360"/>
    <mergeCell ref="K2359:K2360"/>
    <mergeCell ref="B2361:B2362"/>
    <mergeCell ref="C2361:C2362"/>
    <mergeCell ref="E2361:E2362"/>
    <mergeCell ref="F2361:F2362"/>
    <mergeCell ref="G2361:G2362"/>
    <mergeCell ref="H2361:H2362"/>
    <mergeCell ref="I2361:I2362"/>
    <mergeCell ref="B2359:B2360"/>
    <mergeCell ref="C2359:C2360"/>
    <mergeCell ref="E2359:E2360"/>
    <mergeCell ref="F2359:F2360"/>
    <mergeCell ref="G2359:G2360"/>
    <mergeCell ref="H2359:H2360"/>
    <mergeCell ref="K2355:K2356"/>
    <mergeCell ref="B2357:B2358"/>
    <mergeCell ref="C2357:C2358"/>
    <mergeCell ref="E2357:E2358"/>
    <mergeCell ref="F2357:F2358"/>
    <mergeCell ref="G2357:G2358"/>
    <mergeCell ref="H2357:H2358"/>
    <mergeCell ref="I2357:I2358"/>
    <mergeCell ref="J2357:J2358"/>
    <mergeCell ref="K2357:K2358"/>
    <mergeCell ref="J2353:J2354"/>
    <mergeCell ref="K2353:K2354"/>
    <mergeCell ref="B2355:B2356"/>
    <mergeCell ref="C2355:C2356"/>
    <mergeCell ref="E2355:E2356"/>
    <mergeCell ref="F2355:F2356"/>
    <mergeCell ref="G2355:G2356"/>
    <mergeCell ref="H2355:H2356"/>
    <mergeCell ref="I2355:I2356"/>
    <mergeCell ref="J2355:J2356"/>
    <mergeCell ref="I2351:I2352"/>
    <mergeCell ref="J2351:J2352"/>
    <mergeCell ref="K2351:K2352"/>
    <mergeCell ref="B2353:B2354"/>
    <mergeCell ref="C2353:C2354"/>
    <mergeCell ref="E2353:E2354"/>
    <mergeCell ref="F2353:F2354"/>
    <mergeCell ref="G2353:G2354"/>
    <mergeCell ref="H2353:H2354"/>
    <mergeCell ref="I2353:I2354"/>
    <mergeCell ref="B2351:B2352"/>
    <mergeCell ref="C2351:C2352"/>
    <mergeCell ref="E2351:E2352"/>
    <mergeCell ref="F2351:F2352"/>
    <mergeCell ref="G2351:G2352"/>
    <mergeCell ref="H2351:H2352"/>
    <mergeCell ref="K2347:K2348"/>
    <mergeCell ref="B2349:B2350"/>
    <mergeCell ref="C2349:C2350"/>
    <mergeCell ref="E2349:E2350"/>
    <mergeCell ref="F2349:F2350"/>
    <mergeCell ref="G2349:G2350"/>
    <mergeCell ref="H2349:H2350"/>
    <mergeCell ref="I2349:I2350"/>
    <mergeCell ref="J2349:J2350"/>
    <mergeCell ref="K2349:K2350"/>
    <mergeCell ref="J2345:J2346"/>
    <mergeCell ref="K2345:K2346"/>
    <mergeCell ref="B2347:B2348"/>
    <mergeCell ref="C2347:C2348"/>
    <mergeCell ref="E2347:E2348"/>
    <mergeCell ref="F2347:F2348"/>
    <mergeCell ref="G2347:G2348"/>
    <mergeCell ref="H2347:H2348"/>
    <mergeCell ref="I2347:I2348"/>
    <mergeCell ref="J2347:J2348"/>
    <mergeCell ref="I2343:I2344"/>
    <mergeCell ref="J2343:J2344"/>
    <mergeCell ref="K2343:K2344"/>
    <mergeCell ref="B2345:B2346"/>
    <mergeCell ref="C2345:C2346"/>
    <mergeCell ref="E2345:E2346"/>
    <mergeCell ref="F2345:F2346"/>
    <mergeCell ref="G2345:G2346"/>
    <mergeCell ref="H2345:H2346"/>
    <mergeCell ref="I2345:I2346"/>
    <mergeCell ref="B2343:B2344"/>
    <mergeCell ref="C2343:C2344"/>
    <mergeCell ref="E2343:E2344"/>
    <mergeCell ref="F2343:F2344"/>
    <mergeCell ref="G2343:G2344"/>
    <mergeCell ref="H2343:H2344"/>
    <mergeCell ref="K2339:K2340"/>
    <mergeCell ref="B2341:B2342"/>
    <mergeCell ref="C2341:C2342"/>
    <mergeCell ref="E2341:E2342"/>
    <mergeCell ref="F2341:F2342"/>
    <mergeCell ref="G2341:G2342"/>
    <mergeCell ref="H2341:H2342"/>
    <mergeCell ref="I2341:I2342"/>
    <mergeCell ref="J2341:J2342"/>
    <mergeCell ref="K2341:K2342"/>
    <mergeCell ref="J2337:J2338"/>
    <mergeCell ref="K2337:K2338"/>
    <mergeCell ref="B2339:B2340"/>
    <mergeCell ref="C2339:C2340"/>
    <mergeCell ref="E2339:E2340"/>
    <mergeCell ref="F2339:F2340"/>
    <mergeCell ref="G2339:G2340"/>
    <mergeCell ref="H2339:H2340"/>
    <mergeCell ref="I2339:I2340"/>
    <mergeCell ref="J2339:J2340"/>
    <mergeCell ref="I2335:I2336"/>
    <mergeCell ref="J2335:J2336"/>
    <mergeCell ref="K2335:K2336"/>
    <mergeCell ref="B2337:B2338"/>
    <mergeCell ref="C2337:C2338"/>
    <mergeCell ref="E2337:E2338"/>
    <mergeCell ref="F2337:F2338"/>
    <mergeCell ref="G2337:G2338"/>
    <mergeCell ref="H2337:H2338"/>
    <mergeCell ref="I2337:I2338"/>
    <mergeCell ref="B2335:B2336"/>
    <mergeCell ref="C2335:C2336"/>
    <mergeCell ref="E2335:E2336"/>
    <mergeCell ref="F2335:F2336"/>
    <mergeCell ref="G2335:G2336"/>
    <mergeCell ref="H2335:H2336"/>
    <mergeCell ref="K2331:K2332"/>
    <mergeCell ref="B2333:B2334"/>
    <mergeCell ref="C2333:C2334"/>
    <mergeCell ref="E2333:E2334"/>
    <mergeCell ref="F2333:F2334"/>
    <mergeCell ref="G2333:G2334"/>
    <mergeCell ref="H2333:H2334"/>
    <mergeCell ref="I2333:I2334"/>
    <mergeCell ref="J2333:J2334"/>
    <mergeCell ref="K2333:K2334"/>
    <mergeCell ref="J2329:J2330"/>
    <mergeCell ref="K2329:K2330"/>
    <mergeCell ref="B2331:B2332"/>
    <mergeCell ref="C2331:C2332"/>
    <mergeCell ref="E2331:E2332"/>
    <mergeCell ref="F2331:F2332"/>
    <mergeCell ref="G2331:G2332"/>
    <mergeCell ref="H2331:H2332"/>
    <mergeCell ref="I2331:I2332"/>
    <mergeCell ref="J2331:J2332"/>
    <mergeCell ref="I2327:I2328"/>
    <mergeCell ref="J2327:J2328"/>
    <mergeCell ref="K2327:K2328"/>
    <mergeCell ref="B2329:B2330"/>
    <mergeCell ref="C2329:C2330"/>
    <mergeCell ref="E2329:E2330"/>
    <mergeCell ref="F2329:F2330"/>
    <mergeCell ref="G2329:G2330"/>
    <mergeCell ref="H2329:H2330"/>
    <mergeCell ref="I2329:I2330"/>
    <mergeCell ref="B2327:B2328"/>
    <mergeCell ref="C2327:C2328"/>
    <mergeCell ref="E2327:E2328"/>
    <mergeCell ref="F2327:F2328"/>
    <mergeCell ref="G2327:G2328"/>
    <mergeCell ref="H2327:H2328"/>
    <mergeCell ref="K2323:K2324"/>
    <mergeCell ref="B2325:B2326"/>
    <mergeCell ref="C2325:C2326"/>
    <mergeCell ref="E2325:E2326"/>
    <mergeCell ref="F2325:F2326"/>
    <mergeCell ref="G2325:G2326"/>
    <mergeCell ref="H2325:H2326"/>
    <mergeCell ref="I2325:I2326"/>
    <mergeCell ref="J2325:J2326"/>
    <mergeCell ref="K2325:K2326"/>
    <mergeCell ref="J2321:J2322"/>
    <mergeCell ref="K2321:K2322"/>
    <mergeCell ref="B2323:B2324"/>
    <mergeCell ref="C2323:C2324"/>
    <mergeCell ref="E2323:E2324"/>
    <mergeCell ref="F2323:F2324"/>
    <mergeCell ref="G2323:G2324"/>
    <mergeCell ref="H2323:H2324"/>
    <mergeCell ref="I2323:I2324"/>
    <mergeCell ref="J2323:J2324"/>
    <mergeCell ref="I2319:I2320"/>
    <mergeCell ref="J2319:J2320"/>
    <mergeCell ref="K2319:K2320"/>
    <mergeCell ref="B2321:B2322"/>
    <mergeCell ref="C2321:C2322"/>
    <mergeCell ref="E2321:E2322"/>
    <mergeCell ref="F2321:F2322"/>
    <mergeCell ref="G2321:G2322"/>
    <mergeCell ref="H2321:H2322"/>
    <mergeCell ref="I2321:I2322"/>
    <mergeCell ref="B2319:B2320"/>
    <mergeCell ref="C2319:C2320"/>
    <mergeCell ref="E2319:E2320"/>
    <mergeCell ref="F2319:F2320"/>
    <mergeCell ref="G2319:G2320"/>
    <mergeCell ref="H2319:H2320"/>
    <mergeCell ref="K2315:K2316"/>
    <mergeCell ref="B2317:B2318"/>
    <mergeCell ref="C2317:C2318"/>
    <mergeCell ref="E2317:E2318"/>
    <mergeCell ref="F2317:F2318"/>
    <mergeCell ref="G2317:G2318"/>
    <mergeCell ref="H2317:H2318"/>
    <mergeCell ref="I2317:I2318"/>
    <mergeCell ref="J2317:J2318"/>
    <mergeCell ref="K2317:K2318"/>
    <mergeCell ref="J2313:J2314"/>
    <mergeCell ref="K2313:K2314"/>
    <mergeCell ref="B2315:B2316"/>
    <mergeCell ref="C2315:C2316"/>
    <mergeCell ref="E2315:E2316"/>
    <mergeCell ref="F2315:F2316"/>
    <mergeCell ref="G2315:G2316"/>
    <mergeCell ref="H2315:H2316"/>
    <mergeCell ref="I2315:I2316"/>
    <mergeCell ref="J2315:J2316"/>
    <mergeCell ref="I2311:I2312"/>
    <mergeCell ref="J2311:J2312"/>
    <mergeCell ref="K2311:K2312"/>
    <mergeCell ref="B2313:B2314"/>
    <mergeCell ref="C2313:C2314"/>
    <mergeCell ref="E2313:E2314"/>
    <mergeCell ref="F2313:F2314"/>
    <mergeCell ref="G2313:G2314"/>
    <mergeCell ref="H2313:H2314"/>
    <mergeCell ref="I2313:I2314"/>
    <mergeCell ref="B2311:B2312"/>
    <mergeCell ref="C2311:C2312"/>
    <mergeCell ref="E2311:E2312"/>
    <mergeCell ref="F2311:F2312"/>
    <mergeCell ref="G2311:G2312"/>
    <mergeCell ref="H2311:H2312"/>
    <mergeCell ref="K2307:K2308"/>
    <mergeCell ref="B2309:B2310"/>
    <mergeCell ref="C2309:C2310"/>
    <mergeCell ref="E2309:E2310"/>
    <mergeCell ref="F2309:F2310"/>
    <mergeCell ref="G2309:G2310"/>
    <mergeCell ref="H2309:H2310"/>
    <mergeCell ref="I2309:I2310"/>
    <mergeCell ref="J2309:J2310"/>
    <mergeCell ref="K2309:K2310"/>
    <mergeCell ref="J2305:J2306"/>
    <mergeCell ref="K2305:K2306"/>
    <mergeCell ref="B2307:B2308"/>
    <mergeCell ref="C2307:C2308"/>
    <mergeCell ref="E2307:E2308"/>
    <mergeCell ref="F2307:F2308"/>
    <mergeCell ref="G2307:G2308"/>
    <mergeCell ref="H2307:H2308"/>
    <mergeCell ref="I2307:I2308"/>
    <mergeCell ref="J2307:J2308"/>
    <mergeCell ref="I2303:I2304"/>
    <mergeCell ref="J2303:J2304"/>
    <mergeCell ref="K2303:K2304"/>
    <mergeCell ref="B2305:B2306"/>
    <mergeCell ref="C2305:C2306"/>
    <mergeCell ref="E2305:E2306"/>
    <mergeCell ref="F2305:F2306"/>
    <mergeCell ref="G2305:G2306"/>
    <mergeCell ref="H2305:H2306"/>
    <mergeCell ref="I2305:I2306"/>
    <mergeCell ref="B2303:B2304"/>
    <mergeCell ref="C2303:C2304"/>
    <mergeCell ref="E2303:E2304"/>
    <mergeCell ref="F2303:F2304"/>
    <mergeCell ref="G2303:G2304"/>
    <mergeCell ref="H2303:H2304"/>
    <mergeCell ref="K2299:K2300"/>
    <mergeCell ref="B2301:B2302"/>
    <mergeCell ref="C2301:C2302"/>
    <mergeCell ref="E2301:E2302"/>
    <mergeCell ref="F2301:F2302"/>
    <mergeCell ref="G2301:G2302"/>
    <mergeCell ref="H2301:H2302"/>
    <mergeCell ref="I2301:I2302"/>
    <mergeCell ref="J2301:J2302"/>
    <mergeCell ref="K2301:K2302"/>
    <mergeCell ref="J2297:J2298"/>
    <mergeCell ref="K2297:K2298"/>
    <mergeCell ref="B2299:B2300"/>
    <mergeCell ref="C2299:C2300"/>
    <mergeCell ref="E2299:E2300"/>
    <mergeCell ref="F2299:F2300"/>
    <mergeCell ref="G2299:G2300"/>
    <mergeCell ref="H2299:H2300"/>
    <mergeCell ref="I2299:I2300"/>
    <mergeCell ref="J2299:J2300"/>
    <mergeCell ref="I2295:I2296"/>
    <mergeCell ref="J2295:J2296"/>
    <mergeCell ref="K2295:K2296"/>
    <mergeCell ref="B2297:B2298"/>
    <mergeCell ref="C2297:C2298"/>
    <mergeCell ref="E2297:E2298"/>
    <mergeCell ref="F2297:F2298"/>
    <mergeCell ref="G2297:G2298"/>
    <mergeCell ref="H2297:H2298"/>
    <mergeCell ref="I2297:I2298"/>
    <mergeCell ref="B2295:B2296"/>
    <mergeCell ref="C2295:C2296"/>
    <mergeCell ref="E2295:E2296"/>
    <mergeCell ref="F2295:F2296"/>
    <mergeCell ref="G2295:G2296"/>
    <mergeCell ref="H2295:H2296"/>
    <mergeCell ref="K2291:K2292"/>
    <mergeCell ref="B2293:B2294"/>
    <mergeCell ref="C2293:C2294"/>
    <mergeCell ref="E2293:E2294"/>
    <mergeCell ref="F2293:F2294"/>
    <mergeCell ref="G2293:G2294"/>
    <mergeCell ref="H2293:H2294"/>
    <mergeCell ref="I2293:I2294"/>
    <mergeCell ref="J2293:J2294"/>
    <mergeCell ref="K2293:K2294"/>
    <mergeCell ref="J2289:J2290"/>
    <mergeCell ref="K2289:K2290"/>
    <mergeCell ref="B2291:B2292"/>
    <mergeCell ref="C2291:C2292"/>
    <mergeCell ref="E2291:E2292"/>
    <mergeCell ref="F2291:F2292"/>
    <mergeCell ref="G2291:G2292"/>
    <mergeCell ref="H2291:H2292"/>
    <mergeCell ref="I2291:I2292"/>
    <mergeCell ref="J2291:J2292"/>
    <mergeCell ref="I2287:I2288"/>
    <mergeCell ref="J2287:J2288"/>
    <mergeCell ref="K2287:K2288"/>
    <mergeCell ref="B2289:B2290"/>
    <mergeCell ref="C2289:C2290"/>
    <mergeCell ref="E2289:E2290"/>
    <mergeCell ref="F2289:F2290"/>
    <mergeCell ref="G2289:G2290"/>
    <mergeCell ref="H2289:H2290"/>
    <mergeCell ref="I2289:I2290"/>
    <mergeCell ref="B2287:B2288"/>
    <mergeCell ref="C2287:C2288"/>
    <mergeCell ref="E2287:E2288"/>
    <mergeCell ref="F2287:F2288"/>
    <mergeCell ref="G2287:G2288"/>
    <mergeCell ref="H2287:H2288"/>
    <mergeCell ref="K2283:K2284"/>
    <mergeCell ref="B2285:B2286"/>
    <mergeCell ref="C2285:C2286"/>
    <mergeCell ref="E2285:E2286"/>
    <mergeCell ref="F2285:F2286"/>
    <mergeCell ref="G2285:G2286"/>
    <mergeCell ref="H2285:H2286"/>
    <mergeCell ref="I2285:I2286"/>
    <mergeCell ref="J2285:J2286"/>
    <mergeCell ref="K2285:K2286"/>
    <mergeCell ref="J2281:J2282"/>
    <mergeCell ref="K2281:K2282"/>
    <mergeCell ref="B2283:B2284"/>
    <mergeCell ref="C2283:C2284"/>
    <mergeCell ref="E2283:E2284"/>
    <mergeCell ref="F2283:F2284"/>
    <mergeCell ref="G2283:G2284"/>
    <mergeCell ref="H2283:H2284"/>
    <mergeCell ref="I2283:I2284"/>
    <mergeCell ref="J2283:J2284"/>
    <mergeCell ref="I2279:I2280"/>
    <mergeCell ref="J2279:J2280"/>
    <mergeCell ref="K2279:K2280"/>
    <mergeCell ref="B2281:B2282"/>
    <mergeCell ref="C2281:C2282"/>
    <mergeCell ref="E2281:E2282"/>
    <mergeCell ref="F2281:F2282"/>
    <mergeCell ref="G2281:G2282"/>
    <mergeCell ref="H2281:H2282"/>
    <mergeCell ref="I2281:I2282"/>
    <mergeCell ref="B2279:B2280"/>
    <mergeCell ref="C2279:C2280"/>
    <mergeCell ref="E2279:E2280"/>
    <mergeCell ref="F2279:F2280"/>
    <mergeCell ref="G2279:G2280"/>
    <mergeCell ref="H2279:H2280"/>
    <mergeCell ref="K2275:K2276"/>
    <mergeCell ref="B2277:B2278"/>
    <mergeCell ref="C2277:C2278"/>
    <mergeCell ref="E2277:E2278"/>
    <mergeCell ref="F2277:F2278"/>
    <mergeCell ref="G2277:G2278"/>
    <mergeCell ref="H2277:H2278"/>
    <mergeCell ref="I2277:I2278"/>
    <mergeCell ref="J2277:J2278"/>
    <mergeCell ref="K2277:K2278"/>
    <mergeCell ref="J2273:J2274"/>
    <mergeCell ref="K2273:K2274"/>
    <mergeCell ref="B2275:B2276"/>
    <mergeCell ref="C2275:C2276"/>
    <mergeCell ref="E2275:E2276"/>
    <mergeCell ref="F2275:F2276"/>
    <mergeCell ref="G2275:G2276"/>
    <mergeCell ref="H2275:H2276"/>
    <mergeCell ref="I2275:I2276"/>
    <mergeCell ref="J2275:J2276"/>
    <mergeCell ref="I2271:I2272"/>
    <mergeCell ref="J2271:J2272"/>
    <mergeCell ref="K2271:K2272"/>
    <mergeCell ref="B2273:B2274"/>
    <mergeCell ref="C2273:C2274"/>
    <mergeCell ref="E2273:E2274"/>
    <mergeCell ref="F2273:F2274"/>
    <mergeCell ref="G2273:G2274"/>
    <mergeCell ref="H2273:H2274"/>
    <mergeCell ref="I2273:I2274"/>
    <mergeCell ref="B2271:B2272"/>
    <mergeCell ref="C2271:C2272"/>
    <mergeCell ref="E2271:E2272"/>
    <mergeCell ref="F2271:F2272"/>
    <mergeCell ref="G2271:G2272"/>
    <mergeCell ref="H2271:H2272"/>
    <mergeCell ref="K2267:K2268"/>
    <mergeCell ref="B2269:B2270"/>
    <mergeCell ref="C2269:C2270"/>
    <mergeCell ref="E2269:E2270"/>
    <mergeCell ref="F2269:F2270"/>
    <mergeCell ref="G2269:G2270"/>
    <mergeCell ref="H2269:H2270"/>
    <mergeCell ref="I2269:I2270"/>
    <mergeCell ref="J2269:J2270"/>
    <mergeCell ref="K2269:K2270"/>
    <mergeCell ref="J2265:J2266"/>
    <mergeCell ref="K2265:K2266"/>
    <mergeCell ref="B2267:B2268"/>
    <mergeCell ref="C2267:C2268"/>
    <mergeCell ref="E2267:E2268"/>
    <mergeCell ref="F2267:F2268"/>
    <mergeCell ref="G2267:G2268"/>
    <mergeCell ref="H2267:H2268"/>
    <mergeCell ref="I2267:I2268"/>
    <mergeCell ref="J2267:J2268"/>
    <mergeCell ref="I2263:I2264"/>
    <mergeCell ref="J2263:J2264"/>
    <mergeCell ref="K2263:K2264"/>
    <mergeCell ref="B2265:B2266"/>
    <mergeCell ref="C2265:C2266"/>
    <mergeCell ref="E2265:E2266"/>
    <mergeCell ref="F2265:F2266"/>
    <mergeCell ref="G2265:G2266"/>
    <mergeCell ref="H2265:H2266"/>
    <mergeCell ref="I2265:I2266"/>
    <mergeCell ref="B2263:B2264"/>
    <mergeCell ref="C2263:C2264"/>
    <mergeCell ref="E2263:E2264"/>
    <mergeCell ref="F2263:F2264"/>
    <mergeCell ref="G2263:G2264"/>
    <mergeCell ref="H2263:H2264"/>
    <mergeCell ref="K2259:K2260"/>
    <mergeCell ref="B2261:B2262"/>
    <mergeCell ref="C2261:C2262"/>
    <mergeCell ref="E2261:E2262"/>
    <mergeCell ref="F2261:F2262"/>
    <mergeCell ref="G2261:G2262"/>
    <mergeCell ref="H2261:H2262"/>
    <mergeCell ref="I2261:I2262"/>
    <mergeCell ref="J2261:J2262"/>
    <mergeCell ref="K2261:K2262"/>
    <mergeCell ref="J2257:J2258"/>
    <mergeCell ref="K2257:K2258"/>
    <mergeCell ref="B2259:B2260"/>
    <mergeCell ref="C2259:C2260"/>
    <mergeCell ref="E2259:E2260"/>
    <mergeCell ref="F2259:F2260"/>
    <mergeCell ref="G2259:G2260"/>
    <mergeCell ref="H2259:H2260"/>
    <mergeCell ref="I2259:I2260"/>
    <mergeCell ref="J2259:J2260"/>
    <mergeCell ref="I2255:I2256"/>
    <mergeCell ref="J2255:J2256"/>
    <mergeCell ref="K2255:K2256"/>
    <mergeCell ref="B2257:B2258"/>
    <mergeCell ref="C2257:C2258"/>
    <mergeCell ref="E2257:E2258"/>
    <mergeCell ref="F2257:F2258"/>
    <mergeCell ref="G2257:G2258"/>
    <mergeCell ref="H2257:H2258"/>
    <mergeCell ref="I2257:I2258"/>
    <mergeCell ref="B2255:B2256"/>
    <mergeCell ref="C2255:C2256"/>
    <mergeCell ref="E2255:E2256"/>
    <mergeCell ref="F2255:F2256"/>
    <mergeCell ref="G2255:G2256"/>
    <mergeCell ref="H2255:H2256"/>
    <mergeCell ref="K2251:K2252"/>
    <mergeCell ref="B2253:B2254"/>
    <mergeCell ref="C2253:C2254"/>
    <mergeCell ref="E2253:E2254"/>
    <mergeCell ref="F2253:F2254"/>
    <mergeCell ref="G2253:G2254"/>
    <mergeCell ref="H2253:H2254"/>
    <mergeCell ref="I2253:I2254"/>
    <mergeCell ref="J2253:J2254"/>
    <mergeCell ref="K2253:K2254"/>
    <mergeCell ref="J2249:J2250"/>
    <mergeCell ref="K2249:K2250"/>
    <mergeCell ref="B2251:B2252"/>
    <mergeCell ref="C2251:C2252"/>
    <mergeCell ref="E2251:E2252"/>
    <mergeCell ref="F2251:F2252"/>
    <mergeCell ref="G2251:G2252"/>
    <mergeCell ref="H2251:H2252"/>
    <mergeCell ref="I2251:I2252"/>
    <mergeCell ref="J2251:J2252"/>
    <mergeCell ref="I2247:I2248"/>
    <mergeCell ref="J2247:J2248"/>
    <mergeCell ref="K2247:K2248"/>
    <mergeCell ref="B2249:B2250"/>
    <mergeCell ref="C2249:C2250"/>
    <mergeCell ref="E2249:E2250"/>
    <mergeCell ref="F2249:F2250"/>
    <mergeCell ref="G2249:G2250"/>
    <mergeCell ref="H2249:H2250"/>
    <mergeCell ref="I2249:I2250"/>
    <mergeCell ref="B2247:B2248"/>
    <mergeCell ref="C2247:C2248"/>
    <mergeCell ref="E2247:E2248"/>
    <mergeCell ref="F2247:F2248"/>
    <mergeCell ref="G2247:G2248"/>
    <mergeCell ref="H2247:H2248"/>
    <mergeCell ref="K2243:K2244"/>
    <mergeCell ref="B2245:B2246"/>
    <mergeCell ref="C2245:C2246"/>
    <mergeCell ref="E2245:E2246"/>
    <mergeCell ref="F2245:F2246"/>
    <mergeCell ref="G2245:G2246"/>
    <mergeCell ref="H2245:H2246"/>
    <mergeCell ref="I2245:I2246"/>
    <mergeCell ref="J2245:J2246"/>
    <mergeCell ref="K2245:K2246"/>
    <mergeCell ref="J2241:J2242"/>
    <mergeCell ref="K2241:K2242"/>
    <mergeCell ref="B2243:B2244"/>
    <mergeCell ref="C2243:C2244"/>
    <mergeCell ref="E2243:E2244"/>
    <mergeCell ref="F2243:F2244"/>
    <mergeCell ref="G2243:G2244"/>
    <mergeCell ref="H2243:H2244"/>
    <mergeCell ref="I2243:I2244"/>
    <mergeCell ref="J2243:J2244"/>
    <mergeCell ref="I2239:I2240"/>
    <mergeCell ref="J2239:J2240"/>
    <mergeCell ref="K2239:K2240"/>
    <mergeCell ref="B2241:B2242"/>
    <mergeCell ref="C2241:C2242"/>
    <mergeCell ref="E2241:E2242"/>
    <mergeCell ref="F2241:F2242"/>
    <mergeCell ref="G2241:G2242"/>
    <mergeCell ref="H2241:H2242"/>
    <mergeCell ref="I2241:I2242"/>
    <mergeCell ref="B2239:B2240"/>
    <mergeCell ref="C2239:C2240"/>
    <mergeCell ref="E2239:E2240"/>
    <mergeCell ref="F2239:F2240"/>
    <mergeCell ref="G2239:G2240"/>
    <mergeCell ref="H2239:H2240"/>
    <mergeCell ref="K2235:K2236"/>
    <mergeCell ref="B2237:B2238"/>
    <mergeCell ref="C2237:C2238"/>
    <mergeCell ref="E2237:E2238"/>
    <mergeCell ref="F2237:F2238"/>
    <mergeCell ref="G2237:G2238"/>
    <mergeCell ref="H2237:H2238"/>
    <mergeCell ref="I2237:I2238"/>
    <mergeCell ref="J2237:J2238"/>
    <mergeCell ref="K2237:K2238"/>
    <mergeCell ref="J2233:J2234"/>
    <mergeCell ref="K2233:K2234"/>
    <mergeCell ref="B2235:B2236"/>
    <mergeCell ref="C2235:C2236"/>
    <mergeCell ref="E2235:E2236"/>
    <mergeCell ref="F2235:F2236"/>
    <mergeCell ref="G2235:G2236"/>
    <mergeCell ref="H2235:H2236"/>
    <mergeCell ref="I2235:I2236"/>
    <mergeCell ref="J2235:J2236"/>
    <mergeCell ref="I2231:I2232"/>
    <mergeCell ref="J2231:J2232"/>
    <mergeCell ref="K2231:K2232"/>
    <mergeCell ref="B2233:B2234"/>
    <mergeCell ref="C2233:C2234"/>
    <mergeCell ref="E2233:E2234"/>
    <mergeCell ref="F2233:F2234"/>
    <mergeCell ref="G2233:G2234"/>
    <mergeCell ref="H2233:H2234"/>
    <mergeCell ref="I2233:I2234"/>
    <mergeCell ref="B2231:B2232"/>
    <mergeCell ref="C2231:C2232"/>
    <mergeCell ref="E2231:E2232"/>
    <mergeCell ref="F2231:F2232"/>
    <mergeCell ref="G2231:G2232"/>
    <mergeCell ref="H2231:H2232"/>
    <mergeCell ref="K2227:K2228"/>
    <mergeCell ref="B2229:B2230"/>
    <mergeCell ref="C2229:C2230"/>
    <mergeCell ref="E2229:E2230"/>
    <mergeCell ref="F2229:F2230"/>
    <mergeCell ref="G2229:G2230"/>
    <mergeCell ref="H2229:H2230"/>
    <mergeCell ref="I2229:I2230"/>
    <mergeCell ref="J2229:J2230"/>
    <mergeCell ref="K2229:K2230"/>
    <mergeCell ref="J2225:J2226"/>
    <mergeCell ref="K2225:K2226"/>
    <mergeCell ref="B2227:B2228"/>
    <mergeCell ref="C2227:C2228"/>
    <mergeCell ref="E2227:E2228"/>
    <mergeCell ref="F2227:F2228"/>
    <mergeCell ref="G2227:G2228"/>
    <mergeCell ref="H2227:H2228"/>
    <mergeCell ref="I2227:I2228"/>
    <mergeCell ref="J2227:J2228"/>
    <mergeCell ref="I2223:I2224"/>
    <mergeCell ref="J2223:J2224"/>
    <mergeCell ref="K2223:K2224"/>
    <mergeCell ref="B2225:B2226"/>
    <mergeCell ref="C2225:C2226"/>
    <mergeCell ref="E2225:E2226"/>
    <mergeCell ref="F2225:F2226"/>
    <mergeCell ref="G2225:G2226"/>
    <mergeCell ref="H2225:H2226"/>
    <mergeCell ref="I2225:I2226"/>
    <mergeCell ref="B2223:B2224"/>
    <mergeCell ref="C2223:C2224"/>
    <mergeCell ref="E2223:E2224"/>
    <mergeCell ref="F2223:F2224"/>
    <mergeCell ref="G2223:G2224"/>
    <mergeCell ref="H2223:H2224"/>
    <mergeCell ref="K2219:K2220"/>
    <mergeCell ref="B2221:B2222"/>
    <mergeCell ref="C2221:C2222"/>
    <mergeCell ref="E2221:E2222"/>
    <mergeCell ref="F2221:F2222"/>
    <mergeCell ref="G2221:G2222"/>
    <mergeCell ref="H2221:H2222"/>
    <mergeCell ref="I2221:I2222"/>
    <mergeCell ref="J2221:J2222"/>
    <mergeCell ref="K2221:K2222"/>
    <mergeCell ref="J2217:J2218"/>
    <mergeCell ref="K2217:K2218"/>
    <mergeCell ref="B2219:B2220"/>
    <mergeCell ref="C2219:C2220"/>
    <mergeCell ref="E2219:E2220"/>
    <mergeCell ref="F2219:F2220"/>
    <mergeCell ref="G2219:G2220"/>
    <mergeCell ref="H2219:H2220"/>
    <mergeCell ref="I2219:I2220"/>
    <mergeCell ref="J2219:J2220"/>
    <mergeCell ref="I2215:I2216"/>
    <mergeCell ref="J2215:J2216"/>
    <mergeCell ref="K2215:K2216"/>
    <mergeCell ref="B2217:B2218"/>
    <mergeCell ref="C2217:C2218"/>
    <mergeCell ref="E2217:E2218"/>
    <mergeCell ref="F2217:F2218"/>
    <mergeCell ref="G2217:G2218"/>
    <mergeCell ref="H2217:H2218"/>
    <mergeCell ref="I2217:I2218"/>
    <mergeCell ref="B2215:B2216"/>
    <mergeCell ref="C2215:C2216"/>
    <mergeCell ref="E2215:E2216"/>
    <mergeCell ref="F2215:F2216"/>
    <mergeCell ref="G2215:G2216"/>
    <mergeCell ref="H2215:H2216"/>
    <mergeCell ref="K2211:K2212"/>
    <mergeCell ref="B2213:B2214"/>
    <mergeCell ref="C2213:C2214"/>
    <mergeCell ref="E2213:E2214"/>
    <mergeCell ref="F2213:F2214"/>
    <mergeCell ref="G2213:G2214"/>
    <mergeCell ref="H2213:H2214"/>
    <mergeCell ref="I2213:I2214"/>
    <mergeCell ref="J2213:J2214"/>
    <mergeCell ref="K2213:K2214"/>
    <mergeCell ref="J2209:J2210"/>
    <mergeCell ref="K2209:K2210"/>
    <mergeCell ref="B2211:B2212"/>
    <mergeCell ref="C2211:C2212"/>
    <mergeCell ref="E2211:E2212"/>
    <mergeCell ref="F2211:F2212"/>
    <mergeCell ref="G2211:G2212"/>
    <mergeCell ref="H2211:H2212"/>
    <mergeCell ref="I2211:I2212"/>
    <mergeCell ref="J2211:J2212"/>
    <mergeCell ref="I2207:I2208"/>
    <mergeCell ref="J2207:J2208"/>
    <mergeCell ref="K2207:K2208"/>
    <mergeCell ref="B2209:B2210"/>
    <mergeCell ref="C2209:C2210"/>
    <mergeCell ref="E2209:E2210"/>
    <mergeCell ref="F2209:F2210"/>
    <mergeCell ref="G2209:G2210"/>
    <mergeCell ref="H2209:H2210"/>
    <mergeCell ref="I2209:I2210"/>
    <mergeCell ref="B2207:B2208"/>
    <mergeCell ref="C2207:C2208"/>
    <mergeCell ref="E2207:E2208"/>
    <mergeCell ref="F2207:F2208"/>
    <mergeCell ref="G2207:G2208"/>
    <mergeCell ref="H2207:H2208"/>
    <mergeCell ref="K2203:K2204"/>
    <mergeCell ref="B2205:B2206"/>
    <mergeCell ref="C2205:C2206"/>
    <mergeCell ref="E2205:E2206"/>
    <mergeCell ref="F2205:F2206"/>
    <mergeCell ref="G2205:G2206"/>
    <mergeCell ref="H2205:H2206"/>
    <mergeCell ref="I2205:I2206"/>
    <mergeCell ref="J2205:J2206"/>
    <mergeCell ref="K2205:K2206"/>
    <mergeCell ref="J2201:J2202"/>
    <mergeCell ref="K2201:K2202"/>
    <mergeCell ref="B2203:B2204"/>
    <mergeCell ref="C2203:C2204"/>
    <mergeCell ref="E2203:E2204"/>
    <mergeCell ref="F2203:F2204"/>
    <mergeCell ref="G2203:G2204"/>
    <mergeCell ref="H2203:H2204"/>
    <mergeCell ref="I2203:I2204"/>
    <mergeCell ref="J2203:J2204"/>
    <mergeCell ref="I2199:I2200"/>
    <mergeCell ref="J2199:J2200"/>
    <mergeCell ref="K2199:K2200"/>
    <mergeCell ref="B2201:B2202"/>
    <mergeCell ref="C2201:C2202"/>
    <mergeCell ref="E2201:E2202"/>
    <mergeCell ref="F2201:F2202"/>
    <mergeCell ref="G2201:G2202"/>
    <mergeCell ref="H2201:H2202"/>
    <mergeCell ref="I2201:I2202"/>
    <mergeCell ref="B2199:B2200"/>
    <mergeCell ref="C2199:C2200"/>
    <mergeCell ref="E2199:E2200"/>
    <mergeCell ref="F2199:F2200"/>
    <mergeCell ref="G2199:G2200"/>
    <mergeCell ref="H2199:H2200"/>
    <mergeCell ref="K2195:K2196"/>
    <mergeCell ref="B2197:B2198"/>
    <mergeCell ref="C2197:C2198"/>
    <mergeCell ref="E2197:E2198"/>
    <mergeCell ref="F2197:F2198"/>
    <mergeCell ref="G2197:G2198"/>
    <mergeCell ref="H2197:H2198"/>
    <mergeCell ref="I2197:I2198"/>
    <mergeCell ref="J2197:J2198"/>
    <mergeCell ref="K2197:K2198"/>
    <mergeCell ref="J2193:J2194"/>
    <mergeCell ref="K2193:K2194"/>
    <mergeCell ref="B2195:B2196"/>
    <mergeCell ref="C2195:C2196"/>
    <mergeCell ref="E2195:E2196"/>
    <mergeCell ref="F2195:F2196"/>
    <mergeCell ref="G2195:G2196"/>
    <mergeCell ref="H2195:H2196"/>
    <mergeCell ref="I2195:I2196"/>
    <mergeCell ref="J2195:J2196"/>
    <mergeCell ref="I2191:I2192"/>
    <mergeCell ref="J2191:J2192"/>
    <mergeCell ref="K2191:K2192"/>
    <mergeCell ref="B2193:B2194"/>
    <mergeCell ref="C2193:C2194"/>
    <mergeCell ref="E2193:E2194"/>
    <mergeCell ref="F2193:F2194"/>
    <mergeCell ref="G2193:G2194"/>
    <mergeCell ref="H2193:H2194"/>
    <mergeCell ref="I2193:I2194"/>
    <mergeCell ref="B2191:B2192"/>
    <mergeCell ref="C2191:C2192"/>
    <mergeCell ref="E2191:E2192"/>
    <mergeCell ref="F2191:F2192"/>
    <mergeCell ref="G2191:G2192"/>
    <mergeCell ref="H2191:H2192"/>
    <mergeCell ref="K2187:K2188"/>
    <mergeCell ref="B2189:B2190"/>
    <mergeCell ref="C2189:C2190"/>
    <mergeCell ref="E2189:E2190"/>
    <mergeCell ref="F2189:F2190"/>
    <mergeCell ref="G2189:G2190"/>
    <mergeCell ref="H2189:H2190"/>
    <mergeCell ref="I2189:I2190"/>
    <mergeCell ref="J2189:J2190"/>
    <mergeCell ref="K2189:K2190"/>
    <mergeCell ref="J2185:J2186"/>
    <mergeCell ref="K2185:K2186"/>
    <mergeCell ref="B2187:B2188"/>
    <mergeCell ref="C2187:C2188"/>
    <mergeCell ref="E2187:E2188"/>
    <mergeCell ref="F2187:F2188"/>
    <mergeCell ref="G2187:G2188"/>
    <mergeCell ref="H2187:H2188"/>
    <mergeCell ref="I2187:I2188"/>
    <mergeCell ref="J2187:J2188"/>
    <mergeCell ref="I2183:I2184"/>
    <mergeCell ref="J2183:J2184"/>
    <mergeCell ref="K2183:K2184"/>
    <mergeCell ref="B2185:B2186"/>
    <mergeCell ref="C2185:C2186"/>
    <mergeCell ref="E2185:E2186"/>
    <mergeCell ref="F2185:F2186"/>
    <mergeCell ref="G2185:G2186"/>
    <mergeCell ref="H2185:H2186"/>
    <mergeCell ref="I2185:I2186"/>
    <mergeCell ref="B2183:B2184"/>
    <mergeCell ref="C2183:C2184"/>
    <mergeCell ref="E2183:E2184"/>
    <mergeCell ref="F2183:F2184"/>
    <mergeCell ref="G2183:G2184"/>
    <mergeCell ref="H2183:H2184"/>
    <mergeCell ref="K2179:K2180"/>
    <mergeCell ref="B2181:B2182"/>
    <mergeCell ref="C2181:C2182"/>
    <mergeCell ref="E2181:E2182"/>
    <mergeCell ref="F2181:F2182"/>
    <mergeCell ref="G2181:G2182"/>
    <mergeCell ref="H2181:H2182"/>
    <mergeCell ref="I2181:I2182"/>
    <mergeCell ref="J2181:J2182"/>
    <mergeCell ref="K2181:K2182"/>
    <mergeCell ref="J2177:J2178"/>
    <mergeCell ref="K2177:K2178"/>
    <mergeCell ref="B2179:B2180"/>
    <mergeCell ref="C2179:C2180"/>
    <mergeCell ref="E2179:E2180"/>
    <mergeCell ref="F2179:F2180"/>
    <mergeCell ref="G2179:G2180"/>
    <mergeCell ref="H2179:H2180"/>
    <mergeCell ref="I2179:I2180"/>
    <mergeCell ref="J2179:J2180"/>
    <mergeCell ref="I2175:I2176"/>
    <mergeCell ref="J2175:J2176"/>
    <mergeCell ref="K2175:K2176"/>
    <mergeCell ref="B2177:B2178"/>
    <mergeCell ref="C2177:C2178"/>
    <mergeCell ref="E2177:E2178"/>
    <mergeCell ref="F2177:F2178"/>
    <mergeCell ref="G2177:G2178"/>
    <mergeCell ref="H2177:H2178"/>
    <mergeCell ref="I2177:I2178"/>
    <mergeCell ref="B2175:B2176"/>
    <mergeCell ref="C2175:C2176"/>
    <mergeCell ref="E2175:E2176"/>
    <mergeCell ref="F2175:F2176"/>
    <mergeCell ref="G2175:G2176"/>
    <mergeCell ref="H2175:H2176"/>
    <mergeCell ref="K2171:K2172"/>
    <mergeCell ref="B2173:B2174"/>
    <mergeCell ref="C2173:C2174"/>
    <mergeCell ref="E2173:E2174"/>
    <mergeCell ref="F2173:F2174"/>
    <mergeCell ref="G2173:G2174"/>
    <mergeCell ref="H2173:H2174"/>
    <mergeCell ref="I2173:I2174"/>
    <mergeCell ref="J2173:J2174"/>
    <mergeCell ref="K2173:K2174"/>
    <mergeCell ref="J2169:J2170"/>
    <mergeCell ref="K2169:K2170"/>
    <mergeCell ref="B2171:B2172"/>
    <mergeCell ref="C2171:C2172"/>
    <mergeCell ref="E2171:E2172"/>
    <mergeCell ref="F2171:F2172"/>
    <mergeCell ref="G2171:G2172"/>
    <mergeCell ref="H2171:H2172"/>
    <mergeCell ref="I2171:I2172"/>
    <mergeCell ref="J2171:J2172"/>
    <mergeCell ref="I2167:I2168"/>
    <mergeCell ref="J2167:J2168"/>
    <mergeCell ref="K2167:K2168"/>
    <mergeCell ref="B2169:B2170"/>
    <mergeCell ref="C2169:C2170"/>
    <mergeCell ref="E2169:E2170"/>
    <mergeCell ref="F2169:F2170"/>
    <mergeCell ref="G2169:G2170"/>
    <mergeCell ref="H2169:H2170"/>
    <mergeCell ref="I2169:I2170"/>
    <mergeCell ref="B2167:B2168"/>
    <mergeCell ref="C2167:C2168"/>
    <mergeCell ref="E2167:E2168"/>
    <mergeCell ref="F2167:F2168"/>
    <mergeCell ref="G2167:G2168"/>
    <mergeCell ref="H2167:H2168"/>
    <mergeCell ref="K2163:K2164"/>
    <mergeCell ref="B2165:B2166"/>
    <mergeCell ref="C2165:C2166"/>
    <mergeCell ref="E2165:E2166"/>
    <mergeCell ref="F2165:F2166"/>
    <mergeCell ref="G2165:G2166"/>
    <mergeCell ref="H2165:H2166"/>
    <mergeCell ref="I2165:I2166"/>
    <mergeCell ref="J2165:J2166"/>
    <mergeCell ref="K2165:K2166"/>
    <mergeCell ref="J2161:J2162"/>
    <mergeCell ref="K2161:K2162"/>
    <mergeCell ref="B2163:B2164"/>
    <mergeCell ref="C2163:C2164"/>
    <mergeCell ref="E2163:E2164"/>
    <mergeCell ref="F2163:F2164"/>
    <mergeCell ref="G2163:G2164"/>
    <mergeCell ref="H2163:H2164"/>
    <mergeCell ref="I2163:I2164"/>
    <mergeCell ref="J2163:J2164"/>
    <mergeCell ref="I2159:I2160"/>
    <mergeCell ref="J2159:J2160"/>
    <mergeCell ref="K2159:K2160"/>
    <mergeCell ref="B2161:B2162"/>
    <mergeCell ref="C2161:C2162"/>
    <mergeCell ref="E2161:E2162"/>
    <mergeCell ref="F2161:F2162"/>
    <mergeCell ref="G2161:G2162"/>
    <mergeCell ref="H2161:H2162"/>
    <mergeCell ref="I2161:I2162"/>
    <mergeCell ref="B2159:B2160"/>
    <mergeCell ref="C2159:C2160"/>
    <mergeCell ref="E2159:E2160"/>
    <mergeCell ref="F2159:F2160"/>
    <mergeCell ref="G2159:G2160"/>
    <mergeCell ref="H2159:H2160"/>
    <mergeCell ref="K2155:K2156"/>
    <mergeCell ref="B2157:B2158"/>
    <mergeCell ref="C2157:C2158"/>
    <mergeCell ref="E2157:E2158"/>
    <mergeCell ref="F2157:F2158"/>
    <mergeCell ref="G2157:G2158"/>
    <mergeCell ref="H2157:H2158"/>
    <mergeCell ref="I2157:I2158"/>
    <mergeCell ref="J2157:J2158"/>
    <mergeCell ref="K2157:K2158"/>
    <mergeCell ref="J2153:J2154"/>
    <mergeCell ref="K2153:K2154"/>
    <mergeCell ref="B2155:B2156"/>
    <mergeCell ref="C2155:C2156"/>
    <mergeCell ref="E2155:E2156"/>
    <mergeCell ref="F2155:F2156"/>
    <mergeCell ref="G2155:G2156"/>
    <mergeCell ref="H2155:H2156"/>
    <mergeCell ref="I2155:I2156"/>
    <mergeCell ref="J2155:J2156"/>
    <mergeCell ref="I2151:I2152"/>
    <mergeCell ref="J2151:J2152"/>
    <mergeCell ref="K2151:K2152"/>
    <mergeCell ref="B2153:B2154"/>
    <mergeCell ref="C2153:C2154"/>
    <mergeCell ref="E2153:E2154"/>
    <mergeCell ref="F2153:F2154"/>
    <mergeCell ref="G2153:G2154"/>
    <mergeCell ref="H2153:H2154"/>
    <mergeCell ref="I2153:I2154"/>
    <mergeCell ref="B2151:B2152"/>
    <mergeCell ref="C2151:C2152"/>
    <mergeCell ref="E2151:E2152"/>
    <mergeCell ref="F2151:F2152"/>
    <mergeCell ref="G2151:G2152"/>
    <mergeCell ref="H2151:H2152"/>
    <mergeCell ref="K2147:K2148"/>
    <mergeCell ref="B2149:B2150"/>
    <mergeCell ref="C2149:C2150"/>
    <mergeCell ref="E2149:E2150"/>
    <mergeCell ref="F2149:F2150"/>
    <mergeCell ref="G2149:G2150"/>
    <mergeCell ref="H2149:H2150"/>
    <mergeCell ref="I2149:I2150"/>
    <mergeCell ref="J2149:J2150"/>
    <mergeCell ref="K2149:K2150"/>
    <mergeCell ref="J2145:J2146"/>
    <mergeCell ref="K2145:K2146"/>
    <mergeCell ref="B2147:B2148"/>
    <mergeCell ref="C2147:C2148"/>
    <mergeCell ref="E2147:E2148"/>
    <mergeCell ref="F2147:F2148"/>
    <mergeCell ref="G2147:G2148"/>
    <mergeCell ref="H2147:H2148"/>
    <mergeCell ref="I2147:I2148"/>
    <mergeCell ref="J2147:J2148"/>
    <mergeCell ref="I2143:I2144"/>
    <mergeCell ref="J2143:J2144"/>
    <mergeCell ref="K2143:K2144"/>
    <mergeCell ref="B2145:B2146"/>
    <mergeCell ref="C2145:C2146"/>
    <mergeCell ref="E2145:E2146"/>
    <mergeCell ref="F2145:F2146"/>
    <mergeCell ref="G2145:G2146"/>
    <mergeCell ref="H2145:H2146"/>
    <mergeCell ref="I2145:I2146"/>
    <mergeCell ref="B2143:B2144"/>
    <mergeCell ref="C2143:C2144"/>
    <mergeCell ref="E2143:E2144"/>
    <mergeCell ref="F2143:F2144"/>
    <mergeCell ref="G2143:G2144"/>
    <mergeCell ref="H2143:H2144"/>
    <mergeCell ref="K2139:K2140"/>
    <mergeCell ref="B2141:B2142"/>
    <mergeCell ref="C2141:C2142"/>
    <mergeCell ref="E2141:E2142"/>
    <mergeCell ref="F2141:F2142"/>
    <mergeCell ref="G2141:G2142"/>
    <mergeCell ref="H2141:H2142"/>
    <mergeCell ref="I2141:I2142"/>
    <mergeCell ref="J2141:J2142"/>
    <mergeCell ref="K2141:K2142"/>
    <mergeCell ref="J2137:J2138"/>
    <mergeCell ref="K2137:K2138"/>
    <mergeCell ref="B2139:B2140"/>
    <mergeCell ref="C2139:C2140"/>
    <mergeCell ref="E2139:E2140"/>
    <mergeCell ref="F2139:F2140"/>
    <mergeCell ref="G2139:G2140"/>
    <mergeCell ref="H2139:H2140"/>
    <mergeCell ref="I2139:I2140"/>
    <mergeCell ref="J2139:J2140"/>
    <mergeCell ref="I2135:I2136"/>
    <mergeCell ref="J2135:J2136"/>
    <mergeCell ref="K2135:K2136"/>
    <mergeCell ref="B2137:B2138"/>
    <mergeCell ref="C2137:C2138"/>
    <mergeCell ref="E2137:E2138"/>
    <mergeCell ref="F2137:F2138"/>
    <mergeCell ref="G2137:G2138"/>
    <mergeCell ref="H2137:H2138"/>
    <mergeCell ref="I2137:I2138"/>
    <mergeCell ref="B2135:B2136"/>
    <mergeCell ref="C2135:C2136"/>
    <mergeCell ref="E2135:E2136"/>
    <mergeCell ref="F2135:F2136"/>
    <mergeCell ref="G2135:G2136"/>
    <mergeCell ref="H2135:H2136"/>
    <mergeCell ref="K2131:K2132"/>
    <mergeCell ref="B2133:B2134"/>
    <mergeCell ref="C2133:C2134"/>
    <mergeCell ref="E2133:E2134"/>
    <mergeCell ref="F2133:F2134"/>
    <mergeCell ref="G2133:G2134"/>
    <mergeCell ref="H2133:H2134"/>
    <mergeCell ref="I2133:I2134"/>
    <mergeCell ref="J2133:J2134"/>
    <mergeCell ref="K2133:K2134"/>
    <mergeCell ref="J2129:J2130"/>
    <mergeCell ref="K2129:K2130"/>
    <mergeCell ref="B2131:B2132"/>
    <mergeCell ref="C2131:C2132"/>
    <mergeCell ref="E2131:E2132"/>
    <mergeCell ref="F2131:F2132"/>
    <mergeCell ref="G2131:G2132"/>
    <mergeCell ref="H2131:H2132"/>
    <mergeCell ref="I2131:I2132"/>
    <mergeCell ref="J2131:J2132"/>
    <mergeCell ref="I2127:I2128"/>
    <mergeCell ref="J2127:J2128"/>
    <mergeCell ref="K2127:K2128"/>
    <mergeCell ref="B2129:B2130"/>
    <mergeCell ref="C2129:C2130"/>
    <mergeCell ref="E2129:E2130"/>
    <mergeCell ref="F2129:F2130"/>
    <mergeCell ref="G2129:G2130"/>
    <mergeCell ref="H2129:H2130"/>
    <mergeCell ref="I2129:I2130"/>
    <mergeCell ref="B2127:B2128"/>
    <mergeCell ref="C2127:C2128"/>
    <mergeCell ref="E2127:E2128"/>
    <mergeCell ref="F2127:F2128"/>
    <mergeCell ref="G2127:G2128"/>
    <mergeCell ref="H2127:H2128"/>
    <mergeCell ref="K2123:K2124"/>
    <mergeCell ref="B2125:B2126"/>
    <mergeCell ref="C2125:C2126"/>
    <mergeCell ref="E2125:E2126"/>
    <mergeCell ref="F2125:F2126"/>
    <mergeCell ref="G2125:G2126"/>
    <mergeCell ref="H2125:H2126"/>
    <mergeCell ref="I2125:I2126"/>
    <mergeCell ref="J2125:J2126"/>
    <mergeCell ref="K2125:K2126"/>
    <mergeCell ref="J2121:J2122"/>
    <mergeCell ref="K2121:K2122"/>
    <mergeCell ref="B2123:B2124"/>
    <mergeCell ref="C2123:C2124"/>
    <mergeCell ref="E2123:E2124"/>
    <mergeCell ref="F2123:F2124"/>
    <mergeCell ref="G2123:G2124"/>
    <mergeCell ref="H2123:H2124"/>
    <mergeCell ref="I2123:I2124"/>
    <mergeCell ref="J2123:J2124"/>
    <mergeCell ref="I2119:I2120"/>
    <mergeCell ref="J2119:J2120"/>
    <mergeCell ref="K2119:K2120"/>
    <mergeCell ref="B2121:B2122"/>
    <mergeCell ref="C2121:C2122"/>
    <mergeCell ref="E2121:E2122"/>
    <mergeCell ref="F2121:F2122"/>
    <mergeCell ref="G2121:G2122"/>
    <mergeCell ref="H2121:H2122"/>
    <mergeCell ref="I2121:I2122"/>
    <mergeCell ref="B2119:B2120"/>
    <mergeCell ref="C2119:C2120"/>
    <mergeCell ref="E2119:E2120"/>
    <mergeCell ref="F2119:F2120"/>
    <mergeCell ref="G2119:G2120"/>
    <mergeCell ref="H2119:H2120"/>
    <mergeCell ref="K2115:K2116"/>
    <mergeCell ref="B2117:B2118"/>
    <mergeCell ref="C2117:C2118"/>
    <mergeCell ref="E2117:E2118"/>
    <mergeCell ref="F2117:F2118"/>
    <mergeCell ref="G2117:G2118"/>
    <mergeCell ref="H2117:H2118"/>
    <mergeCell ref="I2117:I2118"/>
    <mergeCell ref="J2117:J2118"/>
    <mergeCell ref="K2117:K2118"/>
    <mergeCell ref="J2113:J2114"/>
    <mergeCell ref="K2113:K2114"/>
    <mergeCell ref="B2115:B2116"/>
    <mergeCell ref="C2115:C2116"/>
    <mergeCell ref="E2115:E2116"/>
    <mergeCell ref="F2115:F2116"/>
    <mergeCell ref="G2115:G2116"/>
    <mergeCell ref="H2115:H2116"/>
    <mergeCell ref="I2115:I2116"/>
    <mergeCell ref="J2115:J2116"/>
    <mergeCell ref="I2111:I2112"/>
    <mergeCell ref="J2111:J2112"/>
    <mergeCell ref="K2111:K2112"/>
    <mergeCell ref="B2113:B2114"/>
    <mergeCell ref="C2113:C2114"/>
    <mergeCell ref="E2113:E2114"/>
    <mergeCell ref="F2113:F2114"/>
    <mergeCell ref="G2113:G2114"/>
    <mergeCell ref="H2113:H2114"/>
    <mergeCell ref="I2113:I2114"/>
    <mergeCell ref="B2111:B2112"/>
    <mergeCell ref="C2111:C2112"/>
    <mergeCell ref="E2111:E2112"/>
    <mergeCell ref="F2111:F2112"/>
    <mergeCell ref="G2111:G2112"/>
    <mergeCell ref="H2111:H2112"/>
    <mergeCell ref="K2107:K2108"/>
    <mergeCell ref="B2109:B2110"/>
    <mergeCell ref="C2109:C2110"/>
    <mergeCell ref="E2109:E2110"/>
    <mergeCell ref="F2109:F2110"/>
    <mergeCell ref="G2109:G2110"/>
    <mergeCell ref="H2109:H2110"/>
    <mergeCell ref="I2109:I2110"/>
    <mergeCell ref="J2109:J2110"/>
    <mergeCell ref="K2109:K2110"/>
    <mergeCell ref="J2105:J2106"/>
    <mergeCell ref="K2105:K2106"/>
    <mergeCell ref="B2107:B2108"/>
    <mergeCell ref="C2107:C2108"/>
    <mergeCell ref="E2107:E2108"/>
    <mergeCell ref="F2107:F2108"/>
    <mergeCell ref="G2107:G2108"/>
    <mergeCell ref="H2107:H2108"/>
    <mergeCell ref="I2107:I2108"/>
    <mergeCell ref="J2107:J2108"/>
    <mergeCell ref="I2103:I2104"/>
    <mergeCell ref="J2103:J2104"/>
    <mergeCell ref="K2103:K2104"/>
    <mergeCell ref="B2105:B2106"/>
    <mergeCell ref="C2105:C2106"/>
    <mergeCell ref="E2105:E2106"/>
    <mergeCell ref="F2105:F2106"/>
    <mergeCell ref="G2105:G2106"/>
    <mergeCell ref="H2105:H2106"/>
    <mergeCell ref="I2105:I2106"/>
    <mergeCell ref="B2103:B2104"/>
    <mergeCell ref="C2103:C2104"/>
    <mergeCell ref="E2103:E2104"/>
    <mergeCell ref="F2103:F2104"/>
    <mergeCell ref="G2103:G2104"/>
    <mergeCell ref="H2103:H2104"/>
    <mergeCell ref="K2099:K2100"/>
    <mergeCell ref="B2101:B2102"/>
    <mergeCell ref="C2101:C2102"/>
    <mergeCell ref="E2101:E2102"/>
    <mergeCell ref="F2101:F2102"/>
    <mergeCell ref="G2101:G2102"/>
    <mergeCell ref="H2101:H2102"/>
    <mergeCell ref="I2101:I2102"/>
    <mergeCell ref="J2101:J2102"/>
    <mergeCell ref="K2101:K2102"/>
    <mergeCell ref="J2097:J2098"/>
    <mergeCell ref="K2097:K2098"/>
    <mergeCell ref="B2099:B2100"/>
    <mergeCell ref="C2099:C2100"/>
    <mergeCell ref="E2099:E2100"/>
    <mergeCell ref="F2099:F2100"/>
    <mergeCell ref="G2099:G2100"/>
    <mergeCell ref="H2099:H2100"/>
    <mergeCell ref="I2099:I2100"/>
    <mergeCell ref="J2099:J2100"/>
    <mergeCell ref="I2095:I2096"/>
    <mergeCell ref="J2095:J2096"/>
    <mergeCell ref="K2095:K2096"/>
    <mergeCell ref="B2097:B2098"/>
    <mergeCell ref="C2097:C2098"/>
    <mergeCell ref="E2097:E2098"/>
    <mergeCell ref="F2097:F2098"/>
    <mergeCell ref="G2097:G2098"/>
    <mergeCell ref="H2097:H2098"/>
    <mergeCell ref="I2097:I2098"/>
    <mergeCell ref="B2095:B2096"/>
    <mergeCell ref="C2095:C2096"/>
    <mergeCell ref="E2095:E2096"/>
    <mergeCell ref="F2095:F2096"/>
    <mergeCell ref="G2095:G2096"/>
    <mergeCell ref="H2095:H2096"/>
    <mergeCell ref="K2091:K2092"/>
    <mergeCell ref="B2093:B2094"/>
    <mergeCell ref="C2093:C2094"/>
    <mergeCell ref="E2093:E2094"/>
    <mergeCell ref="F2093:F2094"/>
    <mergeCell ref="G2093:G2094"/>
    <mergeCell ref="H2093:H2094"/>
    <mergeCell ref="I2093:I2094"/>
    <mergeCell ref="J2093:J2094"/>
    <mergeCell ref="K2093:K2094"/>
    <mergeCell ref="J2089:J2090"/>
    <mergeCell ref="K2089:K2090"/>
    <mergeCell ref="B2091:B2092"/>
    <mergeCell ref="C2091:C2092"/>
    <mergeCell ref="E2091:E2092"/>
    <mergeCell ref="F2091:F2092"/>
    <mergeCell ref="G2091:G2092"/>
    <mergeCell ref="H2091:H2092"/>
    <mergeCell ref="I2091:I2092"/>
    <mergeCell ref="J2091:J2092"/>
    <mergeCell ref="I2087:I2088"/>
    <mergeCell ref="J2087:J2088"/>
    <mergeCell ref="K2087:K2088"/>
    <mergeCell ref="B2089:B2090"/>
    <mergeCell ref="C2089:C2090"/>
    <mergeCell ref="E2089:E2090"/>
    <mergeCell ref="F2089:F2090"/>
    <mergeCell ref="G2089:G2090"/>
    <mergeCell ref="H2089:H2090"/>
    <mergeCell ref="I2089:I2090"/>
    <mergeCell ref="B2087:B2088"/>
    <mergeCell ref="C2087:C2088"/>
    <mergeCell ref="E2087:E2088"/>
    <mergeCell ref="F2087:F2088"/>
    <mergeCell ref="G2087:G2088"/>
    <mergeCell ref="H2087:H2088"/>
    <mergeCell ref="K2083:K2084"/>
    <mergeCell ref="B2085:B2086"/>
    <mergeCell ref="C2085:C2086"/>
    <mergeCell ref="E2085:E2086"/>
    <mergeCell ref="F2085:F2086"/>
    <mergeCell ref="G2085:G2086"/>
    <mergeCell ref="H2085:H2086"/>
    <mergeCell ref="I2085:I2086"/>
    <mergeCell ref="J2085:J2086"/>
    <mergeCell ref="K2085:K2086"/>
    <mergeCell ref="J2081:J2082"/>
    <mergeCell ref="K2081:K2082"/>
    <mergeCell ref="B2083:B2084"/>
    <mergeCell ref="C2083:C2084"/>
    <mergeCell ref="E2083:E2084"/>
    <mergeCell ref="F2083:F2084"/>
    <mergeCell ref="G2083:G2084"/>
    <mergeCell ref="H2083:H2084"/>
    <mergeCell ref="I2083:I2084"/>
    <mergeCell ref="J2083:J2084"/>
    <mergeCell ref="I2079:I2080"/>
    <mergeCell ref="J2079:J2080"/>
    <mergeCell ref="K2079:K2080"/>
    <mergeCell ref="B2081:B2082"/>
    <mergeCell ref="C2081:C2082"/>
    <mergeCell ref="E2081:E2082"/>
    <mergeCell ref="F2081:F2082"/>
    <mergeCell ref="G2081:G2082"/>
    <mergeCell ref="H2081:H2082"/>
    <mergeCell ref="I2081:I2082"/>
    <mergeCell ref="B2079:B2080"/>
    <mergeCell ref="C2079:C2080"/>
    <mergeCell ref="E2079:E2080"/>
    <mergeCell ref="F2079:F2080"/>
    <mergeCell ref="G2079:G2080"/>
    <mergeCell ref="H2079:H2080"/>
    <mergeCell ref="K2075:K2076"/>
    <mergeCell ref="B2077:B2078"/>
    <mergeCell ref="C2077:C2078"/>
    <mergeCell ref="E2077:E2078"/>
    <mergeCell ref="F2077:F2078"/>
    <mergeCell ref="G2077:G2078"/>
    <mergeCell ref="H2077:H2078"/>
    <mergeCell ref="I2077:I2078"/>
    <mergeCell ref="J2077:J2078"/>
    <mergeCell ref="K2077:K2078"/>
    <mergeCell ref="J2073:J2074"/>
    <mergeCell ref="K2073:K2074"/>
    <mergeCell ref="B2075:B2076"/>
    <mergeCell ref="C2075:C2076"/>
    <mergeCell ref="E2075:E2076"/>
    <mergeCell ref="F2075:F2076"/>
    <mergeCell ref="G2075:G2076"/>
    <mergeCell ref="H2075:H2076"/>
    <mergeCell ref="I2075:I2076"/>
    <mergeCell ref="J2075:J2076"/>
    <mergeCell ref="I2071:I2072"/>
    <mergeCell ref="J2071:J2072"/>
    <mergeCell ref="K2071:K2072"/>
    <mergeCell ref="B2073:B2074"/>
    <mergeCell ref="C2073:C2074"/>
    <mergeCell ref="E2073:E2074"/>
    <mergeCell ref="F2073:F2074"/>
    <mergeCell ref="G2073:G2074"/>
    <mergeCell ref="H2073:H2074"/>
    <mergeCell ref="I2073:I2074"/>
    <mergeCell ref="B2071:B2072"/>
    <mergeCell ref="C2071:C2072"/>
    <mergeCell ref="E2071:E2072"/>
    <mergeCell ref="F2071:F2072"/>
    <mergeCell ref="G2071:G2072"/>
    <mergeCell ref="H2071:H2072"/>
    <mergeCell ref="K2067:K2068"/>
    <mergeCell ref="B2069:B2070"/>
    <mergeCell ref="C2069:C2070"/>
    <mergeCell ref="E2069:E2070"/>
    <mergeCell ref="F2069:F2070"/>
    <mergeCell ref="G2069:G2070"/>
    <mergeCell ref="H2069:H2070"/>
    <mergeCell ref="I2069:I2070"/>
    <mergeCell ref="J2069:J2070"/>
    <mergeCell ref="K2069:K2070"/>
    <mergeCell ref="J2065:J2066"/>
    <mergeCell ref="K2065:K2066"/>
    <mergeCell ref="B2067:B2068"/>
    <mergeCell ref="C2067:C2068"/>
    <mergeCell ref="E2067:E2068"/>
    <mergeCell ref="F2067:F2068"/>
    <mergeCell ref="G2067:G2068"/>
    <mergeCell ref="H2067:H2068"/>
    <mergeCell ref="I2067:I2068"/>
    <mergeCell ref="J2067:J2068"/>
    <mergeCell ref="I2063:I2064"/>
    <mergeCell ref="J2063:J2064"/>
    <mergeCell ref="K2063:K2064"/>
    <mergeCell ref="B2065:B2066"/>
    <mergeCell ref="C2065:C2066"/>
    <mergeCell ref="E2065:E2066"/>
    <mergeCell ref="F2065:F2066"/>
    <mergeCell ref="G2065:G2066"/>
    <mergeCell ref="H2065:H2066"/>
    <mergeCell ref="I2065:I2066"/>
    <mergeCell ref="B2063:B2064"/>
    <mergeCell ref="C2063:C2064"/>
    <mergeCell ref="E2063:E2064"/>
    <mergeCell ref="F2063:F2064"/>
    <mergeCell ref="G2063:G2064"/>
    <mergeCell ref="H2063:H2064"/>
    <mergeCell ref="K2059:K2060"/>
    <mergeCell ref="B2061:B2062"/>
    <mergeCell ref="C2061:C2062"/>
    <mergeCell ref="E2061:E2062"/>
    <mergeCell ref="F2061:F2062"/>
    <mergeCell ref="G2061:G2062"/>
    <mergeCell ref="H2061:H2062"/>
    <mergeCell ref="I2061:I2062"/>
    <mergeCell ref="J2061:J2062"/>
    <mergeCell ref="K2061:K2062"/>
    <mergeCell ref="J2057:J2058"/>
    <mergeCell ref="K2057:K2058"/>
    <mergeCell ref="B2059:B2060"/>
    <mergeCell ref="C2059:C2060"/>
    <mergeCell ref="E2059:E2060"/>
    <mergeCell ref="F2059:F2060"/>
    <mergeCell ref="G2059:G2060"/>
    <mergeCell ref="H2059:H2060"/>
    <mergeCell ref="I2059:I2060"/>
    <mergeCell ref="J2059:J2060"/>
    <mergeCell ref="I2055:I2056"/>
    <mergeCell ref="J2055:J2056"/>
    <mergeCell ref="K2055:K2056"/>
    <mergeCell ref="B2057:B2058"/>
    <mergeCell ref="C2057:C2058"/>
    <mergeCell ref="E2057:E2058"/>
    <mergeCell ref="F2057:F2058"/>
    <mergeCell ref="G2057:G2058"/>
    <mergeCell ref="H2057:H2058"/>
    <mergeCell ref="I2057:I2058"/>
    <mergeCell ref="B2055:B2056"/>
    <mergeCell ref="C2055:C2056"/>
    <mergeCell ref="E2055:E2056"/>
    <mergeCell ref="F2055:F2056"/>
    <mergeCell ref="G2055:G2056"/>
    <mergeCell ref="H2055:H2056"/>
    <mergeCell ref="K2051:K2052"/>
    <mergeCell ref="B2053:B2054"/>
    <mergeCell ref="C2053:C2054"/>
    <mergeCell ref="E2053:E2054"/>
    <mergeCell ref="F2053:F2054"/>
    <mergeCell ref="G2053:G2054"/>
    <mergeCell ref="H2053:H2054"/>
    <mergeCell ref="I2053:I2054"/>
    <mergeCell ref="J2053:J2054"/>
    <mergeCell ref="K2053:K2054"/>
    <mergeCell ref="J2049:J2050"/>
    <mergeCell ref="K2049:K2050"/>
    <mergeCell ref="B2051:B2052"/>
    <mergeCell ref="C2051:C2052"/>
    <mergeCell ref="E2051:E2052"/>
    <mergeCell ref="F2051:F2052"/>
    <mergeCell ref="G2051:G2052"/>
    <mergeCell ref="H2051:H2052"/>
    <mergeCell ref="I2051:I2052"/>
    <mergeCell ref="J2051:J2052"/>
    <mergeCell ref="I2047:I2048"/>
    <mergeCell ref="J2047:J2048"/>
    <mergeCell ref="K2047:K2048"/>
    <mergeCell ref="B2049:B2050"/>
    <mergeCell ref="C2049:C2050"/>
    <mergeCell ref="E2049:E2050"/>
    <mergeCell ref="F2049:F2050"/>
    <mergeCell ref="G2049:G2050"/>
    <mergeCell ref="H2049:H2050"/>
    <mergeCell ref="I2049:I2050"/>
    <mergeCell ref="B2047:B2048"/>
    <mergeCell ref="C2047:C2048"/>
    <mergeCell ref="E2047:E2048"/>
    <mergeCell ref="F2047:F2048"/>
    <mergeCell ref="G2047:G2048"/>
    <mergeCell ref="H2047:H2048"/>
    <mergeCell ref="K2043:K2044"/>
    <mergeCell ref="B2045:B2046"/>
    <mergeCell ref="C2045:C2046"/>
    <mergeCell ref="E2045:E2046"/>
    <mergeCell ref="F2045:F2046"/>
    <mergeCell ref="G2045:G2046"/>
    <mergeCell ref="H2045:H2046"/>
    <mergeCell ref="I2045:I2046"/>
    <mergeCell ref="J2045:J2046"/>
    <mergeCell ref="K2045:K2046"/>
    <mergeCell ref="J2041:J2042"/>
    <mergeCell ref="K2041:K2042"/>
    <mergeCell ref="B2043:B2044"/>
    <mergeCell ref="C2043:C2044"/>
    <mergeCell ref="E2043:E2044"/>
    <mergeCell ref="F2043:F2044"/>
    <mergeCell ref="G2043:G2044"/>
    <mergeCell ref="H2043:H2044"/>
    <mergeCell ref="I2043:I2044"/>
    <mergeCell ref="J2043:J2044"/>
    <mergeCell ref="I2039:I2040"/>
    <mergeCell ref="J2039:J2040"/>
    <mergeCell ref="K2039:K2040"/>
    <mergeCell ref="B2041:B2042"/>
    <mergeCell ref="C2041:C2042"/>
    <mergeCell ref="E2041:E2042"/>
    <mergeCell ref="F2041:F2042"/>
    <mergeCell ref="G2041:G2042"/>
    <mergeCell ref="H2041:H2042"/>
    <mergeCell ref="I2041:I2042"/>
    <mergeCell ref="B2039:B2040"/>
    <mergeCell ref="C2039:C2040"/>
    <mergeCell ref="E2039:E2040"/>
    <mergeCell ref="F2039:F2040"/>
    <mergeCell ref="G2039:G2040"/>
    <mergeCell ref="H2039:H2040"/>
    <mergeCell ref="K2035:K2036"/>
    <mergeCell ref="B2037:B2038"/>
    <mergeCell ref="C2037:C2038"/>
    <mergeCell ref="E2037:E2038"/>
    <mergeCell ref="F2037:F2038"/>
    <mergeCell ref="G2037:G2038"/>
    <mergeCell ref="H2037:H2038"/>
    <mergeCell ref="I2037:I2038"/>
    <mergeCell ref="J2037:J2038"/>
    <mergeCell ref="K2037:K2038"/>
    <mergeCell ref="J2033:J2034"/>
    <mergeCell ref="K2033:K2034"/>
    <mergeCell ref="B2035:B2036"/>
    <mergeCell ref="C2035:C2036"/>
    <mergeCell ref="E2035:E2036"/>
    <mergeCell ref="F2035:F2036"/>
    <mergeCell ref="G2035:G2036"/>
    <mergeCell ref="H2035:H2036"/>
    <mergeCell ref="I2035:I2036"/>
    <mergeCell ref="J2035:J2036"/>
    <mergeCell ref="I2031:I2032"/>
    <mergeCell ref="J2031:J2032"/>
    <mergeCell ref="K2031:K2032"/>
    <mergeCell ref="B2033:B2034"/>
    <mergeCell ref="C2033:C2034"/>
    <mergeCell ref="E2033:E2034"/>
    <mergeCell ref="F2033:F2034"/>
    <mergeCell ref="G2033:G2034"/>
    <mergeCell ref="H2033:H2034"/>
    <mergeCell ref="I2033:I2034"/>
    <mergeCell ref="B2031:B2032"/>
    <mergeCell ref="C2031:C2032"/>
    <mergeCell ref="E2031:E2032"/>
    <mergeCell ref="F2031:F2032"/>
    <mergeCell ref="G2031:G2032"/>
    <mergeCell ref="H2031:H2032"/>
    <mergeCell ref="K2027:K2028"/>
    <mergeCell ref="B2029:B2030"/>
    <mergeCell ref="C2029:C2030"/>
    <mergeCell ref="E2029:E2030"/>
    <mergeCell ref="F2029:F2030"/>
    <mergeCell ref="G2029:G2030"/>
    <mergeCell ref="H2029:H2030"/>
    <mergeCell ref="I2029:I2030"/>
    <mergeCell ref="J2029:J2030"/>
    <mergeCell ref="K2029:K2030"/>
    <mergeCell ref="J2025:J2026"/>
    <mergeCell ref="K2025:K2026"/>
    <mergeCell ref="B2027:B2028"/>
    <mergeCell ref="C2027:C2028"/>
    <mergeCell ref="E2027:E2028"/>
    <mergeCell ref="F2027:F2028"/>
    <mergeCell ref="G2027:G2028"/>
    <mergeCell ref="H2027:H2028"/>
    <mergeCell ref="I2027:I2028"/>
    <mergeCell ref="J2027:J2028"/>
    <mergeCell ref="I2023:I2024"/>
    <mergeCell ref="J2023:J2024"/>
    <mergeCell ref="K2023:K2024"/>
    <mergeCell ref="B2025:B2026"/>
    <mergeCell ref="C2025:C2026"/>
    <mergeCell ref="E2025:E2026"/>
    <mergeCell ref="F2025:F2026"/>
    <mergeCell ref="G2025:G2026"/>
    <mergeCell ref="H2025:H2026"/>
    <mergeCell ref="I2025:I2026"/>
    <mergeCell ref="B2023:B2024"/>
    <mergeCell ref="C2023:C2024"/>
    <mergeCell ref="E2023:E2024"/>
    <mergeCell ref="F2023:F2024"/>
    <mergeCell ref="G2023:G2024"/>
    <mergeCell ref="H2023:H2024"/>
    <mergeCell ref="K2019:K2020"/>
    <mergeCell ref="B2021:B2022"/>
    <mergeCell ref="C2021:C2022"/>
    <mergeCell ref="E2021:E2022"/>
    <mergeCell ref="F2021:F2022"/>
    <mergeCell ref="G2021:G2022"/>
    <mergeCell ref="H2021:H2022"/>
    <mergeCell ref="I2021:I2022"/>
    <mergeCell ref="J2021:J2022"/>
    <mergeCell ref="K2021:K2022"/>
    <mergeCell ref="J2017:J2018"/>
    <mergeCell ref="K2017:K2018"/>
    <mergeCell ref="B2019:B2020"/>
    <mergeCell ref="C2019:C2020"/>
    <mergeCell ref="E2019:E2020"/>
    <mergeCell ref="F2019:F2020"/>
    <mergeCell ref="G2019:G2020"/>
    <mergeCell ref="H2019:H2020"/>
    <mergeCell ref="I2019:I2020"/>
    <mergeCell ref="J2019:J2020"/>
    <mergeCell ref="I2015:I2016"/>
    <mergeCell ref="J2015:J2016"/>
    <mergeCell ref="K2015:K2016"/>
    <mergeCell ref="B2017:B2018"/>
    <mergeCell ref="C2017:C2018"/>
    <mergeCell ref="E2017:E2018"/>
    <mergeCell ref="F2017:F2018"/>
    <mergeCell ref="G2017:G2018"/>
    <mergeCell ref="H2017:H2018"/>
    <mergeCell ref="I2017:I2018"/>
    <mergeCell ref="B2015:B2016"/>
    <mergeCell ref="C2015:C2016"/>
    <mergeCell ref="E2015:E2016"/>
    <mergeCell ref="F2015:F2016"/>
    <mergeCell ref="G2015:G2016"/>
    <mergeCell ref="H2015:H2016"/>
    <mergeCell ref="K2011:K2012"/>
    <mergeCell ref="B2013:B2014"/>
    <mergeCell ref="C2013:C2014"/>
    <mergeCell ref="E2013:E2014"/>
    <mergeCell ref="F2013:F2014"/>
    <mergeCell ref="G2013:G2014"/>
    <mergeCell ref="H2013:H2014"/>
    <mergeCell ref="I2013:I2014"/>
    <mergeCell ref="J2013:J2014"/>
    <mergeCell ref="K2013:K2014"/>
    <mergeCell ref="J2009:J2010"/>
    <mergeCell ref="K2009:K2010"/>
    <mergeCell ref="B2011:B2012"/>
    <mergeCell ref="C2011:C2012"/>
    <mergeCell ref="E2011:E2012"/>
    <mergeCell ref="F2011:F2012"/>
    <mergeCell ref="G2011:G2012"/>
    <mergeCell ref="H2011:H2012"/>
    <mergeCell ref="I2011:I2012"/>
    <mergeCell ref="J2011:J2012"/>
    <mergeCell ref="I2007:I2008"/>
    <mergeCell ref="J2007:J2008"/>
    <mergeCell ref="K2007:K2008"/>
    <mergeCell ref="B2009:B2010"/>
    <mergeCell ref="C2009:C2010"/>
    <mergeCell ref="E2009:E2010"/>
    <mergeCell ref="F2009:F2010"/>
    <mergeCell ref="G2009:G2010"/>
    <mergeCell ref="H2009:H2010"/>
    <mergeCell ref="I2009:I2010"/>
    <mergeCell ref="B2007:B2008"/>
    <mergeCell ref="C2007:C2008"/>
    <mergeCell ref="E2007:E2008"/>
    <mergeCell ref="F2007:F2008"/>
    <mergeCell ref="G2007:G2008"/>
    <mergeCell ref="H2007:H2008"/>
    <mergeCell ref="K2003:K2004"/>
    <mergeCell ref="B2005:B2006"/>
    <mergeCell ref="C2005:C2006"/>
    <mergeCell ref="E2005:E2006"/>
    <mergeCell ref="F2005:F2006"/>
    <mergeCell ref="G2005:G2006"/>
    <mergeCell ref="H2005:H2006"/>
    <mergeCell ref="I2005:I2006"/>
    <mergeCell ref="J2005:J2006"/>
    <mergeCell ref="K2005:K2006"/>
    <mergeCell ref="J2001:J2002"/>
    <mergeCell ref="K2001:K2002"/>
    <mergeCell ref="B2003:B2004"/>
    <mergeCell ref="C2003:C2004"/>
    <mergeCell ref="E2003:E2004"/>
    <mergeCell ref="F2003:F2004"/>
    <mergeCell ref="G2003:G2004"/>
    <mergeCell ref="H2003:H2004"/>
    <mergeCell ref="I2003:I2004"/>
    <mergeCell ref="J2003:J2004"/>
    <mergeCell ref="I1999:I2000"/>
    <mergeCell ref="J1999:J2000"/>
    <mergeCell ref="K1999:K2000"/>
    <mergeCell ref="B2001:B2002"/>
    <mergeCell ref="C2001:C2002"/>
    <mergeCell ref="E2001:E2002"/>
    <mergeCell ref="F2001:F2002"/>
    <mergeCell ref="G2001:G2002"/>
    <mergeCell ref="H2001:H2002"/>
    <mergeCell ref="I2001:I2002"/>
    <mergeCell ref="B1999:B2000"/>
    <mergeCell ref="C1999:C2000"/>
    <mergeCell ref="E1999:E2000"/>
    <mergeCell ref="F1999:F2000"/>
    <mergeCell ref="G1999:G2000"/>
    <mergeCell ref="H1999:H2000"/>
    <mergeCell ref="K1995:K1996"/>
    <mergeCell ref="B1997:B1998"/>
    <mergeCell ref="C1997:C1998"/>
    <mergeCell ref="E1997:E1998"/>
    <mergeCell ref="F1997:F1998"/>
    <mergeCell ref="G1997:G1998"/>
    <mergeCell ref="H1997:H1998"/>
    <mergeCell ref="I1997:I1998"/>
    <mergeCell ref="J1997:J1998"/>
    <mergeCell ref="K1997:K1998"/>
    <mergeCell ref="J1993:J1994"/>
    <mergeCell ref="K1993:K1994"/>
    <mergeCell ref="B1995:B1996"/>
    <mergeCell ref="C1995:C1996"/>
    <mergeCell ref="E1995:E1996"/>
    <mergeCell ref="F1995:F1996"/>
    <mergeCell ref="G1995:G1996"/>
    <mergeCell ref="H1995:H1996"/>
    <mergeCell ref="I1995:I1996"/>
    <mergeCell ref="J1995:J1996"/>
    <mergeCell ref="I1991:I1992"/>
    <mergeCell ref="J1991:J1992"/>
    <mergeCell ref="K1991:K1992"/>
    <mergeCell ref="B1993:B1994"/>
    <mergeCell ref="C1993:C1994"/>
    <mergeCell ref="E1993:E1994"/>
    <mergeCell ref="F1993:F1994"/>
    <mergeCell ref="G1993:G1994"/>
    <mergeCell ref="H1993:H1994"/>
    <mergeCell ref="I1993:I1994"/>
    <mergeCell ref="B1991:B1992"/>
    <mergeCell ref="C1991:C1992"/>
    <mergeCell ref="E1991:E1992"/>
    <mergeCell ref="F1991:F1992"/>
    <mergeCell ref="G1991:G1992"/>
    <mergeCell ref="H1991:H1992"/>
    <mergeCell ref="K1987:K1988"/>
    <mergeCell ref="B1989:B1990"/>
    <mergeCell ref="C1989:C1990"/>
    <mergeCell ref="E1989:E1990"/>
    <mergeCell ref="F1989:F1990"/>
    <mergeCell ref="G1989:G1990"/>
    <mergeCell ref="H1989:H1990"/>
    <mergeCell ref="I1989:I1990"/>
    <mergeCell ref="J1989:J1990"/>
    <mergeCell ref="K1989:K1990"/>
    <mergeCell ref="J1985:J1986"/>
    <mergeCell ref="K1985:K1986"/>
    <mergeCell ref="B1987:B1988"/>
    <mergeCell ref="C1987:C1988"/>
    <mergeCell ref="E1987:E1988"/>
    <mergeCell ref="F1987:F1988"/>
    <mergeCell ref="G1987:G1988"/>
    <mergeCell ref="H1987:H1988"/>
    <mergeCell ref="I1987:I1988"/>
    <mergeCell ref="J1987:J1988"/>
    <mergeCell ref="I1983:I1984"/>
    <mergeCell ref="J1983:J1984"/>
    <mergeCell ref="K1983:K1984"/>
    <mergeCell ref="B1985:B1986"/>
    <mergeCell ref="C1985:C1986"/>
    <mergeCell ref="E1985:E1986"/>
    <mergeCell ref="F1985:F1986"/>
    <mergeCell ref="G1985:G1986"/>
    <mergeCell ref="H1985:H1986"/>
    <mergeCell ref="I1985:I1986"/>
    <mergeCell ref="B1983:B1984"/>
    <mergeCell ref="C1983:C1984"/>
    <mergeCell ref="E1983:E1984"/>
    <mergeCell ref="F1983:F1984"/>
    <mergeCell ref="G1983:G1984"/>
    <mergeCell ref="H1983:H1984"/>
    <mergeCell ref="K1979:K1980"/>
    <mergeCell ref="B1981:B1982"/>
    <mergeCell ref="C1981:C1982"/>
    <mergeCell ref="E1981:E1982"/>
    <mergeCell ref="F1981:F1982"/>
    <mergeCell ref="G1981:G1982"/>
    <mergeCell ref="H1981:H1982"/>
    <mergeCell ref="I1981:I1982"/>
    <mergeCell ref="J1981:J1982"/>
    <mergeCell ref="K1981:K1982"/>
    <mergeCell ref="J1977:J1978"/>
    <mergeCell ref="K1977:K1978"/>
    <mergeCell ref="B1979:B1980"/>
    <mergeCell ref="C1979:C1980"/>
    <mergeCell ref="E1979:E1980"/>
    <mergeCell ref="F1979:F1980"/>
    <mergeCell ref="G1979:G1980"/>
    <mergeCell ref="H1979:H1980"/>
    <mergeCell ref="I1979:I1980"/>
    <mergeCell ref="J1979:J1980"/>
    <mergeCell ref="I1975:I1976"/>
    <mergeCell ref="J1975:J1976"/>
    <mergeCell ref="K1975:K1976"/>
    <mergeCell ref="B1977:B1978"/>
    <mergeCell ref="C1977:C1978"/>
    <mergeCell ref="E1977:E1978"/>
    <mergeCell ref="F1977:F1978"/>
    <mergeCell ref="G1977:G1978"/>
    <mergeCell ref="H1977:H1978"/>
    <mergeCell ref="I1977:I1978"/>
    <mergeCell ref="B1975:B1976"/>
    <mergeCell ref="C1975:C1976"/>
    <mergeCell ref="E1975:E1976"/>
    <mergeCell ref="F1975:F1976"/>
    <mergeCell ref="G1975:G1976"/>
    <mergeCell ref="H1975:H1976"/>
    <mergeCell ref="K1971:K1972"/>
    <mergeCell ref="B1973:B1974"/>
    <mergeCell ref="C1973:C1974"/>
    <mergeCell ref="E1973:E1974"/>
    <mergeCell ref="F1973:F1974"/>
    <mergeCell ref="G1973:G1974"/>
    <mergeCell ref="H1973:H1974"/>
    <mergeCell ref="I1973:I1974"/>
    <mergeCell ref="J1973:J1974"/>
    <mergeCell ref="K1973:K1974"/>
    <mergeCell ref="J1969:J1970"/>
    <mergeCell ref="K1969:K1970"/>
    <mergeCell ref="B1971:B1972"/>
    <mergeCell ref="C1971:C1972"/>
    <mergeCell ref="E1971:E1972"/>
    <mergeCell ref="F1971:F1972"/>
    <mergeCell ref="G1971:G1972"/>
    <mergeCell ref="H1971:H1972"/>
    <mergeCell ref="I1971:I1972"/>
    <mergeCell ref="J1971:J1972"/>
    <mergeCell ref="I1967:I1968"/>
    <mergeCell ref="J1967:J1968"/>
    <mergeCell ref="K1967:K1968"/>
    <mergeCell ref="B1969:B1970"/>
    <mergeCell ref="C1969:C1970"/>
    <mergeCell ref="E1969:E1970"/>
    <mergeCell ref="F1969:F1970"/>
    <mergeCell ref="G1969:G1970"/>
    <mergeCell ref="H1969:H1970"/>
    <mergeCell ref="I1969:I1970"/>
    <mergeCell ref="B1967:B1968"/>
    <mergeCell ref="C1967:C1968"/>
    <mergeCell ref="E1967:E1968"/>
    <mergeCell ref="F1967:F1968"/>
    <mergeCell ref="G1967:G1968"/>
    <mergeCell ref="H1967:H1968"/>
    <mergeCell ref="K1963:K1964"/>
    <mergeCell ref="B1965:B1966"/>
    <mergeCell ref="C1965:C1966"/>
    <mergeCell ref="E1965:E1966"/>
    <mergeCell ref="F1965:F1966"/>
    <mergeCell ref="G1965:G1966"/>
    <mergeCell ref="H1965:H1966"/>
    <mergeCell ref="I1965:I1966"/>
    <mergeCell ref="J1965:J1966"/>
    <mergeCell ref="K1965:K1966"/>
    <mergeCell ref="J1961:J1962"/>
    <mergeCell ref="K1961:K1962"/>
    <mergeCell ref="B1963:B1964"/>
    <mergeCell ref="C1963:C1964"/>
    <mergeCell ref="E1963:E1964"/>
    <mergeCell ref="F1963:F1964"/>
    <mergeCell ref="G1963:G1964"/>
    <mergeCell ref="H1963:H1964"/>
    <mergeCell ref="I1963:I1964"/>
    <mergeCell ref="J1963:J1964"/>
    <mergeCell ref="I1959:I1960"/>
    <mergeCell ref="J1959:J1960"/>
    <mergeCell ref="K1959:K1960"/>
    <mergeCell ref="B1961:B1962"/>
    <mergeCell ref="C1961:C1962"/>
    <mergeCell ref="E1961:E1962"/>
    <mergeCell ref="F1961:F1962"/>
    <mergeCell ref="G1961:G1962"/>
    <mergeCell ref="H1961:H1962"/>
    <mergeCell ref="I1961:I1962"/>
    <mergeCell ref="B1959:B1960"/>
    <mergeCell ref="C1959:C1960"/>
    <mergeCell ref="E1959:E1960"/>
    <mergeCell ref="F1959:F1960"/>
    <mergeCell ref="G1959:G1960"/>
    <mergeCell ref="H1959:H1960"/>
    <mergeCell ref="K1955:K1956"/>
    <mergeCell ref="B1957:B1958"/>
    <mergeCell ref="C1957:C1958"/>
    <mergeCell ref="E1957:E1958"/>
    <mergeCell ref="F1957:F1958"/>
    <mergeCell ref="G1957:G1958"/>
    <mergeCell ref="H1957:H1958"/>
    <mergeCell ref="I1957:I1958"/>
    <mergeCell ref="J1957:J1958"/>
    <mergeCell ref="K1957:K1958"/>
    <mergeCell ref="J1953:J1954"/>
    <mergeCell ref="K1953:K1954"/>
    <mergeCell ref="B1955:B1956"/>
    <mergeCell ref="C1955:C1956"/>
    <mergeCell ref="E1955:E1956"/>
    <mergeCell ref="F1955:F1956"/>
    <mergeCell ref="G1955:G1956"/>
    <mergeCell ref="H1955:H1956"/>
    <mergeCell ref="I1955:I1956"/>
    <mergeCell ref="J1955:J1956"/>
    <mergeCell ref="I1951:I1952"/>
    <mergeCell ref="J1951:J1952"/>
    <mergeCell ref="K1951:K1952"/>
    <mergeCell ref="B1953:B1954"/>
    <mergeCell ref="C1953:C1954"/>
    <mergeCell ref="E1953:E1954"/>
    <mergeCell ref="F1953:F1954"/>
    <mergeCell ref="G1953:G1954"/>
    <mergeCell ref="H1953:H1954"/>
    <mergeCell ref="I1953:I1954"/>
    <mergeCell ref="B1951:B1952"/>
    <mergeCell ref="C1951:C1952"/>
    <mergeCell ref="E1951:E1952"/>
    <mergeCell ref="F1951:F1952"/>
    <mergeCell ref="G1951:G1952"/>
    <mergeCell ref="H1951:H1952"/>
    <mergeCell ref="K1947:K1948"/>
    <mergeCell ref="B1949:B1950"/>
    <mergeCell ref="C1949:C1950"/>
    <mergeCell ref="E1949:E1950"/>
    <mergeCell ref="F1949:F1950"/>
    <mergeCell ref="G1949:G1950"/>
    <mergeCell ref="H1949:H1950"/>
    <mergeCell ref="I1949:I1950"/>
    <mergeCell ref="J1949:J1950"/>
    <mergeCell ref="K1949:K1950"/>
    <mergeCell ref="J1945:J1946"/>
    <mergeCell ref="K1945:K1946"/>
    <mergeCell ref="B1947:B1948"/>
    <mergeCell ref="C1947:C1948"/>
    <mergeCell ref="E1947:E1948"/>
    <mergeCell ref="F1947:F1948"/>
    <mergeCell ref="G1947:G1948"/>
    <mergeCell ref="H1947:H1948"/>
    <mergeCell ref="I1947:I1948"/>
    <mergeCell ref="J1947:J1948"/>
    <mergeCell ref="I1943:I1944"/>
    <mergeCell ref="J1943:J1944"/>
    <mergeCell ref="K1943:K1944"/>
    <mergeCell ref="B1945:B1946"/>
    <mergeCell ref="C1945:C1946"/>
    <mergeCell ref="E1945:E1946"/>
    <mergeCell ref="F1945:F1946"/>
    <mergeCell ref="G1945:G1946"/>
    <mergeCell ref="H1945:H1946"/>
    <mergeCell ref="I1945:I1946"/>
    <mergeCell ref="B1943:B1944"/>
    <mergeCell ref="C1943:C1944"/>
    <mergeCell ref="E1943:E1944"/>
    <mergeCell ref="F1943:F1944"/>
    <mergeCell ref="G1943:G1944"/>
    <mergeCell ref="H1943:H1944"/>
    <mergeCell ref="K1939:K1940"/>
    <mergeCell ref="B1941:B1942"/>
    <mergeCell ref="C1941:C1942"/>
    <mergeCell ref="E1941:E1942"/>
    <mergeCell ref="F1941:F1942"/>
    <mergeCell ref="G1941:G1942"/>
    <mergeCell ref="H1941:H1942"/>
    <mergeCell ref="I1941:I1942"/>
    <mergeCell ref="J1941:J1942"/>
    <mergeCell ref="K1941:K1942"/>
    <mergeCell ref="J1937:J1938"/>
    <mergeCell ref="K1937:K1938"/>
    <mergeCell ref="B1939:B1940"/>
    <mergeCell ref="C1939:C1940"/>
    <mergeCell ref="E1939:E1940"/>
    <mergeCell ref="F1939:F1940"/>
    <mergeCell ref="G1939:G1940"/>
    <mergeCell ref="H1939:H1940"/>
    <mergeCell ref="I1939:I1940"/>
    <mergeCell ref="J1939:J1940"/>
    <mergeCell ref="I1935:I1936"/>
    <mergeCell ref="J1935:J1936"/>
    <mergeCell ref="K1935:K1936"/>
    <mergeCell ref="B1937:B1938"/>
    <mergeCell ref="C1937:C1938"/>
    <mergeCell ref="E1937:E1938"/>
    <mergeCell ref="F1937:F1938"/>
    <mergeCell ref="G1937:G1938"/>
    <mergeCell ref="H1937:H1938"/>
    <mergeCell ref="I1937:I1938"/>
    <mergeCell ref="B1935:B1936"/>
    <mergeCell ref="C1935:C1936"/>
    <mergeCell ref="E1935:E1936"/>
    <mergeCell ref="F1935:F1936"/>
    <mergeCell ref="G1935:G1936"/>
    <mergeCell ref="H1935:H1936"/>
    <mergeCell ref="K1931:K1932"/>
    <mergeCell ref="B1933:B1934"/>
    <mergeCell ref="C1933:C1934"/>
    <mergeCell ref="E1933:E1934"/>
    <mergeCell ref="F1933:F1934"/>
    <mergeCell ref="G1933:G1934"/>
    <mergeCell ref="H1933:H1934"/>
    <mergeCell ref="I1933:I1934"/>
    <mergeCell ref="J1933:J1934"/>
    <mergeCell ref="K1933:K1934"/>
    <mergeCell ref="J1929:J1930"/>
    <mergeCell ref="K1929:K1930"/>
    <mergeCell ref="B1931:B1932"/>
    <mergeCell ref="C1931:C1932"/>
    <mergeCell ref="E1931:E1932"/>
    <mergeCell ref="F1931:F1932"/>
    <mergeCell ref="G1931:G1932"/>
    <mergeCell ref="H1931:H1932"/>
    <mergeCell ref="I1931:I1932"/>
    <mergeCell ref="J1931:J1932"/>
    <mergeCell ref="I1927:I1928"/>
    <mergeCell ref="J1927:J1928"/>
    <mergeCell ref="K1927:K1928"/>
    <mergeCell ref="B1929:B1930"/>
    <mergeCell ref="C1929:C1930"/>
    <mergeCell ref="E1929:E1930"/>
    <mergeCell ref="F1929:F1930"/>
    <mergeCell ref="G1929:G1930"/>
    <mergeCell ref="H1929:H1930"/>
    <mergeCell ref="I1929:I1930"/>
    <mergeCell ref="B1927:B1928"/>
    <mergeCell ref="C1927:C1928"/>
    <mergeCell ref="E1927:E1928"/>
    <mergeCell ref="F1927:F1928"/>
    <mergeCell ref="G1927:G1928"/>
    <mergeCell ref="H1927:H1928"/>
    <mergeCell ref="K1923:K1924"/>
    <mergeCell ref="B1925:B1926"/>
    <mergeCell ref="C1925:C1926"/>
    <mergeCell ref="E1925:E1926"/>
    <mergeCell ref="F1925:F1926"/>
    <mergeCell ref="G1925:G1926"/>
    <mergeCell ref="H1925:H1926"/>
    <mergeCell ref="I1925:I1926"/>
    <mergeCell ref="J1925:J1926"/>
    <mergeCell ref="K1925:K1926"/>
    <mergeCell ref="J1921:J1922"/>
    <mergeCell ref="K1921:K1922"/>
    <mergeCell ref="B1923:B1924"/>
    <mergeCell ref="C1923:C1924"/>
    <mergeCell ref="E1923:E1924"/>
    <mergeCell ref="F1923:F1924"/>
    <mergeCell ref="G1923:G1924"/>
    <mergeCell ref="H1923:H1924"/>
    <mergeCell ref="I1923:I1924"/>
    <mergeCell ref="J1923:J1924"/>
    <mergeCell ref="I1919:I1920"/>
    <mergeCell ref="J1919:J1920"/>
    <mergeCell ref="K1919:K1920"/>
    <mergeCell ref="B1921:B1922"/>
    <mergeCell ref="C1921:C1922"/>
    <mergeCell ref="E1921:E1922"/>
    <mergeCell ref="F1921:F1922"/>
    <mergeCell ref="G1921:G1922"/>
    <mergeCell ref="H1921:H1922"/>
    <mergeCell ref="I1921:I1922"/>
    <mergeCell ref="B1919:B1920"/>
    <mergeCell ref="C1919:C1920"/>
    <mergeCell ref="E1919:E1920"/>
    <mergeCell ref="F1919:F1920"/>
    <mergeCell ref="G1919:G1920"/>
    <mergeCell ref="H1919:H1920"/>
    <mergeCell ref="K1915:K1916"/>
    <mergeCell ref="B1917:B1918"/>
    <mergeCell ref="C1917:C1918"/>
    <mergeCell ref="E1917:E1918"/>
    <mergeCell ref="F1917:F1918"/>
    <mergeCell ref="G1917:G1918"/>
    <mergeCell ref="H1917:H1918"/>
    <mergeCell ref="I1917:I1918"/>
    <mergeCell ref="J1917:J1918"/>
    <mergeCell ref="K1917:K1918"/>
    <mergeCell ref="J1913:J1914"/>
    <mergeCell ref="K1913:K1914"/>
    <mergeCell ref="B1915:B1916"/>
    <mergeCell ref="C1915:C1916"/>
    <mergeCell ref="E1915:E1916"/>
    <mergeCell ref="F1915:F1916"/>
    <mergeCell ref="G1915:G1916"/>
    <mergeCell ref="H1915:H1916"/>
    <mergeCell ref="I1915:I1916"/>
    <mergeCell ref="J1915:J1916"/>
    <mergeCell ref="I1911:I1912"/>
    <mergeCell ref="J1911:J1912"/>
    <mergeCell ref="K1911:K1912"/>
    <mergeCell ref="B1913:B1914"/>
    <mergeCell ref="C1913:C1914"/>
    <mergeCell ref="E1913:E1914"/>
    <mergeCell ref="F1913:F1914"/>
    <mergeCell ref="G1913:G1914"/>
    <mergeCell ref="H1913:H1914"/>
    <mergeCell ref="I1913:I1914"/>
    <mergeCell ref="B1911:B1912"/>
    <mergeCell ref="C1911:C1912"/>
    <mergeCell ref="E1911:E1912"/>
    <mergeCell ref="F1911:F1912"/>
    <mergeCell ref="G1911:G1912"/>
    <mergeCell ref="H1911:H1912"/>
    <mergeCell ref="K1907:K1908"/>
    <mergeCell ref="B1909:B1910"/>
    <mergeCell ref="C1909:C1910"/>
    <mergeCell ref="E1909:E1910"/>
    <mergeCell ref="F1909:F1910"/>
    <mergeCell ref="G1909:G1910"/>
    <mergeCell ref="H1909:H1910"/>
    <mergeCell ref="I1909:I1910"/>
    <mergeCell ref="J1909:J1910"/>
    <mergeCell ref="K1909:K1910"/>
    <mergeCell ref="J1905:J1906"/>
    <mergeCell ref="K1905:K1906"/>
    <mergeCell ref="B1907:B1908"/>
    <mergeCell ref="C1907:C1908"/>
    <mergeCell ref="E1907:E1908"/>
    <mergeCell ref="F1907:F1908"/>
    <mergeCell ref="G1907:G1908"/>
    <mergeCell ref="H1907:H1908"/>
    <mergeCell ref="I1907:I1908"/>
    <mergeCell ref="J1907:J1908"/>
    <mergeCell ref="I1903:I1904"/>
    <mergeCell ref="J1903:J1904"/>
    <mergeCell ref="K1903:K1904"/>
    <mergeCell ref="B1905:B1906"/>
    <mergeCell ref="C1905:C1906"/>
    <mergeCell ref="E1905:E1906"/>
    <mergeCell ref="F1905:F1906"/>
    <mergeCell ref="G1905:G1906"/>
    <mergeCell ref="H1905:H1906"/>
    <mergeCell ref="I1905:I1906"/>
    <mergeCell ref="B1903:B1904"/>
    <mergeCell ref="C1903:C1904"/>
    <mergeCell ref="E1903:E1904"/>
    <mergeCell ref="F1903:F1904"/>
    <mergeCell ref="G1903:G1904"/>
    <mergeCell ref="H1903:H1904"/>
    <mergeCell ref="K1899:K1900"/>
    <mergeCell ref="B1901:B1902"/>
    <mergeCell ref="C1901:C1902"/>
    <mergeCell ref="E1901:E1902"/>
    <mergeCell ref="F1901:F1902"/>
    <mergeCell ref="G1901:G1902"/>
    <mergeCell ref="H1901:H1902"/>
    <mergeCell ref="I1901:I1902"/>
    <mergeCell ref="J1901:J1902"/>
    <mergeCell ref="K1901:K1902"/>
    <mergeCell ref="J1897:J1898"/>
    <mergeCell ref="K1897:K1898"/>
    <mergeCell ref="B1899:B1900"/>
    <mergeCell ref="C1899:C1900"/>
    <mergeCell ref="E1899:E1900"/>
    <mergeCell ref="F1899:F1900"/>
    <mergeCell ref="G1899:G1900"/>
    <mergeCell ref="H1899:H1900"/>
    <mergeCell ref="I1899:I1900"/>
    <mergeCell ref="J1899:J1900"/>
    <mergeCell ref="I1895:I1896"/>
    <mergeCell ref="J1895:J1896"/>
    <mergeCell ref="K1895:K1896"/>
    <mergeCell ref="B1897:B1898"/>
    <mergeCell ref="C1897:C1898"/>
    <mergeCell ref="E1897:E1898"/>
    <mergeCell ref="F1897:F1898"/>
    <mergeCell ref="G1897:G1898"/>
    <mergeCell ref="H1897:H1898"/>
    <mergeCell ref="I1897:I1898"/>
    <mergeCell ref="B1895:B1896"/>
    <mergeCell ref="C1895:C1896"/>
    <mergeCell ref="E1895:E1896"/>
    <mergeCell ref="F1895:F1896"/>
    <mergeCell ref="G1895:G1896"/>
    <mergeCell ref="H1895:H1896"/>
    <mergeCell ref="K1891:K1892"/>
    <mergeCell ref="B1893:B1894"/>
    <mergeCell ref="C1893:C1894"/>
    <mergeCell ref="E1893:E1894"/>
    <mergeCell ref="F1893:F1894"/>
    <mergeCell ref="G1893:G1894"/>
    <mergeCell ref="H1893:H1894"/>
    <mergeCell ref="I1893:I1894"/>
    <mergeCell ref="J1893:J1894"/>
    <mergeCell ref="K1893:K1894"/>
    <mergeCell ref="J1889:J1890"/>
    <mergeCell ref="K1889:K1890"/>
    <mergeCell ref="B1891:B1892"/>
    <mergeCell ref="C1891:C1892"/>
    <mergeCell ref="E1891:E1892"/>
    <mergeCell ref="F1891:F1892"/>
    <mergeCell ref="G1891:G1892"/>
    <mergeCell ref="H1891:H1892"/>
    <mergeCell ref="I1891:I1892"/>
    <mergeCell ref="J1891:J1892"/>
    <mergeCell ref="I1887:I1888"/>
    <mergeCell ref="J1887:J1888"/>
    <mergeCell ref="K1887:K1888"/>
    <mergeCell ref="B1889:B1890"/>
    <mergeCell ref="C1889:C1890"/>
    <mergeCell ref="E1889:E1890"/>
    <mergeCell ref="F1889:F1890"/>
    <mergeCell ref="G1889:G1890"/>
    <mergeCell ref="H1889:H1890"/>
    <mergeCell ref="I1889:I1890"/>
    <mergeCell ref="B1887:B1888"/>
    <mergeCell ref="C1887:C1888"/>
    <mergeCell ref="E1887:E1888"/>
    <mergeCell ref="F1887:F1888"/>
    <mergeCell ref="G1887:G1888"/>
    <mergeCell ref="H1887:H1888"/>
    <mergeCell ref="K1883:K1884"/>
    <mergeCell ref="B1885:B1886"/>
    <mergeCell ref="C1885:C1886"/>
    <mergeCell ref="E1885:E1886"/>
    <mergeCell ref="F1885:F1886"/>
    <mergeCell ref="G1885:G1886"/>
    <mergeCell ref="H1885:H1886"/>
    <mergeCell ref="I1885:I1886"/>
    <mergeCell ref="J1885:J1886"/>
    <mergeCell ref="K1885:K1886"/>
    <mergeCell ref="J1881:J1882"/>
    <mergeCell ref="K1881:K1882"/>
    <mergeCell ref="B1883:B1884"/>
    <mergeCell ref="C1883:C1884"/>
    <mergeCell ref="E1883:E1884"/>
    <mergeCell ref="F1883:F1884"/>
    <mergeCell ref="G1883:G1884"/>
    <mergeCell ref="H1883:H1884"/>
    <mergeCell ref="I1883:I1884"/>
    <mergeCell ref="J1883:J1884"/>
    <mergeCell ref="I1879:I1880"/>
    <mergeCell ref="J1879:J1880"/>
    <mergeCell ref="K1879:K1880"/>
    <mergeCell ref="B1881:B1882"/>
    <mergeCell ref="C1881:C1882"/>
    <mergeCell ref="E1881:E1882"/>
    <mergeCell ref="F1881:F1882"/>
    <mergeCell ref="G1881:G1882"/>
    <mergeCell ref="H1881:H1882"/>
    <mergeCell ref="I1881:I1882"/>
    <mergeCell ref="B1879:B1880"/>
    <mergeCell ref="C1879:C1880"/>
    <mergeCell ref="E1879:E1880"/>
    <mergeCell ref="F1879:F1880"/>
    <mergeCell ref="G1879:G1880"/>
    <mergeCell ref="H1879:H1880"/>
    <mergeCell ref="K1875:K1876"/>
    <mergeCell ref="B1877:B1878"/>
    <mergeCell ref="C1877:C1878"/>
    <mergeCell ref="E1877:E1878"/>
    <mergeCell ref="F1877:F1878"/>
    <mergeCell ref="G1877:G1878"/>
    <mergeCell ref="H1877:H1878"/>
    <mergeCell ref="I1877:I1878"/>
    <mergeCell ref="J1877:J1878"/>
    <mergeCell ref="K1877:K1878"/>
    <mergeCell ref="J1873:J1874"/>
    <mergeCell ref="K1873:K1874"/>
    <mergeCell ref="B1875:B1876"/>
    <mergeCell ref="C1875:C1876"/>
    <mergeCell ref="E1875:E1876"/>
    <mergeCell ref="F1875:F1876"/>
    <mergeCell ref="G1875:G1876"/>
    <mergeCell ref="H1875:H1876"/>
    <mergeCell ref="I1875:I1876"/>
    <mergeCell ref="J1875:J1876"/>
    <mergeCell ref="I1871:I1872"/>
    <mergeCell ref="J1871:J1872"/>
    <mergeCell ref="K1871:K1872"/>
    <mergeCell ref="B1873:B1874"/>
    <mergeCell ref="C1873:C1874"/>
    <mergeCell ref="E1873:E1874"/>
    <mergeCell ref="F1873:F1874"/>
    <mergeCell ref="G1873:G1874"/>
    <mergeCell ref="H1873:H1874"/>
    <mergeCell ref="I1873:I1874"/>
    <mergeCell ref="B1871:B1872"/>
    <mergeCell ref="C1871:C1872"/>
    <mergeCell ref="E1871:E1872"/>
    <mergeCell ref="F1871:F1872"/>
    <mergeCell ref="G1871:G1872"/>
    <mergeCell ref="H1871:H1872"/>
    <mergeCell ref="K1867:K1868"/>
    <mergeCell ref="B1869:B1870"/>
    <mergeCell ref="C1869:C1870"/>
    <mergeCell ref="E1869:E1870"/>
    <mergeCell ref="F1869:F1870"/>
    <mergeCell ref="G1869:G1870"/>
    <mergeCell ref="H1869:H1870"/>
    <mergeCell ref="I1869:I1870"/>
    <mergeCell ref="J1869:J1870"/>
    <mergeCell ref="K1869:K1870"/>
    <mergeCell ref="J1865:J1866"/>
    <mergeCell ref="K1865:K1866"/>
    <mergeCell ref="B1867:B1868"/>
    <mergeCell ref="C1867:C1868"/>
    <mergeCell ref="E1867:E1868"/>
    <mergeCell ref="F1867:F1868"/>
    <mergeCell ref="G1867:G1868"/>
    <mergeCell ref="H1867:H1868"/>
    <mergeCell ref="I1867:I1868"/>
    <mergeCell ref="J1867:J1868"/>
    <mergeCell ref="I1863:I1864"/>
    <mergeCell ref="J1863:J1864"/>
    <mergeCell ref="K1863:K1864"/>
    <mergeCell ref="B1865:B1866"/>
    <mergeCell ref="C1865:C1866"/>
    <mergeCell ref="E1865:E1866"/>
    <mergeCell ref="F1865:F1866"/>
    <mergeCell ref="G1865:G1866"/>
    <mergeCell ref="H1865:H1866"/>
    <mergeCell ref="I1865:I1866"/>
    <mergeCell ref="B1863:B1864"/>
    <mergeCell ref="C1863:C1864"/>
    <mergeCell ref="E1863:E1864"/>
    <mergeCell ref="F1863:F1864"/>
    <mergeCell ref="G1863:G1864"/>
    <mergeCell ref="H1863:H1864"/>
    <mergeCell ref="K1859:K1860"/>
    <mergeCell ref="B1861:B1862"/>
    <mergeCell ref="C1861:C1862"/>
    <mergeCell ref="E1861:E1862"/>
    <mergeCell ref="F1861:F1862"/>
    <mergeCell ref="G1861:G1862"/>
    <mergeCell ref="H1861:H1862"/>
    <mergeCell ref="I1861:I1862"/>
    <mergeCell ref="J1861:J1862"/>
    <mergeCell ref="K1861:K1862"/>
    <mergeCell ref="J1857:J1858"/>
    <mergeCell ref="K1857:K1858"/>
    <mergeCell ref="B1859:B1860"/>
    <mergeCell ref="C1859:C1860"/>
    <mergeCell ref="E1859:E1860"/>
    <mergeCell ref="F1859:F1860"/>
    <mergeCell ref="G1859:G1860"/>
    <mergeCell ref="H1859:H1860"/>
    <mergeCell ref="I1859:I1860"/>
    <mergeCell ref="J1859:J1860"/>
    <mergeCell ref="I1855:I1856"/>
    <mergeCell ref="J1855:J1856"/>
    <mergeCell ref="K1855:K1856"/>
    <mergeCell ref="B1857:B1858"/>
    <mergeCell ref="C1857:C1858"/>
    <mergeCell ref="E1857:E1858"/>
    <mergeCell ref="F1857:F1858"/>
    <mergeCell ref="G1857:G1858"/>
    <mergeCell ref="H1857:H1858"/>
    <mergeCell ref="I1857:I1858"/>
    <mergeCell ref="B1855:B1856"/>
    <mergeCell ref="C1855:C1856"/>
    <mergeCell ref="E1855:E1856"/>
    <mergeCell ref="F1855:F1856"/>
    <mergeCell ref="G1855:G1856"/>
    <mergeCell ref="H1855:H1856"/>
    <mergeCell ref="K1851:K1852"/>
    <mergeCell ref="B1853:B1854"/>
    <mergeCell ref="C1853:C1854"/>
    <mergeCell ref="E1853:E1854"/>
    <mergeCell ref="F1853:F1854"/>
    <mergeCell ref="G1853:G1854"/>
    <mergeCell ref="H1853:H1854"/>
    <mergeCell ref="I1853:I1854"/>
    <mergeCell ref="J1853:J1854"/>
    <mergeCell ref="K1853:K1854"/>
    <mergeCell ref="J1849:J1850"/>
    <mergeCell ref="K1849:K1850"/>
    <mergeCell ref="B1851:B1852"/>
    <mergeCell ref="C1851:C1852"/>
    <mergeCell ref="E1851:E1852"/>
    <mergeCell ref="F1851:F1852"/>
    <mergeCell ref="G1851:G1852"/>
    <mergeCell ref="H1851:H1852"/>
    <mergeCell ref="I1851:I1852"/>
    <mergeCell ref="J1851:J1852"/>
    <mergeCell ref="I1847:I1848"/>
    <mergeCell ref="J1847:J1848"/>
    <mergeCell ref="K1847:K1848"/>
    <mergeCell ref="B1849:B1850"/>
    <mergeCell ref="C1849:C1850"/>
    <mergeCell ref="E1849:E1850"/>
    <mergeCell ref="F1849:F1850"/>
    <mergeCell ref="G1849:G1850"/>
    <mergeCell ref="H1849:H1850"/>
    <mergeCell ref="I1849:I1850"/>
    <mergeCell ref="B1847:B1848"/>
    <mergeCell ref="C1847:C1848"/>
    <mergeCell ref="E1847:E1848"/>
    <mergeCell ref="F1847:F1848"/>
    <mergeCell ref="G1847:G1848"/>
    <mergeCell ref="H1847:H1848"/>
    <mergeCell ref="K1843:K1844"/>
    <mergeCell ref="B1845:B1846"/>
    <mergeCell ref="C1845:C1846"/>
    <mergeCell ref="E1845:E1846"/>
    <mergeCell ref="F1845:F1846"/>
    <mergeCell ref="G1845:G1846"/>
    <mergeCell ref="H1845:H1846"/>
    <mergeCell ref="I1845:I1846"/>
    <mergeCell ref="J1845:J1846"/>
    <mergeCell ref="K1845:K1846"/>
    <mergeCell ref="J1841:J1842"/>
    <mergeCell ref="K1841:K1842"/>
    <mergeCell ref="B1843:B1844"/>
    <mergeCell ref="C1843:C1844"/>
    <mergeCell ref="E1843:E1844"/>
    <mergeCell ref="F1843:F1844"/>
    <mergeCell ref="G1843:G1844"/>
    <mergeCell ref="H1843:H1844"/>
    <mergeCell ref="I1843:I1844"/>
    <mergeCell ref="J1843:J1844"/>
    <mergeCell ref="I1839:I1840"/>
    <mergeCell ref="J1839:J1840"/>
    <mergeCell ref="K1839:K1840"/>
    <mergeCell ref="B1841:B1842"/>
    <mergeCell ref="C1841:C1842"/>
    <mergeCell ref="E1841:E1842"/>
    <mergeCell ref="F1841:F1842"/>
    <mergeCell ref="G1841:G1842"/>
    <mergeCell ref="H1841:H1842"/>
    <mergeCell ref="I1841:I1842"/>
    <mergeCell ref="B1839:B1840"/>
    <mergeCell ref="C1839:C1840"/>
    <mergeCell ref="E1839:E1840"/>
    <mergeCell ref="F1839:F1840"/>
    <mergeCell ref="G1839:G1840"/>
    <mergeCell ref="H1839:H1840"/>
    <mergeCell ref="K1835:K1836"/>
    <mergeCell ref="B1837:B1838"/>
    <mergeCell ref="C1837:C1838"/>
    <mergeCell ref="E1837:E1838"/>
    <mergeCell ref="F1837:F1838"/>
    <mergeCell ref="G1837:G1838"/>
    <mergeCell ref="H1837:H1838"/>
    <mergeCell ref="I1837:I1838"/>
    <mergeCell ref="J1837:J1838"/>
    <mergeCell ref="K1837:K1838"/>
    <mergeCell ref="J1833:J1834"/>
    <mergeCell ref="K1833:K1834"/>
    <mergeCell ref="B1835:B1836"/>
    <mergeCell ref="C1835:C1836"/>
    <mergeCell ref="E1835:E1836"/>
    <mergeCell ref="F1835:F1836"/>
    <mergeCell ref="G1835:G1836"/>
    <mergeCell ref="H1835:H1836"/>
    <mergeCell ref="I1835:I1836"/>
    <mergeCell ref="J1835:J1836"/>
    <mergeCell ref="I1831:I1832"/>
    <mergeCell ref="J1831:J1832"/>
    <mergeCell ref="K1831:K1832"/>
    <mergeCell ref="B1833:B1834"/>
    <mergeCell ref="C1833:C1834"/>
    <mergeCell ref="E1833:E1834"/>
    <mergeCell ref="F1833:F1834"/>
    <mergeCell ref="G1833:G1834"/>
    <mergeCell ref="H1833:H1834"/>
    <mergeCell ref="I1833:I1834"/>
    <mergeCell ref="B1831:B1832"/>
    <mergeCell ref="C1831:C1832"/>
    <mergeCell ref="E1831:E1832"/>
    <mergeCell ref="F1831:F1832"/>
    <mergeCell ref="G1831:G1832"/>
    <mergeCell ref="H1831:H1832"/>
    <mergeCell ref="K1827:K1828"/>
    <mergeCell ref="B1829:B1830"/>
    <mergeCell ref="C1829:C1830"/>
    <mergeCell ref="E1829:E1830"/>
    <mergeCell ref="F1829:F1830"/>
    <mergeCell ref="G1829:G1830"/>
    <mergeCell ref="H1829:H1830"/>
    <mergeCell ref="I1829:I1830"/>
    <mergeCell ref="J1829:J1830"/>
    <mergeCell ref="K1829:K1830"/>
    <mergeCell ref="J1825:J1826"/>
    <mergeCell ref="K1825:K1826"/>
    <mergeCell ref="B1827:B1828"/>
    <mergeCell ref="C1827:C1828"/>
    <mergeCell ref="E1827:E1828"/>
    <mergeCell ref="F1827:F1828"/>
    <mergeCell ref="G1827:G1828"/>
    <mergeCell ref="H1827:H1828"/>
    <mergeCell ref="I1827:I1828"/>
    <mergeCell ref="J1827:J1828"/>
    <mergeCell ref="I1823:I1824"/>
    <mergeCell ref="J1823:J1824"/>
    <mergeCell ref="K1823:K1824"/>
    <mergeCell ref="B1825:B1826"/>
    <mergeCell ref="C1825:C1826"/>
    <mergeCell ref="E1825:E1826"/>
    <mergeCell ref="F1825:F1826"/>
    <mergeCell ref="G1825:G1826"/>
    <mergeCell ref="H1825:H1826"/>
    <mergeCell ref="I1825:I1826"/>
    <mergeCell ref="B1823:B1824"/>
    <mergeCell ref="C1823:C1824"/>
    <mergeCell ref="E1823:E1824"/>
    <mergeCell ref="F1823:F1824"/>
    <mergeCell ref="G1823:G1824"/>
    <mergeCell ref="H1823:H1824"/>
    <mergeCell ref="K1819:K1820"/>
    <mergeCell ref="B1821:B1822"/>
    <mergeCell ref="C1821:C1822"/>
    <mergeCell ref="E1821:E1822"/>
    <mergeCell ref="F1821:F1822"/>
    <mergeCell ref="G1821:G1822"/>
    <mergeCell ref="H1821:H1822"/>
    <mergeCell ref="I1821:I1822"/>
    <mergeCell ref="J1821:J1822"/>
    <mergeCell ref="K1821:K1822"/>
    <mergeCell ref="J1817:J1818"/>
    <mergeCell ref="K1817:K1818"/>
    <mergeCell ref="B1819:B1820"/>
    <mergeCell ref="C1819:C1820"/>
    <mergeCell ref="E1819:E1820"/>
    <mergeCell ref="F1819:F1820"/>
    <mergeCell ref="G1819:G1820"/>
    <mergeCell ref="H1819:H1820"/>
    <mergeCell ref="I1819:I1820"/>
    <mergeCell ref="J1819:J1820"/>
    <mergeCell ref="I1815:I1816"/>
    <mergeCell ref="J1815:J1816"/>
    <mergeCell ref="K1815:K1816"/>
    <mergeCell ref="B1817:B1818"/>
    <mergeCell ref="C1817:C1818"/>
    <mergeCell ref="E1817:E1818"/>
    <mergeCell ref="F1817:F1818"/>
    <mergeCell ref="G1817:G1818"/>
    <mergeCell ref="H1817:H1818"/>
    <mergeCell ref="I1817:I1818"/>
    <mergeCell ref="B1815:B1816"/>
    <mergeCell ref="C1815:C1816"/>
    <mergeCell ref="E1815:E1816"/>
    <mergeCell ref="F1815:F1816"/>
    <mergeCell ref="G1815:G1816"/>
    <mergeCell ref="H1815:H1816"/>
    <mergeCell ref="K1811:K1812"/>
    <mergeCell ref="B1813:B1814"/>
    <mergeCell ref="C1813:C1814"/>
    <mergeCell ref="E1813:E1814"/>
    <mergeCell ref="F1813:F1814"/>
    <mergeCell ref="G1813:G1814"/>
    <mergeCell ref="H1813:H1814"/>
    <mergeCell ref="I1813:I1814"/>
    <mergeCell ref="J1813:J1814"/>
    <mergeCell ref="K1813:K1814"/>
    <mergeCell ref="J1809:J1810"/>
    <mergeCell ref="K1809:K1810"/>
    <mergeCell ref="B1811:B1812"/>
    <mergeCell ref="C1811:C1812"/>
    <mergeCell ref="E1811:E1812"/>
    <mergeCell ref="F1811:F1812"/>
    <mergeCell ref="G1811:G1812"/>
    <mergeCell ref="H1811:H1812"/>
    <mergeCell ref="I1811:I1812"/>
    <mergeCell ref="J1811:J1812"/>
    <mergeCell ref="I1807:I1808"/>
    <mergeCell ref="J1807:J1808"/>
    <mergeCell ref="K1807:K1808"/>
    <mergeCell ref="B1809:B1810"/>
    <mergeCell ref="C1809:C1810"/>
    <mergeCell ref="E1809:E1810"/>
    <mergeCell ref="F1809:F1810"/>
    <mergeCell ref="G1809:G1810"/>
    <mergeCell ref="H1809:H1810"/>
    <mergeCell ref="I1809:I1810"/>
    <mergeCell ref="B1807:B1808"/>
    <mergeCell ref="C1807:C1808"/>
    <mergeCell ref="E1807:E1808"/>
    <mergeCell ref="F1807:F1808"/>
    <mergeCell ref="G1807:G1808"/>
    <mergeCell ref="H1807:H1808"/>
    <mergeCell ref="K1803:K1804"/>
    <mergeCell ref="B1805:B1806"/>
    <mergeCell ref="C1805:C1806"/>
    <mergeCell ref="E1805:E1806"/>
    <mergeCell ref="F1805:F1806"/>
    <mergeCell ref="G1805:G1806"/>
    <mergeCell ref="H1805:H1806"/>
    <mergeCell ref="I1805:I1806"/>
    <mergeCell ref="J1805:J1806"/>
    <mergeCell ref="K1805:K1806"/>
    <mergeCell ref="J1801:J1802"/>
    <mergeCell ref="K1801:K1802"/>
    <mergeCell ref="B1803:B1804"/>
    <mergeCell ref="C1803:C1804"/>
    <mergeCell ref="E1803:E1804"/>
    <mergeCell ref="F1803:F1804"/>
    <mergeCell ref="G1803:G1804"/>
    <mergeCell ref="H1803:H1804"/>
    <mergeCell ref="I1803:I1804"/>
    <mergeCell ref="J1803:J1804"/>
    <mergeCell ref="I1799:I1800"/>
    <mergeCell ref="J1799:J1800"/>
    <mergeCell ref="K1799:K1800"/>
    <mergeCell ref="B1801:B1802"/>
    <mergeCell ref="C1801:C1802"/>
    <mergeCell ref="E1801:E1802"/>
    <mergeCell ref="F1801:F1802"/>
    <mergeCell ref="G1801:G1802"/>
    <mergeCell ref="H1801:H1802"/>
    <mergeCell ref="I1801:I1802"/>
    <mergeCell ref="B1799:B1800"/>
    <mergeCell ref="C1799:C1800"/>
    <mergeCell ref="E1799:E1800"/>
    <mergeCell ref="F1799:F1800"/>
    <mergeCell ref="G1799:G1800"/>
    <mergeCell ref="H1799:H1800"/>
    <mergeCell ref="K1795:K1796"/>
    <mergeCell ref="B1797:B1798"/>
    <mergeCell ref="C1797:C1798"/>
    <mergeCell ref="E1797:E1798"/>
    <mergeCell ref="F1797:F1798"/>
    <mergeCell ref="G1797:G1798"/>
    <mergeCell ref="H1797:H1798"/>
    <mergeCell ref="I1797:I1798"/>
    <mergeCell ref="J1797:J1798"/>
    <mergeCell ref="K1797:K1798"/>
    <mergeCell ref="J1793:J1794"/>
    <mergeCell ref="K1793:K1794"/>
    <mergeCell ref="B1795:B1796"/>
    <mergeCell ref="C1795:C1796"/>
    <mergeCell ref="E1795:E1796"/>
    <mergeCell ref="F1795:F1796"/>
    <mergeCell ref="G1795:G1796"/>
    <mergeCell ref="H1795:H1796"/>
    <mergeCell ref="I1795:I1796"/>
    <mergeCell ref="J1795:J1796"/>
    <mergeCell ref="I1791:I1792"/>
    <mergeCell ref="J1791:J1792"/>
    <mergeCell ref="K1791:K1792"/>
    <mergeCell ref="B1793:B1794"/>
    <mergeCell ref="C1793:C1794"/>
    <mergeCell ref="E1793:E1794"/>
    <mergeCell ref="F1793:F1794"/>
    <mergeCell ref="G1793:G1794"/>
    <mergeCell ref="H1793:H1794"/>
    <mergeCell ref="I1793:I1794"/>
    <mergeCell ref="B1791:B1792"/>
    <mergeCell ref="C1791:C1792"/>
    <mergeCell ref="E1791:E1792"/>
    <mergeCell ref="F1791:F1792"/>
    <mergeCell ref="G1791:G1792"/>
    <mergeCell ref="H1791:H1792"/>
    <mergeCell ref="K1787:K1788"/>
    <mergeCell ref="B1789:B1790"/>
    <mergeCell ref="C1789:C1790"/>
    <mergeCell ref="E1789:E1790"/>
    <mergeCell ref="F1789:F1790"/>
    <mergeCell ref="G1789:G1790"/>
    <mergeCell ref="H1789:H1790"/>
    <mergeCell ref="I1789:I1790"/>
    <mergeCell ref="J1789:J1790"/>
    <mergeCell ref="K1789:K1790"/>
    <mergeCell ref="J1785:J1786"/>
    <mergeCell ref="K1785:K1786"/>
    <mergeCell ref="B1787:B1788"/>
    <mergeCell ref="C1787:C1788"/>
    <mergeCell ref="E1787:E1788"/>
    <mergeCell ref="F1787:F1788"/>
    <mergeCell ref="G1787:G1788"/>
    <mergeCell ref="H1787:H1788"/>
    <mergeCell ref="I1787:I1788"/>
    <mergeCell ref="J1787:J1788"/>
    <mergeCell ref="I1783:I1784"/>
    <mergeCell ref="J1783:J1784"/>
    <mergeCell ref="K1783:K1784"/>
    <mergeCell ref="B1785:B1786"/>
    <mergeCell ref="C1785:C1786"/>
    <mergeCell ref="E1785:E1786"/>
    <mergeCell ref="F1785:F1786"/>
    <mergeCell ref="G1785:G1786"/>
    <mergeCell ref="H1785:H1786"/>
    <mergeCell ref="I1785:I1786"/>
    <mergeCell ref="B1783:B1784"/>
    <mergeCell ref="C1783:C1784"/>
    <mergeCell ref="E1783:E1784"/>
    <mergeCell ref="F1783:F1784"/>
    <mergeCell ref="G1783:G1784"/>
    <mergeCell ref="H1783:H1784"/>
    <mergeCell ref="K1779:K1780"/>
    <mergeCell ref="B1781:B1782"/>
    <mergeCell ref="C1781:C1782"/>
    <mergeCell ref="E1781:E1782"/>
    <mergeCell ref="F1781:F1782"/>
    <mergeCell ref="G1781:G1782"/>
    <mergeCell ref="H1781:H1782"/>
    <mergeCell ref="I1781:I1782"/>
    <mergeCell ref="J1781:J1782"/>
    <mergeCell ref="K1781:K1782"/>
    <mergeCell ref="J1777:J1778"/>
    <mergeCell ref="K1777:K1778"/>
    <mergeCell ref="B1779:B1780"/>
    <mergeCell ref="C1779:C1780"/>
    <mergeCell ref="E1779:E1780"/>
    <mergeCell ref="F1779:F1780"/>
    <mergeCell ref="G1779:G1780"/>
    <mergeCell ref="H1779:H1780"/>
    <mergeCell ref="I1779:I1780"/>
    <mergeCell ref="J1779:J1780"/>
    <mergeCell ref="I1775:I1776"/>
    <mergeCell ref="J1775:J1776"/>
    <mergeCell ref="K1775:K1776"/>
    <mergeCell ref="B1777:B1778"/>
    <mergeCell ref="C1777:C1778"/>
    <mergeCell ref="E1777:E1778"/>
    <mergeCell ref="F1777:F1778"/>
    <mergeCell ref="G1777:G1778"/>
    <mergeCell ref="H1777:H1778"/>
    <mergeCell ref="I1777:I1778"/>
    <mergeCell ref="B1775:B1776"/>
    <mergeCell ref="C1775:C1776"/>
    <mergeCell ref="E1775:E1776"/>
    <mergeCell ref="F1775:F1776"/>
    <mergeCell ref="G1775:G1776"/>
    <mergeCell ref="H1775:H1776"/>
    <mergeCell ref="K1771:K1772"/>
    <mergeCell ref="B1773:B1774"/>
    <mergeCell ref="C1773:C1774"/>
    <mergeCell ref="E1773:E1774"/>
    <mergeCell ref="F1773:F1774"/>
    <mergeCell ref="G1773:G1774"/>
    <mergeCell ref="H1773:H1774"/>
    <mergeCell ref="I1773:I1774"/>
    <mergeCell ref="J1773:J1774"/>
    <mergeCell ref="K1773:K1774"/>
    <mergeCell ref="J1769:J1770"/>
    <mergeCell ref="K1769:K1770"/>
    <mergeCell ref="B1771:B1772"/>
    <mergeCell ref="C1771:C1772"/>
    <mergeCell ref="E1771:E1772"/>
    <mergeCell ref="F1771:F1772"/>
    <mergeCell ref="G1771:G1772"/>
    <mergeCell ref="H1771:H1772"/>
    <mergeCell ref="I1771:I1772"/>
    <mergeCell ref="J1771:J1772"/>
    <mergeCell ref="I1767:I1768"/>
    <mergeCell ref="J1767:J1768"/>
    <mergeCell ref="K1767:K1768"/>
    <mergeCell ref="B1769:B1770"/>
    <mergeCell ref="C1769:C1770"/>
    <mergeCell ref="E1769:E1770"/>
    <mergeCell ref="F1769:F1770"/>
    <mergeCell ref="G1769:G1770"/>
    <mergeCell ref="H1769:H1770"/>
    <mergeCell ref="I1769:I1770"/>
    <mergeCell ref="B1767:B1768"/>
    <mergeCell ref="C1767:C1768"/>
    <mergeCell ref="E1767:E1768"/>
    <mergeCell ref="F1767:F1768"/>
    <mergeCell ref="G1767:G1768"/>
    <mergeCell ref="H1767:H1768"/>
    <mergeCell ref="K1763:K1764"/>
    <mergeCell ref="B1765:B1766"/>
    <mergeCell ref="C1765:C1766"/>
    <mergeCell ref="E1765:E1766"/>
    <mergeCell ref="F1765:F1766"/>
    <mergeCell ref="G1765:G1766"/>
    <mergeCell ref="H1765:H1766"/>
    <mergeCell ref="I1765:I1766"/>
    <mergeCell ref="J1765:J1766"/>
    <mergeCell ref="K1765:K1766"/>
    <mergeCell ref="J1761:J1762"/>
    <mergeCell ref="K1761:K1762"/>
    <mergeCell ref="B1763:B1764"/>
    <mergeCell ref="C1763:C1764"/>
    <mergeCell ref="E1763:E1764"/>
    <mergeCell ref="F1763:F1764"/>
    <mergeCell ref="G1763:G1764"/>
    <mergeCell ref="H1763:H1764"/>
    <mergeCell ref="I1763:I1764"/>
    <mergeCell ref="J1763:J1764"/>
    <mergeCell ref="I1759:I1760"/>
    <mergeCell ref="J1759:J1760"/>
    <mergeCell ref="K1759:K1760"/>
    <mergeCell ref="B1761:B1762"/>
    <mergeCell ref="C1761:C1762"/>
    <mergeCell ref="E1761:E1762"/>
    <mergeCell ref="F1761:F1762"/>
    <mergeCell ref="G1761:G1762"/>
    <mergeCell ref="H1761:H1762"/>
    <mergeCell ref="I1761:I1762"/>
    <mergeCell ref="B1759:B1760"/>
    <mergeCell ref="C1759:C1760"/>
    <mergeCell ref="E1759:E1760"/>
    <mergeCell ref="F1759:F1760"/>
    <mergeCell ref="G1759:G1760"/>
    <mergeCell ref="H1759:H1760"/>
    <mergeCell ref="K1755:K1756"/>
    <mergeCell ref="B1757:B1758"/>
    <mergeCell ref="C1757:C1758"/>
    <mergeCell ref="E1757:E1758"/>
    <mergeCell ref="F1757:F1758"/>
    <mergeCell ref="G1757:G1758"/>
    <mergeCell ref="H1757:H1758"/>
    <mergeCell ref="I1757:I1758"/>
    <mergeCell ref="J1757:J1758"/>
    <mergeCell ref="K1757:K1758"/>
    <mergeCell ref="J1753:J1754"/>
    <mergeCell ref="K1753:K1754"/>
    <mergeCell ref="B1755:B1756"/>
    <mergeCell ref="C1755:C1756"/>
    <mergeCell ref="E1755:E1756"/>
    <mergeCell ref="F1755:F1756"/>
    <mergeCell ref="G1755:G1756"/>
    <mergeCell ref="H1755:H1756"/>
    <mergeCell ref="I1755:I1756"/>
    <mergeCell ref="J1755:J1756"/>
    <mergeCell ref="I1751:I1752"/>
    <mergeCell ref="J1751:J1752"/>
    <mergeCell ref="K1751:K1752"/>
    <mergeCell ref="B1753:B1754"/>
    <mergeCell ref="C1753:C1754"/>
    <mergeCell ref="E1753:E1754"/>
    <mergeCell ref="F1753:F1754"/>
    <mergeCell ref="G1753:G1754"/>
    <mergeCell ref="H1753:H1754"/>
    <mergeCell ref="I1753:I1754"/>
    <mergeCell ref="B1751:B1752"/>
    <mergeCell ref="C1751:C1752"/>
    <mergeCell ref="E1751:E1752"/>
    <mergeCell ref="F1751:F1752"/>
    <mergeCell ref="G1751:G1752"/>
    <mergeCell ref="H1751:H1752"/>
    <mergeCell ref="K1747:K1748"/>
    <mergeCell ref="B1749:B1750"/>
    <mergeCell ref="C1749:C1750"/>
    <mergeCell ref="E1749:E1750"/>
    <mergeCell ref="F1749:F1750"/>
    <mergeCell ref="G1749:G1750"/>
    <mergeCell ref="H1749:H1750"/>
    <mergeCell ref="I1749:I1750"/>
    <mergeCell ref="J1749:J1750"/>
    <mergeCell ref="K1749:K1750"/>
    <mergeCell ref="J1745:J1746"/>
    <mergeCell ref="K1745:K1746"/>
    <mergeCell ref="B1747:B1748"/>
    <mergeCell ref="C1747:C1748"/>
    <mergeCell ref="E1747:E1748"/>
    <mergeCell ref="F1747:F1748"/>
    <mergeCell ref="G1747:G1748"/>
    <mergeCell ref="H1747:H1748"/>
    <mergeCell ref="I1747:I1748"/>
    <mergeCell ref="J1747:J1748"/>
    <mergeCell ref="I1743:I1744"/>
    <mergeCell ref="J1743:J1744"/>
    <mergeCell ref="K1743:K1744"/>
    <mergeCell ref="B1745:B1746"/>
    <mergeCell ref="C1745:C1746"/>
    <mergeCell ref="E1745:E1746"/>
    <mergeCell ref="F1745:F1746"/>
    <mergeCell ref="G1745:G1746"/>
    <mergeCell ref="H1745:H1746"/>
    <mergeCell ref="I1745:I1746"/>
    <mergeCell ref="B1743:B1744"/>
    <mergeCell ref="C1743:C1744"/>
    <mergeCell ref="E1743:E1744"/>
    <mergeCell ref="F1743:F1744"/>
    <mergeCell ref="G1743:G1744"/>
    <mergeCell ref="H1743:H1744"/>
    <mergeCell ref="K1739:K1740"/>
    <mergeCell ref="B1741:B1742"/>
    <mergeCell ref="C1741:C1742"/>
    <mergeCell ref="E1741:E1742"/>
    <mergeCell ref="F1741:F1742"/>
    <mergeCell ref="G1741:G1742"/>
    <mergeCell ref="H1741:H1742"/>
    <mergeCell ref="I1741:I1742"/>
    <mergeCell ref="J1741:J1742"/>
    <mergeCell ref="K1741:K1742"/>
    <mergeCell ref="J1737:J1738"/>
    <mergeCell ref="K1737:K1738"/>
    <mergeCell ref="B1739:B1740"/>
    <mergeCell ref="C1739:C1740"/>
    <mergeCell ref="E1739:E1740"/>
    <mergeCell ref="F1739:F1740"/>
    <mergeCell ref="G1739:G1740"/>
    <mergeCell ref="H1739:H1740"/>
    <mergeCell ref="I1739:I1740"/>
    <mergeCell ref="J1739:J1740"/>
    <mergeCell ref="I1735:I1736"/>
    <mergeCell ref="J1735:J1736"/>
    <mergeCell ref="K1735:K1736"/>
    <mergeCell ref="B1737:B1738"/>
    <mergeCell ref="C1737:C1738"/>
    <mergeCell ref="E1737:E1738"/>
    <mergeCell ref="F1737:F1738"/>
    <mergeCell ref="G1737:G1738"/>
    <mergeCell ref="H1737:H1738"/>
    <mergeCell ref="I1737:I1738"/>
    <mergeCell ref="B1735:B1736"/>
    <mergeCell ref="C1735:C1736"/>
    <mergeCell ref="E1735:E1736"/>
    <mergeCell ref="F1735:F1736"/>
    <mergeCell ref="G1735:G1736"/>
    <mergeCell ref="H1735:H1736"/>
    <mergeCell ref="K1731:K1732"/>
    <mergeCell ref="B1733:B1734"/>
    <mergeCell ref="C1733:C1734"/>
    <mergeCell ref="E1733:E1734"/>
    <mergeCell ref="F1733:F1734"/>
    <mergeCell ref="G1733:G1734"/>
    <mergeCell ref="H1733:H1734"/>
    <mergeCell ref="I1733:I1734"/>
    <mergeCell ref="J1733:J1734"/>
    <mergeCell ref="K1733:K1734"/>
    <mergeCell ref="J1729:J1730"/>
    <mergeCell ref="K1729:K1730"/>
    <mergeCell ref="B1731:B1732"/>
    <mergeCell ref="C1731:C1732"/>
    <mergeCell ref="E1731:E1732"/>
    <mergeCell ref="F1731:F1732"/>
    <mergeCell ref="G1731:G1732"/>
    <mergeCell ref="H1731:H1732"/>
    <mergeCell ref="I1731:I1732"/>
    <mergeCell ref="J1731:J1732"/>
    <mergeCell ref="I1727:I1728"/>
    <mergeCell ref="J1727:J1728"/>
    <mergeCell ref="K1727:K1728"/>
    <mergeCell ref="B1729:B1730"/>
    <mergeCell ref="C1729:C1730"/>
    <mergeCell ref="E1729:E1730"/>
    <mergeCell ref="F1729:F1730"/>
    <mergeCell ref="G1729:G1730"/>
    <mergeCell ref="H1729:H1730"/>
    <mergeCell ref="I1729:I1730"/>
    <mergeCell ref="B1727:B1728"/>
    <mergeCell ref="C1727:C1728"/>
    <mergeCell ref="E1727:E1728"/>
    <mergeCell ref="F1727:F1728"/>
    <mergeCell ref="G1727:G1728"/>
    <mergeCell ref="H1727:H1728"/>
    <mergeCell ref="K1723:K1724"/>
    <mergeCell ref="B1725:B1726"/>
    <mergeCell ref="C1725:C1726"/>
    <mergeCell ref="E1725:E1726"/>
    <mergeCell ref="F1725:F1726"/>
    <mergeCell ref="G1725:G1726"/>
    <mergeCell ref="H1725:H1726"/>
    <mergeCell ref="I1725:I1726"/>
    <mergeCell ref="J1725:J1726"/>
    <mergeCell ref="K1725:K1726"/>
    <mergeCell ref="J1721:J1722"/>
    <mergeCell ref="K1721:K1722"/>
    <mergeCell ref="B1723:B1724"/>
    <mergeCell ref="C1723:C1724"/>
    <mergeCell ref="E1723:E1724"/>
    <mergeCell ref="F1723:F1724"/>
    <mergeCell ref="G1723:G1724"/>
    <mergeCell ref="H1723:H1724"/>
    <mergeCell ref="I1723:I1724"/>
    <mergeCell ref="J1723:J1724"/>
    <mergeCell ref="I1719:I1720"/>
    <mergeCell ref="J1719:J1720"/>
    <mergeCell ref="K1719:K1720"/>
    <mergeCell ref="B1721:B1722"/>
    <mergeCell ref="C1721:C1722"/>
    <mergeCell ref="E1721:E1722"/>
    <mergeCell ref="F1721:F1722"/>
    <mergeCell ref="G1721:G1722"/>
    <mergeCell ref="H1721:H1722"/>
    <mergeCell ref="I1721:I1722"/>
    <mergeCell ref="B1719:B1720"/>
    <mergeCell ref="C1719:C1720"/>
    <mergeCell ref="E1719:E1720"/>
    <mergeCell ref="F1719:F1720"/>
    <mergeCell ref="G1719:G1720"/>
    <mergeCell ref="H1719:H1720"/>
    <mergeCell ref="K1715:K1716"/>
    <mergeCell ref="B1717:B1718"/>
    <mergeCell ref="C1717:C1718"/>
    <mergeCell ref="E1717:E1718"/>
    <mergeCell ref="F1717:F1718"/>
    <mergeCell ref="G1717:G1718"/>
    <mergeCell ref="H1717:H1718"/>
    <mergeCell ref="I1717:I1718"/>
    <mergeCell ref="J1717:J1718"/>
    <mergeCell ref="K1717:K1718"/>
    <mergeCell ref="J1713:J1714"/>
    <mergeCell ref="K1713:K1714"/>
    <mergeCell ref="B1715:B1716"/>
    <mergeCell ref="C1715:C1716"/>
    <mergeCell ref="E1715:E1716"/>
    <mergeCell ref="F1715:F1716"/>
    <mergeCell ref="G1715:G1716"/>
    <mergeCell ref="H1715:H1716"/>
    <mergeCell ref="I1715:I1716"/>
    <mergeCell ref="J1715:J1716"/>
    <mergeCell ref="I1711:I1712"/>
    <mergeCell ref="J1711:J1712"/>
    <mergeCell ref="K1711:K1712"/>
    <mergeCell ref="B1713:B1714"/>
    <mergeCell ref="C1713:C1714"/>
    <mergeCell ref="E1713:E1714"/>
    <mergeCell ref="F1713:F1714"/>
    <mergeCell ref="G1713:G1714"/>
    <mergeCell ref="H1713:H1714"/>
    <mergeCell ref="I1713:I1714"/>
    <mergeCell ref="B1711:B1712"/>
    <mergeCell ref="C1711:C1712"/>
    <mergeCell ref="E1711:E1712"/>
    <mergeCell ref="F1711:F1712"/>
    <mergeCell ref="G1711:G1712"/>
    <mergeCell ref="H1711:H1712"/>
    <mergeCell ref="K1707:K1708"/>
    <mergeCell ref="B1709:B1710"/>
    <mergeCell ref="C1709:C1710"/>
    <mergeCell ref="E1709:E1710"/>
    <mergeCell ref="F1709:F1710"/>
    <mergeCell ref="G1709:G1710"/>
    <mergeCell ref="H1709:H1710"/>
    <mergeCell ref="I1709:I1710"/>
    <mergeCell ref="J1709:J1710"/>
    <mergeCell ref="K1709:K1710"/>
    <mergeCell ref="J1705:J1706"/>
    <mergeCell ref="K1705:K1706"/>
    <mergeCell ref="B1707:B1708"/>
    <mergeCell ref="C1707:C1708"/>
    <mergeCell ref="E1707:E1708"/>
    <mergeCell ref="F1707:F1708"/>
    <mergeCell ref="G1707:G1708"/>
    <mergeCell ref="H1707:H1708"/>
    <mergeCell ref="I1707:I1708"/>
    <mergeCell ref="J1707:J1708"/>
    <mergeCell ref="I1703:I1704"/>
    <mergeCell ref="J1703:J1704"/>
    <mergeCell ref="K1703:K1704"/>
    <mergeCell ref="B1705:B1706"/>
    <mergeCell ref="C1705:C1706"/>
    <mergeCell ref="E1705:E1706"/>
    <mergeCell ref="F1705:F1706"/>
    <mergeCell ref="G1705:G1706"/>
    <mergeCell ref="H1705:H1706"/>
    <mergeCell ref="I1705:I1706"/>
    <mergeCell ref="B1703:B1704"/>
    <mergeCell ref="C1703:C1704"/>
    <mergeCell ref="E1703:E1704"/>
    <mergeCell ref="F1703:F1704"/>
    <mergeCell ref="G1703:G1704"/>
    <mergeCell ref="H1703:H1704"/>
    <mergeCell ref="K1699:K1700"/>
    <mergeCell ref="B1701:B1702"/>
    <mergeCell ref="C1701:C1702"/>
    <mergeCell ref="E1701:E1702"/>
    <mergeCell ref="F1701:F1702"/>
    <mergeCell ref="G1701:G1702"/>
    <mergeCell ref="H1701:H1702"/>
    <mergeCell ref="I1701:I1702"/>
    <mergeCell ref="J1701:J1702"/>
    <mergeCell ref="K1701:K1702"/>
    <mergeCell ref="J1697:J1698"/>
    <mergeCell ref="K1697:K1698"/>
    <mergeCell ref="B1699:B1700"/>
    <mergeCell ref="C1699:C1700"/>
    <mergeCell ref="E1699:E1700"/>
    <mergeCell ref="F1699:F1700"/>
    <mergeCell ref="G1699:G1700"/>
    <mergeCell ref="H1699:H1700"/>
    <mergeCell ref="I1699:I1700"/>
    <mergeCell ref="J1699:J1700"/>
    <mergeCell ref="I1695:I1696"/>
    <mergeCell ref="J1695:J1696"/>
    <mergeCell ref="K1695:K1696"/>
    <mergeCell ref="B1697:B1698"/>
    <mergeCell ref="C1697:C1698"/>
    <mergeCell ref="E1697:E1698"/>
    <mergeCell ref="F1697:F1698"/>
    <mergeCell ref="G1697:G1698"/>
    <mergeCell ref="H1697:H1698"/>
    <mergeCell ref="I1697:I1698"/>
    <mergeCell ref="B1695:B1696"/>
    <mergeCell ref="C1695:C1696"/>
    <mergeCell ref="E1695:E1696"/>
    <mergeCell ref="F1695:F1696"/>
    <mergeCell ref="G1695:G1696"/>
    <mergeCell ref="H1695:H1696"/>
    <mergeCell ref="K1691:K1692"/>
    <mergeCell ref="B1693:B1694"/>
    <mergeCell ref="C1693:C1694"/>
    <mergeCell ref="E1693:E1694"/>
    <mergeCell ref="F1693:F1694"/>
    <mergeCell ref="G1693:G1694"/>
    <mergeCell ref="H1693:H1694"/>
    <mergeCell ref="I1693:I1694"/>
    <mergeCell ref="J1693:J1694"/>
    <mergeCell ref="K1693:K1694"/>
    <mergeCell ref="J1689:J1690"/>
    <mergeCell ref="K1689:K1690"/>
    <mergeCell ref="B1691:B1692"/>
    <mergeCell ref="C1691:C1692"/>
    <mergeCell ref="E1691:E1692"/>
    <mergeCell ref="F1691:F1692"/>
    <mergeCell ref="G1691:G1692"/>
    <mergeCell ref="H1691:H1692"/>
    <mergeCell ref="I1691:I1692"/>
    <mergeCell ref="J1691:J1692"/>
    <mergeCell ref="I1687:I1688"/>
    <mergeCell ref="J1687:J1688"/>
    <mergeCell ref="K1687:K1688"/>
    <mergeCell ref="B1689:B1690"/>
    <mergeCell ref="C1689:C1690"/>
    <mergeCell ref="E1689:E1690"/>
    <mergeCell ref="F1689:F1690"/>
    <mergeCell ref="G1689:G1690"/>
    <mergeCell ref="H1689:H1690"/>
    <mergeCell ref="I1689:I1690"/>
    <mergeCell ref="B1687:B1688"/>
    <mergeCell ref="C1687:C1688"/>
    <mergeCell ref="E1687:E1688"/>
    <mergeCell ref="F1687:F1688"/>
    <mergeCell ref="G1687:G1688"/>
    <mergeCell ref="H1687:H1688"/>
    <mergeCell ref="K1683:K1684"/>
    <mergeCell ref="B1685:B1686"/>
    <mergeCell ref="C1685:C1686"/>
    <mergeCell ref="E1685:E1686"/>
    <mergeCell ref="F1685:F1686"/>
    <mergeCell ref="G1685:G1686"/>
    <mergeCell ref="H1685:H1686"/>
    <mergeCell ref="I1685:I1686"/>
    <mergeCell ref="J1685:J1686"/>
    <mergeCell ref="K1685:K1686"/>
    <mergeCell ref="J1681:J1682"/>
    <mergeCell ref="K1681:K1682"/>
    <mergeCell ref="B1683:B1684"/>
    <mergeCell ref="C1683:C1684"/>
    <mergeCell ref="E1683:E1684"/>
    <mergeCell ref="F1683:F1684"/>
    <mergeCell ref="G1683:G1684"/>
    <mergeCell ref="H1683:H1684"/>
    <mergeCell ref="I1683:I1684"/>
    <mergeCell ref="J1683:J1684"/>
    <mergeCell ref="I1679:I1680"/>
    <mergeCell ref="J1679:J1680"/>
    <mergeCell ref="K1679:K1680"/>
    <mergeCell ref="B1681:B1682"/>
    <mergeCell ref="C1681:C1682"/>
    <mergeCell ref="E1681:E1682"/>
    <mergeCell ref="F1681:F1682"/>
    <mergeCell ref="G1681:G1682"/>
    <mergeCell ref="H1681:H1682"/>
    <mergeCell ref="I1681:I1682"/>
    <mergeCell ref="B1679:B1680"/>
    <mergeCell ref="C1679:C1680"/>
    <mergeCell ref="E1679:E1680"/>
    <mergeCell ref="F1679:F1680"/>
    <mergeCell ref="G1679:G1680"/>
    <mergeCell ref="H1679:H1680"/>
    <mergeCell ref="K1675:K1676"/>
    <mergeCell ref="B1677:B1678"/>
    <mergeCell ref="C1677:C1678"/>
    <mergeCell ref="E1677:E1678"/>
    <mergeCell ref="F1677:F1678"/>
    <mergeCell ref="G1677:G1678"/>
    <mergeCell ref="H1677:H1678"/>
    <mergeCell ref="I1677:I1678"/>
    <mergeCell ref="J1677:J1678"/>
    <mergeCell ref="K1677:K1678"/>
    <mergeCell ref="J1673:J1674"/>
    <mergeCell ref="K1673:K1674"/>
    <mergeCell ref="B1675:B1676"/>
    <mergeCell ref="C1675:C1676"/>
    <mergeCell ref="E1675:E1676"/>
    <mergeCell ref="F1675:F1676"/>
    <mergeCell ref="G1675:G1676"/>
    <mergeCell ref="H1675:H1676"/>
    <mergeCell ref="I1675:I1676"/>
    <mergeCell ref="J1675:J1676"/>
    <mergeCell ref="I1671:I1672"/>
    <mergeCell ref="J1671:J1672"/>
    <mergeCell ref="K1671:K1672"/>
    <mergeCell ref="B1673:B1674"/>
    <mergeCell ref="C1673:C1674"/>
    <mergeCell ref="E1673:E1674"/>
    <mergeCell ref="F1673:F1674"/>
    <mergeCell ref="G1673:G1674"/>
    <mergeCell ref="H1673:H1674"/>
    <mergeCell ref="I1673:I1674"/>
    <mergeCell ref="B1671:B1672"/>
    <mergeCell ref="C1671:C1672"/>
    <mergeCell ref="E1671:E1672"/>
    <mergeCell ref="F1671:F1672"/>
    <mergeCell ref="G1671:G1672"/>
    <mergeCell ref="H1671:H1672"/>
    <mergeCell ref="K1667:K1668"/>
    <mergeCell ref="B1669:B1670"/>
    <mergeCell ref="C1669:C1670"/>
    <mergeCell ref="E1669:E1670"/>
    <mergeCell ref="F1669:F1670"/>
    <mergeCell ref="G1669:G1670"/>
    <mergeCell ref="H1669:H1670"/>
    <mergeCell ref="I1669:I1670"/>
    <mergeCell ref="J1669:J1670"/>
    <mergeCell ref="K1669:K1670"/>
    <mergeCell ref="J1665:J1666"/>
    <mergeCell ref="K1665:K1666"/>
    <mergeCell ref="B1667:B1668"/>
    <mergeCell ref="C1667:C1668"/>
    <mergeCell ref="E1667:E1668"/>
    <mergeCell ref="F1667:F1668"/>
    <mergeCell ref="G1667:G1668"/>
    <mergeCell ref="H1667:H1668"/>
    <mergeCell ref="I1667:I1668"/>
    <mergeCell ref="J1667:J1668"/>
    <mergeCell ref="I1663:I1664"/>
    <mergeCell ref="J1663:J1664"/>
    <mergeCell ref="K1663:K1664"/>
    <mergeCell ref="B1665:B1666"/>
    <mergeCell ref="C1665:C1666"/>
    <mergeCell ref="E1665:E1666"/>
    <mergeCell ref="F1665:F1666"/>
    <mergeCell ref="G1665:G1666"/>
    <mergeCell ref="H1665:H1666"/>
    <mergeCell ref="I1665:I1666"/>
    <mergeCell ref="B1663:B1664"/>
    <mergeCell ref="C1663:C1664"/>
    <mergeCell ref="E1663:E1664"/>
    <mergeCell ref="F1663:F1664"/>
    <mergeCell ref="G1663:G1664"/>
    <mergeCell ref="H1663:H1664"/>
    <mergeCell ref="K1659:K1660"/>
    <mergeCell ref="B1661:B1662"/>
    <mergeCell ref="C1661:C1662"/>
    <mergeCell ref="E1661:E1662"/>
    <mergeCell ref="F1661:F1662"/>
    <mergeCell ref="G1661:G1662"/>
    <mergeCell ref="H1661:H1662"/>
    <mergeCell ref="I1661:I1662"/>
    <mergeCell ref="J1661:J1662"/>
    <mergeCell ref="K1661:K1662"/>
    <mergeCell ref="J1657:J1658"/>
    <mergeCell ref="K1657:K1658"/>
    <mergeCell ref="B1659:B1660"/>
    <mergeCell ref="C1659:C1660"/>
    <mergeCell ref="E1659:E1660"/>
    <mergeCell ref="F1659:F1660"/>
    <mergeCell ref="G1659:G1660"/>
    <mergeCell ref="H1659:H1660"/>
    <mergeCell ref="I1659:I1660"/>
    <mergeCell ref="J1659:J1660"/>
    <mergeCell ref="I1655:I1656"/>
    <mergeCell ref="J1655:J1656"/>
    <mergeCell ref="K1655:K1656"/>
    <mergeCell ref="B1657:B1658"/>
    <mergeCell ref="C1657:C1658"/>
    <mergeCell ref="E1657:E1658"/>
    <mergeCell ref="F1657:F1658"/>
    <mergeCell ref="G1657:G1658"/>
    <mergeCell ref="H1657:H1658"/>
    <mergeCell ref="I1657:I1658"/>
    <mergeCell ref="B1655:B1656"/>
    <mergeCell ref="C1655:C1656"/>
    <mergeCell ref="E1655:E1656"/>
    <mergeCell ref="F1655:F1656"/>
    <mergeCell ref="G1655:G1656"/>
    <mergeCell ref="H1655:H1656"/>
    <mergeCell ref="K1651:K1652"/>
    <mergeCell ref="B1653:B1654"/>
    <mergeCell ref="C1653:C1654"/>
    <mergeCell ref="E1653:E1654"/>
    <mergeCell ref="F1653:F1654"/>
    <mergeCell ref="G1653:G1654"/>
    <mergeCell ref="H1653:H1654"/>
    <mergeCell ref="I1653:I1654"/>
    <mergeCell ref="J1653:J1654"/>
    <mergeCell ref="K1653:K1654"/>
    <mergeCell ref="J1649:J1650"/>
    <mergeCell ref="K1649:K1650"/>
    <mergeCell ref="B1651:B1652"/>
    <mergeCell ref="C1651:C1652"/>
    <mergeCell ref="E1651:E1652"/>
    <mergeCell ref="F1651:F1652"/>
    <mergeCell ref="G1651:G1652"/>
    <mergeCell ref="H1651:H1652"/>
    <mergeCell ref="I1651:I1652"/>
    <mergeCell ref="J1651:J1652"/>
    <mergeCell ref="I1647:I1648"/>
    <mergeCell ref="J1647:J1648"/>
    <mergeCell ref="K1647:K1648"/>
    <mergeCell ref="B1649:B1650"/>
    <mergeCell ref="C1649:C1650"/>
    <mergeCell ref="E1649:E1650"/>
    <mergeCell ref="F1649:F1650"/>
    <mergeCell ref="G1649:G1650"/>
    <mergeCell ref="H1649:H1650"/>
    <mergeCell ref="I1649:I1650"/>
    <mergeCell ref="B1647:B1648"/>
    <mergeCell ref="C1647:C1648"/>
    <mergeCell ref="E1647:E1648"/>
    <mergeCell ref="F1647:F1648"/>
    <mergeCell ref="G1647:G1648"/>
    <mergeCell ref="H1647:H1648"/>
    <mergeCell ref="K1643:K1644"/>
    <mergeCell ref="B1645:B1646"/>
    <mergeCell ref="C1645:C1646"/>
    <mergeCell ref="E1645:E1646"/>
    <mergeCell ref="F1645:F1646"/>
    <mergeCell ref="G1645:G1646"/>
    <mergeCell ref="H1645:H1646"/>
    <mergeCell ref="I1645:I1646"/>
    <mergeCell ref="J1645:J1646"/>
    <mergeCell ref="K1645:K1646"/>
    <mergeCell ref="J1641:J1642"/>
    <mergeCell ref="K1641:K1642"/>
    <mergeCell ref="B1643:B1644"/>
    <mergeCell ref="C1643:C1644"/>
    <mergeCell ref="E1643:E1644"/>
    <mergeCell ref="F1643:F1644"/>
    <mergeCell ref="G1643:G1644"/>
    <mergeCell ref="H1643:H1644"/>
    <mergeCell ref="I1643:I1644"/>
    <mergeCell ref="J1643:J1644"/>
    <mergeCell ref="I1639:I1640"/>
    <mergeCell ref="J1639:J1640"/>
    <mergeCell ref="K1639:K1640"/>
    <mergeCell ref="B1641:B1642"/>
    <mergeCell ref="C1641:C1642"/>
    <mergeCell ref="E1641:E1642"/>
    <mergeCell ref="F1641:F1642"/>
    <mergeCell ref="G1641:G1642"/>
    <mergeCell ref="H1641:H1642"/>
    <mergeCell ref="I1641:I1642"/>
    <mergeCell ref="B1639:B1640"/>
    <mergeCell ref="C1639:C1640"/>
    <mergeCell ref="E1639:E1640"/>
    <mergeCell ref="F1639:F1640"/>
    <mergeCell ref="G1639:G1640"/>
    <mergeCell ref="H1639:H1640"/>
    <mergeCell ref="K1635:K1636"/>
    <mergeCell ref="B1637:B1638"/>
    <mergeCell ref="C1637:C1638"/>
    <mergeCell ref="E1637:E1638"/>
    <mergeCell ref="F1637:F1638"/>
    <mergeCell ref="G1637:G1638"/>
    <mergeCell ref="H1637:H1638"/>
    <mergeCell ref="I1637:I1638"/>
    <mergeCell ref="J1637:J1638"/>
    <mergeCell ref="K1637:K1638"/>
    <mergeCell ref="J1633:J1634"/>
    <mergeCell ref="K1633:K1634"/>
    <mergeCell ref="B1635:B1636"/>
    <mergeCell ref="C1635:C1636"/>
    <mergeCell ref="E1635:E1636"/>
    <mergeCell ref="F1635:F1636"/>
    <mergeCell ref="G1635:G1636"/>
    <mergeCell ref="H1635:H1636"/>
    <mergeCell ref="I1635:I1636"/>
    <mergeCell ref="J1635:J1636"/>
    <mergeCell ref="I1631:I1632"/>
    <mergeCell ref="J1631:J1632"/>
    <mergeCell ref="K1631:K1632"/>
    <mergeCell ref="B1633:B1634"/>
    <mergeCell ref="C1633:C1634"/>
    <mergeCell ref="E1633:E1634"/>
    <mergeCell ref="F1633:F1634"/>
    <mergeCell ref="G1633:G1634"/>
    <mergeCell ref="H1633:H1634"/>
    <mergeCell ref="I1633:I1634"/>
    <mergeCell ref="B1631:B1632"/>
    <mergeCell ref="C1631:C1632"/>
    <mergeCell ref="E1631:E1632"/>
    <mergeCell ref="F1631:F1632"/>
    <mergeCell ref="G1631:G1632"/>
    <mergeCell ref="H1631:H1632"/>
    <mergeCell ref="K1627:K1628"/>
    <mergeCell ref="B1629:B1630"/>
    <mergeCell ref="C1629:C1630"/>
    <mergeCell ref="E1629:E1630"/>
    <mergeCell ref="F1629:F1630"/>
    <mergeCell ref="G1629:G1630"/>
    <mergeCell ref="H1629:H1630"/>
    <mergeCell ref="I1629:I1630"/>
    <mergeCell ref="J1629:J1630"/>
    <mergeCell ref="K1629:K1630"/>
    <mergeCell ref="J1625:J1626"/>
    <mergeCell ref="K1625:K1626"/>
    <mergeCell ref="B1627:B1628"/>
    <mergeCell ref="C1627:C1628"/>
    <mergeCell ref="E1627:E1628"/>
    <mergeCell ref="F1627:F1628"/>
    <mergeCell ref="G1627:G1628"/>
    <mergeCell ref="H1627:H1628"/>
    <mergeCell ref="I1627:I1628"/>
    <mergeCell ref="J1627:J1628"/>
    <mergeCell ref="I1623:I1624"/>
    <mergeCell ref="J1623:J1624"/>
    <mergeCell ref="K1623:K1624"/>
    <mergeCell ref="B1625:B1626"/>
    <mergeCell ref="C1625:C1626"/>
    <mergeCell ref="E1625:E1626"/>
    <mergeCell ref="F1625:F1626"/>
    <mergeCell ref="G1625:G1626"/>
    <mergeCell ref="H1625:H1626"/>
    <mergeCell ref="I1625:I1626"/>
    <mergeCell ref="B1623:B1624"/>
    <mergeCell ref="C1623:C1624"/>
    <mergeCell ref="E1623:E1624"/>
    <mergeCell ref="F1623:F1624"/>
    <mergeCell ref="G1623:G1624"/>
    <mergeCell ref="H1623:H1624"/>
    <mergeCell ref="K1619:K1620"/>
    <mergeCell ref="B1621:B1622"/>
    <mergeCell ref="C1621:C1622"/>
    <mergeCell ref="E1621:E1622"/>
    <mergeCell ref="F1621:F1622"/>
    <mergeCell ref="G1621:G1622"/>
    <mergeCell ref="H1621:H1622"/>
    <mergeCell ref="I1621:I1622"/>
    <mergeCell ref="J1621:J1622"/>
    <mergeCell ref="K1621:K1622"/>
    <mergeCell ref="J1617:J1618"/>
    <mergeCell ref="K1617:K1618"/>
    <mergeCell ref="B1619:B1620"/>
    <mergeCell ref="C1619:C1620"/>
    <mergeCell ref="E1619:E1620"/>
    <mergeCell ref="F1619:F1620"/>
    <mergeCell ref="G1619:G1620"/>
    <mergeCell ref="H1619:H1620"/>
    <mergeCell ref="I1619:I1620"/>
    <mergeCell ref="J1619:J1620"/>
    <mergeCell ref="I1615:I1616"/>
    <mergeCell ref="J1615:J1616"/>
    <mergeCell ref="K1615:K1616"/>
    <mergeCell ref="B1617:B1618"/>
    <mergeCell ref="C1617:C1618"/>
    <mergeCell ref="E1617:E1618"/>
    <mergeCell ref="F1617:F1618"/>
    <mergeCell ref="G1617:G1618"/>
    <mergeCell ref="H1617:H1618"/>
    <mergeCell ref="I1617:I1618"/>
    <mergeCell ref="B1615:B1616"/>
    <mergeCell ref="C1615:C1616"/>
    <mergeCell ref="E1615:E1616"/>
    <mergeCell ref="F1615:F1616"/>
    <mergeCell ref="G1615:G1616"/>
    <mergeCell ref="H1615:H1616"/>
    <mergeCell ref="K1611:K1612"/>
    <mergeCell ref="B1613:B1614"/>
    <mergeCell ref="C1613:C1614"/>
    <mergeCell ref="E1613:E1614"/>
    <mergeCell ref="F1613:F1614"/>
    <mergeCell ref="G1613:G1614"/>
    <mergeCell ref="H1613:H1614"/>
    <mergeCell ref="I1613:I1614"/>
    <mergeCell ref="J1613:J1614"/>
    <mergeCell ref="K1613:K1614"/>
    <mergeCell ref="J1609:J1610"/>
    <mergeCell ref="K1609:K1610"/>
    <mergeCell ref="B1611:B1612"/>
    <mergeCell ref="C1611:C1612"/>
    <mergeCell ref="E1611:E1612"/>
    <mergeCell ref="F1611:F1612"/>
    <mergeCell ref="G1611:G1612"/>
    <mergeCell ref="H1611:H1612"/>
    <mergeCell ref="I1611:I1612"/>
    <mergeCell ref="J1611:J1612"/>
    <mergeCell ref="I1607:I1608"/>
    <mergeCell ref="J1607:J1608"/>
    <mergeCell ref="K1607:K1608"/>
    <mergeCell ref="B1609:B1610"/>
    <mergeCell ref="C1609:C1610"/>
    <mergeCell ref="E1609:E1610"/>
    <mergeCell ref="F1609:F1610"/>
    <mergeCell ref="G1609:G1610"/>
    <mergeCell ref="H1609:H1610"/>
    <mergeCell ref="I1609:I1610"/>
    <mergeCell ref="B1607:B1608"/>
    <mergeCell ref="C1607:C1608"/>
    <mergeCell ref="E1607:E1608"/>
    <mergeCell ref="F1607:F1608"/>
    <mergeCell ref="G1607:G1608"/>
    <mergeCell ref="H1607:H1608"/>
    <mergeCell ref="K1603:K1604"/>
    <mergeCell ref="B1605:B1606"/>
    <mergeCell ref="C1605:C1606"/>
    <mergeCell ref="E1605:E1606"/>
    <mergeCell ref="F1605:F1606"/>
    <mergeCell ref="G1605:G1606"/>
    <mergeCell ref="H1605:H1606"/>
    <mergeCell ref="I1605:I1606"/>
    <mergeCell ref="J1605:J1606"/>
    <mergeCell ref="K1605:K1606"/>
    <mergeCell ref="J1601:J1602"/>
    <mergeCell ref="K1601:K1602"/>
    <mergeCell ref="B1603:B1604"/>
    <mergeCell ref="C1603:C1604"/>
    <mergeCell ref="E1603:E1604"/>
    <mergeCell ref="F1603:F1604"/>
    <mergeCell ref="G1603:G1604"/>
    <mergeCell ref="H1603:H1604"/>
    <mergeCell ref="I1603:I1604"/>
    <mergeCell ref="J1603:J1604"/>
    <mergeCell ref="I1599:I1600"/>
    <mergeCell ref="J1599:J1600"/>
    <mergeCell ref="K1599:K1600"/>
    <mergeCell ref="B1601:B1602"/>
    <mergeCell ref="C1601:C1602"/>
    <mergeCell ref="E1601:E1602"/>
    <mergeCell ref="F1601:F1602"/>
    <mergeCell ref="G1601:G1602"/>
    <mergeCell ref="H1601:H1602"/>
    <mergeCell ref="I1601:I1602"/>
    <mergeCell ref="B1599:B1600"/>
    <mergeCell ref="C1599:C1600"/>
    <mergeCell ref="E1599:E1600"/>
    <mergeCell ref="F1599:F1600"/>
    <mergeCell ref="G1599:G1600"/>
    <mergeCell ref="H1599:H1600"/>
    <mergeCell ref="K1595:K1596"/>
    <mergeCell ref="B1597:B1598"/>
    <mergeCell ref="C1597:C1598"/>
    <mergeCell ref="E1597:E1598"/>
    <mergeCell ref="F1597:F1598"/>
    <mergeCell ref="G1597:G1598"/>
    <mergeCell ref="H1597:H1598"/>
    <mergeCell ref="I1597:I1598"/>
    <mergeCell ref="J1597:J1598"/>
    <mergeCell ref="K1597:K1598"/>
    <mergeCell ref="J1593:J1594"/>
    <mergeCell ref="K1593:K1594"/>
    <mergeCell ref="B1595:B1596"/>
    <mergeCell ref="C1595:C1596"/>
    <mergeCell ref="E1595:E1596"/>
    <mergeCell ref="F1595:F1596"/>
    <mergeCell ref="G1595:G1596"/>
    <mergeCell ref="H1595:H1596"/>
    <mergeCell ref="I1595:I1596"/>
    <mergeCell ref="J1595:J1596"/>
    <mergeCell ref="I1591:I1592"/>
    <mergeCell ref="J1591:J1592"/>
    <mergeCell ref="K1591:K1592"/>
    <mergeCell ref="B1593:B1594"/>
    <mergeCell ref="C1593:C1594"/>
    <mergeCell ref="E1593:E1594"/>
    <mergeCell ref="F1593:F1594"/>
    <mergeCell ref="G1593:G1594"/>
    <mergeCell ref="H1593:H1594"/>
    <mergeCell ref="I1593:I1594"/>
    <mergeCell ref="B1591:B1592"/>
    <mergeCell ref="C1591:C1592"/>
    <mergeCell ref="E1591:E1592"/>
    <mergeCell ref="F1591:F1592"/>
    <mergeCell ref="G1591:G1592"/>
    <mergeCell ref="H1591:H1592"/>
    <mergeCell ref="K1587:K1588"/>
    <mergeCell ref="B1589:B1590"/>
    <mergeCell ref="C1589:C1590"/>
    <mergeCell ref="E1589:E1590"/>
    <mergeCell ref="F1589:F1590"/>
    <mergeCell ref="G1589:G1590"/>
    <mergeCell ref="H1589:H1590"/>
    <mergeCell ref="I1589:I1590"/>
    <mergeCell ref="J1589:J1590"/>
    <mergeCell ref="K1589:K1590"/>
    <mergeCell ref="J1585:J1586"/>
    <mergeCell ref="K1585:K1586"/>
    <mergeCell ref="B1587:B1588"/>
    <mergeCell ref="C1587:C1588"/>
    <mergeCell ref="E1587:E1588"/>
    <mergeCell ref="F1587:F1588"/>
    <mergeCell ref="G1587:G1588"/>
    <mergeCell ref="H1587:H1588"/>
    <mergeCell ref="I1587:I1588"/>
    <mergeCell ref="J1587:J1588"/>
    <mergeCell ref="I1583:I1584"/>
    <mergeCell ref="J1583:J1584"/>
    <mergeCell ref="K1583:K1584"/>
    <mergeCell ref="B1585:B1586"/>
    <mergeCell ref="C1585:C1586"/>
    <mergeCell ref="E1585:E1586"/>
    <mergeCell ref="F1585:F1586"/>
    <mergeCell ref="G1585:G1586"/>
    <mergeCell ref="H1585:H1586"/>
    <mergeCell ref="I1585:I1586"/>
    <mergeCell ref="B1583:B1584"/>
    <mergeCell ref="C1583:C1584"/>
    <mergeCell ref="E1583:E1584"/>
    <mergeCell ref="F1583:F1584"/>
    <mergeCell ref="G1583:G1584"/>
    <mergeCell ref="H1583:H1584"/>
    <mergeCell ref="K1579:K1580"/>
    <mergeCell ref="B1581:B1582"/>
    <mergeCell ref="C1581:C1582"/>
    <mergeCell ref="E1581:E1582"/>
    <mergeCell ref="F1581:F1582"/>
    <mergeCell ref="G1581:G1582"/>
    <mergeCell ref="H1581:H1582"/>
    <mergeCell ref="I1581:I1582"/>
    <mergeCell ref="J1581:J1582"/>
    <mergeCell ref="K1581:K1582"/>
    <mergeCell ref="J1577:J1578"/>
    <mergeCell ref="K1577:K1578"/>
    <mergeCell ref="B1579:B1580"/>
    <mergeCell ref="C1579:C1580"/>
    <mergeCell ref="E1579:E1580"/>
    <mergeCell ref="F1579:F1580"/>
    <mergeCell ref="G1579:G1580"/>
    <mergeCell ref="H1579:H1580"/>
    <mergeCell ref="I1579:I1580"/>
    <mergeCell ref="J1579:J1580"/>
    <mergeCell ref="I1575:I1576"/>
    <mergeCell ref="J1575:J1576"/>
    <mergeCell ref="K1575:K1576"/>
    <mergeCell ref="B1577:B1578"/>
    <mergeCell ref="C1577:C1578"/>
    <mergeCell ref="E1577:E1578"/>
    <mergeCell ref="F1577:F1578"/>
    <mergeCell ref="G1577:G1578"/>
    <mergeCell ref="H1577:H1578"/>
    <mergeCell ref="I1577:I1578"/>
    <mergeCell ref="B1575:B1576"/>
    <mergeCell ref="C1575:C1576"/>
    <mergeCell ref="E1575:E1576"/>
    <mergeCell ref="F1575:F1576"/>
    <mergeCell ref="G1575:G1576"/>
    <mergeCell ref="H1575:H1576"/>
    <mergeCell ref="K1571:K1572"/>
    <mergeCell ref="B1573:B1574"/>
    <mergeCell ref="C1573:C1574"/>
    <mergeCell ref="E1573:E1574"/>
    <mergeCell ref="F1573:F1574"/>
    <mergeCell ref="G1573:G1574"/>
    <mergeCell ref="H1573:H1574"/>
    <mergeCell ref="I1573:I1574"/>
    <mergeCell ref="J1573:J1574"/>
    <mergeCell ref="K1573:K1574"/>
    <mergeCell ref="J1569:J1570"/>
    <mergeCell ref="K1569:K1570"/>
    <mergeCell ref="B1571:B1572"/>
    <mergeCell ref="C1571:C1572"/>
    <mergeCell ref="E1571:E1572"/>
    <mergeCell ref="F1571:F1572"/>
    <mergeCell ref="G1571:G1572"/>
    <mergeCell ref="H1571:H1572"/>
    <mergeCell ref="I1571:I1572"/>
    <mergeCell ref="J1571:J1572"/>
    <mergeCell ref="I1567:I1568"/>
    <mergeCell ref="J1567:J1568"/>
    <mergeCell ref="K1567:K1568"/>
    <mergeCell ref="B1569:B1570"/>
    <mergeCell ref="C1569:C1570"/>
    <mergeCell ref="E1569:E1570"/>
    <mergeCell ref="F1569:F1570"/>
    <mergeCell ref="G1569:G1570"/>
    <mergeCell ref="H1569:H1570"/>
    <mergeCell ref="I1569:I1570"/>
    <mergeCell ref="B1567:B1568"/>
    <mergeCell ref="C1567:C1568"/>
    <mergeCell ref="E1567:E1568"/>
    <mergeCell ref="F1567:F1568"/>
    <mergeCell ref="G1567:G1568"/>
    <mergeCell ref="H1567:H1568"/>
    <mergeCell ref="K1563:K1564"/>
    <mergeCell ref="B1565:B1566"/>
    <mergeCell ref="C1565:C1566"/>
    <mergeCell ref="E1565:E1566"/>
    <mergeCell ref="F1565:F1566"/>
    <mergeCell ref="G1565:G1566"/>
    <mergeCell ref="H1565:H1566"/>
    <mergeCell ref="I1565:I1566"/>
    <mergeCell ref="J1565:J1566"/>
    <mergeCell ref="K1565:K1566"/>
    <mergeCell ref="J1561:J1562"/>
    <mergeCell ref="K1561:K1562"/>
    <mergeCell ref="B1563:B1564"/>
    <mergeCell ref="C1563:C1564"/>
    <mergeCell ref="E1563:E1564"/>
    <mergeCell ref="F1563:F1564"/>
    <mergeCell ref="G1563:G1564"/>
    <mergeCell ref="H1563:H1564"/>
    <mergeCell ref="I1563:I1564"/>
    <mergeCell ref="J1563:J1564"/>
    <mergeCell ref="I1559:I1560"/>
    <mergeCell ref="J1559:J1560"/>
    <mergeCell ref="K1559:K1560"/>
    <mergeCell ref="B1561:B1562"/>
    <mergeCell ref="C1561:C1562"/>
    <mergeCell ref="E1561:E1562"/>
    <mergeCell ref="F1561:F1562"/>
    <mergeCell ref="G1561:G1562"/>
    <mergeCell ref="H1561:H1562"/>
    <mergeCell ref="I1561:I1562"/>
    <mergeCell ref="B1559:B1560"/>
    <mergeCell ref="C1559:C1560"/>
    <mergeCell ref="E1559:E1560"/>
    <mergeCell ref="F1559:F1560"/>
    <mergeCell ref="G1559:G1560"/>
    <mergeCell ref="H1559:H1560"/>
    <mergeCell ref="K1555:K1556"/>
    <mergeCell ref="B1557:B1558"/>
    <mergeCell ref="C1557:C1558"/>
    <mergeCell ref="E1557:E1558"/>
    <mergeCell ref="F1557:F1558"/>
    <mergeCell ref="G1557:G1558"/>
    <mergeCell ref="H1557:H1558"/>
    <mergeCell ref="I1557:I1558"/>
    <mergeCell ref="J1557:J1558"/>
    <mergeCell ref="K1557:K1558"/>
    <mergeCell ref="J1553:J1554"/>
    <mergeCell ref="K1553:K1554"/>
    <mergeCell ref="B1555:B1556"/>
    <mergeCell ref="C1555:C1556"/>
    <mergeCell ref="E1555:E1556"/>
    <mergeCell ref="F1555:F1556"/>
    <mergeCell ref="G1555:G1556"/>
    <mergeCell ref="H1555:H1556"/>
    <mergeCell ref="I1555:I1556"/>
    <mergeCell ref="J1555:J1556"/>
    <mergeCell ref="I1551:I1552"/>
    <mergeCell ref="J1551:J1552"/>
    <mergeCell ref="K1551:K1552"/>
    <mergeCell ref="B1553:B1554"/>
    <mergeCell ref="C1553:C1554"/>
    <mergeCell ref="E1553:E1554"/>
    <mergeCell ref="F1553:F1554"/>
    <mergeCell ref="G1553:G1554"/>
    <mergeCell ref="H1553:H1554"/>
    <mergeCell ref="I1553:I1554"/>
    <mergeCell ref="B1551:B1552"/>
    <mergeCell ref="C1551:C1552"/>
    <mergeCell ref="E1551:E1552"/>
    <mergeCell ref="F1551:F1552"/>
    <mergeCell ref="G1551:G1552"/>
    <mergeCell ref="H1551:H1552"/>
    <mergeCell ref="K1547:K1548"/>
    <mergeCell ref="B1549:B1550"/>
    <mergeCell ref="C1549:C1550"/>
    <mergeCell ref="E1549:E1550"/>
    <mergeCell ref="F1549:F1550"/>
    <mergeCell ref="G1549:G1550"/>
    <mergeCell ref="H1549:H1550"/>
    <mergeCell ref="I1549:I1550"/>
    <mergeCell ref="J1549:J1550"/>
    <mergeCell ref="K1549:K1550"/>
    <mergeCell ref="J1545:J1546"/>
    <mergeCell ref="K1545:K1546"/>
    <mergeCell ref="B1547:B1548"/>
    <mergeCell ref="C1547:C1548"/>
    <mergeCell ref="E1547:E1548"/>
    <mergeCell ref="F1547:F1548"/>
    <mergeCell ref="G1547:G1548"/>
    <mergeCell ref="H1547:H1548"/>
    <mergeCell ref="I1547:I1548"/>
    <mergeCell ref="J1547:J1548"/>
    <mergeCell ref="I1543:I1544"/>
    <mergeCell ref="J1543:J1544"/>
    <mergeCell ref="K1543:K1544"/>
    <mergeCell ref="B1545:B1546"/>
    <mergeCell ref="C1545:C1546"/>
    <mergeCell ref="E1545:E1546"/>
    <mergeCell ref="F1545:F1546"/>
    <mergeCell ref="G1545:G1546"/>
    <mergeCell ref="H1545:H1546"/>
    <mergeCell ref="I1545:I1546"/>
    <mergeCell ref="B1543:B1544"/>
    <mergeCell ref="C1543:C1544"/>
    <mergeCell ref="E1543:E1544"/>
    <mergeCell ref="F1543:F1544"/>
    <mergeCell ref="G1543:G1544"/>
    <mergeCell ref="H1543:H1544"/>
    <mergeCell ref="K1539:K1540"/>
    <mergeCell ref="B1541:B1542"/>
    <mergeCell ref="C1541:C1542"/>
    <mergeCell ref="E1541:E1542"/>
    <mergeCell ref="F1541:F1542"/>
    <mergeCell ref="G1541:G1542"/>
    <mergeCell ref="H1541:H1542"/>
    <mergeCell ref="I1541:I1542"/>
    <mergeCell ref="J1541:J1542"/>
    <mergeCell ref="K1541:K1542"/>
    <mergeCell ref="J1537:J1538"/>
    <mergeCell ref="K1537:K1538"/>
    <mergeCell ref="B1539:B1540"/>
    <mergeCell ref="C1539:C1540"/>
    <mergeCell ref="E1539:E1540"/>
    <mergeCell ref="F1539:F1540"/>
    <mergeCell ref="G1539:G1540"/>
    <mergeCell ref="H1539:H1540"/>
    <mergeCell ref="I1539:I1540"/>
    <mergeCell ref="J1539:J1540"/>
    <mergeCell ref="I1535:I1536"/>
    <mergeCell ref="J1535:J1536"/>
    <mergeCell ref="K1535:K1536"/>
    <mergeCell ref="B1537:B1538"/>
    <mergeCell ref="C1537:C1538"/>
    <mergeCell ref="E1537:E1538"/>
    <mergeCell ref="F1537:F1538"/>
    <mergeCell ref="G1537:G1538"/>
    <mergeCell ref="H1537:H1538"/>
    <mergeCell ref="I1537:I1538"/>
    <mergeCell ref="B1535:B1536"/>
    <mergeCell ref="C1535:C1536"/>
    <mergeCell ref="E1535:E1536"/>
    <mergeCell ref="F1535:F1536"/>
    <mergeCell ref="G1535:G1536"/>
    <mergeCell ref="H1535:H1536"/>
    <mergeCell ref="K1531:K1532"/>
    <mergeCell ref="B1533:B1534"/>
    <mergeCell ref="C1533:C1534"/>
    <mergeCell ref="E1533:E1534"/>
    <mergeCell ref="F1533:F1534"/>
    <mergeCell ref="G1533:G1534"/>
    <mergeCell ref="H1533:H1534"/>
    <mergeCell ref="I1533:I1534"/>
    <mergeCell ref="J1533:J1534"/>
    <mergeCell ref="K1533:K1534"/>
    <mergeCell ref="J1529:J1530"/>
    <mergeCell ref="K1529:K1530"/>
    <mergeCell ref="B1531:B1532"/>
    <mergeCell ref="C1531:C1532"/>
    <mergeCell ref="E1531:E1532"/>
    <mergeCell ref="F1531:F1532"/>
    <mergeCell ref="G1531:G1532"/>
    <mergeCell ref="H1531:H1532"/>
    <mergeCell ref="I1531:I1532"/>
    <mergeCell ref="J1531:J1532"/>
    <mergeCell ref="I1527:I1528"/>
    <mergeCell ref="J1527:J1528"/>
    <mergeCell ref="K1527:K1528"/>
    <mergeCell ref="B1529:B1530"/>
    <mergeCell ref="C1529:C1530"/>
    <mergeCell ref="E1529:E1530"/>
    <mergeCell ref="F1529:F1530"/>
    <mergeCell ref="G1529:G1530"/>
    <mergeCell ref="H1529:H1530"/>
    <mergeCell ref="I1529:I1530"/>
    <mergeCell ref="B1527:B1528"/>
    <mergeCell ref="C1527:C1528"/>
    <mergeCell ref="E1527:E1528"/>
    <mergeCell ref="F1527:F1528"/>
    <mergeCell ref="G1527:G1528"/>
    <mergeCell ref="H1527:H1528"/>
    <mergeCell ref="K1523:K1524"/>
    <mergeCell ref="B1525:B1526"/>
    <mergeCell ref="C1525:C1526"/>
    <mergeCell ref="E1525:E1526"/>
    <mergeCell ref="F1525:F1526"/>
    <mergeCell ref="G1525:G1526"/>
    <mergeCell ref="H1525:H1526"/>
    <mergeCell ref="I1525:I1526"/>
    <mergeCell ref="J1525:J1526"/>
    <mergeCell ref="K1525:K1526"/>
    <mergeCell ref="J1521:J1522"/>
    <mergeCell ref="K1521:K1522"/>
    <mergeCell ref="B1523:B1524"/>
    <mergeCell ref="C1523:C1524"/>
    <mergeCell ref="E1523:E1524"/>
    <mergeCell ref="F1523:F1524"/>
    <mergeCell ref="G1523:G1524"/>
    <mergeCell ref="H1523:H1524"/>
    <mergeCell ref="I1523:I1524"/>
    <mergeCell ref="J1523:J1524"/>
    <mergeCell ref="I1519:I1520"/>
    <mergeCell ref="J1519:J1520"/>
    <mergeCell ref="K1519:K1520"/>
    <mergeCell ref="B1521:B1522"/>
    <mergeCell ref="C1521:C1522"/>
    <mergeCell ref="E1521:E1522"/>
    <mergeCell ref="F1521:F1522"/>
    <mergeCell ref="G1521:G1522"/>
    <mergeCell ref="H1521:H1522"/>
    <mergeCell ref="I1521:I1522"/>
    <mergeCell ref="B1519:B1520"/>
    <mergeCell ref="C1519:C1520"/>
    <mergeCell ref="E1519:E1520"/>
    <mergeCell ref="F1519:F1520"/>
    <mergeCell ref="G1519:G1520"/>
    <mergeCell ref="H1519:H1520"/>
    <mergeCell ref="K1515:K1516"/>
    <mergeCell ref="B1517:B1518"/>
    <mergeCell ref="C1517:C1518"/>
    <mergeCell ref="E1517:E1518"/>
    <mergeCell ref="F1517:F1518"/>
    <mergeCell ref="G1517:G1518"/>
    <mergeCell ref="H1517:H1518"/>
    <mergeCell ref="I1517:I1518"/>
    <mergeCell ref="J1517:J1518"/>
    <mergeCell ref="K1517:K1518"/>
    <mergeCell ref="J1513:J1514"/>
    <mergeCell ref="K1513:K1514"/>
    <mergeCell ref="B1515:B1516"/>
    <mergeCell ref="C1515:C1516"/>
    <mergeCell ref="E1515:E1516"/>
    <mergeCell ref="F1515:F1516"/>
    <mergeCell ref="G1515:G1516"/>
    <mergeCell ref="H1515:H1516"/>
    <mergeCell ref="I1515:I1516"/>
    <mergeCell ref="J1515:J1516"/>
    <mergeCell ref="I1511:I1512"/>
    <mergeCell ref="J1511:J1512"/>
    <mergeCell ref="K1511:K1512"/>
    <mergeCell ref="B1513:B1514"/>
    <mergeCell ref="C1513:C1514"/>
    <mergeCell ref="E1513:E1514"/>
    <mergeCell ref="F1513:F1514"/>
    <mergeCell ref="G1513:G1514"/>
    <mergeCell ref="H1513:H1514"/>
    <mergeCell ref="I1513:I1514"/>
    <mergeCell ref="B1511:B1512"/>
    <mergeCell ref="C1511:C1512"/>
    <mergeCell ref="E1511:E1512"/>
    <mergeCell ref="F1511:F1512"/>
    <mergeCell ref="G1511:G1512"/>
    <mergeCell ref="H1511:H1512"/>
    <mergeCell ref="K1507:K1508"/>
    <mergeCell ref="B1509:B1510"/>
    <mergeCell ref="C1509:C1510"/>
    <mergeCell ref="E1509:E1510"/>
    <mergeCell ref="F1509:F1510"/>
    <mergeCell ref="G1509:G1510"/>
    <mergeCell ref="H1509:H1510"/>
    <mergeCell ref="I1509:I1510"/>
    <mergeCell ref="J1509:J1510"/>
    <mergeCell ref="K1509:K1510"/>
    <mergeCell ref="J1505:J1506"/>
    <mergeCell ref="K1505:K1506"/>
    <mergeCell ref="B1507:B1508"/>
    <mergeCell ref="C1507:C1508"/>
    <mergeCell ref="E1507:E1508"/>
    <mergeCell ref="F1507:F1508"/>
    <mergeCell ref="G1507:G1508"/>
    <mergeCell ref="H1507:H1508"/>
    <mergeCell ref="I1507:I1508"/>
    <mergeCell ref="J1507:J1508"/>
    <mergeCell ref="I1503:I1504"/>
    <mergeCell ref="J1503:J1504"/>
    <mergeCell ref="K1503:K1504"/>
    <mergeCell ref="B1505:B1506"/>
    <mergeCell ref="C1505:C1506"/>
    <mergeCell ref="E1505:E1506"/>
    <mergeCell ref="F1505:F1506"/>
    <mergeCell ref="G1505:G1506"/>
    <mergeCell ref="H1505:H1506"/>
    <mergeCell ref="I1505:I1506"/>
    <mergeCell ref="B1503:B1504"/>
    <mergeCell ref="C1503:C1504"/>
    <mergeCell ref="E1503:E1504"/>
    <mergeCell ref="F1503:F1504"/>
    <mergeCell ref="G1503:G1504"/>
    <mergeCell ref="H1503:H1504"/>
    <mergeCell ref="K1499:K1500"/>
    <mergeCell ref="B1501:B1502"/>
    <mergeCell ref="C1501:C1502"/>
    <mergeCell ref="E1501:E1502"/>
    <mergeCell ref="F1501:F1502"/>
    <mergeCell ref="G1501:G1502"/>
    <mergeCell ref="H1501:H1502"/>
    <mergeCell ref="I1501:I1502"/>
    <mergeCell ref="J1501:J1502"/>
    <mergeCell ref="K1501:K1502"/>
    <mergeCell ref="J1497:J1498"/>
    <mergeCell ref="K1497:K1498"/>
    <mergeCell ref="B1499:B1500"/>
    <mergeCell ref="C1499:C1500"/>
    <mergeCell ref="E1499:E1500"/>
    <mergeCell ref="F1499:F1500"/>
    <mergeCell ref="G1499:G1500"/>
    <mergeCell ref="H1499:H1500"/>
    <mergeCell ref="I1499:I1500"/>
    <mergeCell ref="J1499:J1500"/>
    <mergeCell ref="I1495:I1496"/>
    <mergeCell ref="J1495:J1496"/>
    <mergeCell ref="K1495:K1496"/>
    <mergeCell ref="B1497:B1498"/>
    <mergeCell ref="C1497:C1498"/>
    <mergeCell ref="E1497:E1498"/>
    <mergeCell ref="F1497:F1498"/>
    <mergeCell ref="G1497:G1498"/>
    <mergeCell ref="H1497:H1498"/>
    <mergeCell ref="I1497:I1498"/>
    <mergeCell ref="B1495:B1496"/>
    <mergeCell ref="C1495:C1496"/>
    <mergeCell ref="E1495:E1496"/>
    <mergeCell ref="F1495:F1496"/>
    <mergeCell ref="G1495:G1496"/>
    <mergeCell ref="H1495:H1496"/>
    <mergeCell ref="K1491:K1492"/>
    <mergeCell ref="B1493:B1494"/>
    <mergeCell ref="C1493:C1494"/>
    <mergeCell ref="E1493:E1494"/>
    <mergeCell ref="F1493:F1494"/>
    <mergeCell ref="G1493:G1494"/>
    <mergeCell ref="H1493:H1494"/>
    <mergeCell ref="I1493:I1494"/>
    <mergeCell ref="J1493:J1494"/>
    <mergeCell ref="K1493:K1494"/>
    <mergeCell ref="J1489:J1490"/>
    <mergeCell ref="K1489:K1490"/>
    <mergeCell ref="B1491:B1492"/>
    <mergeCell ref="C1491:C1492"/>
    <mergeCell ref="E1491:E1492"/>
    <mergeCell ref="F1491:F1492"/>
    <mergeCell ref="G1491:G1492"/>
    <mergeCell ref="H1491:H1492"/>
    <mergeCell ref="I1491:I1492"/>
    <mergeCell ref="J1491:J1492"/>
    <mergeCell ref="I1487:I1488"/>
    <mergeCell ref="J1487:J1488"/>
    <mergeCell ref="K1487:K1488"/>
    <mergeCell ref="B1489:B1490"/>
    <mergeCell ref="C1489:C1490"/>
    <mergeCell ref="E1489:E1490"/>
    <mergeCell ref="F1489:F1490"/>
    <mergeCell ref="G1489:G1490"/>
    <mergeCell ref="H1489:H1490"/>
    <mergeCell ref="I1489:I1490"/>
    <mergeCell ref="B1487:B1488"/>
    <mergeCell ref="C1487:C1488"/>
    <mergeCell ref="E1487:E1488"/>
    <mergeCell ref="F1487:F1488"/>
    <mergeCell ref="G1487:G1488"/>
    <mergeCell ref="H1487:H1488"/>
    <mergeCell ref="K1483:K1484"/>
    <mergeCell ref="B1485:B1486"/>
    <mergeCell ref="C1485:C1486"/>
    <mergeCell ref="E1485:E1486"/>
    <mergeCell ref="F1485:F1486"/>
    <mergeCell ref="G1485:G1486"/>
    <mergeCell ref="H1485:H1486"/>
    <mergeCell ref="I1485:I1486"/>
    <mergeCell ref="J1485:J1486"/>
    <mergeCell ref="K1485:K1486"/>
    <mergeCell ref="J1481:J1482"/>
    <mergeCell ref="K1481:K1482"/>
    <mergeCell ref="B1483:B1484"/>
    <mergeCell ref="C1483:C1484"/>
    <mergeCell ref="E1483:E1484"/>
    <mergeCell ref="F1483:F1484"/>
    <mergeCell ref="G1483:G1484"/>
    <mergeCell ref="H1483:H1484"/>
    <mergeCell ref="I1483:I1484"/>
    <mergeCell ref="J1483:J1484"/>
    <mergeCell ref="I1479:I1480"/>
    <mergeCell ref="J1479:J1480"/>
    <mergeCell ref="K1479:K1480"/>
    <mergeCell ref="B1481:B1482"/>
    <mergeCell ref="C1481:C1482"/>
    <mergeCell ref="E1481:E1482"/>
    <mergeCell ref="F1481:F1482"/>
    <mergeCell ref="G1481:G1482"/>
    <mergeCell ref="H1481:H1482"/>
    <mergeCell ref="I1481:I1482"/>
    <mergeCell ref="B1479:B1480"/>
    <mergeCell ref="C1479:C1480"/>
    <mergeCell ref="E1479:E1480"/>
    <mergeCell ref="F1479:F1480"/>
    <mergeCell ref="G1479:G1480"/>
    <mergeCell ref="H1479:H1480"/>
    <mergeCell ref="K1475:K1476"/>
    <mergeCell ref="B1477:B1478"/>
    <mergeCell ref="C1477:C1478"/>
    <mergeCell ref="E1477:E1478"/>
    <mergeCell ref="F1477:F1478"/>
    <mergeCell ref="G1477:G1478"/>
    <mergeCell ref="H1477:H1478"/>
    <mergeCell ref="I1477:I1478"/>
    <mergeCell ref="J1477:J1478"/>
    <mergeCell ref="K1477:K1478"/>
    <mergeCell ref="J1473:J1474"/>
    <mergeCell ref="K1473:K1474"/>
    <mergeCell ref="B1475:B1476"/>
    <mergeCell ref="C1475:C1476"/>
    <mergeCell ref="E1475:E1476"/>
    <mergeCell ref="F1475:F1476"/>
    <mergeCell ref="G1475:G1476"/>
    <mergeCell ref="H1475:H1476"/>
    <mergeCell ref="I1475:I1476"/>
    <mergeCell ref="J1475:J1476"/>
    <mergeCell ref="I1471:I1472"/>
    <mergeCell ref="J1471:J1472"/>
    <mergeCell ref="K1471:K1472"/>
    <mergeCell ref="B1473:B1474"/>
    <mergeCell ref="C1473:C1474"/>
    <mergeCell ref="E1473:E1474"/>
    <mergeCell ref="F1473:F1474"/>
    <mergeCell ref="G1473:G1474"/>
    <mergeCell ref="H1473:H1474"/>
    <mergeCell ref="I1473:I1474"/>
    <mergeCell ref="B1471:B1472"/>
    <mergeCell ref="C1471:C1472"/>
    <mergeCell ref="E1471:E1472"/>
    <mergeCell ref="F1471:F1472"/>
    <mergeCell ref="G1471:G1472"/>
    <mergeCell ref="H1471:H1472"/>
    <mergeCell ref="K1467:K1468"/>
    <mergeCell ref="B1469:B1470"/>
    <mergeCell ref="C1469:C1470"/>
    <mergeCell ref="E1469:E1470"/>
    <mergeCell ref="F1469:F1470"/>
    <mergeCell ref="G1469:G1470"/>
    <mergeCell ref="H1469:H1470"/>
    <mergeCell ref="I1469:I1470"/>
    <mergeCell ref="J1469:J1470"/>
    <mergeCell ref="K1469:K1470"/>
    <mergeCell ref="J1465:J1466"/>
    <mergeCell ref="K1465:K1466"/>
    <mergeCell ref="B1467:B1468"/>
    <mergeCell ref="C1467:C1468"/>
    <mergeCell ref="E1467:E1468"/>
    <mergeCell ref="F1467:F1468"/>
    <mergeCell ref="G1467:G1468"/>
    <mergeCell ref="H1467:H1468"/>
    <mergeCell ref="I1467:I1468"/>
    <mergeCell ref="J1467:J1468"/>
    <mergeCell ref="I1463:I1464"/>
    <mergeCell ref="J1463:J1464"/>
    <mergeCell ref="K1463:K1464"/>
    <mergeCell ref="B1465:B1466"/>
    <mergeCell ref="C1465:C1466"/>
    <mergeCell ref="E1465:E1466"/>
    <mergeCell ref="F1465:F1466"/>
    <mergeCell ref="G1465:G1466"/>
    <mergeCell ref="H1465:H1466"/>
    <mergeCell ref="I1465:I1466"/>
    <mergeCell ref="B1463:B1464"/>
    <mergeCell ref="C1463:C1464"/>
    <mergeCell ref="E1463:E1464"/>
    <mergeCell ref="F1463:F1464"/>
    <mergeCell ref="G1463:G1464"/>
    <mergeCell ref="H1463:H1464"/>
    <mergeCell ref="K1459:K1460"/>
    <mergeCell ref="B1461:B1462"/>
    <mergeCell ref="C1461:C1462"/>
    <mergeCell ref="E1461:E1462"/>
    <mergeCell ref="F1461:F1462"/>
    <mergeCell ref="G1461:G1462"/>
    <mergeCell ref="H1461:H1462"/>
    <mergeCell ref="I1461:I1462"/>
    <mergeCell ref="J1461:J1462"/>
    <mergeCell ref="K1461:K1462"/>
    <mergeCell ref="J1457:J1458"/>
    <mergeCell ref="K1457:K1458"/>
    <mergeCell ref="B1459:B1460"/>
    <mergeCell ref="C1459:C1460"/>
    <mergeCell ref="E1459:E1460"/>
    <mergeCell ref="F1459:F1460"/>
    <mergeCell ref="G1459:G1460"/>
    <mergeCell ref="H1459:H1460"/>
    <mergeCell ref="I1459:I1460"/>
    <mergeCell ref="J1459:J1460"/>
    <mergeCell ref="I1455:I1456"/>
    <mergeCell ref="J1455:J1456"/>
    <mergeCell ref="K1455:K1456"/>
    <mergeCell ref="B1457:B1458"/>
    <mergeCell ref="C1457:C1458"/>
    <mergeCell ref="E1457:E1458"/>
    <mergeCell ref="F1457:F1458"/>
    <mergeCell ref="G1457:G1458"/>
    <mergeCell ref="H1457:H1458"/>
    <mergeCell ref="I1457:I1458"/>
    <mergeCell ref="B1455:B1456"/>
    <mergeCell ref="C1455:C1456"/>
    <mergeCell ref="E1455:E1456"/>
    <mergeCell ref="F1455:F1456"/>
    <mergeCell ref="G1455:G1456"/>
    <mergeCell ref="H1455:H1456"/>
    <mergeCell ref="K1451:K1452"/>
    <mergeCell ref="B1453:B1454"/>
    <mergeCell ref="C1453:C1454"/>
    <mergeCell ref="E1453:E1454"/>
    <mergeCell ref="F1453:F1454"/>
    <mergeCell ref="G1453:G1454"/>
    <mergeCell ref="H1453:H1454"/>
    <mergeCell ref="I1453:I1454"/>
    <mergeCell ref="J1453:J1454"/>
    <mergeCell ref="K1453:K1454"/>
    <mergeCell ref="J1449:J1450"/>
    <mergeCell ref="K1449:K1450"/>
    <mergeCell ref="B1451:B1452"/>
    <mergeCell ref="C1451:C1452"/>
    <mergeCell ref="E1451:E1452"/>
    <mergeCell ref="F1451:F1452"/>
    <mergeCell ref="G1451:G1452"/>
    <mergeCell ref="H1451:H1452"/>
    <mergeCell ref="I1451:I1452"/>
    <mergeCell ref="J1451:J1452"/>
    <mergeCell ref="I1447:I1448"/>
    <mergeCell ref="J1447:J1448"/>
    <mergeCell ref="K1447:K1448"/>
    <mergeCell ref="B1449:B1450"/>
    <mergeCell ref="C1449:C1450"/>
    <mergeCell ref="E1449:E1450"/>
    <mergeCell ref="F1449:F1450"/>
    <mergeCell ref="G1449:G1450"/>
    <mergeCell ref="H1449:H1450"/>
    <mergeCell ref="I1449:I1450"/>
    <mergeCell ref="B1447:B1448"/>
    <mergeCell ref="C1447:C1448"/>
    <mergeCell ref="E1447:E1448"/>
    <mergeCell ref="F1447:F1448"/>
    <mergeCell ref="G1447:G1448"/>
    <mergeCell ref="H1447:H1448"/>
    <mergeCell ref="K1443:K1444"/>
    <mergeCell ref="B1445:B1446"/>
    <mergeCell ref="C1445:C1446"/>
    <mergeCell ref="E1445:E1446"/>
    <mergeCell ref="F1445:F1446"/>
    <mergeCell ref="G1445:G1446"/>
    <mergeCell ref="H1445:H1446"/>
    <mergeCell ref="I1445:I1446"/>
    <mergeCell ref="J1445:J1446"/>
    <mergeCell ref="K1445:K1446"/>
    <mergeCell ref="J1441:J1442"/>
    <mergeCell ref="K1441:K1442"/>
    <mergeCell ref="B1443:B1444"/>
    <mergeCell ref="C1443:C1444"/>
    <mergeCell ref="E1443:E1444"/>
    <mergeCell ref="F1443:F1444"/>
    <mergeCell ref="G1443:G1444"/>
    <mergeCell ref="H1443:H1444"/>
    <mergeCell ref="I1443:I1444"/>
    <mergeCell ref="J1443:J1444"/>
    <mergeCell ref="I1439:I1440"/>
    <mergeCell ref="J1439:J1440"/>
    <mergeCell ref="K1439:K1440"/>
    <mergeCell ref="B1441:B1442"/>
    <mergeCell ref="C1441:C1442"/>
    <mergeCell ref="E1441:E1442"/>
    <mergeCell ref="F1441:F1442"/>
    <mergeCell ref="G1441:G1442"/>
    <mergeCell ref="H1441:H1442"/>
    <mergeCell ref="I1441:I1442"/>
    <mergeCell ref="B1439:B1440"/>
    <mergeCell ref="C1439:C1440"/>
    <mergeCell ref="E1439:E1440"/>
    <mergeCell ref="F1439:F1440"/>
    <mergeCell ref="G1439:G1440"/>
    <mergeCell ref="H1439:H1440"/>
    <mergeCell ref="K1435:K1436"/>
    <mergeCell ref="B1437:B1438"/>
    <mergeCell ref="C1437:C1438"/>
    <mergeCell ref="E1437:E1438"/>
    <mergeCell ref="F1437:F1438"/>
    <mergeCell ref="G1437:G1438"/>
    <mergeCell ref="H1437:H1438"/>
    <mergeCell ref="I1437:I1438"/>
    <mergeCell ref="J1437:J1438"/>
    <mergeCell ref="K1437:K1438"/>
    <mergeCell ref="J1433:J1434"/>
    <mergeCell ref="K1433:K1434"/>
    <mergeCell ref="B1435:B1436"/>
    <mergeCell ref="C1435:C1436"/>
    <mergeCell ref="E1435:E1436"/>
    <mergeCell ref="F1435:F1436"/>
    <mergeCell ref="G1435:G1436"/>
    <mergeCell ref="H1435:H1436"/>
    <mergeCell ref="I1435:I1436"/>
    <mergeCell ref="J1435:J1436"/>
    <mergeCell ref="I1431:I1432"/>
    <mergeCell ref="J1431:J1432"/>
    <mergeCell ref="K1431:K1432"/>
    <mergeCell ref="B1433:B1434"/>
    <mergeCell ref="C1433:C1434"/>
    <mergeCell ref="E1433:E1434"/>
    <mergeCell ref="F1433:F1434"/>
    <mergeCell ref="G1433:G1434"/>
    <mergeCell ref="H1433:H1434"/>
    <mergeCell ref="I1433:I1434"/>
    <mergeCell ref="B1431:B1432"/>
    <mergeCell ref="C1431:C1432"/>
    <mergeCell ref="E1431:E1432"/>
    <mergeCell ref="F1431:F1432"/>
    <mergeCell ref="G1431:G1432"/>
    <mergeCell ref="H1431:H1432"/>
    <mergeCell ref="K1427:K1428"/>
    <mergeCell ref="B1429:B1430"/>
    <mergeCell ref="C1429:C1430"/>
    <mergeCell ref="E1429:E1430"/>
    <mergeCell ref="F1429:F1430"/>
    <mergeCell ref="G1429:G1430"/>
    <mergeCell ref="H1429:H1430"/>
    <mergeCell ref="I1429:I1430"/>
    <mergeCell ref="J1429:J1430"/>
    <mergeCell ref="K1429:K1430"/>
    <mergeCell ref="J1425:J1426"/>
    <mergeCell ref="K1425:K1426"/>
    <mergeCell ref="B1427:B1428"/>
    <mergeCell ref="C1427:C1428"/>
    <mergeCell ref="E1427:E1428"/>
    <mergeCell ref="F1427:F1428"/>
    <mergeCell ref="G1427:G1428"/>
    <mergeCell ref="H1427:H1428"/>
    <mergeCell ref="I1427:I1428"/>
    <mergeCell ref="J1427:J1428"/>
    <mergeCell ref="I1423:I1424"/>
    <mergeCell ref="J1423:J1424"/>
    <mergeCell ref="K1423:K1424"/>
    <mergeCell ref="B1425:B1426"/>
    <mergeCell ref="C1425:C1426"/>
    <mergeCell ref="E1425:E1426"/>
    <mergeCell ref="F1425:F1426"/>
    <mergeCell ref="G1425:G1426"/>
    <mergeCell ref="H1425:H1426"/>
    <mergeCell ref="I1425:I1426"/>
    <mergeCell ref="B1423:B1424"/>
    <mergeCell ref="C1423:C1424"/>
    <mergeCell ref="E1423:E1424"/>
    <mergeCell ref="F1423:F1424"/>
    <mergeCell ref="G1423:G1424"/>
    <mergeCell ref="H1423:H1424"/>
    <mergeCell ref="K1419:K1420"/>
    <mergeCell ref="B1421:B1422"/>
    <mergeCell ref="C1421:C1422"/>
    <mergeCell ref="E1421:E1422"/>
    <mergeCell ref="F1421:F1422"/>
    <mergeCell ref="G1421:G1422"/>
    <mergeCell ref="H1421:H1422"/>
    <mergeCell ref="I1421:I1422"/>
    <mergeCell ref="J1421:J1422"/>
    <mergeCell ref="K1421:K1422"/>
    <mergeCell ref="J1417:J1418"/>
    <mergeCell ref="K1417:K1418"/>
    <mergeCell ref="B1419:B1420"/>
    <mergeCell ref="C1419:C1420"/>
    <mergeCell ref="E1419:E1420"/>
    <mergeCell ref="F1419:F1420"/>
    <mergeCell ref="G1419:G1420"/>
    <mergeCell ref="H1419:H1420"/>
    <mergeCell ref="I1419:I1420"/>
    <mergeCell ref="J1419:J1420"/>
    <mergeCell ref="I1415:I1416"/>
    <mergeCell ref="J1415:J1416"/>
    <mergeCell ref="K1415:K1416"/>
    <mergeCell ref="B1417:B1418"/>
    <mergeCell ref="C1417:C1418"/>
    <mergeCell ref="E1417:E1418"/>
    <mergeCell ref="F1417:F1418"/>
    <mergeCell ref="G1417:G1418"/>
    <mergeCell ref="H1417:H1418"/>
    <mergeCell ref="I1417:I1418"/>
    <mergeCell ref="B1415:B1416"/>
    <mergeCell ref="C1415:C1416"/>
    <mergeCell ref="E1415:E1416"/>
    <mergeCell ref="F1415:F1416"/>
    <mergeCell ref="G1415:G1416"/>
    <mergeCell ref="H1415:H1416"/>
    <mergeCell ref="K1411:K1412"/>
    <mergeCell ref="B1413:B1414"/>
    <mergeCell ref="C1413:C1414"/>
    <mergeCell ref="E1413:E1414"/>
    <mergeCell ref="F1413:F1414"/>
    <mergeCell ref="G1413:G1414"/>
    <mergeCell ref="H1413:H1414"/>
    <mergeCell ref="I1413:I1414"/>
    <mergeCell ref="J1413:J1414"/>
    <mergeCell ref="K1413:K1414"/>
    <mergeCell ref="J1409:J1410"/>
    <mergeCell ref="K1409:K1410"/>
    <mergeCell ref="B1411:B1412"/>
    <mergeCell ref="C1411:C1412"/>
    <mergeCell ref="E1411:E1412"/>
    <mergeCell ref="F1411:F1412"/>
    <mergeCell ref="G1411:G1412"/>
    <mergeCell ref="H1411:H1412"/>
    <mergeCell ref="I1411:I1412"/>
    <mergeCell ref="J1411:J1412"/>
    <mergeCell ref="I1407:I1408"/>
    <mergeCell ref="J1407:J1408"/>
    <mergeCell ref="K1407:K1408"/>
    <mergeCell ref="B1409:B1410"/>
    <mergeCell ref="C1409:C1410"/>
    <mergeCell ref="E1409:E1410"/>
    <mergeCell ref="F1409:F1410"/>
    <mergeCell ref="G1409:G1410"/>
    <mergeCell ref="H1409:H1410"/>
    <mergeCell ref="I1409:I1410"/>
    <mergeCell ref="B1407:B1408"/>
    <mergeCell ref="C1407:C1408"/>
    <mergeCell ref="E1407:E1408"/>
    <mergeCell ref="F1407:F1408"/>
    <mergeCell ref="G1407:G1408"/>
    <mergeCell ref="H1407:H1408"/>
    <mergeCell ref="K1403:K1404"/>
    <mergeCell ref="B1405:B1406"/>
    <mergeCell ref="C1405:C1406"/>
    <mergeCell ref="E1405:E1406"/>
    <mergeCell ref="F1405:F1406"/>
    <mergeCell ref="G1405:G1406"/>
    <mergeCell ref="H1405:H1406"/>
    <mergeCell ref="I1405:I1406"/>
    <mergeCell ref="J1405:J1406"/>
    <mergeCell ref="K1405:K1406"/>
    <mergeCell ref="J1401:J1402"/>
    <mergeCell ref="K1401:K1402"/>
    <mergeCell ref="B1403:B1404"/>
    <mergeCell ref="C1403:C1404"/>
    <mergeCell ref="E1403:E1404"/>
    <mergeCell ref="F1403:F1404"/>
    <mergeCell ref="G1403:G1404"/>
    <mergeCell ref="H1403:H1404"/>
    <mergeCell ref="I1403:I1404"/>
    <mergeCell ref="J1403:J1404"/>
    <mergeCell ref="I1399:I1400"/>
    <mergeCell ref="J1399:J1400"/>
    <mergeCell ref="K1399:K1400"/>
    <mergeCell ref="B1401:B1402"/>
    <mergeCell ref="C1401:C1402"/>
    <mergeCell ref="E1401:E1402"/>
    <mergeCell ref="F1401:F1402"/>
    <mergeCell ref="G1401:G1402"/>
    <mergeCell ref="H1401:H1402"/>
    <mergeCell ref="I1401:I1402"/>
    <mergeCell ref="B1399:B1400"/>
    <mergeCell ref="C1399:C1400"/>
    <mergeCell ref="E1399:E1400"/>
    <mergeCell ref="F1399:F1400"/>
    <mergeCell ref="G1399:G1400"/>
    <mergeCell ref="H1399:H1400"/>
    <mergeCell ref="K1395:K1396"/>
    <mergeCell ref="B1397:B1398"/>
    <mergeCell ref="C1397:C1398"/>
    <mergeCell ref="E1397:E1398"/>
    <mergeCell ref="F1397:F1398"/>
    <mergeCell ref="G1397:G1398"/>
    <mergeCell ref="H1397:H1398"/>
    <mergeCell ref="I1397:I1398"/>
    <mergeCell ref="J1397:J1398"/>
    <mergeCell ref="K1397:K1398"/>
    <mergeCell ref="J1393:J1394"/>
    <mergeCell ref="K1393:K1394"/>
    <mergeCell ref="B1395:B1396"/>
    <mergeCell ref="C1395:C1396"/>
    <mergeCell ref="E1395:E1396"/>
    <mergeCell ref="F1395:F1396"/>
    <mergeCell ref="G1395:G1396"/>
    <mergeCell ref="H1395:H1396"/>
    <mergeCell ref="I1395:I1396"/>
    <mergeCell ref="J1395:J1396"/>
    <mergeCell ref="I1391:I1392"/>
    <mergeCell ref="J1391:J1392"/>
    <mergeCell ref="K1391:K1392"/>
    <mergeCell ref="B1393:B1394"/>
    <mergeCell ref="C1393:C1394"/>
    <mergeCell ref="E1393:E1394"/>
    <mergeCell ref="F1393:F1394"/>
    <mergeCell ref="G1393:G1394"/>
    <mergeCell ref="H1393:H1394"/>
    <mergeCell ref="I1393:I1394"/>
    <mergeCell ref="B1391:B1392"/>
    <mergeCell ref="C1391:C1392"/>
    <mergeCell ref="E1391:E1392"/>
    <mergeCell ref="F1391:F1392"/>
    <mergeCell ref="G1391:G1392"/>
    <mergeCell ref="H1391:H1392"/>
    <mergeCell ref="K1387:K1388"/>
    <mergeCell ref="B1389:B1390"/>
    <mergeCell ref="C1389:C1390"/>
    <mergeCell ref="E1389:E1390"/>
    <mergeCell ref="F1389:F1390"/>
    <mergeCell ref="G1389:G1390"/>
    <mergeCell ref="H1389:H1390"/>
    <mergeCell ref="I1389:I1390"/>
    <mergeCell ref="J1389:J1390"/>
    <mergeCell ref="K1389:K1390"/>
    <mergeCell ref="J1385:J1386"/>
    <mergeCell ref="K1385:K1386"/>
    <mergeCell ref="B1387:B1388"/>
    <mergeCell ref="C1387:C1388"/>
    <mergeCell ref="E1387:E1388"/>
    <mergeCell ref="F1387:F1388"/>
    <mergeCell ref="G1387:G1388"/>
    <mergeCell ref="H1387:H1388"/>
    <mergeCell ref="I1387:I1388"/>
    <mergeCell ref="J1387:J1388"/>
    <mergeCell ref="I1383:I1384"/>
    <mergeCell ref="J1383:J1384"/>
    <mergeCell ref="K1383:K1384"/>
    <mergeCell ref="B1385:B1386"/>
    <mergeCell ref="C1385:C1386"/>
    <mergeCell ref="E1385:E1386"/>
    <mergeCell ref="F1385:F1386"/>
    <mergeCell ref="G1385:G1386"/>
    <mergeCell ref="H1385:H1386"/>
    <mergeCell ref="I1385:I1386"/>
    <mergeCell ref="B1383:B1384"/>
    <mergeCell ref="C1383:C1384"/>
    <mergeCell ref="E1383:E1384"/>
    <mergeCell ref="F1383:F1384"/>
    <mergeCell ref="G1383:G1384"/>
    <mergeCell ref="H1383:H1384"/>
    <mergeCell ref="K1379:K1380"/>
    <mergeCell ref="B1381:B1382"/>
    <mergeCell ref="C1381:C1382"/>
    <mergeCell ref="E1381:E1382"/>
    <mergeCell ref="F1381:F1382"/>
    <mergeCell ref="G1381:G1382"/>
    <mergeCell ref="H1381:H1382"/>
    <mergeCell ref="I1381:I1382"/>
    <mergeCell ref="J1381:J1382"/>
    <mergeCell ref="K1381:K1382"/>
    <mergeCell ref="J1377:J1378"/>
    <mergeCell ref="K1377:K1378"/>
    <mergeCell ref="B1379:B1380"/>
    <mergeCell ref="C1379:C1380"/>
    <mergeCell ref="E1379:E1380"/>
    <mergeCell ref="F1379:F1380"/>
    <mergeCell ref="G1379:G1380"/>
    <mergeCell ref="H1379:H1380"/>
    <mergeCell ref="I1379:I1380"/>
    <mergeCell ref="J1379:J1380"/>
    <mergeCell ref="I1375:I1376"/>
    <mergeCell ref="J1375:J1376"/>
    <mergeCell ref="K1375:K1376"/>
    <mergeCell ref="B1377:B1378"/>
    <mergeCell ref="C1377:C1378"/>
    <mergeCell ref="E1377:E1378"/>
    <mergeCell ref="F1377:F1378"/>
    <mergeCell ref="G1377:G1378"/>
    <mergeCell ref="H1377:H1378"/>
    <mergeCell ref="I1377:I1378"/>
    <mergeCell ref="B1375:B1376"/>
    <mergeCell ref="C1375:C1376"/>
    <mergeCell ref="E1375:E1376"/>
    <mergeCell ref="F1375:F1376"/>
    <mergeCell ref="G1375:G1376"/>
    <mergeCell ref="H1375:H1376"/>
    <mergeCell ref="K1371:K1372"/>
    <mergeCell ref="B1373:B1374"/>
    <mergeCell ref="C1373:C1374"/>
    <mergeCell ref="E1373:E1374"/>
    <mergeCell ref="F1373:F1374"/>
    <mergeCell ref="G1373:G1374"/>
    <mergeCell ref="H1373:H1374"/>
    <mergeCell ref="I1373:I1374"/>
    <mergeCell ref="J1373:J1374"/>
    <mergeCell ref="K1373:K1374"/>
    <mergeCell ref="J1369:J1370"/>
    <mergeCell ref="K1369:K1370"/>
    <mergeCell ref="B1371:B1372"/>
    <mergeCell ref="C1371:C1372"/>
    <mergeCell ref="E1371:E1372"/>
    <mergeCell ref="F1371:F1372"/>
    <mergeCell ref="G1371:G1372"/>
    <mergeCell ref="H1371:H1372"/>
    <mergeCell ref="I1371:I1372"/>
    <mergeCell ref="J1371:J1372"/>
    <mergeCell ref="I1367:I1368"/>
    <mergeCell ref="J1367:J1368"/>
    <mergeCell ref="K1367:K1368"/>
    <mergeCell ref="B1369:B1370"/>
    <mergeCell ref="C1369:C1370"/>
    <mergeCell ref="E1369:E1370"/>
    <mergeCell ref="F1369:F1370"/>
    <mergeCell ref="G1369:G1370"/>
    <mergeCell ref="H1369:H1370"/>
    <mergeCell ref="I1369:I1370"/>
    <mergeCell ref="B1367:B1368"/>
    <mergeCell ref="C1367:C1368"/>
    <mergeCell ref="E1367:E1368"/>
    <mergeCell ref="F1367:F1368"/>
    <mergeCell ref="G1367:G1368"/>
    <mergeCell ref="H1367:H1368"/>
    <mergeCell ref="K1363:K1364"/>
    <mergeCell ref="B1365:B1366"/>
    <mergeCell ref="C1365:C1366"/>
    <mergeCell ref="E1365:E1366"/>
    <mergeCell ref="F1365:F1366"/>
    <mergeCell ref="G1365:G1366"/>
    <mergeCell ref="H1365:H1366"/>
    <mergeCell ref="I1365:I1366"/>
    <mergeCell ref="J1365:J1366"/>
    <mergeCell ref="K1365:K1366"/>
    <mergeCell ref="J1361:J1362"/>
    <mergeCell ref="K1361:K1362"/>
    <mergeCell ref="B1363:B1364"/>
    <mergeCell ref="C1363:C1364"/>
    <mergeCell ref="E1363:E1364"/>
    <mergeCell ref="F1363:F1364"/>
    <mergeCell ref="G1363:G1364"/>
    <mergeCell ref="H1363:H1364"/>
    <mergeCell ref="I1363:I1364"/>
    <mergeCell ref="J1363:J1364"/>
    <mergeCell ref="I1359:I1360"/>
    <mergeCell ref="J1359:J1360"/>
    <mergeCell ref="K1359:K1360"/>
    <mergeCell ref="B1361:B1362"/>
    <mergeCell ref="C1361:C1362"/>
    <mergeCell ref="E1361:E1362"/>
    <mergeCell ref="F1361:F1362"/>
    <mergeCell ref="G1361:G1362"/>
    <mergeCell ref="H1361:H1362"/>
    <mergeCell ref="I1361:I1362"/>
    <mergeCell ref="B1359:B1360"/>
    <mergeCell ref="C1359:C1360"/>
    <mergeCell ref="E1359:E1360"/>
    <mergeCell ref="F1359:F1360"/>
    <mergeCell ref="G1359:G1360"/>
    <mergeCell ref="H1359:H1360"/>
    <mergeCell ref="K1355:K1356"/>
    <mergeCell ref="B1357:B1358"/>
    <mergeCell ref="C1357:C1358"/>
    <mergeCell ref="E1357:E1358"/>
    <mergeCell ref="F1357:F1358"/>
    <mergeCell ref="G1357:G1358"/>
    <mergeCell ref="H1357:H1358"/>
    <mergeCell ref="I1357:I1358"/>
    <mergeCell ref="J1357:J1358"/>
    <mergeCell ref="K1357:K1358"/>
    <mergeCell ref="J1353:J1354"/>
    <mergeCell ref="K1353:K1354"/>
    <mergeCell ref="B1355:B1356"/>
    <mergeCell ref="C1355:C1356"/>
    <mergeCell ref="E1355:E1356"/>
    <mergeCell ref="F1355:F1356"/>
    <mergeCell ref="G1355:G1356"/>
    <mergeCell ref="H1355:H1356"/>
    <mergeCell ref="I1355:I1356"/>
    <mergeCell ref="J1355:J1356"/>
    <mergeCell ref="I1351:I1352"/>
    <mergeCell ref="J1351:J1352"/>
    <mergeCell ref="K1351:K1352"/>
    <mergeCell ref="B1353:B1354"/>
    <mergeCell ref="C1353:C1354"/>
    <mergeCell ref="E1353:E1354"/>
    <mergeCell ref="F1353:F1354"/>
    <mergeCell ref="G1353:G1354"/>
    <mergeCell ref="H1353:H1354"/>
    <mergeCell ref="I1353:I1354"/>
    <mergeCell ref="B1351:B1352"/>
    <mergeCell ref="C1351:C1352"/>
    <mergeCell ref="E1351:E1352"/>
    <mergeCell ref="F1351:F1352"/>
    <mergeCell ref="G1351:G1352"/>
    <mergeCell ref="H1351:H1352"/>
    <mergeCell ref="K1347:K1348"/>
    <mergeCell ref="B1349:B1350"/>
    <mergeCell ref="C1349:C1350"/>
    <mergeCell ref="E1349:E1350"/>
    <mergeCell ref="F1349:F1350"/>
    <mergeCell ref="G1349:G1350"/>
    <mergeCell ref="H1349:H1350"/>
    <mergeCell ref="I1349:I1350"/>
    <mergeCell ref="J1349:J1350"/>
    <mergeCell ref="K1349:K1350"/>
    <mergeCell ref="J1345:J1346"/>
    <mergeCell ref="K1345:K1346"/>
    <mergeCell ref="B1347:B1348"/>
    <mergeCell ref="C1347:C1348"/>
    <mergeCell ref="E1347:E1348"/>
    <mergeCell ref="F1347:F1348"/>
    <mergeCell ref="G1347:G1348"/>
    <mergeCell ref="H1347:H1348"/>
    <mergeCell ref="I1347:I1348"/>
    <mergeCell ref="J1347:J1348"/>
    <mergeCell ref="I1343:I1344"/>
    <mergeCell ref="J1343:J1344"/>
    <mergeCell ref="K1343:K1344"/>
    <mergeCell ref="B1345:B1346"/>
    <mergeCell ref="C1345:C1346"/>
    <mergeCell ref="E1345:E1346"/>
    <mergeCell ref="F1345:F1346"/>
    <mergeCell ref="G1345:G1346"/>
    <mergeCell ref="H1345:H1346"/>
    <mergeCell ref="I1345:I1346"/>
    <mergeCell ref="B1343:B1344"/>
    <mergeCell ref="C1343:C1344"/>
    <mergeCell ref="E1343:E1344"/>
    <mergeCell ref="F1343:F1344"/>
    <mergeCell ref="G1343:G1344"/>
    <mergeCell ref="H1343:H1344"/>
    <mergeCell ref="K1339:K1340"/>
    <mergeCell ref="B1341:B1342"/>
    <mergeCell ref="C1341:C1342"/>
    <mergeCell ref="E1341:E1342"/>
    <mergeCell ref="F1341:F1342"/>
    <mergeCell ref="G1341:G1342"/>
    <mergeCell ref="H1341:H1342"/>
    <mergeCell ref="I1341:I1342"/>
    <mergeCell ref="J1341:J1342"/>
    <mergeCell ref="K1341:K1342"/>
    <mergeCell ref="J1337:J1338"/>
    <mergeCell ref="K1337:K1338"/>
    <mergeCell ref="B1339:B1340"/>
    <mergeCell ref="C1339:C1340"/>
    <mergeCell ref="E1339:E1340"/>
    <mergeCell ref="F1339:F1340"/>
    <mergeCell ref="G1339:G1340"/>
    <mergeCell ref="H1339:H1340"/>
    <mergeCell ref="I1339:I1340"/>
    <mergeCell ref="J1339:J1340"/>
    <mergeCell ref="I1335:I1336"/>
    <mergeCell ref="J1335:J1336"/>
    <mergeCell ref="K1335:K1336"/>
    <mergeCell ref="B1337:B1338"/>
    <mergeCell ref="C1337:C1338"/>
    <mergeCell ref="E1337:E1338"/>
    <mergeCell ref="F1337:F1338"/>
    <mergeCell ref="G1337:G1338"/>
    <mergeCell ref="H1337:H1338"/>
    <mergeCell ref="I1337:I1338"/>
    <mergeCell ref="B1335:B1336"/>
    <mergeCell ref="C1335:C1336"/>
    <mergeCell ref="E1335:E1336"/>
    <mergeCell ref="F1335:F1336"/>
    <mergeCell ref="G1335:G1336"/>
    <mergeCell ref="H1335:H1336"/>
    <mergeCell ref="K1331:K1332"/>
    <mergeCell ref="B1333:B1334"/>
    <mergeCell ref="C1333:C1334"/>
    <mergeCell ref="E1333:E1334"/>
    <mergeCell ref="F1333:F1334"/>
    <mergeCell ref="G1333:G1334"/>
    <mergeCell ref="H1333:H1334"/>
    <mergeCell ref="I1333:I1334"/>
    <mergeCell ref="J1333:J1334"/>
    <mergeCell ref="K1333:K1334"/>
    <mergeCell ref="J1329:J1330"/>
    <mergeCell ref="K1329:K1330"/>
    <mergeCell ref="B1331:B1332"/>
    <mergeCell ref="C1331:C1332"/>
    <mergeCell ref="E1331:E1332"/>
    <mergeCell ref="F1331:F1332"/>
    <mergeCell ref="G1331:G1332"/>
    <mergeCell ref="H1331:H1332"/>
    <mergeCell ref="I1331:I1332"/>
    <mergeCell ref="J1331:J1332"/>
    <mergeCell ref="I1327:I1328"/>
    <mergeCell ref="J1327:J1328"/>
    <mergeCell ref="K1327:K1328"/>
    <mergeCell ref="B1329:B1330"/>
    <mergeCell ref="C1329:C1330"/>
    <mergeCell ref="E1329:E1330"/>
    <mergeCell ref="F1329:F1330"/>
    <mergeCell ref="G1329:G1330"/>
    <mergeCell ref="H1329:H1330"/>
    <mergeCell ref="I1329:I1330"/>
    <mergeCell ref="B1327:B1328"/>
    <mergeCell ref="C1327:C1328"/>
    <mergeCell ref="E1327:E1328"/>
    <mergeCell ref="F1327:F1328"/>
    <mergeCell ref="G1327:G1328"/>
    <mergeCell ref="H1327:H1328"/>
    <mergeCell ref="K1323:K1324"/>
    <mergeCell ref="B1325:B1326"/>
    <mergeCell ref="C1325:C1326"/>
    <mergeCell ref="E1325:E1326"/>
    <mergeCell ref="F1325:F1326"/>
    <mergeCell ref="G1325:G1326"/>
    <mergeCell ref="H1325:H1326"/>
    <mergeCell ref="I1325:I1326"/>
    <mergeCell ref="J1325:J1326"/>
    <mergeCell ref="K1325:K1326"/>
    <mergeCell ref="J1321:J1322"/>
    <mergeCell ref="K1321:K1322"/>
    <mergeCell ref="B1323:B1324"/>
    <mergeCell ref="C1323:C1324"/>
    <mergeCell ref="E1323:E1324"/>
    <mergeCell ref="F1323:F1324"/>
    <mergeCell ref="G1323:G1324"/>
    <mergeCell ref="H1323:H1324"/>
    <mergeCell ref="I1323:I1324"/>
    <mergeCell ref="J1323:J1324"/>
    <mergeCell ref="I1319:I1320"/>
    <mergeCell ref="J1319:J1320"/>
    <mergeCell ref="K1319:K1320"/>
    <mergeCell ref="B1321:B1322"/>
    <mergeCell ref="C1321:C1322"/>
    <mergeCell ref="E1321:E1322"/>
    <mergeCell ref="F1321:F1322"/>
    <mergeCell ref="G1321:G1322"/>
    <mergeCell ref="H1321:H1322"/>
    <mergeCell ref="I1321:I1322"/>
    <mergeCell ref="B1319:B1320"/>
    <mergeCell ref="C1319:C1320"/>
    <mergeCell ref="E1319:E1320"/>
    <mergeCell ref="F1319:F1320"/>
    <mergeCell ref="G1319:G1320"/>
    <mergeCell ref="H1319:H1320"/>
    <mergeCell ref="K1315:K1316"/>
    <mergeCell ref="B1317:B1318"/>
    <mergeCell ref="C1317:C1318"/>
    <mergeCell ref="E1317:E1318"/>
    <mergeCell ref="F1317:F1318"/>
    <mergeCell ref="G1317:G1318"/>
    <mergeCell ref="H1317:H1318"/>
    <mergeCell ref="I1317:I1318"/>
    <mergeCell ref="J1317:J1318"/>
    <mergeCell ref="K1317:K1318"/>
    <mergeCell ref="J1313:J1314"/>
    <mergeCell ref="K1313:K1314"/>
    <mergeCell ref="B1315:B1316"/>
    <mergeCell ref="C1315:C1316"/>
    <mergeCell ref="E1315:E1316"/>
    <mergeCell ref="F1315:F1316"/>
    <mergeCell ref="G1315:G1316"/>
    <mergeCell ref="H1315:H1316"/>
    <mergeCell ref="I1315:I1316"/>
    <mergeCell ref="J1315:J1316"/>
    <mergeCell ref="I1311:I1312"/>
    <mergeCell ref="J1311:J1312"/>
    <mergeCell ref="K1311:K1312"/>
    <mergeCell ref="B1313:B1314"/>
    <mergeCell ref="C1313:C1314"/>
    <mergeCell ref="E1313:E1314"/>
    <mergeCell ref="F1313:F1314"/>
    <mergeCell ref="G1313:G1314"/>
    <mergeCell ref="H1313:H1314"/>
    <mergeCell ref="I1313:I1314"/>
    <mergeCell ref="B1311:B1312"/>
    <mergeCell ref="C1311:C1312"/>
    <mergeCell ref="E1311:E1312"/>
    <mergeCell ref="F1311:F1312"/>
    <mergeCell ref="G1311:G1312"/>
    <mergeCell ref="H1311:H1312"/>
    <mergeCell ref="K1307:K1308"/>
    <mergeCell ref="B1309:B1310"/>
    <mergeCell ref="C1309:C1310"/>
    <mergeCell ref="E1309:E1310"/>
    <mergeCell ref="F1309:F1310"/>
    <mergeCell ref="G1309:G1310"/>
    <mergeCell ref="H1309:H1310"/>
    <mergeCell ref="I1309:I1310"/>
    <mergeCell ref="J1309:J1310"/>
    <mergeCell ref="K1309:K1310"/>
    <mergeCell ref="J1305:J1306"/>
    <mergeCell ref="K1305:K1306"/>
    <mergeCell ref="B1307:B1308"/>
    <mergeCell ref="C1307:C1308"/>
    <mergeCell ref="E1307:E1308"/>
    <mergeCell ref="F1307:F1308"/>
    <mergeCell ref="G1307:G1308"/>
    <mergeCell ref="H1307:H1308"/>
    <mergeCell ref="I1307:I1308"/>
    <mergeCell ref="J1307:J1308"/>
    <mergeCell ref="I1303:I1304"/>
    <mergeCell ref="J1303:J1304"/>
    <mergeCell ref="K1303:K1304"/>
    <mergeCell ref="B1305:B1306"/>
    <mergeCell ref="C1305:C1306"/>
    <mergeCell ref="E1305:E1306"/>
    <mergeCell ref="F1305:F1306"/>
    <mergeCell ref="G1305:G1306"/>
    <mergeCell ref="H1305:H1306"/>
    <mergeCell ref="I1305:I1306"/>
    <mergeCell ref="B1303:B1304"/>
    <mergeCell ref="C1303:C1304"/>
    <mergeCell ref="E1303:E1304"/>
    <mergeCell ref="F1303:F1304"/>
    <mergeCell ref="G1303:G1304"/>
    <mergeCell ref="H1303:H1304"/>
    <mergeCell ref="K1299:K1300"/>
    <mergeCell ref="B1301:B1302"/>
    <mergeCell ref="C1301:C1302"/>
    <mergeCell ref="E1301:E1302"/>
    <mergeCell ref="F1301:F1302"/>
    <mergeCell ref="G1301:G1302"/>
    <mergeCell ref="H1301:H1302"/>
    <mergeCell ref="I1301:I1302"/>
    <mergeCell ref="J1301:J1302"/>
    <mergeCell ref="K1301:K1302"/>
    <mergeCell ref="J1297:J1298"/>
    <mergeCell ref="K1297:K1298"/>
    <mergeCell ref="B1299:B1300"/>
    <mergeCell ref="C1299:C1300"/>
    <mergeCell ref="E1299:E1300"/>
    <mergeCell ref="F1299:F1300"/>
    <mergeCell ref="G1299:G1300"/>
    <mergeCell ref="H1299:H1300"/>
    <mergeCell ref="I1299:I1300"/>
    <mergeCell ref="J1299:J1300"/>
    <mergeCell ref="I1295:I1296"/>
    <mergeCell ref="J1295:J1296"/>
    <mergeCell ref="K1295:K1296"/>
    <mergeCell ref="B1297:B1298"/>
    <mergeCell ref="C1297:C1298"/>
    <mergeCell ref="E1297:E1298"/>
    <mergeCell ref="F1297:F1298"/>
    <mergeCell ref="G1297:G1298"/>
    <mergeCell ref="H1297:H1298"/>
    <mergeCell ref="I1297:I1298"/>
    <mergeCell ref="B1295:B1296"/>
    <mergeCell ref="C1295:C1296"/>
    <mergeCell ref="E1295:E1296"/>
    <mergeCell ref="F1295:F1296"/>
    <mergeCell ref="G1295:G1296"/>
    <mergeCell ref="H1295:H1296"/>
    <mergeCell ref="K1291:K1292"/>
    <mergeCell ref="B1293:B1294"/>
    <mergeCell ref="C1293:C1294"/>
    <mergeCell ref="E1293:E1294"/>
    <mergeCell ref="F1293:F1294"/>
    <mergeCell ref="G1293:G1294"/>
    <mergeCell ref="H1293:H1294"/>
    <mergeCell ref="I1293:I1294"/>
    <mergeCell ref="J1293:J1294"/>
    <mergeCell ref="K1293:K1294"/>
    <mergeCell ref="J1289:J1290"/>
    <mergeCell ref="K1289:K1290"/>
    <mergeCell ref="B1291:B1292"/>
    <mergeCell ref="C1291:C1292"/>
    <mergeCell ref="E1291:E1292"/>
    <mergeCell ref="F1291:F1292"/>
    <mergeCell ref="G1291:G1292"/>
    <mergeCell ref="H1291:H1292"/>
    <mergeCell ref="I1291:I1292"/>
    <mergeCell ref="J1291:J1292"/>
    <mergeCell ref="I1287:I1288"/>
    <mergeCell ref="J1287:J1288"/>
    <mergeCell ref="K1287:K1288"/>
    <mergeCell ref="B1289:B1290"/>
    <mergeCell ref="C1289:C1290"/>
    <mergeCell ref="E1289:E1290"/>
    <mergeCell ref="F1289:F1290"/>
    <mergeCell ref="G1289:G1290"/>
    <mergeCell ref="H1289:H1290"/>
    <mergeCell ref="I1289:I1290"/>
    <mergeCell ref="B1287:B1288"/>
    <mergeCell ref="C1287:C1288"/>
    <mergeCell ref="E1287:E1288"/>
    <mergeCell ref="F1287:F1288"/>
    <mergeCell ref="G1287:G1288"/>
    <mergeCell ref="H1287:H1288"/>
    <mergeCell ref="K1283:K1284"/>
    <mergeCell ref="B1285:B1286"/>
    <mergeCell ref="C1285:C1286"/>
    <mergeCell ref="E1285:E1286"/>
    <mergeCell ref="F1285:F1286"/>
    <mergeCell ref="G1285:G1286"/>
    <mergeCell ref="H1285:H1286"/>
    <mergeCell ref="I1285:I1286"/>
    <mergeCell ref="J1285:J1286"/>
    <mergeCell ref="K1285:K1286"/>
    <mergeCell ref="J1281:J1282"/>
    <mergeCell ref="K1281:K1282"/>
    <mergeCell ref="B1283:B1284"/>
    <mergeCell ref="C1283:C1284"/>
    <mergeCell ref="E1283:E1284"/>
    <mergeCell ref="F1283:F1284"/>
    <mergeCell ref="G1283:G1284"/>
    <mergeCell ref="H1283:H1284"/>
    <mergeCell ref="I1283:I1284"/>
    <mergeCell ref="J1283:J1284"/>
    <mergeCell ref="I1279:I1280"/>
    <mergeCell ref="J1279:J1280"/>
    <mergeCell ref="K1279:K1280"/>
    <mergeCell ref="B1281:B1282"/>
    <mergeCell ref="C1281:C1282"/>
    <mergeCell ref="E1281:E1282"/>
    <mergeCell ref="F1281:F1282"/>
    <mergeCell ref="G1281:G1282"/>
    <mergeCell ref="H1281:H1282"/>
    <mergeCell ref="I1281:I1282"/>
    <mergeCell ref="B1279:B1280"/>
    <mergeCell ref="C1279:C1280"/>
    <mergeCell ref="E1279:E1280"/>
    <mergeCell ref="F1279:F1280"/>
    <mergeCell ref="G1279:G1280"/>
    <mergeCell ref="H1279:H1280"/>
    <mergeCell ref="K1275:K1276"/>
    <mergeCell ref="B1277:B1278"/>
    <mergeCell ref="C1277:C1278"/>
    <mergeCell ref="E1277:E1278"/>
    <mergeCell ref="F1277:F1278"/>
    <mergeCell ref="G1277:G1278"/>
    <mergeCell ref="H1277:H1278"/>
    <mergeCell ref="I1277:I1278"/>
    <mergeCell ref="J1277:J1278"/>
    <mergeCell ref="K1277:K1278"/>
    <mergeCell ref="J1273:J1274"/>
    <mergeCell ref="K1273:K1274"/>
    <mergeCell ref="B1275:B1276"/>
    <mergeCell ref="C1275:C1276"/>
    <mergeCell ref="E1275:E1276"/>
    <mergeCell ref="F1275:F1276"/>
    <mergeCell ref="G1275:G1276"/>
    <mergeCell ref="H1275:H1276"/>
    <mergeCell ref="I1275:I1276"/>
    <mergeCell ref="J1275:J1276"/>
    <mergeCell ref="I1271:I1272"/>
    <mergeCell ref="J1271:J1272"/>
    <mergeCell ref="K1271:K1272"/>
    <mergeCell ref="B1273:B1274"/>
    <mergeCell ref="C1273:C1274"/>
    <mergeCell ref="E1273:E1274"/>
    <mergeCell ref="F1273:F1274"/>
    <mergeCell ref="G1273:G1274"/>
    <mergeCell ref="H1273:H1274"/>
    <mergeCell ref="I1273:I1274"/>
    <mergeCell ref="B1271:B1272"/>
    <mergeCell ref="C1271:C1272"/>
    <mergeCell ref="E1271:E1272"/>
    <mergeCell ref="F1271:F1272"/>
    <mergeCell ref="G1271:G1272"/>
    <mergeCell ref="H1271:H1272"/>
    <mergeCell ref="K1267:K1268"/>
    <mergeCell ref="B1269:B1270"/>
    <mergeCell ref="C1269:C1270"/>
    <mergeCell ref="E1269:E1270"/>
    <mergeCell ref="F1269:F1270"/>
    <mergeCell ref="G1269:G1270"/>
    <mergeCell ref="H1269:H1270"/>
    <mergeCell ref="I1269:I1270"/>
    <mergeCell ref="J1269:J1270"/>
    <mergeCell ref="K1269:K1270"/>
    <mergeCell ref="J1265:J1266"/>
    <mergeCell ref="K1265:K1266"/>
    <mergeCell ref="B1267:B1268"/>
    <mergeCell ref="C1267:C1268"/>
    <mergeCell ref="E1267:E1268"/>
    <mergeCell ref="F1267:F1268"/>
    <mergeCell ref="G1267:G1268"/>
    <mergeCell ref="H1267:H1268"/>
    <mergeCell ref="I1267:I1268"/>
    <mergeCell ref="J1267:J1268"/>
    <mergeCell ref="I1263:I1264"/>
    <mergeCell ref="J1263:J1264"/>
    <mergeCell ref="K1263:K1264"/>
    <mergeCell ref="B1265:B1266"/>
    <mergeCell ref="C1265:C1266"/>
    <mergeCell ref="E1265:E1266"/>
    <mergeCell ref="F1265:F1266"/>
    <mergeCell ref="G1265:G1266"/>
    <mergeCell ref="H1265:H1266"/>
    <mergeCell ref="I1265:I1266"/>
    <mergeCell ref="B1263:B1264"/>
    <mergeCell ref="C1263:C1264"/>
    <mergeCell ref="E1263:E1264"/>
    <mergeCell ref="F1263:F1264"/>
    <mergeCell ref="G1263:G1264"/>
    <mergeCell ref="H1263:H1264"/>
    <mergeCell ref="K1259:K1260"/>
    <mergeCell ref="B1261:B1262"/>
    <mergeCell ref="C1261:C1262"/>
    <mergeCell ref="E1261:E1262"/>
    <mergeCell ref="F1261:F1262"/>
    <mergeCell ref="G1261:G1262"/>
    <mergeCell ref="H1261:H1262"/>
    <mergeCell ref="I1261:I1262"/>
    <mergeCell ref="J1261:J1262"/>
    <mergeCell ref="K1261:K1262"/>
    <mergeCell ref="J1257:J1258"/>
    <mergeCell ref="K1257:K1258"/>
    <mergeCell ref="B1259:B1260"/>
    <mergeCell ref="C1259:C1260"/>
    <mergeCell ref="E1259:E1260"/>
    <mergeCell ref="F1259:F1260"/>
    <mergeCell ref="G1259:G1260"/>
    <mergeCell ref="H1259:H1260"/>
    <mergeCell ref="I1259:I1260"/>
    <mergeCell ref="J1259:J1260"/>
    <mergeCell ref="I1255:I1256"/>
    <mergeCell ref="J1255:J1256"/>
    <mergeCell ref="K1255:K1256"/>
    <mergeCell ref="B1257:B1258"/>
    <mergeCell ref="C1257:C1258"/>
    <mergeCell ref="E1257:E1258"/>
    <mergeCell ref="F1257:F1258"/>
    <mergeCell ref="G1257:G1258"/>
    <mergeCell ref="H1257:H1258"/>
    <mergeCell ref="I1257:I1258"/>
    <mergeCell ref="B1255:B1256"/>
    <mergeCell ref="C1255:C1256"/>
    <mergeCell ref="E1255:E1256"/>
    <mergeCell ref="F1255:F1256"/>
    <mergeCell ref="G1255:G1256"/>
    <mergeCell ref="H1255:H1256"/>
    <mergeCell ref="K1251:K1252"/>
    <mergeCell ref="B1253:B1254"/>
    <mergeCell ref="C1253:C1254"/>
    <mergeCell ref="E1253:E1254"/>
    <mergeCell ref="F1253:F1254"/>
    <mergeCell ref="G1253:G1254"/>
    <mergeCell ref="H1253:H1254"/>
    <mergeCell ref="I1253:I1254"/>
    <mergeCell ref="J1253:J1254"/>
    <mergeCell ref="K1253:K1254"/>
    <mergeCell ref="J1249:J1250"/>
    <mergeCell ref="K1249:K1250"/>
    <mergeCell ref="B1251:B1252"/>
    <mergeCell ref="C1251:C1252"/>
    <mergeCell ref="E1251:E1252"/>
    <mergeCell ref="F1251:F1252"/>
    <mergeCell ref="G1251:G1252"/>
    <mergeCell ref="H1251:H1252"/>
    <mergeCell ref="I1251:I1252"/>
    <mergeCell ref="J1251:J1252"/>
    <mergeCell ref="I1247:I1248"/>
    <mergeCell ref="J1247:J1248"/>
    <mergeCell ref="K1247:K1248"/>
    <mergeCell ref="B1249:B1250"/>
    <mergeCell ref="C1249:C1250"/>
    <mergeCell ref="E1249:E1250"/>
    <mergeCell ref="F1249:F1250"/>
    <mergeCell ref="G1249:G1250"/>
    <mergeCell ref="H1249:H1250"/>
    <mergeCell ref="I1249:I1250"/>
    <mergeCell ref="B1247:B1248"/>
    <mergeCell ref="C1247:C1248"/>
    <mergeCell ref="E1247:E1248"/>
    <mergeCell ref="F1247:F1248"/>
    <mergeCell ref="G1247:G1248"/>
    <mergeCell ref="H1247:H1248"/>
    <mergeCell ref="K1243:K1244"/>
    <mergeCell ref="B1245:B1246"/>
    <mergeCell ref="C1245:C1246"/>
    <mergeCell ref="E1245:E1246"/>
    <mergeCell ref="F1245:F1246"/>
    <mergeCell ref="G1245:G1246"/>
    <mergeCell ref="H1245:H1246"/>
    <mergeCell ref="I1245:I1246"/>
    <mergeCell ref="J1245:J1246"/>
    <mergeCell ref="K1245:K1246"/>
    <mergeCell ref="J1241:J1242"/>
    <mergeCell ref="K1241:K1242"/>
    <mergeCell ref="B1243:B1244"/>
    <mergeCell ref="C1243:C1244"/>
    <mergeCell ref="E1243:E1244"/>
    <mergeCell ref="F1243:F1244"/>
    <mergeCell ref="G1243:G1244"/>
    <mergeCell ref="H1243:H1244"/>
    <mergeCell ref="I1243:I1244"/>
    <mergeCell ref="J1243:J1244"/>
    <mergeCell ref="I1239:I1240"/>
    <mergeCell ref="J1239:J1240"/>
    <mergeCell ref="K1239:K1240"/>
    <mergeCell ref="B1241:B1242"/>
    <mergeCell ref="C1241:C1242"/>
    <mergeCell ref="E1241:E1242"/>
    <mergeCell ref="F1241:F1242"/>
    <mergeCell ref="G1241:G1242"/>
    <mergeCell ref="H1241:H1242"/>
    <mergeCell ref="I1241:I1242"/>
    <mergeCell ref="B1239:B1240"/>
    <mergeCell ref="C1239:C1240"/>
    <mergeCell ref="E1239:E1240"/>
    <mergeCell ref="F1239:F1240"/>
    <mergeCell ref="G1239:G1240"/>
    <mergeCell ref="H1239:H1240"/>
    <mergeCell ref="K1235:K1236"/>
    <mergeCell ref="B1237:B1238"/>
    <mergeCell ref="C1237:C1238"/>
    <mergeCell ref="E1237:E1238"/>
    <mergeCell ref="F1237:F1238"/>
    <mergeCell ref="G1237:G1238"/>
    <mergeCell ref="H1237:H1238"/>
    <mergeCell ref="I1237:I1238"/>
    <mergeCell ref="J1237:J1238"/>
    <mergeCell ref="K1237:K1238"/>
    <mergeCell ref="J1233:J1234"/>
    <mergeCell ref="K1233:K1234"/>
    <mergeCell ref="B1235:B1236"/>
    <mergeCell ref="C1235:C1236"/>
    <mergeCell ref="E1235:E1236"/>
    <mergeCell ref="F1235:F1236"/>
    <mergeCell ref="G1235:G1236"/>
    <mergeCell ref="H1235:H1236"/>
    <mergeCell ref="I1235:I1236"/>
    <mergeCell ref="J1235:J1236"/>
    <mergeCell ref="I1231:I1232"/>
    <mergeCell ref="J1231:J1232"/>
    <mergeCell ref="K1231:K1232"/>
    <mergeCell ref="B1233:B1234"/>
    <mergeCell ref="C1233:C1234"/>
    <mergeCell ref="E1233:E1234"/>
    <mergeCell ref="F1233:F1234"/>
    <mergeCell ref="G1233:G1234"/>
    <mergeCell ref="H1233:H1234"/>
    <mergeCell ref="I1233:I1234"/>
    <mergeCell ref="B1231:B1232"/>
    <mergeCell ref="C1231:C1232"/>
    <mergeCell ref="E1231:E1232"/>
    <mergeCell ref="F1231:F1232"/>
    <mergeCell ref="G1231:G1232"/>
    <mergeCell ref="H1231:H1232"/>
    <mergeCell ref="K1227:K1228"/>
    <mergeCell ref="B1229:B1230"/>
    <mergeCell ref="C1229:C1230"/>
    <mergeCell ref="E1229:E1230"/>
    <mergeCell ref="F1229:F1230"/>
    <mergeCell ref="G1229:G1230"/>
    <mergeCell ref="H1229:H1230"/>
    <mergeCell ref="I1229:I1230"/>
    <mergeCell ref="J1229:J1230"/>
    <mergeCell ref="K1229:K1230"/>
    <mergeCell ref="J1225:J1226"/>
    <mergeCell ref="K1225:K1226"/>
    <mergeCell ref="B1227:B1228"/>
    <mergeCell ref="C1227:C1228"/>
    <mergeCell ref="E1227:E1228"/>
    <mergeCell ref="F1227:F1228"/>
    <mergeCell ref="G1227:G1228"/>
    <mergeCell ref="H1227:H1228"/>
    <mergeCell ref="I1227:I1228"/>
    <mergeCell ref="J1227:J1228"/>
    <mergeCell ref="I1223:I1224"/>
    <mergeCell ref="J1223:J1224"/>
    <mergeCell ref="K1223:K1224"/>
    <mergeCell ref="B1225:B1226"/>
    <mergeCell ref="C1225:C1226"/>
    <mergeCell ref="E1225:E1226"/>
    <mergeCell ref="F1225:F1226"/>
    <mergeCell ref="G1225:G1226"/>
    <mergeCell ref="H1225:H1226"/>
    <mergeCell ref="I1225:I1226"/>
    <mergeCell ref="B1223:B1224"/>
    <mergeCell ref="C1223:C1224"/>
    <mergeCell ref="E1223:E1224"/>
    <mergeCell ref="F1223:F1224"/>
    <mergeCell ref="G1223:G1224"/>
    <mergeCell ref="H1223:H1224"/>
    <mergeCell ref="K1219:K1220"/>
    <mergeCell ref="B1221:B1222"/>
    <mergeCell ref="C1221:C1222"/>
    <mergeCell ref="E1221:E1222"/>
    <mergeCell ref="F1221:F1222"/>
    <mergeCell ref="G1221:G1222"/>
    <mergeCell ref="H1221:H1222"/>
    <mergeCell ref="I1221:I1222"/>
    <mergeCell ref="J1221:J1222"/>
    <mergeCell ref="K1221:K1222"/>
    <mergeCell ref="J1217:J1218"/>
    <mergeCell ref="K1217:K1218"/>
    <mergeCell ref="B1219:B1220"/>
    <mergeCell ref="C1219:C1220"/>
    <mergeCell ref="E1219:E1220"/>
    <mergeCell ref="F1219:F1220"/>
    <mergeCell ref="G1219:G1220"/>
    <mergeCell ref="H1219:H1220"/>
    <mergeCell ref="I1219:I1220"/>
    <mergeCell ref="J1219:J1220"/>
    <mergeCell ref="I1215:I1216"/>
    <mergeCell ref="J1215:J1216"/>
    <mergeCell ref="K1215:K1216"/>
    <mergeCell ref="B1217:B1218"/>
    <mergeCell ref="C1217:C1218"/>
    <mergeCell ref="E1217:E1218"/>
    <mergeCell ref="F1217:F1218"/>
    <mergeCell ref="G1217:G1218"/>
    <mergeCell ref="H1217:H1218"/>
    <mergeCell ref="I1217:I1218"/>
    <mergeCell ref="B1215:B1216"/>
    <mergeCell ref="C1215:C1216"/>
    <mergeCell ref="E1215:E1216"/>
    <mergeCell ref="F1215:F1216"/>
    <mergeCell ref="G1215:G1216"/>
    <mergeCell ref="H1215:H1216"/>
    <mergeCell ref="K1211:K1212"/>
    <mergeCell ref="B1213:B1214"/>
    <mergeCell ref="C1213:C1214"/>
    <mergeCell ref="E1213:E1214"/>
    <mergeCell ref="F1213:F1214"/>
    <mergeCell ref="G1213:G1214"/>
    <mergeCell ref="H1213:H1214"/>
    <mergeCell ref="I1213:I1214"/>
    <mergeCell ref="J1213:J1214"/>
    <mergeCell ref="K1213:K1214"/>
    <mergeCell ref="J1209:J1210"/>
    <mergeCell ref="K1209:K1210"/>
    <mergeCell ref="B1211:B1212"/>
    <mergeCell ref="C1211:C1212"/>
    <mergeCell ref="E1211:E1212"/>
    <mergeCell ref="F1211:F1212"/>
    <mergeCell ref="G1211:G1212"/>
    <mergeCell ref="H1211:H1212"/>
    <mergeCell ref="I1211:I1212"/>
    <mergeCell ref="J1211:J1212"/>
    <mergeCell ref="I1207:I1208"/>
    <mergeCell ref="J1207:J1208"/>
    <mergeCell ref="K1207:K1208"/>
    <mergeCell ref="B1209:B1210"/>
    <mergeCell ref="C1209:C1210"/>
    <mergeCell ref="E1209:E1210"/>
    <mergeCell ref="F1209:F1210"/>
    <mergeCell ref="G1209:G1210"/>
    <mergeCell ref="H1209:H1210"/>
    <mergeCell ref="I1209:I1210"/>
    <mergeCell ref="B1207:B1208"/>
    <mergeCell ref="C1207:C1208"/>
    <mergeCell ref="E1207:E1208"/>
    <mergeCell ref="F1207:F1208"/>
    <mergeCell ref="G1207:G1208"/>
    <mergeCell ref="H1207:H1208"/>
    <mergeCell ref="K1203:K1204"/>
    <mergeCell ref="B1205:B1206"/>
    <mergeCell ref="C1205:C1206"/>
    <mergeCell ref="E1205:E1206"/>
    <mergeCell ref="F1205:F1206"/>
    <mergeCell ref="G1205:G1206"/>
    <mergeCell ref="H1205:H1206"/>
    <mergeCell ref="I1205:I1206"/>
    <mergeCell ref="J1205:J1206"/>
    <mergeCell ref="K1205:K1206"/>
    <mergeCell ref="J1201:J1202"/>
    <mergeCell ref="K1201:K1202"/>
    <mergeCell ref="B1203:B1204"/>
    <mergeCell ref="C1203:C1204"/>
    <mergeCell ref="E1203:E1204"/>
    <mergeCell ref="F1203:F1204"/>
    <mergeCell ref="G1203:G1204"/>
    <mergeCell ref="H1203:H1204"/>
    <mergeCell ref="I1203:I1204"/>
    <mergeCell ref="J1203:J1204"/>
    <mergeCell ref="I1199:I1200"/>
    <mergeCell ref="J1199:J1200"/>
    <mergeCell ref="K1199:K1200"/>
    <mergeCell ref="B1201:B1202"/>
    <mergeCell ref="C1201:C1202"/>
    <mergeCell ref="E1201:E1202"/>
    <mergeCell ref="F1201:F1202"/>
    <mergeCell ref="G1201:G1202"/>
    <mergeCell ref="H1201:H1202"/>
    <mergeCell ref="I1201:I1202"/>
    <mergeCell ref="B1199:B1200"/>
    <mergeCell ref="C1199:C1200"/>
    <mergeCell ref="E1199:E1200"/>
    <mergeCell ref="F1199:F1200"/>
    <mergeCell ref="G1199:G1200"/>
    <mergeCell ref="H1199:H1200"/>
    <mergeCell ref="K1195:K1196"/>
    <mergeCell ref="B1197:B1198"/>
    <mergeCell ref="C1197:C1198"/>
    <mergeCell ref="E1197:E1198"/>
    <mergeCell ref="F1197:F1198"/>
    <mergeCell ref="G1197:G1198"/>
    <mergeCell ref="H1197:H1198"/>
    <mergeCell ref="I1197:I1198"/>
    <mergeCell ref="J1197:J1198"/>
    <mergeCell ref="K1197:K1198"/>
    <mergeCell ref="J1193:J1194"/>
    <mergeCell ref="K1193:K1194"/>
    <mergeCell ref="B1195:B1196"/>
    <mergeCell ref="C1195:C1196"/>
    <mergeCell ref="E1195:E1196"/>
    <mergeCell ref="F1195:F1196"/>
    <mergeCell ref="G1195:G1196"/>
    <mergeCell ref="H1195:H1196"/>
    <mergeCell ref="I1195:I1196"/>
    <mergeCell ref="J1195:J1196"/>
    <mergeCell ref="I1191:I1192"/>
    <mergeCell ref="J1191:J1192"/>
    <mergeCell ref="K1191:K1192"/>
    <mergeCell ref="B1193:B1194"/>
    <mergeCell ref="C1193:C1194"/>
    <mergeCell ref="E1193:E1194"/>
    <mergeCell ref="F1193:F1194"/>
    <mergeCell ref="G1193:G1194"/>
    <mergeCell ref="H1193:H1194"/>
    <mergeCell ref="I1193:I1194"/>
    <mergeCell ref="B1191:B1192"/>
    <mergeCell ref="C1191:C1192"/>
    <mergeCell ref="E1191:E1192"/>
    <mergeCell ref="F1191:F1192"/>
    <mergeCell ref="G1191:G1192"/>
    <mergeCell ref="H1191:H1192"/>
    <mergeCell ref="K1187:K1188"/>
    <mergeCell ref="B1189:B1190"/>
    <mergeCell ref="C1189:C1190"/>
    <mergeCell ref="E1189:E1190"/>
    <mergeCell ref="F1189:F1190"/>
    <mergeCell ref="G1189:G1190"/>
    <mergeCell ref="H1189:H1190"/>
    <mergeCell ref="I1189:I1190"/>
    <mergeCell ref="J1189:J1190"/>
    <mergeCell ref="K1189:K1190"/>
    <mergeCell ref="J1185:J1186"/>
    <mergeCell ref="K1185:K1186"/>
    <mergeCell ref="B1187:B1188"/>
    <mergeCell ref="C1187:C1188"/>
    <mergeCell ref="E1187:E1188"/>
    <mergeCell ref="F1187:F1188"/>
    <mergeCell ref="G1187:G1188"/>
    <mergeCell ref="H1187:H1188"/>
    <mergeCell ref="I1187:I1188"/>
    <mergeCell ref="J1187:J1188"/>
    <mergeCell ref="I1183:I1184"/>
    <mergeCell ref="J1183:J1184"/>
    <mergeCell ref="K1183:K1184"/>
    <mergeCell ref="B1185:B1186"/>
    <mergeCell ref="C1185:C1186"/>
    <mergeCell ref="E1185:E1186"/>
    <mergeCell ref="F1185:F1186"/>
    <mergeCell ref="G1185:G1186"/>
    <mergeCell ref="H1185:H1186"/>
    <mergeCell ref="I1185:I1186"/>
    <mergeCell ref="B1183:B1184"/>
    <mergeCell ref="C1183:C1184"/>
    <mergeCell ref="E1183:E1184"/>
    <mergeCell ref="F1183:F1184"/>
    <mergeCell ref="G1183:G1184"/>
    <mergeCell ref="H1183:H1184"/>
    <mergeCell ref="K1179:K1180"/>
    <mergeCell ref="B1181:B1182"/>
    <mergeCell ref="C1181:C1182"/>
    <mergeCell ref="E1181:E1182"/>
    <mergeCell ref="F1181:F1182"/>
    <mergeCell ref="G1181:G1182"/>
    <mergeCell ref="H1181:H1182"/>
    <mergeCell ref="I1181:I1182"/>
    <mergeCell ref="J1181:J1182"/>
    <mergeCell ref="K1181:K1182"/>
    <mergeCell ref="J1177:J1178"/>
    <mergeCell ref="K1177:K1178"/>
    <mergeCell ref="B1179:B1180"/>
    <mergeCell ref="C1179:C1180"/>
    <mergeCell ref="E1179:E1180"/>
    <mergeCell ref="F1179:F1180"/>
    <mergeCell ref="G1179:G1180"/>
    <mergeCell ref="H1179:H1180"/>
    <mergeCell ref="I1179:I1180"/>
    <mergeCell ref="J1179:J1180"/>
    <mergeCell ref="I1175:I1176"/>
    <mergeCell ref="J1175:J1176"/>
    <mergeCell ref="K1175:K1176"/>
    <mergeCell ref="B1177:B1178"/>
    <mergeCell ref="C1177:C1178"/>
    <mergeCell ref="E1177:E1178"/>
    <mergeCell ref="F1177:F1178"/>
    <mergeCell ref="G1177:G1178"/>
    <mergeCell ref="H1177:H1178"/>
    <mergeCell ref="I1177:I1178"/>
    <mergeCell ref="B1175:B1176"/>
    <mergeCell ref="C1175:C1176"/>
    <mergeCell ref="E1175:E1176"/>
    <mergeCell ref="F1175:F1176"/>
    <mergeCell ref="G1175:G1176"/>
    <mergeCell ref="H1175:H1176"/>
    <mergeCell ref="K1171:K1172"/>
    <mergeCell ref="B1173:B1174"/>
    <mergeCell ref="C1173:C1174"/>
    <mergeCell ref="E1173:E1174"/>
    <mergeCell ref="F1173:F1174"/>
    <mergeCell ref="G1173:G1174"/>
    <mergeCell ref="H1173:H1174"/>
    <mergeCell ref="I1173:I1174"/>
    <mergeCell ref="J1173:J1174"/>
    <mergeCell ref="K1173:K1174"/>
    <mergeCell ref="J1169:J1170"/>
    <mergeCell ref="K1169:K1170"/>
    <mergeCell ref="B1171:B1172"/>
    <mergeCell ref="C1171:C1172"/>
    <mergeCell ref="E1171:E1172"/>
    <mergeCell ref="F1171:F1172"/>
    <mergeCell ref="G1171:G1172"/>
    <mergeCell ref="H1171:H1172"/>
    <mergeCell ref="I1171:I1172"/>
    <mergeCell ref="J1171:J1172"/>
    <mergeCell ref="I1167:I1168"/>
    <mergeCell ref="J1167:J1168"/>
    <mergeCell ref="K1167:K1168"/>
    <mergeCell ref="B1169:B1170"/>
    <mergeCell ref="C1169:C1170"/>
    <mergeCell ref="E1169:E1170"/>
    <mergeCell ref="F1169:F1170"/>
    <mergeCell ref="G1169:G1170"/>
    <mergeCell ref="H1169:H1170"/>
    <mergeCell ref="I1169:I1170"/>
    <mergeCell ref="B1167:B1168"/>
    <mergeCell ref="C1167:C1168"/>
    <mergeCell ref="E1167:E1168"/>
    <mergeCell ref="F1167:F1168"/>
    <mergeCell ref="G1167:G1168"/>
    <mergeCell ref="H1167:H1168"/>
    <mergeCell ref="K1163:K1164"/>
    <mergeCell ref="B1165:B1166"/>
    <mergeCell ref="C1165:C1166"/>
    <mergeCell ref="E1165:E1166"/>
    <mergeCell ref="F1165:F1166"/>
    <mergeCell ref="G1165:G1166"/>
    <mergeCell ref="H1165:H1166"/>
    <mergeCell ref="I1165:I1166"/>
    <mergeCell ref="J1165:J1166"/>
    <mergeCell ref="K1165:K1166"/>
    <mergeCell ref="J1161:J1162"/>
    <mergeCell ref="K1161:K1162"/>
    <mergeCell ref="B1163:B1164"/>
    <mergeCell ref="C1163:C1164"/>
    <mergeCell ref="E1163:E1164"/>
    <mergeCell ref="F1163:F1164"/>
    <mergeCell ref="G1163:G1164"/>
    <mergeCell ref="H1163:H1164"/>
    <mergeCell ref="I1163:I1164"/>
    <mergeCell ref="J1163:J1164"/>
    <mergeCell ref="I1159:I1160"/>
    <mergeCell ref="J1159:J1160"/>
    <mergeCell ref="K1159:K1160"/>
    <mergeCell ref="B1161:B1162"/>
    <mergeCell ref="C1161:C1162"/>
    <mergeCell ref="E1161:E1162"/>
    <mergeCell ref="F1161:F1162"/>
    <mergeCell ref="G1161:G1162"/>
    <mergeCell ref="H1161:H1162"/>
    <mergeCell ref="I1161:I1162"/>
    <mergeCell ref="B1159:B1160"/>
    <mergeCell ref="C1159:C1160"/>
    <mergeCell ref="E1159:E1160"/>
    <mergeCell ref="F1159:F1160"/>
    <mergeCell ref="G1159:G1160"/>
    <mergeCell ref="H1159:H1160"/>
    <mergeCell ref="K1155:K1156"/>
    <mergeCell ref="B1157:B1158"/>
    <mergeCell ref="C1157:C1158"/>
    <mergeCell ref="E1157:E1158"/>
    <mergeCell ref="F1157:F1158"/>
    <mergeCell ref="G1157:G1158"/>
    <mergeCell ref="H1157:H1158"/>
    <mergeCell ref="I1157:I1158"/>
    <mergeCell ref="J1157:J1158"/>
    <mergeCell ref="K1157:K1158"/>
    <mergeCell ref="J1153:J1154"/>
    <mergeCell ref="K1153:K1154"/>
    <mergeCell ref="B1155:B1156"/>
    <mergeCell ref="C1155:C1156"/>
    <mergeCell ref="E1155:E1156"/>
    <mergeCell ref="F1155:F1156"/>
    <mergeCell ref="G1155:G1156"/>
    <mergeCell ref="H1155:H1156"/>
    <mergeCell ref="I1155:I1156"/>
    <mergeCell ref="J1155:J1156"/>
    <mergeCell ref="I1151:I1152"/>
    <mergeCell ref="J1151:J1152"/>
    <mergeCell ref="K1151:K1152"/>
    <mergeCell ref="B1153:B1154"/>
    <mergeCell ref="C1153:C1154"/>
    <mergeCell ref="E1153:E1154"/>
    <mergeCell ref="F1153:F1154"/>
    <mergeCell ref="G1153:G1154"/>
    <mergeCell ref="H1153:H1154"/>
    <mergeCell ref="I1153:I1154"/>
    <mergeCell ref="B1151:B1152"/>
    <mergeCell ref="C1151:C1152"/>
    <mergeCell ref="E1151:E1152"/>
    <mergeCell ref="F1151:F1152"/>
    <mergeCell ref="G1151:G1152"/>
    <mergeCell ref="H1151:H1152"/>
    <mergeCell ref="K1147:K1148"/>
    <mergeCell ref="B1149:B1150"/>
    <mergeCell ref="C1149:C1150"/>
    <mergeCell ref="E1149:E1150"/>
    <mergeCell ref="F1149:F1150"/>
    <mergeCell ref="G1149:G1150"/>
    <mergeCell ref="H1149:H1150"/>
    <mergeCell ref="I1149:I1150"/>
    <mergeCell ref="J1149:J1150"/>
    <mergeCell ref="K1149:K1150"/>
    <mergeCell ref="J1145:J1146"/>
    <mergeCell ref="K1145:K1146"/>
    <mergeCell ref="B1147:B1148"/>
    <mergeCell ref="C1147:C1148"/>
    <mergeCell ref="E1147:E1148"/>
    <mergeCell ref="F1147:F1148"/>
    <mergeCell ref="G1147:G1148"/>
    <mergeCell ref="H1147:H1148"/>
    <mergeCell ref="I1147:I1148"/>
    <mergeCell ref="J1147:J1148"/>
    <mergeCell ref="I1143:I1144"/>
    <mergeCell ref="J1143:J1144"/>
    <mergeCell ref="K1143:K1144"/>
    <mergeCell ref="B1145:B1146"/>
    <mergeCell ref="C1145:C1146"/>
    <mergeCell ref="E1145:E1146"/>
    <mergeCell ref="F1145:F1146"/>
    <mergeCell ref="G1145:G1146"/>
    <mergeCell ref="H1145:H1146"/>
    <mergeCell ref="I1145:I1146"/>
    <mergeCell ref="B1143:B1144"/>
    <mergeCell ref="C1143:C1144"/>
    <mergeCell ref="E1143:E1144"/>
    <mergeCell ref="F1143:F1144"/>
    <mergeCell ref="G1143:G1144"/>
    <mergeCell ref="H1143:H1144"/>
    <mergeCell ref="K1139:K1140"/>
    <mergeCell ref="B1141:B1142"/>
    <mergeCell ref="C1141:C1142"/>
    <mergeCell ref="E1141:E1142"/>
    <mergeCell ref="F1141:F1142"/>
    <mergeCell ref="G1141:G1142"/>
    <mergeCell ref="H1141:H1142"/>
    <mergeCell ref="I1141:I1142"/>
    <mergeCell ref="J1141:J1142"/>
    <mergeCell ref="K1141:K1142"/>
    <mergeCell ref="J1137:J1138"/>
    <mergeCell ref="K1137:K1138"/>
    <mergeCell ref="B1139:B1140"/>
    <mergeCell ref="C1139:C1140"/>
    <mergeCell ref="E1139:E1140"/>
    <mergeCell ref="F1139:F1140"/>
    <mergeCell ref="G1139:G1140"/>
    <mergeCell ref="H1139:H1140"/>
    <mergeCell ref="I1139:I1140"/>
    <mergeCell ref="J1139:J1140"/>
    <mergeCell ref="I1135:I1136"/>
    <mergeCell ref="J1135:J1136"/>
    <mergeCell ref="K1135:K1136"/>
    <mergeCell ref="B1137:B1138"/>
    <mergeCell ref="C1137:C1138"/>
    <mergeCell ref="E1137:E1138"/>
    <mergeCell ref="F1137:F1138"/>
    <mergeCell ref="G1137:G1138"/>
    <mergeCell ref="H1137:H1138"/>
    <mergeCell ref="I1137:I1138"/>
    <mergeCell ref="B1135:B1136"/>
    <mergeCell ref="C1135:C1136"/>
    <mergeCell ref="E1135:E1136"/>
    <mergeCell ref="F1135:F1136"/>
    <mergeCell ref="G1135:G1136"/>
    <mergeCell ref="H1135:H1136"/>
    <mergeCell ref="K1131:K1132"/>
    <mergeCell ref="B1133:B1134"/>
    <mergeCell ref="C1133:C1134"/>
    <mergeCell ref="E1133:E1134"/>
    <mergeCell ref="F1133:F1134"/>
    <mergeCell ref="G1133:G1134"/>
    <mergeCell ref="H1133:H1134"/>
    <mergeCell ref="I1133:I1134"/>
    <mergeCell ref="J1133:J1134"/>
    <mergeCell ref="K1133:K1134"/>
    <mergeCell ref="J1129:J1130"/>
    <mergeCell ref="K1129:K1130"/>
    <mergeCell ref="B1131:B1132"/>
    <mergeCell ref="C1131:C1132"/>
    <mergeCell ref="E1131:E1132"/>
    <mergeCell ref="F1131:F1132"/>
    <mergeCell ref="G1131:G1132"/>
    <mergeCell ref="H1131:H1132"/>
    <mergeCell ref="I1131:I1132"/>
    <mergeCell ref="J1131:J1132"/>
    <mergeCell ref="I1127:I1128"/>
    <mergeCell ref="J1127:J1128"/>
    <mergeCell ref="K1127:K1128"/>
    <mergeCell ref="B1129:B1130"/>
    <mergeCell ref="C1129:C1130"/>
    <mergeCell ref="E1129:E1130"/>
    <mergeCell ref="F1129:F1130"/>
    <mergeCell ref="G1129:G1130"/>
    <mergeCell ref="H1129:H1130"/>
    <mergeCell ref="I1129:I1130"/>
    <mergeCell ref="B1127:B1128"/>
    <mergeCell ref="C1127:C1128"/>
    <mergeCell ref="E1127:E1128"/>
    <mergeCell ref="F1127:F1128"/>
    <mergeCell ref="G1127:G1128"/>
    <mergeCell ref="H1127:H1128"/>
    <mergeCell ref="K1123:K1124"/>
    <mergeCell ref="B1125:B1126"/>
    <mergeCell ref="C1125:C1126"/>
    <mergeCell ref="E1125:E1126"/>
    <mergeCell ref="F1125:F1126"/>
    <mergeCell ref="G1125:G1126"/>
    <mergeCell ref="H1125:H1126"/>
    <mergeCell ref="I1125:I1126"/>
    <mergeCell ref="J1125:J1126"/>
    <mergeCell ref="K1125:K1126"/>
    <mergeCell ref="J1121:J1122"/>
    <mergeCell ref="K1121:K1122"/>
    <mergeCell ref="B1123:B1124"/>
    <mergeCell ref="C1123:C1124"/>
    <mergeCell ref="E1123:E1124"/>
    <mergeCell ref="F1123:F1124"/>
    <mergeCell ref="G1123:G1124"/>
    <mergeCell ref="H1123:H1124"/>
    <mergeCell ref="I1123:I1124"/>
    <mergeCell ref="J1123:J1124"/>
    <mergeCell ref="I1119:I1120"/>
    <mergeCell ref="J1119:J1120"/>
    <mergeCell ref="K1119:K1120"/>
    <mergeCell ref="B1121:B1122"/>
    <mergeCell ref="C1121:C1122"/>
    <mergeCell ref="E1121:E1122"/>
    <mergeCell ref="F1121:F1122"/>
    <mergeCell ref="G1121:G1122"/>
    <mergeCell ref="H1121:H1122"/>
    <mergeCell ref="I1121:I1122"/>
    <mergeCell ref="B1119:B1120"/>
    <mergeCell ref="C1119:C1120"/>
    <mergeCell ref="E1119:E1120"/>
    <mergeCell ref="F1119:F1120"/>
    <mergeCell ref="G1119:G1120"/>
    <mergeCell ref="H1119:H1120"/>
    <mergeCell ref="K1115:K1116"/>
    <mergeCell ref="B1117:B1118"/>
    <mergeCell ref="C1117:C1118"/>
    <mergeCell ref="E1117:E1118"/>
    <mergeCell ref="F1117:F1118"/>
    <mergeCell ref="G1117:G1118"/>
    <mergeCell ref="H1117:H1118"/>
    <mergeCell ref="I1117:I1118"/>
    <mergeCell ref="J1117:J1118"/>
    <mergeCell ref="K1117:K1118"/>
    <mergeCell ref="J1113:J1114"/>
    <mergeCell ref="K1113:K1114"/>
    <mergeCell ref="B1115:B1116"/>
    <mergeCell ref="C1115:C1116"/>
    <mergeCell ref="E1115:E1116"/>
    <mergeCell ref="F1115:F1116"/>
    <mergeCell ref="G1115:G1116"/>
    <mergeCell ref="H1115:H1116"/>
    <mergeCell ref="I1115:I1116"/>
    <mergeCell ref="J1115:J1116"/>
    <mergeCell ref="I1111:I1112"/>
    <mergeCell ref="J1111:J1112"/>
    <mergeCell ref="K1111:K1112"/>
    <mergeCell ref="B1113:B1114"/>
    <mergeCell ref="C1113:C1114"/>
    <mergeCell ref="E1113:E1114"/>
    <mergeCell ref="F1113:F1114"/>
    <mergeCell ref="G1113:G1114"/>
    <mergeCell ref="H1113:H1114"/>
    <mergeCell ref="I1113:I1114"/>
    <mergeCell ref="B1111:B1112"/>
    <mergeCell ref="C1111:C1112"/>
    <mergeCell ref="E1111:E1112"/>
    <mergeCell ref="F1111:F1112"/>
    <mergeCell ref="G1111:G1112"/>
    <mergeCell ref="H1111:H1112"/>
    <mergeCell ref="K1107:K1108"/>
    <mergeCell ref="B1109:B1110"/>
    <mergeCell ref="C1109:C1110"/>
    <mergeCell ref="E1109:E1110"/>
    <mergeCell ref="F1109:F1110"/>
    <mergeCell ref="G1109:G1110"/>
    <mergeCell ref="H1109:H1110"/>
    <mergeCell ref="I1109:I1110"/>
    <mergeCell ref="J1109:J1110"/>
    <mergeCell ref="K1109:K1110"/>
    <mergeCell ref="J1105:J1106"/>
    <mergeCell ref="K1105:K1106"/>
    <mergeCell ref="B1107:B1108"/>
    <mergeCell ref="C1107:C1108"/>
    <mergeCell ref="E1107:E1108"/>
    <mergeCell ref="F1107:F1108"/>
    <mergeCell ref="G1107:G1108"/>
    <mergeCell ref="H1107:H1108"/>
    <mergeCell ref="I1107:I1108"/>
    <mergeCell ref="J1107:J1108"/>
    <mergeCell ref="I1103:I1104"/>
    <mergeCell ref="J1103:J1104"/>
    <mergeCell ref="K1103:K1104"/>
    <mergeCell ref="B1105:B1106"/>
    <mergeCell ref="C1105:C1106"/>
    <mergeCell ref="E1105:E1106"/>
    <mergeCell ref="F1105:F1106"/>
    <mergeCell ref="G1105:G1106"/>
    <mergeCell ref="H1105:H1106"/>
    <mergeCell ref="I1105:I1106"/>
    <mergeCell ref="B1103:B1104"/>
    <mergeCell ref="C1103:C1104"/>
    <mergeCell ref="E1103:E1104"/>
    <mergeCell ref="F1103:F1104"/>
    <mergeCell ref="G1103:G1104"/>
    <mergeCell ref="H1103:H1104"/>
    <mergeCell ref="K1099:K1100"/>
    <mergeCell ref="B1101:B1102"/>
    <mergeCell ref="C1101:C1102"/>
    <mergeCell ref="E1101:E1102"/>
    <mergeCell ref="F1101:F1102"/>
    <mergeCell ref="G1101:G1102"/>
    <mergeCell ref="H1101:H1102"/>
    <mergeCell ref="I1101:I1102"/>
    <mergeCell ref="J1101:J1102"/>
    <mergeCell ref="K1101:K1102"/>
    <mergeCell ref="J1097:J1098"/>
    <mergeCell ref="K1097:K1098"/>
    <mergeCell ref="B1099:B1100"/>
    <mergeCell ref="C1099:C1100"/>
    <mergeCell ref="E1099:E1100"/>
    <mergeCell ref="F1099:F1100"/>
    <mergeCell ref="G1099:G1100"/>
    <mergeCell ref="H1099:H1100"/>
    <mergeCell ref="I1099:I1100"/>
    <mergeCell ref="J1099:J1100"/>
    <mergeCell ref="I1095:I1096"/>
    <mergeCell ref="J1095:J1096"/>
    <mergeCell ref="K1095:K1096"/>
    <mergeCell ref="B1097:B1098"/>
    <mergeCell ref="C1097:C1098"/>
    <mergeCell ref="E1097:E1098"/>
    <mergeCell ref="F1097:F1098"/>
    <mergeCell ref="G1097:G1098"/>
    <mergeCell ref="H1097:H1098"/>
    <mergeCell ref="I1097:I1098"/>
    <mergeCell ref="B1095:B1096"/>
    <mergeCell ref="C1095:C1096"/>
    <mergeCell ref="E1095:E1096"/>
    <mergeCell ref="F1095:F1096"/>
    <mergeCell ref="G1095:G1096"/>
    <mergeCell ref="H1095:H1096"/>
    <mergeCell ref="K1091:K1092"/>
    <mergeCell ref="B1093:B1094"/>
    <mergeCell ref="C1093:C1094"/>
    <mergeCell ref="E1093:E1094"/>
    <mergeCell ref="F1093:F1094"/>
    <mergeCell ref="G1093:G1094"/>
    <mergeCell ref="H1093:H1094"/>
    <mergeCell ref="I1093:I1094"/>
    <mergeCell ref="J1093:J1094"/>
    <mergeCell ref="K1093:K1094"/>
    <mergeCell ref="J1089:J1090"/>
    <mergeCell ref="K1089:K1090"/>
    <mergeCell ref="B1091:B1092"/>
    <mergeCell ref="C1091:C1092"/>
    <mergeCell ref="E1091:E1092"/>
    <mergeCell ref="F1091:F1092"/>
    <mergeCell ref="G1091:G1092"/>
    <mergeCell ref="H1091:H1092"/>
    <mergeCell ref="I1091:I1092"/>
    <mergeCell ref="J1091:J1092"/>
    <mergeCell ref="I1087:I1088"/>
    <mergeCell ref="J1087:J1088"/>
    <mergeCell ref="K1087:K1088"/>
    <mergeCell ref="B1089:B1090"/>
    <mergeCell ref="C1089:C1090"/>
    <mergeCell ref="E1089:E1090"/>
    <mergeCell ref="F1089:F1090"/>
    <mergeCell ref="G1089:G1090"/>
    <mergeCell ref="H1089:H1090"/>
    <mergeCell ref="I1089:I1090"/>
    <mergeCell ref="B1087:B1088"/>
    <mergeCell ref="C1087:C1088"/>
    <mergeCell ref="E1087:E1088"/>
    <mergeCell ref="F1087:F1088"/>
    <mergeCell ref="G1087:G1088"/>
    <mergeCell ref="H1087:H1088"/>
    <mergeCell ref="K1083:K1084"/>
    <mergeCell ref="B1085:B1086"/>
    <mergeCell ref="C1085:C1086"/>
    <mergeCell ref="E1085:E1086"/>
    <mergeCell ref="F1085:F1086"/>
    <mergeCell ref="G1085:G1086"/>
    <mergeCell ref="H1085:H1086"/>
    <mergeCell ref="I1085:I1086"/>
    <mergeCell ref="J1085:J1086"/>
    <mergeCell ref="K1085:K1086"/>
    <mergeCell ref="J1081:J1082"/>
    <mergeCell ref="K1081:K1082"/>
    <mergeCell ref="B1083:B1084"/>
    <mergeCell ref="C1083:C1084"/>
    <mergeCell ref="E1083:E1084"/>
    <mergeCell ref="F1083:F1084"/>
    <mergeCell ref="G1083:G1084"/>
    <mergeCell ref="H1083:H1084"/>
    <mergeCell ref="I1083:I1084"/>
    <mergeCell ref="J1083:J1084"/>
    <mergeCell ref="I1079:I1080"/>
    <mergeCell ref="J1079:J1080"/>
    <mergeCell ref="K1079:K1080"/>
    <mergeCell ref="B1081:B1082"/>
    <mergeCell ref="C1081:C1082"/>
    <mergeCell ref="E1081:E1082"/>
    <mergeCell ref="F1081:F1082"/>
    <mergeCell ref="G1081:G1082"/>
    <mergeCell ref="H1081:H1082"/>
    <mergeCell ref="I1081:I1082"/>
    <mergeCell ref="B1079:B1080"/>
    <mergeCell ref="C1079:C1080"/>
    <mergeCell ref="E1079:E1080"/>
    <mergeCell ref="F1079:F1080"/>
    <mergeCell ref="G1079:G1080"/>
    <mergeCell ref="H1079:H1080"/>
    <mergeCell ref="K1075:K1076"/>
    <mergeCell ref="B1077:B1078"/>
    <mergeCell ref="C1077:C1078"/>
    <mergeCell ref="E1077:E1078"/>
    <mergeCell ref="F1077:F1078"/>
    <mergeCell ref="G1077:G1078"/>
    <mergeCell ref="H1077:H1078"/>
    <mergeCell ref="I1077:I1078"/>
    <mergeCell ref="J1077:J1078"/>
    <mergeCell ref="K1077:K1078"/>
    <mergeCell ref="J1073:J1074"/>
    <mergeCell ref="K1073:K1074"/>
    <mergeCell ref="B1075:B1076"/>
    <mergeCell ref="C1075:C1076"/>
    <mergeCell ref="E1075:E1076"/>
    <mergeCell ref="F1075:F1076"/>
    <mergeCell ref="G1075:G1076"/>
    <mergeCell ref="H1075:H1076"/>
    <mergeCell ref="I1075:I1076"/>
    <mergeCell ref="J1075:J1076"/>
    <mergeCell ref="I1071:I1072"/>
    <mergeCell ref="J1071:J1072"/>
    <mergeCell ref="K1071:K1072"/>
    <mergeCell ref="B1073:B1074"/>
    <mergeCell ref="C1073:C1074"/>
    <mergeCell ref="E1073:E1074"/>
    <mergeCell ref="F1073:F1074"/>
    <mergeCell ref="G1073:G1074"/>
    <mergeCell ref="H1073:H1074"/>
    <mergeCell ref="I1073:I1074"/>
    <mergeCell ref="B1071:B1072"/>
    <mergeCell ref="C1071:C1072"/>
    <mergeCell ref="E1071:E1072"/>
    <mergeCell ref="F1071:F1072"/>
    <mergeCell ref="G1071:G1072"/>
    <mergeCell ref="H1071:H1072"/>
    <mergeCell ref="K1067:K1068"/>
    <mergeCell ref="B1069:B1070"/>
    <mergeCell ref="C1069:C1070"/>
    <mergeCell ref="E1069:E1070"/>
    <mergeCell ref="F1069:F1070"/>
    <mergeCell ref="G1069:G1070"/>
    <mergeCell ref="H1069:H1070"/>
    <mergeCell ref="I1069:I1070"/>
    <mergeCell ref="J1069:J1070"/>
    <mergeCell ref="K1069:K1070"/>
    <mergeCell ref="J1065:J1066"/>
    <mergeCell ref="K1065:K1066"/>
    <mergeCell ref="B1067:B1068"/>
    <mergeCell ref="C1067:C1068"/>
    <mergeCell ref="E1067:E1068"/>
    <mergeCell ref="F1067:F1068"/>
    <mergeCell ref="G1067:G1068"/>
    <mergeCell ref="H1067:H1068"/>
    <mergeCell ref="I1067:I1068"/>
    <mergeCell ref="J1067:J1068"/>
    <mergeCell ref="I1063:I1064"/>
    <mergeCell ref="J1063:J1064"/>
    <mergeCell ref="K1063:K1064"/>
    <mergeCell ref="B1065:B1066"/>
    <mergeCell ref="C1065:C1066"/>
    <mergeCell ref="E1065:E1066"/>
    <mergeCell ref="F1065:F1066"/>
    <mergeCell ref="G1065:G1066"/>
    <mergeCell ref="H1065:H1066"/>
    <mergeCell ref="I1065:I1066"/>
    <mergeCell ref="B1063:B1064"/>
    <mergeCell ref="C1063:C1064"/>
    <mergeCell ref="E1063:E1064"/>
    <mergeCell ref="F1063:F1064"/>
    <mergeCell ref="G1063:G1064"/>
    <mergeCell ref="H1063:H1064"/>
    <mergeCell ref="K1059:K1060"/>
    <mergeCell ref="B1061:B1062"/>
    <mergeCell ref="C1061:C1062"/>
    <mergeCell ref="E1061:E1062"/>
    <mergeCell ref="F1061:F1062"/>
    <mergeCell ref="G1061:G1062"/>
    <mergeCell ref="H1061:H1062"/>
    <mergeCell ref="I1061:I1062"/>
    <mergeCell ref="J1061:J1062"/>
    <mergeCell ref="K1061:K1062"/>
    <mergeCell ref="J1057:J1058"/>
    <mergeCell ref="K1057:K1058"/>
    <mergeCell ref="B1059:B1060"/>
    <mergeCell ref="C1059:C1060"/>
    <mergeCell ref="E1059:E1060"/>
    <mergeCell ref="F1059:F1060"/>
    <mergeCell ref="G1059:G1060"/>
    <mergeCell ref="H1059:H1060"/>
    <mergeCell ref="I1059:I1060"/>
    <mergeCell ref="J1059:J1060"/>
    <mergeCell ref="I1055:I1056"/>
    <mergeCell ref="J1055:J1056"/>
    <mergeCell ref="K1055:K1056"/>
    <mergeCell ref="B1057:B1058"/>
    <mergeCell ref="C1057:C1058"/>
    <mergeCell ref="E1057:E1058"/>
    <mergeCell ref="F1057:F1058"/>
    <mergeCell ref="G1057:G1058"/>
    <mergeCell ref="H1057:H1058"/>
    <mergeCell ref="I1057:I1058"/>
    <mergeCell ref="B1055:B1056"/>
    <mergeCell ref="C1055:C1056"/>
    <mergeCell ref="E1055:E1056"/>
    <mergeCell ref="F1055:F1056"/>
    <mergeCell ref="G1055:G1056"/>
    <mergeCell ref="H1055:H1056"/>
    <mergeCell ref="K1051:K1052"/>
    <mergeCell ref="B1053:B1054"/>
    <mergeCell ref="C1053:C1054"/>
    <mergeCell ref="E1053:E1054"/>
    <mergeCell ref="F1053:F1054"/>
    <mergeCell ref="G1053:G1054"/>
    <mergeCell ref="H1053:H1054"/>
    <mergeCell ref="I1053:I1054"/>
    <mergeCell ref="J1053:J1054"/>
    <mergeCell ref="K1053:K1054"/>
    <mergeCell ref="J1049:J1050"/>
    <mergeCell ref="K1049:K1050"/>
    <mergeCell ref="B1051:B1052"/>
    <mergeCell ref="C1051:C1052"/>
    <mergeCell ref="E1051:E1052"/>
    <mergeCell ref="F1051:F1052"/>
    <mergeCell ref="G1051:G1052"/>
    <mergeCell ref="H1051:H1052"/>
    <mergeCell ref="I1051:I1052"/>
    <mergeCell ref="J1051:J1052"/>
    <mergeCell ref="I1047:I1048"/>
    <mergeCell ref="J1047:J1048"/>
    <mergeCell ref="K1047:K1048"/>
    <mergeCell ref="B1049:B1050"/>
    <mergeCell ref="C1049:C1050"/>
    <mergeCell ref="E1049:E1050"/>
    <mergeCell ref="F1049:F1050"/>
    <mergeCell ref="G1049:G1050"/>
    <mergeCell ref="H1049:H1050"/>
    <mergeCell ref="I1049:I1050"/>
    <mergeCell ref="B1047:B1048"/>
    <mergeCell ref="C1047:C1048"/>
    <mergeCell ref="E1047:E1048"/>
    <mergeCell ref="F1047:F1048"/>
    <mergeCell ref="G1047:G1048"/>
    <mergeCell ref="H1047:H1048"/>
    <mergeCell ref="K1043:K1044"/>
    <mergeCell ref="B1045:B1046"/>
    <mergeCell ref="C1045:C1046"/>
    <mergeCell ref="E1045:E1046"/>
    <mergeCell ref="F1045:F1046"/>
    <mergeCell ref="G1045:G1046"/>
    <mergeCell ref="H1045:H1046"/>
    <mergeCell ref="I1045:I1046"/>
    <mergeCell ref="J1045:J1046"/>
    <mergeCell ref="K1045:K1046"/>
    <mergeCell ref="J1041:J1042"/>
    <mergeCell ref="K1041:K1042"/>
    <mergeCell ref="B1043:B1044"/>
    <mergeCell ref="C1043:C1044"/>
    <mergeCell ref="E1043:E1044"/>
    <mergeCell ref="F1043:F1044"/>
    <mergeCell ref="G1043:G1044"/>
    <mergeCell ref="H1043:H1044"/>
    <mergeCell ref="I1043:I1044"/>
    <mergeCell ref="J1043:J1044"/>
    <mergeCell ref="I1039:I1040"/>
    <mergeCell ref="J1039:J1040"/>
    <mergeCell ref="K1039:K1040"/>
    <mergeCell ref="B1041:B1042"/>
    <mergeCell ref="C1041:C1042"/>
    <mergeCell ref="E1041:E1042"/>
    <mergeCell ref="F1041:F1042"/>
    <mergeCell ref="G1041:G1042"/>
    <mergeCell ref="H1041:H1042"/>
    <mergeCell ref="I1041:I1042"/>
    <mergeCell ref="B1039:B1040"/>
    <mergeCell ref="C1039:C1040"/>
    <mergeCell ref="E1039:E1040"/>
    <mergeCell ref="F1039:F1040"/>
    <mergeCell ref="G1039:G1040"/>
    <mergeCell ref="H1039:H1040"/>
    <mergeCell ref="K1035:K1036"/>
    <mergeCell ref="B1037:B1038"/>
    <mergeCell ref="C1037:C1038"/>
    <mergeCell ref="E1037:E1038"/>
    <mergeCell ref="F1037:F1038"/>
    <mergeCell ref="G1037:G1038"/>
    <mergeCell ref="H1037:H1038"/>
    <mergeCell ref="I1037:I1038"/>
    <mergeCell ref="J1037:J1038"/>
    <mergeCell ref="K1037:K1038"/>
    <mergeCell ref="J1033:J1034"/>
    <mergeCell ref="K1033:K1034"/>
    <mergeCell ref="B1035:B1036"/>
    <mergeCell ref="C1035:C1036"/>
    <mergeCell ref="E1035:E1036"/>
    <mergeCell ref="F1035:F1036"/>
    <mergeCell ref="G1035:G1036"/>
    <mergeCell ref="H1035:H1036"/>
    <mergeCell ref="I1035:I1036"/>
    <mergeCell ref="J1035:J1036"/>
    <mergeCell ref="I1031:I1032"/>
    <mergeCell ref="J1031:J1032"/>
    <mergeCell ref="K1031:K1032"/>
    <mergeCell ref="B1033:B1034"/>
    <mergeCell ref="C1033:C1034"/>
    <mergeCell ref="E1033:E1034"/>
    <mergeCell ref="F1033:F1034"/>
    <mergeCell ref="G1033:G1034"/>
    <mergeCell ref="H1033:H1034"/>
    <mergeCell ref="I1033:I1034"/>
    <mergeCell ref="B1031:B1032"/>
    <mergeCell ref="C1031:C1032"/>
    <mergeCell ref="E1031:E1032"/>
    <mergeCell ref="F1031:F1032"/>
    <mergeCell ref="G1031:G1032"/>
    <mergeCell ref="H1031:H1032"/>
    <mergeCell ref="K1027:K1028"/>
    <mergeCell ref="B1029:B1030"/>
    <mergeCell ref="C1029:C1030"/>
    <mergeCell ref="E1029:E1030"/>
    <mergeCell ref="F1029:F1030"/>
    <mergeCell ref="G1029:G1030"/>
    <mergeCell ref="H1029:H1030"/>
    <mergeCell ref="I1029:I1030"/>
    <mergeCell ref="J1029:J1030"/>
    <mergeCell ref="K1029:K1030"/>
    <mergeCell ref="J1025:J1026"/>
    <mergeCell ref="K1025:K1026"/>
    <mergeCell ref="B1027:B1028"/>
    <mergeCell ref="C1027:C1028"/>
    <mergeCell ref="E1027:E1028"/>
    <mergeCell ref="F1027:F1028"/>
    <mergeCell ref="G1027:G1028"/>
    <mergeCell ref="H1027:H1028"/>
    <mergeCell ref="I1027:I1028"/>
    <mergeCell ref="J1027:J1028"/>
    <mergeCell ref="I1023:I1024"/>
    <mergeCell ref="J1023:J1024"/>
    <mergeCell ref="K1023:K1024"/>
    <mergeCell ref="B1025:B1026"/>
    <mergeCell ref="C1025:C1026"/>
    <mergeCell ref="E1025:E1026"/>
    <mergeCell ref="F1025:F1026"/>
    <mergeCell ref="G1025:G1026"/>
    <mergeCell ref="H1025:H1026"/>
    <mergeCell ref="I1025:I1026"/>
    <mergeCell ref="B1023:B1024"/>
    <mergeCell ref="C1023:C1024"/>
    <mergeCell ref="E1023:E1024"/>
    <mergeCell ref="F1023:F1024"/>
    <mergeCell ref="G1023:G1024"/>
    <mergeCell ref="H1023:H1024"/>
    <mergeCell ref="K1019:K1020"/>
    <mergeCell ref="B1021:B1022"/>
    <mergeCell ref="C1021:C1022"/>
    <mergeCell ref="E1021:E1022"/>
    <mergeCell ref="F1021:F1022"/>
    <mergeCell ref="G1021:G1022"/>
    <mergeCell ref="H1021:H1022"/>
    <mergeCell ref="I1021:I1022"/>
    <mergeCell ref="J1021:J1022"/>
    <mergeCell ref="K1021:K1022"/>
    <mergeCell ref="J1017:J1018"/>
    <mergeCell ref="K1017:K1018"/>
    <mergeCell ref="B1019:B1020"/>
    <mergeCell ref="C1019:C1020"/>
    <mergeCell ref="E1019:E1020"/>
    <mergeCell ref="F1019:F1020"/>
    <mergeCell ref="G1019:G1020"/>
    <mergeCell ref="H1019:H1020"/>
    <mergeCell ref="I1019:I1020"/>
    <mergeCell ref="J1019:J1020"/>
    <mergeCell ref="I1015:I1016"/>
    <mergeCell ref="J1015:J1016"/>
    <mergeCell ref="K1015:K1016"/>
    <mergeCell ref="B1017:B1018"/>
    <mergeCell ref="C1017:C1018"/>
    <mergeCell ref="E1017:E1018"/>
    <mergeCell ref="F1017:F1018"/>
    <mergeCell ref="G1017:G1018"/>
    <mergeCell ref="H1017:H1018"/>
    <mergeCell ref="I1017:I1018"/>
    <mergeCell ref="B1015:B1016"/>
    <mergeCell ref="C1015:C1016"/>
    <mergeCell ref="E1015:E1016"/>
    <mergeCell ref="F1015:F1016"/>
    <mergeCell ref="G1015:G1016"/>
    <mergeCell ref="H1015:H1016"/>
    <mergeCell ref="K1011:K1012"/>
    <mergeCell ref="B1013:B1014"/>
    <mergeCell ref="C1013:C1014"/>
    <mergeCell ref="E1013:E1014"/>
    <mergeCell ref="F1013:F1014"/>
    <mergeCell ref="G1013:G1014"/>
    <mergeCell ref="H1013:H1014"/>
    <mergeCell ref="I1013:I1014"/>
    <mergeCell ref="J1013:J1014"/>
    <mergeCell ref="K1013:K1014"/>
    <mergeCell ref="J1009:J1010"/>
    <mergeCell ref="K1009:K1010"/>
    <mergeCell ref="B1011:B1012"/>
    <mergeCell ref="C1011:C1012"/>
    <mergeCell ref="E1011:E1012"/>
    <mergeCell ref="F1011:F1012"/>
    <mergeCell ref="G1011:G1012"/>
    <mergeCell ref="H1011:H1012"/>
    <mergeCell ref="I1011:I1012"/>
    <mergeCell ref="J1011:J1012"/>
    <mergeCell ref="I1007:I1008"/>
    <mergeCell ref="J1007:J1008"/>
    <mergeCell ref="K1007:K1008"/>
    <mergeCell ref="B1009:B1010"/>
    <mergeCell ref="C1009:C1010"/>
    <mergeCell ref="E1009:E1010"/>
    <mergeCell ref="F1009:F1010"/>
    <mergeCell ref="G1009:G1010"/>
    <mergeCell ref="H1009:H1010"/>
    <mergeCell ref="I1009:I1010"/>
    <mergeCell ref="B1007:B1008"/>
    <mergeCell ref="C1007:C1008"/>
    <mergeCell ref="E1007:E1008"/>
    <mergeCell ref="F1007:F1008"/>
    <mergeCell ref="G1007:G1008"/>
    <mergeCell ref="H1007:H1008"/>
    <mergeCell ref="K1003:K1004"/>
    <mergeCell ref="B1005:B1006"/>
    <mergeCell ref="C1005:C1006"/>
    <mergeCell ref="E1005:E1006"/>
    <mergeCell ref="F1005:F1006"/>
    <mergeCell ref="G1005:G1006"/>
    <mergeCell ref="H1005:H1006"/>
    <mergeCell ref="I1005:I1006"/>
    <mergeCell ref="J1005:J1006"/>
    <mergeCell ref="K1005:K1006"/>
    <mergeCell ref="J1001:J1002"/>
    <mergeCell ref="K1001:K1002"/>
    <mergeCell ref="B1003:B1004"/>
    <mergeCell ref="C1003:C1004"/>
    <mergeCell ref="E1003:E1004"/>
    <mergeCell ref="F1003:F1004"/>
    <mergeCell ref="G1003:G1004"/>
    <mergeCell ref="H1003:H1004"/>
    <mergeCell ref="I1003:I1004"/>
    <mergeCell ref="J1003:J1004"/>
    <mergeCell ref="I999:I1000"/>
    <mergeCell ref="J999:J1000"/>
    <mergeCell ref="K999:K1000"/>
    <mergeCell ref="B1001:B1002"/>
    <mergeCell ref="C1001:C1002"/>
    <mergeCell ref="E1001:E1002"/>
    <mergeCell ref="F1001:F1002"/>
    <mergeCell ref="G1001:G1002"/>
    <mergeCell ref="H1001:H1002"/>
    <mergeCell ref="I1001:I1002"/>
    <mergeCell ref="B999:B1000"/>
    <mergeCell ref="C999:C1000"/>
    <mergeCell ref="E999:E1000"/>
    <mergeCell ref="F999:F1000"/>
    <mergeCell ref="G999:G1000"/>
    <mergeCell ref="H999:H1000"/>
    <mergeCell ref="K995:K996"/>
    <mergeCell ref="B997:B998"/>
    <mergeCell ref="C997:C998"/>
    <mergeCell ref="E997:E998"/>
    <mergeCell ref="F997:F998"/>
    <mergeCell ref="G997:G998"/>
    <mergeCell ref="H997:H998"/>
    <mergeCell ref="I997:I998"/>
    <mergeCell ref="J997:J998"/>
    <mergeCell ref="K997:K998"/>
    <mergeCell ref="J993:J994"/>
    <mergeCell ref="K993:K994"/>
    <mergeCell ref="B995:B996"/>
    <mergeCell ref="C995:C996"/>
    <mergeCell ref="E995:E996"/>
    <mergeCell ref="F995:F996"/>
    <mergeCell ref="G995:G996"/>
    <mergeCell ref="H995:H996"/>
    <mergeCell ref="I995:I996"/>
    <mergeCell ref="J995:J996"/>
    <mergeCell ref="I991:I992"/>
    <mergeCell ref="J991:J992"/>
    <mergeCell ref="K991:K992"/>
    <mergeCell ref="B993:B994"/>
    <mergeCell ref="C993:C994"/>
    <mergeCell ref="E993:E994"/>
    <mergeCell ref="F993:F994"/>
    <mergeCell ref="G993:G994"/>
    <mergeCell ref="H993:H994"/>
    <mergeCell ref="I993:I994"/>
    <mergeCell ref="B991:B992"/>
    <mergeCell ref="C991:C992"/>
    <mergeCell ref="E991:E992"/>
    <mergeCell ref="F991:F992"/>
    <mergeCell ref="G991:G992"/>
    <mergeCell ref="H991:H992"/>
    <mergeCell ref="K987:K988"/>
    <mergeCell ref="B989:B990"/>
    <mergeCell ref="C989:C990"/>
    <mergeCell ref="E989:E990"/>
    <mergeCell ref="F989:F990"/>
    <mergeCell ref="G989:G990"/>
    <mergeCell ref="H989:H990"/>
    <mergeCell ref="I989:I990"/>
    <mergeCell ref="J989:J990"/>
    <mergeCell ref="K989:K990"/>
    <mergeCell ref="J985:J986"/>
    <mergeCell ref="K985:K986"/>
    <mergeCell ref="B987:B988"/>
    <mergeCell ref="C987:C988"/>
    <mergeCell ref="E987:E988"/>
    <mergeCell ref="F987:F988"/>
    <mergeCell ref="G987:G988"/>
    <mergeCell ref="H987:H988"/>
    <mergeCell ref="I987:I988"/>
    <mergeCell ref="J987:J988"/>
    <mergeCell ref="I983:I984"/>
    <mergeCell ref="J983:J984"/>
    <mergeCell ref="K983:K984"/>
    <mergeCell ref="B985:B986"/>
    <mergeCell ref="C985:C986"/>
    <mergeCell ref="E985:E986"/>
    <mergeCell ref="F985:F986"/>
    <mergeCell ref="G985:G986"/>
    <mergeCell ref="H985:H986"/>
    <mergeCell ref="I985:I986"/>
    <mergeCell ref="B983:B984"/>
    <mergeCell ref="C983:C984"/>
    <mergeCell ref="E983:E984"/>
    <mergeCell ref="F983:F984"/>
    <mergeCell ref="G983:G984"/>
    <mergeCell ref="H983:H984"/>
    <mergeCell ref="K979:K980"/>
    <mergeCell ref="B981:B982"/>
    <mergeCell ref="C981:C982"/>
    <mergeCell ref="E981:E982"/>
    <mergeCell ref="F981:F982"/>
    <mergeCell ref="G981:G982"/>
    <mergeCell ref="H981:H982"/>
    <mergeCell ref="I981:I982"/>
    <mergeCell ref="J981:J982"/>
    <mergeCell ref="K981:K982"/>
    <mergeCell ref="J977:J978"/>
    <mergeCell ref="K977:K978"/>
    <mergeCell ref="B979:B980"/>
    <mergeCell ref="C979:C980"/>
    <mergeCell ref="E979:E980"/>
    <mergeCell ref="F979:F980"/>
    <mergeCell ref="G979:G980"/>
    <mergeCell ref="H979:H980"/>
    <mergeCell ref="I979:I980"/>
    <mergeCell ref="J979:J980"/>
    <mergeCell ref="I975:I976"/>
    <mergeCell ref="J975:J976"/>
    <mergeCell ref="K975:K976"/>
    <mergeCell ref="B977:B978"/>
    <mergeCell ref="C977:C978"/>
    <mergeCell ref="E977:E978"/>
    <mergeCell ref="F977:F978"/>
    <mergeCell ref="G977:G978"/>
    <mergeCell ref="H977:H978"/>
    <mergeCell ref="I977:I978"/>
    <mergeCell ref="B975:B976"/>
    <mergeCell ref="C975:C976"/>
    <mergeCell ref="E975:E976"/>
    <mergeCell ref="F975:F976"/>
    <mergeCell ref="G975:G976"/>
    <mergeCell ref="H975:H976"/>
    <mergeCell ref="K971:K972"/>
    <mergeCell ref="B973:B974"/>
    <mergeCell ref="C973:C974"/>
    <mergeCell ref="E973:E974"/>
    <mergeCell ref="F973:F974"/>
    <mergeCell ref="G973:G974"/>
    <mergeCell ref="H973:H974"/>
    <mergeCell ref="I973:I974"/>
    <mergeCell ref="J973:J974"/>
    <mergeCell ref="K973:K974"/>
    <mergeCell ref="J969:J970"/>
    <mergeCell ref="K969:K970"/>
    <mergeCell ref="B971:B972"/>
    <mergeCell ref="C971:C972"/>
    <mergeCell ref="E971:E972"/>
    <mergeCell ref="F971:F972"/>
    <mergeCell ref="G971:G972"/>
    <mergeCell ref="H971:H972"/>
    <mergeCell ref="I971:I972"/>
    <mergeCell ref="J971:J972"/>
    <mergeCell ref="I967:I968"/>
    <mergeCell ref="J967:J968"/>
    <mergeCell ref="K967:K968"/>
    <mergeCell ref="B969:B970"/>
    <mergeCell ref="C969:C970"/>
    <mergeCell ref="E969:E970"/>
    <mergeCell ref="F969:F970"/>
    <mergeCell ref="G969:G970"/>
    <mergeCell ref="H969:H970"/>
    <mergeCell ref="I969:I970"/>
    <mergeCell ref="B967:B968"/>
    <mergeCell ref="C967:C968"/>
    <mergeCell ref="E967:E968"/>
    <mergeCell ref="F967:F968"/>
    <mergeCell ref="G967:G968"/>
    <mergeCell ref="H967:H968"/>
    <mergeCell ref="K963:K964"/>
    <mergeCell ref="B965:B966"/>
    <mergeCell ref="C965:C966"/>
    <mergeCell ref="E965:E966"/>
    <mergeCell ref="F965:F966"/>
    <mergeCell ref="G965:G966"/>
    <mergeCell ref="H965:H966"/>
    <mergeCell ref="I965:I966"/>
    <mergeCell ref="J965:J966"/>
    <mergeCell ref="K965:K966"/>
    <mergeCell ref="J961:J962"/>
    <mergeCell ref="K961:K962"/>
    <mergeCell ref="B963:B964"/>
    <mergeCell ref="C963:C964"/>
    <mergeCell ref="E963:E964"/>
    <mergeCell ref="F963:F964"/>
    <mergeCell ref="G963:G964"/>
    <mergeCell ref="H963:H964"/>
    <mergeCell ref="I963:I964"/>
    <mergeCell ref="J963:J964"/>
    <mergeCell ref="I959:I960"/>
    <mergeCell ref="J959:J960"/>
    <mergeCell ref="K959:K960"/>
    <mergeCell ref="B961:B962"/>
    <mergeCell ref="C961:C962"/>
    <mergeCell ref="E961:E962"/>
    <mergeCell ref="F961:F962"/>
    <mergeCell ref="G961:G962"/>
    <mergeCell ref="H961:H962"/>
    <mergeCell ref="I961:I962"/>
    <mergeCell ref="B959:B960"/>
    <mergeCell ref="C959:C960"/>
    <mergeCell ref="E959:E960"/>
    <mergeCell ref="F959:F960"/>
    <mergeCell ref="G959:G960"/>
    <mergeCell ref="H959:H960"/>
    <mergeCell ref="K955:K956"/>
    <mergeCell ref="B957:B958"/>
    <mergeCell ref="C957:C958"/>
    <mergeCell ref="E957:E958"/>
    <mergeCell ref="F957:F958"/>
    <mergeCell ref="G957:G958"/>
    <mergeCell ref="H957:H958"/>
    <mergeCell ref="I957:I958"/>
    <mergeCell ref="J957:J958"/>
    <mergeCell ref="K957:K958"/>
    <mergeCell ref="J953:J954"/>
    <mergeCell ref="K953:K954"/>
    <mergeCell ref="B955:B956"/>
    <mergeCell ref="C955:C956"/>
    <mergeCell ref="E955:E956"/>
    <mergeCell ref="F955:F956"/>
    <mergeCell ref="G955:G956"/>
    <mergeCell ref="H955:H956"/>
    <mergeCell ref="I955:I956"/>
    <mergeCell ref="J955:J956"/>
    <mergeCell ref="I951:I952"/>
    <mergeCell ref="J951:J952"/>
    <mergeCell ref="K951:K952"/>
    <mergeCell ref="B953:B954"/>
    <mergeCell ref="C953:C954"/>
    <mergeCell ref="E953:E954"/>
    <mergeCell ref="F953:F954"/>
    <mergeCell ref="G953:G954"/>
    <mergeCell ref="H953:H954"/>
    <mergeCell ref="I953:I954"/>
    <mergeCell ref="B951:B952"/>
    <mergeCell ref="C951:C952"/>
    <mergeCell ref="E951:E952"/>
    <mergeCell ref="F951:F952"/>
    <mergeCell ref="G951:G952"/>
    <mergeCell ref="H951:H952"/>
    <mergeCell ref="K947:K948"/>
    <mergeCell ref="B949:B950"/>
    <mergeCell ref="C949:C950"/>
    <mergeCell ref="E949:E950"/>
    <mergeCell ref="F949:F950"/>
    <mergeCell ref="G949:G950"/>
    <mergeCell ref="H949:H950"/>
    <mergeCell ref="I949:I950"/>
    <mergeCell ref="J949:J950"/>
    <mergeCell ref="K949:K950"/>
    <mergeCell ref="J945:J946"/>
    <mergeCell ref="K945:K946"/>
    <mergeCell ref="B947:B948"/>
    <mergeCell ref="C947:C948"/>
    <mergeCell ref="E947:E948"/>
    <mergeCell ref="F947:F948"/>
    <mergeCell ref="G947:G948"/>
    <mergeCell ref="H947:H948"/>
    <mergeCell ref="I947:I948"/>
    <mergeCell ref="J947:J948"/>
    <mergeCell ref="I943:I944"/>
    <mergeCell ref="J943:J944"/>
    <mergeCell ref="K943:K944"/>
    <mergeCell ref="B945:B946"/>
    <mergeCell ref="C945:C946"/>
    <mergeCell ref="E945:E946"/>
    <mergeCell ref="F945:F946"/>
    <mergeCell ref="G945:G946"/>
    <mergeCell ref="H945:H946"/>
    <mergeCell ref="I945:I946"/>
    <mergeCell ref="B943:B944"/>
    <mergeCell ref="C943:C944"/>
    <mergeCell ref="E943:E944"/>
    <mergeCell ref="F943:F944"/>
    <mergeCell ref="G943:G944"/>
    <mergeCell ref="H943:H944"/>
    <mergeCell ref="K939:K940"/>
    <mergeCell ref="B941:B942"/>
    <mergeCell ref="C941:C942"/>
    <mergeCell ref="E941:E942"/>
    <mergeCell ref="F941:F942"/>
    <mergeCell ref="G941:G942"/>
    <mergeCell ref="H941:H942"/>
    <mergeCell ref="I941:I942"/>
    <mergeCell ref="J941:J942"/>
    <mergeCell ref="K941:K942"/>
    <mergeCell ref="J937:J938"/>
    <mergeCell ref="K937:K938"/>
    <mergeCell ref="B939:B940"/>
    <mergeCell ref="C939:C940"/>
    <mergeCell ref="E939:E940"/>
    <mergeCell ref="F939:F940"/>
    <mergeCell ref="G939:G940"/>
    <mergeCell ref="H939:H940"/>
    <mergeCell ref="I939:I940"/>
    <mergeCell ref="J939:J940"/>
    <mergeCell ref="I935:I936"/>
    <mergeCell ref="J935:J936"/>
    <mergeCell ref="K935:K936"/>
    <mergeCell ref="B937:B938"/>
    <mergeCell ref="C937:C938"/>
    <mergeCell ref="E937:E938"/>
    <mergeCell ref="F937:F938"/>
    <mergeCell ref="G937:G938"/>
    <mergeCell ref="H937:H938"/>
    <mergeCell ref="I937:I938"/>
    <mergeCell ref="B935:B936"/>
    <mergeCell ref="C935:C936"/>
    <mergeCell ref="E935:E936"/>
    <mergeCell ref="F935:F936"/>
    <mergeCell ref="G935:G936"/>
    <mergeCell ref="H935:H936"/>
    <mergeCell ref="K931:K932"/>
    <mergeCell ref="B933:B934"/>
    <mergeCell ref="C933:C934"/>
    <mergeCell ref="E933:E934"/>
    <mergeCell ref="F933:F934"/>
    <mergeCell ref="G933:G934"/>
    <mergeCell ref="H933:H934"/>
    <mergeCell ref="I933:I934"/>
    <mergeCell ref="J933:J934"/>
    <mergeCell ref="K933:K934"/>
    <mergeCell ref="J929:J930"/>
    <mergeCell ref="K929:K930"/>
    <mergeCell ref="B931:B932"/>
    <mergeCell ref="C931:C932"/>
    <mergeCell ref="E931:E932"/>
    <mergeCell ref="F931:F932"/>
    <mergeCell ref="G931:G932"/>
    <mergeCell ref="H931:H932"/>
    <mergeCell ref="I931:I932"/>
    <mergeCell ref="J931:J932"/>
    <mergeCell ref="I927:I928"/>
    <mergeCell ref="J927:J928"/>
    <mergeCell ref="K927:K928"/>
    <mergeCell ref="B929:B930"/>
    <mergeCell ref="C929:C930"/>
    <mergeCell ref="E929:E930"/>
    <mergeCell ref="F929:F930"/>
    <mergeCell ref="G929:G930"/>
    <mergeCell ref="H929:H930"/>
    <mergeCell ref="I929:I930"/>
    <mergeCell ref="B927:B928"/>
    <mergeCell ref="C927:C928"/>
    <mergeCell ref="E927:E928"/>
    <mergeCell ref="F927:F928"/>
    <mergeCell ref="G927:G928"/>
    <mergeCell ref="H927:H928"/>
    <mergeCell ref="K923:K924"/>
    <mergeCell ref="B925:B926"/>
    <mergeCell ref="C925:C926"/>
    <mergeCell ref="E925:E926"/>
    <mergeCell ref="F925:F926"/>
    <mergeCell ref="G925:G926"/>
    <mergeCell ref="H925:H926"/>
    <mergeCell ref="I925:I926"/>
    <mergeCell ref="J925:J926"/>
    <mergeCell ref="K925:K926"/>
    <mergeCell ref="J921:J922"/>
    <mergeCell ref="K921:K922"/>
    <mergeCell ref="B923:B924"/>
    <mergeCell ref="C923:C924"/>
    <mergeCell ref="E923:E924"/>
    <mergeCell ref="F923:F924"/>
    <mergeCell ref="G923:G924"/>
    <mergeCell ref="H923:H924"/>
    <mergeCell ref="I923:I924"/>
    <mergeCell ref="J923:J924"/>
    <mergeCell ref="I919:I920"/>
    <mergeCell ref="J919:J920"/>
    <mergeCell ref="K919:K920"/>
    <mergeCell ref="B921:B922"/>
    <mergeCell ref="C921:C922"/>
    <mergeCell ref="E921:E922"/>
    <mergeCell ref="F921:F922"/>
    <mergeCell ref="G921:G922"/>
    <mergeCell ref="H921:H922"/>
    <mergeCell ref="I921:I922"/>
    <mergeCell ref="B919:B920"/>
    <mergeCell ref="C919:C920"/>
    <mergeCell ref="E919:E920"/>
    <mergeCell ref="F919:F920"/>
    <mergeCell ref="G919:G920"/>
    <mergeCell ref="H919:H920"/>
    <mergeCell ref="K915:K916"/>
    <mergeCell ref="B917:B918"/>
    <mergeCell ref="C917:C918"/>
    <mergeCell ref="E917:E918"/>
    <mergeCell ref="F917:F918"/>
    <mergeCell ref="G917:G918"/>
    <mergeCell ref="H917:H918"/>
    <mergeCell ref="I917:I918"/>
    <mergeCell ref="J917:J918"/>
    <mergeCell ref="K917:K918"/>
    <mergeCell ref="J913:J914"/>
    <mergeCell ref="K913:K914"/>
    <mergeCell ref="B915:B916"/>
    <mergeCell ref="C915:C916"/>
    <mergeCell ref="E915:E916"/>
    <mergeCell ref="F915:F916"/>
    <mergeCell ref="G915:G916"/>
    <mergeCell ref="H915:H916"/>
    <mergeCell ref="I915:I916"/>
    <mergeCell ref="J915:J916"/>
    <mergeCell ref="I911:I912"/>
    <mergeCell ref="J911:J912"/>
    <mergeCell ref="K911:K912"/>
    <mergeCell ref="B913:B914"/>
    <mergeCell ref="C913:C914"/>
    <mergeCell ref="E913:E914"/>
    <mergeCell ref="F913:F914"/>
    <mergeCell ref="G913:G914"/>
    <mergeCell ref="H913:H914"/>
    <mergeCell ref="I913:I914"/>
    <mergeCell ref="B911:B912"/>
    <mergeCell ref="C911:C912"/>
    <mergeCell ref="E911:E912"/>
    <mergeCell ref="F911:F912"/>
    <mergeCell ref="G911:G912"/>
    <mergeCell ref="H911:H912"/>
    <mergeCell ref="K907:K908"/>
    <mergeCell ref="B909:B910"/>
    <mergeCell ref="C909:C910"/>
    <mergeCell ref="E909:E910"/>
    <mergeCell ref="F909:F910"/>
    <mergeCell ref="G909:G910"/>
    <mergeCell ref="H909:H910"/>
    <mergeCell ref="I909:I910"/>
    <mergeCell ref="J909:J910"/>
    <mergeCell ref="K909:K910"/>
    <mergeCell ref="J905:J906"/>
    <mergeCell ref="K905:K906"/>
    <mergeCell ref="B907:B908"/>
    <mergeCell ref="C907:C908"/>
    <mergeCell ref="E907:E908"/>
    <mergeCell ref="F907:F908"/>
    <mergeCell ref="G907:G908"/>
    <mergeCell ref="H907:H908"/>
    <mergeCell ref="I907:I908"/>
    <mergeCell ref="J907:J908"/>
    <mergeCell ref="I903:I904"/>
    <mergeCell ref="J903:J904"/>
    <mergeCell ref="K903:K904"/>
    <mergeCell ref="B905:B906"/>
    <mergeCell ref="C905:C906"/>
    <mergeCell ref="E905:E906"/>
    <mergeCell ref="F905:F906"/>
    <mergeCell ref="G905:G906"/>
    <mergeCell ref="H905:H906"/>
    <mergeCell ref="I905:I906"/>
    <mergeCell ref="B903:B904"/>
    <mergeCell ref="C903:C904"/>
    <mergeCell ref="E903:E904"/>
    <mergeCell ref="F903:F904"/>
    <mergeCell ref="G903:G904"/>
    <mergeCell ref="H903:H904"/>
    <mergeCell ref="K899:K900"/>
    <mergeCell ref="B901:B902"/>
    <mergeCell ref="C901:C902"/>
    <mergeCell ref="E901:E902"/>
    <mergeCell ref="F901:F902"/>
    <mergeCell ref="G901:G902"/>
    <mergeCell ref="H901:H902"/>
    <mergeCell ref="I901:I902"/>
    <mergeCell ref="J901:J902"/>
    <mergeCell ref="K901:K902"/>
    <mergeCell ref="J897:J898"/>
    <mergeCell ref="K897:K898"/>
    <mergeCell ref="B899:B900"/>
    <mergeCell ref="C899:C900"/>
    <mergeCell ref="E899:E900"/>
    <mergeCell ref="F899:F900"/>
    <mergeCell ref="G899:G900"/>
    <mergeCell ref="H899:H900"/>
    <mergeCell ref="I899:I900"/>
    <mergeCell ref="J899:J900"/>
    <mergeCell ref="I895:I896"/>
    <mergeCell ref="J895:J896"/>
    <mergeCell ref="K895:K896"/>
    <mergeCell ref="B897:B898"/>
    <mergeCell ref="C897:C898"/>
    <mergeCell ref="E897:E898"/>
    <mergeCell ref="F897:F898"/>
    <mergeCell ref="G897:G898"/>
    <mergeCell ref="H897:H898"/>
    <mergeCell ref="I897:I898"/>
    <mergeCell ref="B895:B896"/>
    <mergeCell ref="C895:C896"/>
    <mergeCell ref="E895:E896"/>
    <mergeCell ref="F895:F896"/>
    <mergeCell ref="G895:G896"/>
    <mergeCell ref="H895:H896"/>
    <mergeCell ref="K891:K892"/>
    <mergeCell ref="B893:B894"/>
    <mergeCell ref="C893:C894"/>
    <mergeCell ref="E893:E894"/>
    <mergeCell ref="F893:F894"/>
    <mergeCell ref="G893:G894"/>
    <mergeCell ref="H893:H894"/>
    <mergeCell ref="I893:I894"/>
    <mergeCell ref="J893:J894"/>
    <mergeCell ref="K893:K894"/>
    <mergeCell ref="J889:J890"/>
    <mergeCell ref="K889:K890"/>
    <mergeCell ref="B891:B892"/>
    <mergeCell ref="C891:C892"/>
    <mergeCell ref="E891:E892"/>
    <mergeCell ref="F891:F892"/>
    <mergeCell ref="G891:G892"/>
    <mergeCell ref="H891:H892"/>
    <mergeCell ref="I891:I892"/>
    <mergeCell ref="J891:J892"/>
    <mergeCell ref="I887:I888"/>
    <mergeCell ref="J887:J888"/>
    <mergeCell ref="K887:K888"/>
    <mergeCell ref="B889:B890"/>
    <mergeCell ref="C889:C890"/>
    <mergeCell ref="E889:E890"/>
    <mergeCell ref="F889:F890"/>
    <mergeCell ref="G889:G890"/>
    <mergeCell ref="H889:H890"/>
    <mergeCell ref="I889:I890"/>
    <mergeCell ref="B887:B888"/>
    <mergeCell ref="C887:C888"/>
    <mergeCell ref="E887:E888"/>
    <mergeCell ref="F887:F888"/>
    <mergeCell ref="G887:G888"/>
    <mergeCell ref="H887:H888"/>
    <mergeCell ref="K883:K884"/>
    <mergeCell ref="B885:B886"/>
    <mergeCell ref="C885:C886"/>
    <mergeCell ref="E885:E886"/>
    <mergeCell ref="F885:F886"/>
    <mergeCell ref="G885:G886"/>
    <mergeCell ref="H885:H886"/>
    <mergeCell ref="I885:I886"/>
    <mergeCell ref="J885:J886"/>
    <mergeCell ref="K885:K886"/>
    <mergeCell ref="J881:J882"/>
    <mergeCell ref="K881:K882"/>
    <mergeCell ref="B883:B884"/>
    <mergeCell ref="C883:C884"/>
    <mergeCell ref="E883:E884"/>
    <mergeCell ref="F883:F884"/>
    <mergeCell ref="G883:G884"/>
    <mergeCell ref="H883:H884"/>
    <mergeCell ref="I883:I884"/>
    <mergeCell ref="J883:J884"/>
    <mergeCell ref="I879:I880"/>
    <mergeCell ref="J879:J880"/>
    <mergeCell ref="K879:K880"/>
    <mergeCell ref="B881:B882"/>
    <mergeCell ref="C881:C882"/>
    <mergeCell ref="E881:E882"/>
    <mergeCell ref="F881:F882"/>
    <mergeCell ref="G881:G882"/>
    <mergeCell ref="H881:H882"/>
    <mergeCell ref="I881:I882"/>
    <mergeCell ref="B879:B880"/>
    <mergeCell ref="C879:C880"/>
    <mergeCell ref="E879:E880"/>
    <mergeCell ref="F879:F880"/>
    <mergeCell ref="G879:G880"/>
    <mergeCell ref="H879:H880"/>
    <mergeCell ref="K875:K876"/>
    <mergeCell ref="B877:B878"/>
    <mergeCell ref="C877:C878"/>
    <mergeCell ref="E877:E878"/>
    <mergeCell ref="F877:F878"/>
    <mergeCell ref="G877:G878"/>
    <mergeCell ref="H877:H878"/>
    <mergeCell ref="I877:I878"/>
    <mergeCell ref="J877:J878"/>
    <mergeCell ref="K877:K878"/>
    <mergeCell ref="J873:J874"/>
    <mergeCell ref="K873:K874"/>
    <mergeCell ref="B875:B876"/>
    <mergeCell ref="C875:C876"/>
    <mergeCell ref="E875:E876"/>
    <mergeCell ref="F875:F876"/>
    <mergeCell ref="G875:G876"/>
    <mergeCell ref="H875:H876"/>
    <mergeCell ref="I875:I876"/>
    <mergeCell ref="J875:J876"/>
    <mergeCell ref="I871:I872"/>
    <mergeCell ref="J871:J872"/>
    <mergeCell ref="K871:K872"/>
    <mergeCell ref="B873:B874"/>
    <mergeCell ref="C873:C874"/>
    <mergeCell ref="E873:E874"/>
    <mergeCell ref="F873:F874"/>
    <mergeCell ref="G873:G874"/>
    <mergeCell ref="H873:H874"/>
    <mergeCell ref="I873:I874"/>
    <mergeCell ref="B871:B872"/>
    <mergeCell ref="C871:C872"/>
    <mergeCell ref="E871:E872"/>
    <mergeCell ref="F871:F872"/>
    <mergeCell ref="G871:G872"/>
    <mergeCell ref="H871:H872"/>
    <mergeCell ref="K867:K868"/>
    <mergeCell ref="B869:B870"/>
    <mergeCell ref="C869:C870"/>
    <mergeCell ref="E869:E870"/>
    <mergeCell ref="F869:F870"/>
    <mergeCell ref="G869:G870"/>
    <mergeCell ref="H869:H870"/>
    <mergeCell ref="I869:I870"/>
    <mergeCell ref="J869:J870"/>
    <mergeCell ref="K869:K870"/>
    <mergeCell ref="J865:J866"/>
    <mergeCell ref="K865:K866"/>
    <mergeCell ref="B867:B868"/>
    <mergeCell ref="C867:C868"/>
    <mergeCell ref="E867:E868"/>
    <mergeCell ref="F867:F868"/>
    <mergeCell ref="G867:G868"/>
    <mergeCell ref="H867:H868"/>
    <mergeCell ref="I867:I868"/>
    <mergeCell ref="J867:J868"/>
    <mergeCell ref="I863:I864"/>
    <mergeCell ref="J863:J864"/>
    <mergeCell ref="K863:K864"/>
    <mergeCell ref="B865:B866"/>
    <mergeCell ref="C865:C866"/>
    <mergeCell ref="E865:E866"/>
    <mergeCell ref="F865:F866"/>
    <mergeCell ref="G865:G866"/>
    <mergeCell ref="H865:H866"/>
    <mergeCell ref="I865:I866"/>
    <mergeCell ref="B863:B864"/>
    <mergeCell ref="C863:C864"/>
    <mergeCell ref="E863:E864"/>
    <mergeCell ref="F863:F864"/>
    <mergeCell ref="G863:G864"/>
    <mergeCell ref="H863:H864"/>
    <mergeCell ref="K859:K860"/>
    <mergeCell ref="B861:B862"/>
    <mergeCell ref="C861:C862"/>
    <mergeCell ref="E861:E862"/>
    <mergeCell ref="F861:F862"/>
    <mergeCell ref="G861:G862"/>
    <mergeCell ref="H861:H862"/>
    <mergeCell ref="I861:I862"/>
    <mergeCell ref="J861:J862"/>
    <mergeCell ref="K861:K862"/>
    <mergeCell ref="J857:J858"/>
    <mergeCell ref="K857:K858"/>
    <mergeCell ref="B859:B860"/>
    <mergeCell ref="C859:C860"/>
    <mergeCell ref="E859:E860"/>
    <mergeCell ref="F859:F860"/>
    <mergeCell ref="G859:G860"/>
    <mergeCell ref="H859:H860"/>
    <mergeCell ref="I859:I860"/>
    <mergeCell ref="J859:J860"/>
    <mergeCell ref="I855:I856"/>
    <mergeCell ref="J855:J856"/>
    <mergeCell ref="K855:K856"/>
    <mergeCell ref="B857:B858"/>
    <mergeCell ref="C857:C858"/>
    <mergeCell ref="E857:E858"/>
    <mergeCell ref="F857:F858"/>
    <mergeCell ref="G857:G858"/>
    <mergeCell ref="H857:H858"/>
    <mergeCell ref="I857:I858"/>
    <mergeCell ref="B855:B856"/>
    <mergeCell ref="C855:C856"/>
    <mergeCell ref="E855:E856"/>
    <mergeCell ref="F855:F856"/>
    <mergeCell ref="G855:G856"/>
    <mergeCell ref="H855:H856"/>
    <mergeCell ref="K851:K852"/>
    <mergeCell ref="B853:B854"/>
    <mergeCell ref="C853:C854"/>
    <mergeCell ref="E853:E854"/>
    <mergeCell ref="F853:F854"/>
    <mergeCell ref="G853:G854"/>
    <mergeCell ref="H853:H854"/>
    <mergeCell ref="I853:I854"/>
    <mergeCell ref="J853:J854"/>
    <mergeCell ref="K853:K854"/>
    <mergeCell ref="J849:J850"/>
    <mergeCell ref="K849:K850"/>
    <mergeCell ref="B851:B852"/>
    <mergeCell ref="C851:C852"/>
    <mergeCell ref="E851:E852"/>
    <mergeCell ref="F851:F852"/>
    <mergeCell ref="G851:G852"/>
    <mergeCell ref="H851:H852"/>
    <mergeCell ref="I851:I852"/>
    <mergeCell ref="J851:J852"/>
    <mergeCell ref="I847:I848"/>
    <mergeCell ref="J847:J848"/>
    <mergeCell ref="K847:K848"/>
    <mergeCell ref="B849:B850"/>
    <mergeCell ref="C849:C850"/>
    <mergeCell ref="E849:E850"/>
    <mergeCell ref="F849:F850"/>
    <mergeCell ref="G849:G850"/>
    <mergeCell ref="H849:H850"/>
    <mergeCell ref="I849:I850"/>
    <mergeCell ref="B847:B848"/>
    <mergeCell ref="C847:C848"/>
    <mergeCell ref="E847:E848"/>
    <mergeCell ref="F847:F848"/>
    <mergeCell ref="G847:G848"/>
    <mergeCell ref="H847:H848"/>
    <mergeCell ref="K843:K844"/>
    <mergeCell ref="B845:B846"/>
    <mergeCell ref="C845:C846"/>
    <mergeCell ref="E845:E846"/>
    <mergeCell ref="F845:F846"/>
    <mergeCell ref="G845:G846"/>
    <mergeCell ref="H845:H846"/>
    <mergeCell ref="I845:I846"/>
    <mergeCell ref="J845:J846"/>
    <mergeCell ref="K845:K846"/>
    <mergeCell ref="J841:J842"/>
    <mergeCell ref="K841:K842"/>
    <mergeCell ref="B843:B844"/>
    <mergeCell ref="C843:C844"/>
    <mergeCell ref="E843:E844"/>
    <mergeCell ref="F843:F844"/>
    <mergeCell ref="G843:G844"/>
    <mergeCell ref="H843:H844"/>
    <mergeCell ref="I843:I844"/>
    <mergeCell ref="J843:J844"/>
    <mergeCell ref="I839:I840"/>
    <mergeCell ref="J839:J840"/>
    <mergeCell ref="K839:K840"/>
    <mergeCell ref="B841:B842"/>
    <mergeCell ref="C841:C842"/>
    <mergeCell ref="E841:E842"/>
    <mergeCell ref="F841:F842"/>
    <mergeCell ref="G841:G842"/>
    <mergeCell ref="H841:H842"/>
    <mergeCell ref="I841:I842"/>
    <mergeCell ref="B839:B840"/>
    <mergeCell ref="C839:C840"/>
    <mergeCell ref="E839:E840"/>
    <mergeCell ref="F839:F840"/>
    <mergeCell ref="G839:G840"/>
    <mergeCell ref="H839:H840"/>
    <mergeCell ref="K835:K836"/>
    <mergeCell ref="B837:B838"/>
    <mergeCell ref="C837:C838"/>
    <mergeCell ref="E837:E838"/>
    <mergeCell ref="F837:F838"/>
    <mergeCell ref="G837:G838"/>
    <mergeCell ref="H837:H838"/>
    <mergeCell ref="I837:I838"/>
    <mergeCell ref="J837:J838"/>
    <mergeCell ref="K837:K838"/>
    <mergeCell ref="J833:J834"/>
    <mergeCell ref="K833:K834"/>
    <mergeCell ref="B835:B836"/>
    <mergeCell ref="C835:C836"/>
    <mergeCell ref="E835:E836"/>
    <mergeCell ref="F835:F836"/>
    <mergeCell ref="G835:G836"/>
    <mergeCell ref="H835:H836"/>
    <mergeCell ref="I835:I836"/>
    <mergeCell ref="J835:J836"/>
    <mergeCell ref="I831:I832"/>
    <mergeCell ref="J831:J832"/>
    <mergeCell ref="K831:K832"/>
    <mergeCell ref="B833:B834"/>
    <mergeCell ref="C833:C834"/>
    <mergeCell ref="E833:E834"/>
    <mergeCell ref="F833:F834"/>
    <mergeCell ref="G833:G834"/>
    <mergeCell ref="H833:H834"/>
    <mergeCell ref="I833:I834"/>
    <mergeCell ref="B831:B832"/>
    <mergeCell ref="C831:C832"/>
    <mergeCell ref="E831:E832"/>
    <mergeCell ref="F831:F832"/>
    <mergeCell ref="G831:G832"/>
    <mergeCell ref="H831:H832"/>
    <mergeCell ref="K827:K828"/>
    <mergeCell ref="B829:B830"/>
    <mergeCell ref="C829:C830"/>
    <mergeCell ref="E829:E830"/>
    <mergeCell ref="F829:F830"/>
    <mergeCell ref="G829:G830"/>
    <mergeCell ref="H829:H830"/>
    <mergeCell ref="I829:I830"/>
    <mergeCell ref="J829:J830"/>
    <mergeCell ref="K829:K830"/>
    <mergeCell ref="J825:J826"/>
    <mergeCell ref="K825:K826"/>
    <mergeCell ref="B827:B828"/>
    <mergeCell ref="C827:C828"/>
    <mergeCell ref="E827:E828"/>
    <mergeCell ref="F827:F828"/>
    <mergeCell ref="G827:G828"/>
    <mergeCell ref="H827:H828"/>
    <mergeCell ref="I827:I828"/>
    <mergeCell ref="J827:J828"/>
    <mergeCell ref="I823:I824"/>
    <mergeCell ref="J823:J824"/>
    <mergeCell ref="K823:K824"/>
    <mergeCell ref="B825:B826"/>
    <mergeCell ref="C825:C826"/>
    <mergeCell ref="E825:E826"/>
    <mergeCell ref="F825:F826"/>
    <mergeCell ref="G825:G826"/>
    <mergeCell ref="H825:H826"/>
    <mergeCell ref="I825:I826"/>
    <mergeCell ref="B823:B824"/>
    <mergeCell ref="C823:C824"/>
    <mergeCell ref="E823:E824"/>
    <mergeCell ref="F823:F824"/>
    <mergeCell ref="G823:G824"/>
    <mergeCell ref="H823:H824"/>
    <mergeCell ref="K819:K820"/>
    <mergeCell ref="B821:B822"/>
    <mergeCell ref="C821:C822"/>
    <mergeCell ref="E821:E822"/>
    <mergeCell ref="F821:F822"/>
    <mergeCell ref="G821:G822"/>
    <mergeCell ref="H821:H822"/>
    <mergeCell ref="I821:I822"/>
    <mergeCell ref="J821:J822"/>
    <mergeCell ref="K821:K822"/>
    <mergeCell ref="J817:J818"/>
    <mergeCell ref="K817:K818"/>
    <mergeCell ref="B819:B820"/>
    <mergeCell ref="C819:C820"/>
    <mergeCell ref="E819:E820"/>
    <mergeCell ref="F819:F820"/>
    <mergeCell ref="G819:G820"/>
    <mergeCell ref="H819:H820"/>
    <mergeCell ref="I819:I820"/>
    <mergeCell ref="J819:J820"/>
    <mergeCell ref="I815:I816"/>
    <mergeCell ref="J815:J816"/>
    <mergeCell ref="K815:K816"/>
    <mergeCell ref="B817:B818"/>
    <mergeCell ref="C817:C818"/>
    <mergeCell ref="E817:E818"/>
    <mergeCell ref="F817:F818"/>
    <mergeCell ref="G817:G818"/>
    <mergeCell ref="H817:H818"/>
    <mergeCell ref="I817:I818"/>
    <mergeCell ref="B815:B816"/>
    <mergeCell ref="C815:C816"/>
    <mergeCell ref="E815:E816"/>
    <mergeCell ref="F815:F816"/>
    <mergeCell ref="G815:G816"/>
    <mergeCell ref="H815:H816"/>
    <mergeCell ref="K811:K812"/>
    <mergeCell ref="B813:B814"/>
    <mergeCell ref="C813:C814"/>
    <mergeCell ref="E813:E814"/>
    <mergeCell ref="F813:F814"/>
    <mergeCell ref="G813:G814"/>
    <mergeCell ref="H813:H814"/>
    <mergeCell ref="I813:I814"/>
    <mergeCell ref="J813:J814"/>
    <mergeCell ref="K813:K814"/>
    <mergeCell ref="J809:J810"/>
    <mergeCell ref="K809:K810"/>
    <mergeCell ref="B811:B812"/>
    <mergeCell ref="C811:C812"/>
    <mergeCell ref="E811:E812"/>
    <mergeCell ref="F811:F812"/>
    <mergeCell ref="G811:G812"/>
    <mergeCell ref="H811:H812"/>
    <mergeCell ref="I811:I812"/>
    <mergeCell ref="J811:J812"/>
    <mergeCell ref="I807:I808"/>
    <mergeCell ref="J807:J808"/>
    <mergeCell ref="K807:K808"/>
    <mergeCell ref="B809:B810"/>
    <mergeCell ref="C809:C810"/>
    <mergeCell ref="E809:E810"/>
    <mergeCell ref="F809:F810"/>
    <mergeCell ref="G809:G810"/>
    <mergeCell ref="H809:H810"/>
    <mergeCell ref="I809:I810"/>
    <mergeCell ref="B807:B808"/>
    <mergeCell ref="C807:C808"/>
    <mergeCell ref="E807:E808"/>
    <mergeCell ref="F807:F808"/>
    <mergeCell ref="G807:G808"/>
    <mergeCell ref="H807:H808"/>
    <mergeCell ref="K803:K804"/>
    <mergeCell ref="B805:B806"/>
    <mergeCell ref="C805:C806"/>
    <mergeCell ref="E805:E806"/>
    <mergeCell ref="F805:F806"/>
    <mergeCell ref="G805:G806"/>
    <mergeCell ref="H805:H806"/>
    <mergeCell ref="I805:I806"/>
    <mergeCell ref="J805:J806"/>
    <mergeCell ref="K805:K806"/>
    <mergeCell ref="J801:J802"/>
    <mergeCell ref="K801:K802"/>
    <mergeCell ref="B803:B804"/>
    <mergeCell ref="C803:C804"/>
    <mergeCell ref="E803:E804"/>
    <mergeCell ref="F803:F804"/>
    <mergeCell ref="G803:G804"/>
    <mergeCell ref="H803:H804"/>
    <mergeCell ref="I803:I804"/>
    <mergeCell ref="J803:J804"/>
    <mergeCell ref="I799:I800"/>
    <mergeCell ref="J799:J800"/>
    <mergeCell ref="K799:K800"/>
    <mergeCell ref="B801:B802"/>
    <mergeCell ref="C801:C802"/>
    <mergeCell ref="E801:E802"/>
    <mergeCell ref="F801:F802"/>
    <mergeCell ref="G801:G802"/>
    <mergeCell ref="H801:H802"/>
    <mergeCell ref="I801:I802"/>
    <mergeCell ref="B799:B800"/>
    <mergeCell ref="C799:C800"/>
    <mergeCell ref="E799:E800"/>
    <mergeCell ref="F799:F800"/>
    <mergeCell ref="G799:G800"/>
    <mergeCell ref="H799:H800"/>
    <mergeCell ref="K795:K796"/>
    <mergeCell ref="B797:B798"/>
    <mergeCell ref="C797:C798"/>
    <mergeCell ref="E797:E798"/>
    <mergeCell ref="F797:F798"/>
    <mergeCell ref="G797:G798"/>
    <mergeCell ref="H797:H798"/>
    <mergeCell ref="I797:I798"/>
    <mergeCell ref="J797:J798"/>
    <mergeCell ref="K797:K798"/>
    <mergeCell ref="J793:J794"/>
    <mergeCell ref="K793:K794"/>
    <mergeCell ref="B795:B796"/>
    <mergeCell ref="C795:C796"/>
    <mergeCell ref="E795:E796"/>
    <mergeCell ref="F795:F796"/>
    <mergeCell ref="G795:G796"/>
    <mergeCell ref="H795:H796"/>
    <mergeCell ref="I795:I796"/>
    <mergeCell ref="J795:J796"/>
    <mergeCell ref="I791:I792"/>
    <mergeCell ref="J791:J792"/>
    <mergeCell ref="K791:K792"/>
    <mergeCell ref="B793:B794"/>
    <mergeCell ref="C793:C794"/>
    <mergeCell ref="E793:E794"/>
    <mergeCell ref="F793:F794"/>
    <mergeCell ref="G793:G794"/>
    <mergeCell ref="H793:H794"/>
    <mergeCell ref="I793:I794"/>
    <mergeCell ref="B791:B792"/>
    <mergeCell ref="C791:C792"/>
    <mergeCell ref="E791:E792"/>
    <mergeCell ref="F791:F792"/>
    <mergeCell ref="G791:G792"/>
    <mergeCell ref="H791:H792"/>
    <mergeCell ref="K787:K788"/>
    <mergeCell ref="B789:B790"/>
    <mergeCell ref="C789:C790"/>
    <mergeCell ref="E789:E790"/>
    <mergeCell ref="F789:F790"/>
    <mergeCell ref="G789:G790"/>
    <mergeCell ref="H789:H790"/>
    <mergeCell ref="I789:I790"/>
    <mergeCell ref="J789:J790"/>
    <mergeCell ref="K789:K790"/>
    <mergeCell ref="J785:J786"/>
    <mergeCell ref="K785:K786"/>
    <mergeCell ref="B787:B788"/>
    <mergeCell ref="C787:C788"/>
    <mergeCell ref="E787:E788"/>
    <mergeCell ref="F787:F788"/>
    <mergeCell ref="G787:G788"/>
    <mergeCell ref="H787:H788"/>
    <mergeCell ref="I787:I788"/>
    <mergeCell ref="J787:J788"/>
    <mergeCell ref="I783:I784"/>
    <mergeCell ref="J783:J784"/>
    <mergeCell ref="K783:K784"/>
    <mergeCell ref="B785:B786"/>
    <mergeCell ref="C785:C786"/>
    <mergeCell ref="E785:E786"/>
    <mergeCell ref="F785:F786"/>
    <mergeCell ref="G785:G786"/>
    <mergeCell ref="H785:H786"/>
    <mergeCell ref="I785:I786"/>
    <mergeCell ref="B783:B784"/>
    <mergeCell ref="C783:C784"/>
    <mergeCell ref="E783:E784"/>
    <mergeCell ref="F783:F784"/>
    <mergeCell ref="G783:G784"/>
    <mergeCell ref="H783:H784"/>
    <mergeCell ref="K779:K780"/>
    <mergeCell ref="B781:B782"/>
    <mergeCell ref="C781:C782"/>
    <mergeCell ref="E781:E782"/>
    <mergeCell ref="F781:F782"/>
    <mergeCell ref="G781:G782"/>
    <mergeCell ref="H781:H782"/>
    <mergeCell ref="I781:I782"/>
    <mergeCell ref="J781:J782"/>
    <mergeCell ref="K781:K782"/>
    <mergeCell ref="J777:J778"/>
    <mergeCell ref="K777:K778"/>
    <mergeCell ref="B779:B780"/>
    <mergeCell ref="C779:C780"/>
    <mergeCell ref="E779:E780"/>
    <mergeCell ref="F779:F780"/>
    <mergeCell ref="G779:G780"/>
    <mergeCell ref="H779:H780"/>
    <mergeCell ref="I779:I780"/>
    <mergeCell ref="J779:J780"/>
    <mergeCell ref="I775:I776"/>
    <mergeCell ref="J775:J776"/>
    <mergeCell ref="K775:K776"/>
    <mergeCell ref="B777:B778"/>
    <mergeCell ref="C777:C778"/>
    <mergeCell ref="E777:E778"/>
    <mergeCell ref="F777:F778"/>
    <mergeCell ref="G777:G778"/>
    <mergeCell ref="H777:H778"/>
    <mergeCell ref="I777:I778"/>
    <mergeCell ref="B775:B776"/>
    <mergeCell ref="C775:C776"/>
    <mergeCell ref="E775:E776"/>
    <mergeCell ref="F775:F776"/>
    <mergeCell ref="G775:G776"/>
    <mergeCell ref="H775:H776"/>
    <mergeCell ref="K771:K772"/>
    <mergeCell ref="B773:B774"/>
    <mergeCell ref="C773:C774"/>
    <mergeCell ref="E773:E774"/>
    <mergeCell ref="F773:F774"/>
    <mergeCell ref="G773:G774"/>
    <mergeCell ref="H773:H774"/>
    <mergeCell ref="I773:I774"/>
    <mergeCell ref="J773:J774"/>
    <mergeCell ref="K773:K774"/>
    <mergeCell ref="J769:J770"/>
    <mergeCell ref="K769:K770"/>
    <mergeCell ref="B771:B772"/>
    <mergeCell ref="C771:C772"/>
    <mergeCell ref="E771:E772"/>
    <mergeCell ref="F771:F772"/>
    <mergeCell ref="G771:G772"/>
    <mergeCell ref="H771:H772"/>
    <mergeCell ref="I771:I772"/>
    <mergeCell ref="J771:J772"/>
    <mergeCell ref="I767:I768"/>
    <mergeCell ref="J767:J768"/>
    <mergeCell ref="K767:K768"/>
    <mergeCell ref="B769:B770"/>
    <mergeCell ref="C769:C770"/>
    <mergeCell ref="E769:E770"/>
    <mergeCell ref="F769:F770"/>
    <mergeCell ref="G769:G770"/>
    <mergeCell ref="H769:H770"/>
    <mergeCell ref="I769:I770"/>
    <mergeCell ref="B767:B768"/>
    <mergeCell ref="C767:C768"/>
    <mergeCell ref="E767:E768"/>
    <mergeCell ref="F767:F768"/>
    <mergeCell ref="G767:G768"/>
    <mergeCell ref="H767:H768"/>
    <mergeCell ref="K763:K764"/>
    <mergeCell ref="B765:B766"/>
    <mergeCell ref="C765:C766"/>
    <mergeCell ref="E765:E766"/>
    <mergeCell ref="F765:F766"/>
    <mergeCell ref="G765:G766"/>
    <mergeCell ref="H765:H766"/>
    <mergeCell ref="I765:I766"/>
    <mergeCell ref="J765:J766"/>
    <mergeCell ref="K765:K766"/>
    <mergeCell ref="J761:J762"/>
    <mergeCell ref="K761:K762"/>
    <mergeCell ref="B763:B764"/>
    <mergeCell ref="C763:C764"/>
    <mergeCell ref="E763:E764"/>
    <mergeCell ref="F763:F764"/>
    <mergeCell ref="G763:G764"/>
    <mergeCell ref="H763:H764"/>
    <mergeCell ref="I763:I764"/>
    <mergeCell ref="J763:J764"/>
    <mergeCell ref="I759:I760"/>
    <mergeCell ref="J759:J760"/>
    <mergeCell ref="K759:K760"/>
    <mergeCell ref="B761:B762"/>
    <mergeCell ref="C761:C762"/>
    <mergeCell ref="E761:E762"/>
    <mergeCell ref="F761:F762"/>
    <mergeCell ref="G761:G762"/>
    <mergeCell ref="H761:H762"/>
    <mergeCell ref="I761:I762"/>
    <mergeCell ref="B759:B760"/>
    <mergeCell ref="C759:C760"/>
    <mergeCell ref="E759:E760"/>
    <mergeCell ref="F759:F760"/>
    <mergeCell ref="G759:G760"/>
    <mergeCell ref="H759:H760"/>
    <mergeCell ref="K755:K756"/>
    <mergeCell ref="B757:B758"/>
    <mergeCell ref="C757:C758"/>
    <mergeCell ref="E757:E758"/>
    <mergeCell ref="F757:F758"/>
    <mergeCell ref="G757:G758"/>
    <mergeCell ref="H757:H758"/>
    <mergeCell ref="I757:I758"/>
    <mergeCell ref="J757:J758"/>
    <mergeCell ref="K757:K758"/>
    <mergeCell ref="J753:J754"/>
    <mergeCell ref="K753:K754"/>
    <mergeCell ref="B755:B756"/>
    <mergeCell ref="C755:C756"/>
    <mergeCell ref="E755:E756"/>
    <mergeCell ref="F755:F756"/>
    <mergeCell ref="G755:G756"/>
    <mergeCell ref="H755:H756"/>
    <mergeCell ref="I755:I756"/>
    <mergeCell ref="J755:J756"/>
    <mergeCell ref="I751:I752"/>
    <mergeCell ref="J751:J752"/>
    <mergeCell ref="K751:K752"/>
    <mergeCell ref="B753:B754"/>
    <mergeCell ref="C753:C754"/>
    <mergeCell ref="E753:E754"/>
    <mergeCell ref="F753:F754"/>
    <mergeCell ref="G753:G754"/>
    <mergeCell ref="H753:H754"/>
    <mergeCell ref="I753:I754"/>
    <mergeCell ref="B751:B752"/>
    <mergeCell ref="C751:C752"/>
    <mergeCell ref="E751:E752"/>
    <mergeCell ref="F751:F752"/>
    <mergeCell ref="G751:G752"/>
    <mergeCell ref="H751:H752"/>
    <mergeCell ref="K747:K748"/>
    <mergeCell ref="B749:B750"/>
    <mergeCell ref="C749:C750"/>
    <mergeCell ref="E749:E750"/>
    <mergeCell ref="F749:F750"/>
    <mergeCell ref="G749:G750"/>
    <mergeCell ref="H749:H750"/>
    <mergeCell ref="I749:I750"/>
    <mergeCell ref="J749:J750"/>
    <mergeCell ref="K749:K750"/>
    <mergeCell ref="J745:J746"/>
    <mergeCell ref="K745:K746"/>
    <mergeCell ref="B747:B748"/>
    <mergeCell ref="C747:C748"/>
    <mergeCell ref="E747:E748"/>
    <mergeCell ref="F747:F748"/>
    <mergeCell ref="G747:G748"/>
    <mergeCell ref="H747:H748"/>
    <mergeCell ref="I747:I748"/>
    <mergeCell ref="J747:J748"/>
    <mergeCell ref="I743:I744"/>
    <mergeCell ref="J743:J744"/>
    <mergeCell ref="K743:K744"/>
    <mergeCell ref="B745:B746"/>
    <mergeCell ref="C745:C746"/>
    <mergeCell ref="E745:E746"/>
    <mergeCell ref="F745:F746"/>
    <mergeCell ref="G745:G746"/>
    <mergeCell ref="H745:H746"/>
    <mergeCell ref="I745:I746"/>
    <mergeCell ref="B743:B744"/>
    <mergeCell ref="C743:C744"/>
    <mergeCell ref="E743:E744"/>
    <mergeCell ref="F743:F744"/>
    <mergeCell ref="G743:G744"/>
    <mergeCell ref="H743:H744"/>
    <mergeCell ref="K739:K740"/>
    <mergeCell ref="B741:B742"/>
    <mergeCell ref="C741:C742"/>
    <mergeCell ref="E741:E742"/>
    <mergeCell ref="F741:F742"/>
    <mergeCell ref="G741:G742"/>
    <mergeCell ref="H741:H742"/>
    <mergeCell ref="I741:I742"/>
    <mergeCell ref="J741:J742"/>
    <mergeCell ref="K741:K742"/>
    <mergeCell ref="J737:J738"/>
    <mergeCell ref="K737:K738"/>
    <mergeCell ref="B739:B740"/>
    <mergeCell ref="C739:C740"/>
    <mergeCell ref="E739:E740"/>
    <mergeCell ref="F739:F740"/>
    <mergeCell ref="G739:G740"/>
    <mergeCell ref="H739:H740"/>
    <mergeCell ref="I739:I740"/>
    <mergeCell ref="J739:J740"/>
    <mergeCell ref="I735:I736"/>
    <mergeCell ref="J735:J736"/>
    <mergeCell ref="K735:K736"/>
    <mergeCell ref="B737:B738"/>
    <mergeCell ref="C737:C738"/>
    <mergeCell ref="E737:E738"/>
    <mergeCell ref="F737:F738"/>
    <mergeCell ref="G737:G738"/>
    <mergeCell ref="H737:H738"/>
    <mergeCell ref="I737:I738"/>
    <mergeCell ref="B735:B736"/>
    <mergeCell ref="C735:C736"/>
    <mergeCell ref="E735:E736"/>
    <mergeCell ref="F735:F736"/>
    <mergeCell ref="G735:G736"/>
    <mergeCell ref="H735:H736"/>
    <mergeCell ref="K731:K732"/>
    <mergeCell ref="B733:B734"/>
    <mergeCell ref="C733:C734"/>
    <mergeCell ref="E733:E734"/>
    <mergeCell ref="F733:F734"/>
    <mergeCell ref="G733:G734"/>
    <mergeCell ref="H733:H734"/>
    <mergeCell ref="I733:I734"/>
    <mergeCell ref="J733:J734"/>
    <mergeCell ref="K733:K734"/>
    <mergeCell ref="J729:J730"/>
    <mergeCell ref="K729:K730"/>
    <mergeCell ref="B731:B732"/>
    <mergeCell ref="C731:C732"/>
    <mergeCell ref="E731:E732"/>
    <mergeCell ref="F731:F732"/>
    <mergeCell ref="G731:G732"/>
    <mergeCell ref="H731:H732"/>
    <mergeCell ref="I731:I732"/>
    <mergeCell ref="J731:J732"/>
    <mergeCell ref="I727:I728"/>
    <mergeCell ref="J727:J728"/>
    <mergeCell ref="K727:K728"/>
    <mergeCell ref="B729:B730"/>
    <mergeCell ref="C729:C730"/>
    <mergeCell ref="E729:E730"/>
    <mergeCell ref="F729:F730"/>
    <mergeCell ref="G729:G730"/>
    <mergeCell ref="H729:H730"/>
    <mergeCell ref="I729:I730"/>
    <mergeCell ref="B727:B728"/>
    <mergeCell ref="C727:C728"/>
    <mergeCell ref="E727:E728"/>
    <mergeCell ref="F727:F728"/>
    <mergeCell ref="G727:G728"/>
    <mergeCell ref="H727:H728"/>
    <mergeCell ref="K723:K724"/>
    <mergeCell ref="B725:B726"/>
    <mergeCell ref="C725:C726"/>
    <mergeCell ref="E725:E726"/>
    <mergeCell ref="F725:F726"/>
    <mergeCell ref="G725:G726"/>
    <mergeCell ref="H725:H726"/>
    <mergeCell ref="I725:I726"/>
    <mergeCell ref="J725:J726"/>
    <mergeCell ref="K725:K726"/>
    <mergeCell ref="J721:J722"/>
    <mergeCell ref="K721:K722"/>
    <mergeCell ref="B723:B724"/>
    <mergeCell ref="C723:C724"/>
    <mergeCell ref="E723:E724"/>
    <mergeCell ref="F723:F724"/>
    <mergeCell ref="G723:G724"/>
    <mergeCell ref="H723:H724"/>
    <mergeCell ref="I723:I724"/>
    <mergeCell ref="J723:J724"/>
    <mergeCell ref="I719:I720"/>
    <mergeCell ref="J719:J720"/>
    <mergeCell ref="K719:K720"/>
    <mergeCell ref="B721:B722"/>
    <mergeCell ref="C721:C722"/>
    <mergeCell ref="E721:E722"/>
    <mergeCell ref="F721:F722"/>
    <mergeCell ref="G721:G722"/>
    <mergeCell ref="H721:H722"/>
    <mergeCell ref="I721:I722"/>
    <mergeCell ref="B719:B720"/>
    <mergeCell ref="C719:C720"/>
    <mergeCell ref="E719:E720"/>
    <mergeCell ref="F719:F720"/>
    <mergeCell ref="G719:G720"/>
    <mergeCell ref="H719:H720"/>
    <mergeCell ref="K715:K716"/>
    <mergeCell ref="B717:B718"/>
    <mergeCell ref="C717:C718"/>
    <mergeCell ref="E717:E718"/>
    <mergeCell ref="F717:F718"/>
    <mergeCell ref="G717:G718"/>
    <mergeCell ref="H717:H718"/>
    <mergeCell ref="I717:I718"/>
    <mergeCell ref="J717:J718"/>
    <mergeCell ref="K717:K718"/>
    <mergeCell ref="J713:J714"/>
    <mergeCell ref="K713:K714"/>
    <mergeCell ref="B715:B716"/>
    <mergeCell ref="C715:C716"/>
    <mergeCell ref="E715:E716"/>
    <mergeCell ref="F715:F716"/>
    <mergeCell ref="G715:G716"/>
    <mergeCell ref="H715:H716"/>
    <mergeCell ref="I715:I716"/>
    <mergeCell ref="J715:J716"/>
    <mergeCell ref="I711:I712"/>
    <mergeCell ref="J711:J712"/>
    <mergeCell ref="K711:K712"/>
    <mergeCell ref="B713:B714"/>
    <mergeCell ref="C713:C714"/>
    <mergeCell ref="E713:E714"/>
    <mergeCell ref="F713:F714"/>
    <mergeCell ref="G713:G714"/>
    <mergeCell ref="H713:H714"/>
    <mergeCell ref="I713:I714"/>
    <mergeCell ref="B711:B712"/>
    <mergeCell ref="C711:C712"/>
    <mergeCell ref="E711:E712"/>
    <mergeCell ref="F711:F712"/>
    <mergeCell ref="G711:G712"/>
    <mergeCell ref="H711:H712"/>
    <mergeCell ref="K707:K708"/>
    <mergeCell ref="B709:B710"/>
    <mergeCell ref="C709:C710"/>
    <mergeCell ref="E709:E710"/>
    <mergeCell ref="F709:F710"/>
    <mergeCell ref="G709:G710"/>
    <mergeCell ref="H709:H710"/>
    <mergeCell ref="I709:I710"/>
    <mergeCell ref="J709:J710"/>
    <mergeCell ref="K709:K710"/>
    <mergeCell ref="J705:J706"/>
    <mergeCell ref="K705:K706"/>
    <mergeCell ref="B707:B708"/>
    <mergeCell ref="C707:C708"/>
    <mergeCell ref="E707:E708"/>
    <mergeCell ref="F707:F708"/>
    <mergeCell ref="G707:G708"/>
    <mergeCell ref="H707:H708"/>
    <mergeCell ref="I707:I708"/>
    <mergeCell ref="J707:J708"/>
    <mergeCell ref="I703:I704"/>
    <mergeCell ref="J703:J704"/>
    <mergeCell ref="K703:K704"/>
    <mergeCell ref="B705:B706"/>
    <mergeCell ref="C705:C706"/>
    <mergeCell ref="E705:E706"/>
    <mergeCell ref="F705:F706"/>
    <mergeCell ref="G705:G706"/>
    <mergeCell ref="H705:H706"/>
    <mergeCell ref="I705:I706"/>
    <mergeCell ref="B703:B704"/>
    <mergeCell ref="C703:C704"/>
    <mergeCell ref="E703:E704"/>
    <mergeCell ref="F703:F704"/>
    <mergeCell ref="G703:G704"/>
    <mergeCell ref="H703:H704"/>
    <mergeCell ref="K699:K700"/>
    <mergeCell ref="B701:B702"/>
    <mergeCell ref="C701:C702"/>
    <mergeCell ref="E701:E702"/>
    <mergeCell ref="F701:F702"/>
    <mergeCell ref="G701:G702"/>
    <mergeCell ref="H701:H702"/>
    <mergeCell ref="I701:I702"/>
    <mergeCell ref="J701:J702"/>
    <mergeCell ref="K701:K702"/>
    <mergeCell ref="J697:J698"/>
    <mergeCell ref="K697:K698"/>
    <mergeCell ref="B699:B700"/>
    <mergeCell ref="C699:C700"/>
    <mergeCell ref="E699:E700"/>
    <mergeCell ref="F699:F700"/>
    <mergeCell ref="G699:G700"/>
    <mergeCell ref="H699:H700"/>
    <mergeCell ref="I699:I700"/>
    <mergeCell ref="J699:J700"/>
    <mergeCell ref="I695:I696"/>
    <mergeCell ref="J695:J696"/>
    <mergeCell ref="K695:K696"/>
    <mergeCell ref="B697:B698"/>
    <mergeCell ref="C697:C698"/>
    <mergeCell ref="E697:E698"/>
    <mergeCell ref="F697:F698"/>
    <mergeCell ref="G697:G698"/>
    <mergeCell ref="H697:H698"/>
    <mergeCell ref="I697:I698"/>
    <mergeCell ref="B695:B696"/>
    <mergeCell ref="C695:C696"/>
    <mergeCell ref="E695:E696"/>
    <mergeCell ref="F695:F696"/>
    <mergeCell ref="G695:G696"/>
    <mergeCell ref="H695:H696"/>
    <mergeCell ref="K691:K692"/>
    <mergeCell ref="B693:B694"/>
    <mergeCell ref="C693:C694"/>
    <mergeCell ref="E693:E694"/>
    <mergeCell ref="F693:F694"/>
    <mergeCell ref="G693:G694"/>
    <mergeCell ref="H693:H694"/>
    <mergeCell ref="I693:I694"/>
    <mergeCell ref="J693:J694"/>
    <mergeCell ref="K693:K694"/>
    <mergeCell ref="J689:J690"/>
    <mergeCell ref="K689:K690"/>
    <mergeCell ref="B691:B692"/>
    <mergeCell ref="C691:C692"/>
    <mergeCell ref="E691:E692"/>
    <mergeCell ref="F691:F692"/>
    <mergeCell ref="G691:G692"/>
    <mergeCell ref="H691:H692"/>
    <mergeCell ref="I691:I692"/>
    <mergeCell ref="J691:J692"/>
    <mergeCell ref="I687:I688"/>
    <mergeCell ref="J687:J688"/>
    <mergeCell ref="K687:K688"/>
    <mergeCell ref="B689:B690"/>
    <mergeCell ref="C689:C690"/>
    <mergeCell ref="E689:E690"/>
    <mergeCell ref="F689:F690"/>
    <mergeCell ref="G689:G690"/>
    <mergeCell ref="H689:H690"/>
    <mergeCell ref="I689:I690"/>
    <mergeCell ref="B687:B688"/>
    <mergeCell ref="C687:C688"/>
    <mergeCell ref="E687:E688"/>
    <mergeCell ref="F687:F688"/>
    <mergeCell ref="G687:G688"/>
    <mergeCell ref="H687:H688"/>
    <mergeCell ref="K683:K684"/>
    <mergeCell ref="B685:B686"/>
    <mergeCell ref="C685:C686"/>
    <mergeCell ref="E685:E686"/>
    <mergeCell ref="F685:F686"/>
    <mergeCell ref="G685:G686"/>
    <mergeCell ref="H685:H686"/>
    <mergeCell ref="I685:I686"/>
    <mergeCell ref="J685:J686"/>
    <mergeCell ref="K685:K686"/>
    <mergeCell ref="J681:J682"/>
    <mergeCell ref="K681:K682"/>
    <mergeCell ref="B683:B684"/>
    <mergeCell ref="C683:C684"/>
    <mergeCell ref="E683:E684"/>
    <mergeCell ref="F683:F684"/>
    <mergeCell ref="G683:G684"/>
    <mergeCell ref="H683:H684"/>
    <mergeCell ref="I683:I684"/>
    <mergeCell ref="J683:J684"/>
    <mergeCell ref="I679:I680"/>
    <mergeCell ref="J679:J680"/>
    <mergeCell ref="K679:K680"/>
    <mergeCell ref="B681:B682"/>
    <mergeCell ref="C681:C682"/>
    <mergeCell ref="E681:E682"/>
    <mergeCell ref="F681:F682"/>
    <mergeCell ref="G681:G682"/>
    <mergeCell ref="H681:H682"/>
    <mergeCell ref="I681:I682"/>
    <mergeCell ref="B679:B680"/>
    <mergeCell ref="C679:C680"/>
    <mergeCell ref="E679:E680"/>
    <mergeCell ref="F679:F680"/>
    <mergeCell ref="G679:G680"/>
    <mergeCell ref="H679:H680"/>
    <mergeCell ref="K675:K676"/>
    <mergeCell ref="B677:B678"/>
    <mergeCell ref="C677:C678"/>
    <mergeCell ref="E677:E678"/>
    <mergeCell ref="F677:F678"/>
    <mergeCell ref="G677:G678"/>
    <mergeCell ref="H677:H678"/>
    <mergeCell ref="I677:I678"/>
    <mergeCell ref="J677:J678"/>
    <mergeCell ref="K677:K678"/>
    <mergeCell ref="J673:J674"/>
    <mergeCell ref="K673:K674"/>
    <mergeCell ref="B675:B676"/>
    <mergeCell ref="C675:C676"/>
    <mergeCell ref="E675:E676"/>
    <mergeCell ref="F675:F676"/>
    <mergeCell ref="G675:G676"/>
    <mergeCell ref="H675:H676"/>
    <mergeCell ref="I675:I676"/>
    <mergeCell ref="J675:J676"/>
    <mergeCell ref="I671:I672"/>
    <mergeCell ref="J671:J672"/>
    <mergeCell ref="K671:K672"/>
    <mergeCell ref="B673:B674"/>
    <mergeCell ref="C673:C674"/>
    <mergeCell ref="E673:E674"/>
    <mergeCell ref="F673:F674"/>
    <mergeCell ref="G673:G674"/>
    <mergeCell ref="H673:H674"/>
    <mergeCell ref="I673:I674"/>
    <mergeCell ref="B671:B672"/>
    <mergeCell ref="C671:C672"/>
    <mergeCell ref="E671:E672"/>
    <mergeCell ref="F671:F672"/>
    <mergeCell ref="G671:G672"/>
    <mergeCell ref="H671:H672"/>
    <mergeCell ref="K667:K668"/>
    <mergeCell ref="B669:B670"/>
    <mergeCell ref="C669:C670"/>
    <mergeCell ref="E669:E670"/>
    <mergeCell ref="F669:F670"/>
    <mergeCell ref="G669:G670"/>
    <mergeCell ref="H669:H670"/>
    <mergeCell ref="I669:I670"/>
    <mergeCell ref="J669:J670"/>
    <mergeCell ref="K669:K670"/>
    <mergeCell ref="J665:J666"/>
    <mergeCell ref="K665:K666"/>
    <mergeCell ref="B667:B668"/>
    <mergeCell ref="C667:C668"/>
    <mergeCell ref="E667:E668"/>
    <mergeCell ref="F667:F668"/>
    <mergeCell ref="G667:G668"/>
    <mergeCell ref="H667:H668"/>
    <mergeCell ref="I667:I668"/>
    <mergeCell ref="J667:J668"/>
    <mergeCell ref="I663:I664"/>
    <mergeCell ref="J663:J664"/>
    <mergeCell ref="K663:K664"/>
    <mergeCell ref="B665:B666"/>
    <mergeCell ref="C665:C666"/>
    <mergeCell ref="E665:E666"/>
    <mergeCell ref="F665:F666"/>
    <mergeCell ref="G665:G666"/>
    <mergeCell ref="H665:H666"/>
    <mergeCell ref="I665:I666"/>
    <mergeCell ref="B663:B664"/>
    <mergeCell ref="C663:C664"/>
    <mergeCell ref="E663:E664"/>
    <mergeCell ref="F663:F664"/>
    <mergeCell ref="G663:G664"/>
    <mergeCell ref="H663:H664"/>
    <mergeCell ref="K659:K660"/>
    <mergeCell ref="B661:B662"/>
    <mergeCell ref="C661:C662"/>
    <mergeCell ref="E661:E662"/>
    <mergeCell ref="F661:F662"/>
    <mergeCell ref="G661:G662"/>
    <mergeCell ref="H661:H662"/>
    <mergeCell ref="I661:I662"/>
    <mergeCell ref="J661:J662"/>
    <mergeCell ref="K661:K662"/>
    <mergeCell ref="J657:J658"/>
    <mergeCell ref="K657:K658"/>
    <mergeCell ref="B659:B660"/>
    <mergeCell ref="C659:C660"/>
    <mergeCell ref="E659:E660"/>
    <mergeCell ref="F659:F660"/>
    <mergeCell ref="G659:G660"/>
    <mergeCell ref="H659:H660"/>
    <mergeCell ref="I659:I660"/>
    <mergeCell ref="J659:J660"/>
    <mergeCell ref="I655:I656"/>
    <mergeCell ref="J655:J656"/>
    <mergeCell ref="K655:K656"/>
    <mergeCell ref="B657:B658"/>
    <mergeCell ref="C657:C658"/>
    <mergeCell ref="E657:E658"/>
    <mergeCell ref="F657:F658"/>
    <mergeCell ref="G657:G658"/>
    <mergeCell ref="H657:H658"/>
    <mergeCell ref="I657:I658"/>
    <mergeCell ref="B655:B656"/>
    <mergeCell ref="C655:C656"/>
    <mergeCell ref="E655:E656"/>
    <mergeCell ref="F655:F656"/>
    <mergeCell ref="G655:G656"/>
    <mergeCell ref="H655:H656"/>
    <mergeCell ref="K651:K652"/>
    <mergeCell ref="B653:B654"/>
    <mergeCell ref="C653:C654"/>
    <mergeCell ref="E653:E654"/>
    <mergeCell ref="F653:F654"/>
    <mergeCell ref="G653:G654"/>
    <mergeCell ref="H653:H654"/>
    <mergeCell ref="I653:I654"/>
    <mergeCell ref="J653:J654"/>
    <mergeCell ref="K653:K654"/>
    <mergeCell ref="J649:J650"/>
    <mergeCell ref="K649:K650"/>
    <mergeCell ref="B651:B652"/>
    <mergeCell ref="C651:C652"/>
    <mergeCell ref="E651:E652"/>
    <mergeCell ref="F651:F652"/>
    <mergeCell ref="G651:G652"/>
    <mergeCell ref="H651:H652"/>
    <mergeCell ref="I651:I652"/>
    <mergeCell ref="J651:J652"/>
    <mergeCell ref="I647:I648"/>
    <mergeCell ref="J647:J648"/>
    <mergeCell ref="K647:K648"/>
    <mergeCell ref="B649:B650"/>
    <mergeCell ref="C649:C650"/>
    <mergeCell ref="E649:E650"/>
    <mergeCell ref="F649:F650"/>
    <mergeCell ref="G649:G650"/>
    <mergeCell ref="H649:H650"/>
    <mergeCell ref="I649:I650"/>
    <mergeCell ref="B647:B648"/>
    <mergeCell ref="C647:C648"/>
    <mergeCell ref="E647:E648"/>
    <mergeCell ref="F647:F648"/>
    <mergeCell ref="G647:G648"/>
    <mergeCell ref="H647:H648"/>
    <mergeCell ref="K643:K644"/>
    <mergeCell ref="B645:B646"/>
    <mergeCell ref="C645:C646"/>
    <mergeCell ref="E645:E646"/>
    <mergeCell ref="F645:F646"/>
    <mergeCell ref="G645:G646"/>
    <mergeCell ref="H645:H646"/>
    <mergeCell ref="I645:I646"/>
    <mergeCell ref="J645:J646"/>
    <mergeCell ref="K645:K646"/>
    <mergeCell ref="J641:J642"/>
    <mergeCell ref="K641:K642"/>
    <mergeCell ref="B643:B644"/>
    <mergeCell ref="C643:C644"/>
    <mergeCell ref="E643:E644"/>
    <mergeCell ref="F643:F644"/>
    <mergeCell ref="G643:G644"/>
    <mergeCell ref="H643:H644"/>
    <mergeCell ref="I643:I644"/>
    <mergeCell ref="J643:J644"/>
    <mergeCell ref="I639:I640"/>
    <mergeCell ref="J639:J640"/>
    <mergeCell ref="K639:K640"/>
    <mergeCell ref="B641:B642"/>
    <mergeCell ref="C641:C642"/>
    <mergeCell ref="E641:E642"/>
    <mergeCell ref="F641:F642"/>
    <mergeCell ref="G641:G642"/>
    <mergeCell ref="H641:H642"/>
    <mergeCell ref="I641:I642"/>
    <mergeCell ref="B639:B640"/>
    <mergeCell ref="C639:C640"/>
    <mergeCell ref="E639:E640"/>
    <mergeCell ref="F639:F640"/>
    <mergeCell ref="G639:G640"/>
    <mergeCell ref="H639:H640"/>
    <mergeCell ref="K635:K636"/>
    <mergeCell ref="B637:B638"/>
    <mergeCell ref="C637:C638"/>
    <mergeCell ref="E637:E638"/>
    <mergeCell ref="F637:F638"/>
    <mergeCell ref="G637:G638"/>
    <mergeCell ref="H637:H638"/>
    <mergeCell ref="I637:I638"/>
    <mergeCell ref="J637:J638"/>
    <mergeCell ref="K637:K638"/>
    <mergeCell ref="J633:J634"/>
    <mergeCell ref="K633:K634"/>
    <mergeCell ref="B635:B636"/>
    <mergeCell ref="C635:C636"/>
    <mergeCell ref="E635:E636"/>
    <mergeCell ref="F635:F636"/>
    <mergeCell ref="G635:G636"/>
    <mergeCell ref="H635:H636"/>
    <mergeCell ref="I635:I636"/>
    <mergeCell ref="J635:J636"/>
    <mergeCell ref="I631:I632"/>
    <mergeCell ref="J631:J632"/>
    <mergeCell ref="K631:K632"/>
    <mergeCell ref="B633:B634"/>
    <mergeCell ref="C633:C634"/>
    <mergeCell ref="E633:E634"/>
    <mergeCell ref="F633:F634"/>
    <mergeCell ref="G633:G634"/>
    <mergeCell ref="H633:H634"/>
    <mergeCell ref="I633:I634"/>
    <mergeCell ref="B631:B632"/>
    <mergeCell ref="C631:C632"/>
    <mergeCell ref="E631:E632"/>
    <mergeCell ref="F631:F632"/>
    <mergeCell ref="G631:G632"/>
    <mergeCell ref="H631:H632"/>
    <mergeCell ref="K627:K628"/>
    <mergeCell ref="B629:B630"/>
    <mergeCell ref="C629:C630"/>
    <mergeCell ref="E629:E630"/>
    <mergeCell ref="F629:F630"/>
    <mergeCell ref="G629:G630"/>
    <mergeCell ref="H629:H630"/>
    <mergeCell ref="I629:I630"/>
    <mergeCell ref="J629:J630"/>
    <mergeCell ref="K629:K630"/>
    <mergeCell ref="J625:J626"/>
    <mergeCell ref="K625:K626"/>
    <mergeCell ref="B627:B628"/>
    <mergeCell ref="C627:C628"/>
    <mergeCell ref="E627:E628"/>
    <mergeCell ref="F627:F628"/>
    <mergeCell ref="G627:G628"/>
    <mergeCell ref="H627:H628"/>
    <mergeCell ref="I627:I628"/>
    <mergeCell ref="J627:J628"/>
    <mergeCell ref="I623:I624"/>
    <mergeCell ref="J623:J624"/>
    <mergeCell ref="K623:K624"/>
    <mergeCell ref="B625:B626"/>
    <mergeCell ref="C625:C626"/>
    <mergeCell ref="E625:E626"/>
    <mergeCell ref="F625:F626"/>
    <mergeCell ref="G625:G626"/>
    <mergeCell ref="H625:H626"/>
    <mergeCell ref="I625:I626"/>
    <mergeCell ref="B623:B624"/>
    <mergeCell ref="C623:C624"/>
    <mergeCell ref="E623:E624"/>
    <mergeCell ref="F623:F624"/>
    <mergeCell ref="G623:G624"/>
    <mergeCell ref="H623:H624"/>
    <mergeCell ref="K619:K620"/>
    <mergeCell ref="B621:B622"/>
    <mergeCell ref="C621:C622"/>
    <mergeCell ref="E621:E622"/>
    <mergeCell ref="F621:F622"/>
    <mergeCell ref="G621:G622"/>
    <mergeCell ref="H621:H622"/>
    <mergeCell ref="I621:I622"/>
    <mergeCell ref="J621:J622"/>
    <mergeCell ref="K621:K622"/>
    <mergeCell ref="J617:J618"/>
    <mergeCell ref="K617:K618"/>
    <mergeCell ref="B619:B620"/>
    <mergeCell ref="C619:C620"/>
    <mergeCell ref="E619:E620"/>
    <mergeCell ref="F619:F620"/>
    <mergeCell ref="G619:G620"/>
    <mergeCell ref="H619:H620"/>
    <mergeCell ref="I619:I620"/>
    <mergeCell ref="J619:J620"/>
    <mergeCell ref="I615:I616"/>
    <mergeCell ref="J615:J616"/>
    <mergeCell ref="K615:K616"/>
    <mergeCell ref="B617:B618"/>
    <mergeCell ref="C617:C618"/>
    <mergeCell ref="E617:E618"/>
    <mergeCell ref="F617:F618"/>
    <mergeCell ref="G617:G618"/>
    <mergeCell ref="H617:H618"/>
    <mergeCell ref="I617:I618"/>
    <mergeCell ref="B615:B616"/>
    <mergeCell ref="C615:C616"/>
    <mergeCell ref="E615:E616"/>
    <mergeCell ref="F615:F616"/>
    <mergeCell ref="G615:G616"/>
    <mergeCell ref="H615:H616"/>
    <mergeCell ref="K611:K612"/>
    <mergeCell ref="B613:B614"/>
    <mergeCell ref="C613:C614"/>
    <mergeCell ref="E613:E614"/>
    <mergeCell ref="F613:F614"/>
    <mergeCell ref="G613:G614"/>
    <mergeCell ref="H613:H614"/>
    <mergeCell ref="I613:I614"/>
    <mergeCell ref="J613:J614"/>
    <mergeCell ref="K613:K614"/>
    <mergeCell ref="J609:J610"/>
    <mergeCell ref="K609:K610"/>
    <mergeCell ref="B611:B612"/>
    <mergeCell ref="C611:C612"/>
    <mergeCell ref="E611:E612"/>
    <mergeCell ref="F611:F612"/>
    <mergeCell ref="G611:G612"/>
    <mergeCell ref="H611:H612"/>
    <mergeCell ref="I611:I612"/>
    <mergeCell ref="J611:J612"/>
    <mergeCell ref="I607:I608"/>
    <mergeCell ref="J607:J608"/>
    <mergeCell ref="K607:K608"/>
    <mergeCell ref="B609:B610"/>
    <mergeCell ref="C609:C610"/>
    <mergeCell ref="E609:E610"/>
    <mergeCell ref="F609:F610"/>
    <mergeCell ref="G609:G610"/>
    <mergeCell ref="H609:H610"/>
    <mergeCell ref="I609:I610"/>
    <mergeCell ref="B607:B608"/>
    <mergeCell ref="C607:C608"/>
    <mergeCell ref="E607:E608"/>
    <mergeCell ref="F607:F608"/>
    <mergeCell ref="G607:G608"/>
    <mergeCell ref="H607:H608"/>
    <mergeCell ref="K603:K604"/>
    <mergeCell ref="B605:B606"/>
    <mergeCell ref="C605:C606"/>
    <mergeCell ref="E605:E606"/>
    <mergeCell ref="F605:F606"/>
    <mergeCell ref="G605:G606"/>
    <mergeCell ref="H605:H606"/>
    <mergeCell ref="I605:I606"/>
    <mergeCell ref="J605:J606"/>
    <mergeCell ref="K605:K606"/>
    <mergeCell ref="J601:J602"/>
    <mergeCell ref="K601:K602"/>
    <mergeCell ref="B603:B604"/>
    <mergeCell ref="C603:C604"/>
    <mergeCell ref="E603:E604"/>
    <mergeCell ref="F603:F604"/>
    <mergeCell ref="G603:G604"/>
    <mergeCell ref="H603:H604"/>
    <mergeCell ref="I603:I604"/>
    <mergeCell ref="J603:J604"/>
    <mergeCell ref="I599:I600"/>
    <mergeCell ref="J599:J600"/>
    <mergeCell ref="K599:K600"/>
    <mergeCell ref="B601:B602"/>
    <mergeCell ref="C601:C602"/>
    <mergeCell ref="E601:E602"/>
    <mergeCell ref="F601:F602"/>
    <mergeCell ref="G601:G602"/>
    <mergeCell ref="H601:H602"/>
    <mergeCell ref="I601:I602"/>
    <mergeCell ref="B599:B600"/>
    <mergeCell ref="C599:C600"/>
    <mergeCell ref="E599:E600"/>
    <mergeCell ref="F599:F600"/>
    <mergeCell ref="G599:G600"/>
    <mergeCell ref="H599:H600"/>
    <mergeCell ref="K595:K596"/>
    <mergeCell ref="B597:B598"/>
    <mergeCell ref="C597:C598"/>
    <mergeCell ref="E597:E598"/>
    <mergeCell ref="F597:F598"/>
    <mergeCell ref="G597:G598"/>
    <mergeCell ref="H597:H598"/>
    <mergeCell ref="I597:I598"/>
    <mergeCell ref="J597:J598"/>
    <mergeCell ref="K597:K598"/>
    <mergeCell ref="J593:J594"/>
    <mergeCell ref="K593:K594"/>
    <mergeCell ref="B595:B596"/>
    <mergeCell ref="C595:C596"/>
    <mergeCell ref="E595:E596"/>
    <mergeCell ref="F595:F596"/>
    <mergeCell ref="G595:G596"/>
    <mergeCell ref="H595:H596"/>
    <mergeCell ref="I595:I596"/>
    <mergeCell ref="J595:J596"/>
    <mergeCell ref="I591:I592"/>
    <mergeCell ref="J591:J592"/>
    <mergeCell ref="K591:K592"/>
    <mergeCell ref="B593:B594"/>
    <mergeCell ref="C593:C594"/>
    <mergeCell ref="E593:E594"/>
    <mergeCell ref="F593:F594"/>
    <mergeCell ref="G593:G594"/>
    <mergeCell ref="H593:H594"/>
    <mergeCell ref="I593:I594"/>
    <mergeCell ref="B591:B592"/>
    <mergeCell ref="C591:C592"/>
    <mergeCell ref="E591:E592"/>
    <mergeCell ref="F591:F592"/>
    <mergeCell ref="G591:G592"/>
    <mergeCell ref="H591:H592"/>
    <mergeCell ref="K587:K588"/>
    <mergeCell ref="B589:B590"/>
    <mergeCell ref="C589:C590"/>
    <mergeCell ref="E589:E590"/>
    <mergeCell ref="F589:F590"/>
    <mergeCell ref="G589:G590"/>
    <mergeCell ref="H589:H590"/>
    <mergeCell ref="I589:I590"/>
    <mergeCell ref="J589:J590"/>
    <mergeCell ref="K589:K590"/>
    <mergeCell ref="J585:J586"/>
    <mergeCell ref="K585:K586"/>
    <mergeCell ref="B587:B588"/>
    <mergeCell ref="C587:C588"/>
    <mergeCell ref="E587:E588"/>
    <mergeCell ref="F587:F588"/>
    <mergeCell ref="G587:G588"/>
    <mergeCell ref="H587:H588"/>
    <mergeCell ref="I587:I588"/>
    <mergeCell ref="J587:J588"/>
    <mergeCell ref="I583:I584"/>
    <mergeCell ref="J583:J584"/>
    <mergeCell ref="K583:K584"/>
    <mergeCell ref="B585:B586"/>
    <mergeCell ref="C585:C586"/>
    <mergeCell ref="E585:E586"/>
    <mergeCell ref="F585:F586"/>
    <mergeCell ref="G585:G586"/>
    <mergeCell ref="H585:H586"/>
    <mergeCell ref="I585:I586"/>
    <mergeCell ref="B583:B584"/>
    <mergeCell ref="C583:C584"/>
    <mergeCell ref="E583:E584"/>
    <mergeCell ref="F583:F584"/>
    <mergeCell ref="G583:G584"/>
    <mergeCell ref="H583:H584"/>
    <mergeCell ref="K579:K580"/>
    <mergeCell ref="B581:B582"/>
    <mergeCell ref="C581:C582"/>
    <mergeCell ref="E581:E582"/>
    <mergeCell ref="F581:F582"/>
    <mergeCell ref="G581:G582"/>
    <mergeCell ref="H581:H582"/>
    <mergeCell ref="I581:I582"/>
    <mergeCell ref="J581:J582"/>
    <mergeCell ref="K581:K582"/>
    <mergeCell ref="J577:J578"/>
    <mergeCell ref="K577:K578"/>
    <mergeCell ref="B579:B580"/>
    <mergeCell ref="C579:C580"/>
    <mergeCell ref="E579:E580"/>
    <mergeCell ref="F579:F580"/>
    <mergeCell ref="G579:G580"/>
    <mergeCell ref="H579:H580"/>
    <mergeCell ref="I579:I580"/>
    <mergeCell ref="J579:J580"/>
    <mergeCell ref="I575:I576"/>
    <mergeCell ref="J575:J576"/>
    <mergeCell ref="K575:K576"/>
    <mergeCell ref="B577:B578"/>
    <mergeCell ref="C577:C578"/>
    <mergeCell ref="E577:E578"/>
    <mergeCell ref="F577:F578"/>
    <mergeCell ref="G577:G578"/>
    <mergeCell ref="H577:H578"/>
    <mergeCell ref="I577:I578"/>
    <mergeCell ref="B575:B576"/>
    <mergeCell ref="C575:C576"/>
    <mergeCell ref="E575:E576"/>
    <mergeCell ref="F575:F576"/>
    <mergeCell ref="G575:G576"/>
    <mergeCell ref="H575:H576"/>
    <mergeCell ref="K571:K572"/>
    <mergeCell ref="B573:B574"/>
    <mergeCell ref="C573:C574"/>
    <mergeCell ref="E573:E574"/>
    <mergeCell ref="F573:F574"/>
    <mergeCell ref="G573:G574"/>
    <mergeCell ref="H573:H574"/>
    <mergeCell ref="I573:I574"/>
    <mergeCell ref="J573:J574"/>
    <mergeCell ref="K573:K574"/>
    <mergeCell ref="J569:J570"/>
    <mergeCell ref="K569:K570"/>
    <mergeCell ref="B571:B572"/>
    <mergeCell ref="C571:C572"/>
    <mergeCell ref="E571:E572"/>
    <mergeCell ref="F571:F572"/>
    <mergeCell ref="G571:G572"/>
    <mergeCell ref="H571:H572"/>
    <mergeCell ref="I571:I572"/>
    <mergeCell ref="J571:J572"/>
    <mergeCell ref="I567:I568"/>
    <mergeCell ref="J567:J568"/>
    <mergeCell ref="K567:K568"/>
    <mergeCell ref="B569:B570"/>
    <mergeCell ref="C569:C570"/>
    <mergeCell ref="E569:E570"/>
    <mergeCell ref="F569:F570"/>
    <mergeCell ref="G569:G570"/>
    <mergeCell ref="H569:H570"/>
    <mergeCell ref="I569:I570"/>
    <mergeCell ref="B567:B568"/>
    <mergeCell ref="C567:C568"/>
    <mergeCell ref="E567:E568"/>
    <mergeCell ref="F567:F568"/>
    <mergeCell ref="G567:G568"/>
    <mergeCell ref="H567:H568"/>
    <mergeCell ref="K563:K564"/>
    <mergeCell ref="B565:B566"/>
    <mergeCell ref="C565:C566"/>
    <mergeCell ref="E565:E566"/>
    <mergeCell ref="F565:F566"/>
    <mergeCell ref="G565:G566"/>
    <mergeCell ref="H565:H566"/>
    <mergeCell ref="I565:I566"/>
    <mergeCell ref="J565:J566"/>
    <mergeCell ref="K565:K566"/>
    <mergeCell ref="J561:J562"/>
    <mergeCell ref="K561:K562"/>
    <mergeCell ref="B563:B564"/>
    <mergeCell ref="C563:C564"/>
    <mergeCell ref="E563:E564"/>
    <mergeCell ref="F563:F564"/>
    <mergeCell ref="G563:G564"/>
    <mergeCell ref="H563:H564"/>
    <mergeCell ref="I563:I564"/>
    <mergeCell ref="J563:J564"/>
    <mergeCell ref="I559:I560"/>
    <mergeCell ref="J559:J560"/>
    <mergeCell ref="K559:K560"/>
    <mergeCell ref="B561:B562"/>
    <mergeCell ref="C561:C562"/>
    <mergeCell ref="E561:E562"/>
    <mergeCell ref="F561:F562"/>
    <mergeCell ref="G561:G562"/>
    <mergeCell ref="H561:H562"/>
    <mergeCell ref="I561:I562"/>
    <mergeCell ref="B559:B560"/>
    <mergeCell ref="C559:C560"/>
    <mergeCell ref="E559:E560"/>
    <mergeCell ref="F559:F560"/>
    <mergeCell ref="G559:G560"/>
    <mergeCell ref="H559:H560"/>
    <mergeCell ref="K555:K556"/>
    <mergeCell ref="B557:B558"/>
    <mergeCell ref="C557:C558"/>
    <mergeCell ref="E557:E558"/>
    <mergeCell ref="F557:F558"/>
    <mergeCell ref="G557:G558"/>
    <mergeCell ref="H557:H558"/>
    <mergeCell ref="I557:I558"/>
    <mergeCell ref="J557:J558"/>
    <mergeCell ref="K557:K558"/>
    <mergeCell ref="J553:J554"/>
    <mergeCell ref="K553:K554"/>
    <mergeCell ref="B555:B556"/>
    <mergeCell ref="C555:C556"/>
    <mergeCell ref="E555:E556"/>
    <mergeCell ref="F555:F556"/>
    <mergeCell ref="G555:G556"/>
    <mergeCell ref="H555:H556"/>
    <mergeCell ref="I555:I556"/>
    <mergeCell ref="J555:J556"/>
    <mergeCell ref="I551:I552"/>
    <mergeCell ref="J551:J552"/>
    <mergeCell ref="K551:K552"/>
    <mergeCell ref="B553:B554"/>
    <mergeCell ref="C553:C554"/>
    <mergeCell ref="E553:E554"/>
    <mergeCell ref="F553:F554"/>
    <mergeCell ref="G553:G554"/>
    <mergeCell ref="H553:H554"/>
    <mergeCell ref="I553:I554"/>
    <mergeCell ref="B551:B552"/>
    <mergeCell ref="C551:C552"/>
    <mergeCell ref="E551:E552"/>
    <mergeCell ref="F551:F552"/>
    <mergeCell ref="G551:G552"/>
    <mergeCell ref="H551:H552"/>
    <mergeCell ref="K547:K548"/>
    <mergeCell ref="B549:B550"/>
    <mergeCell ref="C549:C550"/>
    <mergeCell ref="E549:E550"/>
    <mergeCell ref="F549:F550"/>
    <mergeCell ref="G549:G550"/>
    <mergeCell ref="H549:H550"/>
    <mergeCell ref="I549:I550"/>
    <mergeCell ref="J549:J550"/>
    <mergeCell ref="K549:K550"/>
    <mergeCell ref="J545:J546"/>
    <mergeCell ref="K545:K546"/>
    <mergeCell ref="B547:B548"/>
    <mergeCell ref="C547:C548"/>
    <mergeCell ref="E547:E548"/>
    <mergeCell ref="F547:F548"/>
    <mergeCell ref="G547:G548"/>
    <mergeCell ref="H547:H548"/>
    <mergeCell ref="I547:I548"/>
    <mergeCell ref="J547:J548"/>
    <mergeCell ref="I543:I544"/>
    <mergeCell ref="J543:J544"/>
    <mergeCell ref="K543:K544"/>
    <mergeCell ref="B545:B546"/>
    <mergeCell ref="C545:C546"/>
    <mergeCell ref="E545:E546"/>
    <mergeCell ref="F545:F546"/>
    <mergeCell ref="G545:G546"/>
    <mergeCell ref="H545:H546"/>
    <mergeCell ref="I545:I546"/>
    <mergeCell ref="B543:B544"/>
    <mergeCell ref="C543:C544"/>
    <mergeCell ref="E543:E544"/>
    <mergeCell ref="F543:F544"/>
    <mergeCell ref="G543:G544"/>
    <mergeCell ref="H543:H544"/>
    <mergeCell ref="K539:K540"/>
    <mergeCell ref="B541:B542"/>
    <mergeCell ref="C541:C542"/>
    <mergeCell ref="E541:E542"/>
    <mergeCell ref="F541:F542"/>
    <mergeCell ref="G541:G542"/>
    <mergeCell ref="H541:H542"/>
    <mergeCell ref="I541:I542"/>
    <mergeCell ref="J541:J542"/>
    <mergeCell ref="K541:K542"/>
    <mergeCell ref="J537:J538"/>
    <mergeCell ref="K537:K538"/>
    <mergeCell ref="B539:B540"/>
    <mergeCell ref="C539:C540"/>
    <mergeCell ref="E539:E540"/>
    <mergeCell ref="F539:F540"/>
    <mergeCell ref="G539:G540"/>
    <mergeCell ref="H539:H540"/>
    <mergeCell ref="I539:I540"/>
    <mergeCell ref="J539:J540"/>
    <mergeCell ref="I535:I536"/>
    <mergeCell ref="J535:J536"/>
    <mergeCell ref="K535:K536"/>
    <mergeCell ref="B537:B538"/>
    <mergeCell ref="C537:C538"/>
    <mergeCell ref="E537:E538"/>
    <mergeCell ref="F537:F538"/>
    <mergeCell ref="G537:G538"/>
    <mergeCell ref="H537:H538"/>
    <mergeCell ref="I537:I538"/>
    <mergeCell ref="B535:B536"/>
    <mergeCell ref="C535:C536"/>
    <mergeCell ref="E535:E536"/>
    <mergeCell ref="F535:F536"/>
    <mergeCell ref="G535:G536"/>
    <mergeCell ref="H535:H536"/>
    <mergeCell ref="K531:K532"/>
    <mergeCell ref="B533:B534"/>
    <mergeCell ref="C533:C534"/>
    <mergeCell ref="E533:E534"/>
    <mergeCell ref="F533:F534"/>
    <mergeCell ref="G533:G534"/>
    <mergeCell ref="H533:H534"/>
    <mergeCell ref="I533:I534"/>
    <mergeCell ref="J533:J534"/>
    <mergeCell ref="K533:K534"/>
    <mergeCell ref="J529:J530"/>
    <mergeCell ref="K529:K530"/>
    <mergeCell ref="B531:B532"/>
    <mergeCell ref="C531:C532"/>
    <mergeCell ref="E531:E532"/>
    <mergeCell ref="F531:F532"/>
    <mergeCell ref="G531:G532"/>
    <mergeCell ref="H531:H532"/>
    <mergeCell ref="I531:I532"/>
    <mergeCell ref="J531:J532"/>
    <mergeCell ref="I527:I528"/>
    <mergeCell ref="J527:J528"/>
    <mergeCell ref="K527:K528"/>
    <mergeCell ref="B529:B530"/>
    <mergeCell ref="C529:C530"/>
    <mergeCell ref="E529:E530"/>
    <mergeCell ref="F529:F530"/>
    <mergeCell ref="G529:G530"/>
    <mergeCell ref="H529:H530"/>
    <mergeCell ref="I529:I530"/>
    <mergeCell ref="B527:B528"/>
    <mergeCell ref="C527:C528"/>
    <mergeCell ref="E527:E528"/>
    <mergeCell ref="F527:F528"/>
    <mergeCell ref="G527:G528"/>
    <mergeCell ref="H527:H528"/>
    <mergeCell ref="K523:K524"/>
    <mergeCell ref="B525:B526"/>
    <mergeCell ref="C525:C526"/>
    <mergeCell ref="E525:E526"/>
    <mergeCell ref="F525:F526"/>
    <mergeCell ref="G525:G526"/>
    <mergeCell ref="H525:H526"/>
    <mergeCell ref="I525:I526"/>
    <mergeCell ref="J525:J526"/>
    <mergeCell ref="K525:K526"/>
    <mergeCell ref="J521:J522"/>
    <mergeCell ref="K521:K522"/>
    <mergeCell ref="B523:B524"/>
    <mergeCell ref="C523:C524"/>
    <mergeCell ref="E523:E524"/>
    <mergeCell ref="F523:F524"/>
    <mergeCell ref="G523:G524"/>
    <mergeCell ref="H523:H524"/>
    <mergeCell ref="I523:I524"/>
    <mergeCell ref="J523:J524"/>
    <mergeCell ref="I519:I520"/>
    <mergeCell ref="J519:J520"/>
    <mergeCell ref="K519:K520"/>
    <mergeCell ref="B521:B522"/>
    <mergeCell ref="C521:C522"/>
    <mergeCell ref="E521:E522"/>
    <mergeCell ref="F521:F522"/>
    <mergeCell ref="G521:G522"/>
    <mergeCell ref="H521:H522"/>
    <mergeCell ref="I521:I522"/>
    <mergeCell ref="B519:B520"/>
    <mergeCell ref="C519:C520"/>
    <mergeCell ref="E519:E520"/>
    <mergeCell ref="F519:F520"/>
    <mergeCell ref="G519:G520"/>
    <mergeCell ref="H519:H520"/>
    <mergeCell ref="K515:K516"/>
    <mergeCell ref="B517:B518"/>
    <mergeCell ref="C517:C518"/>
    <mergeCell ref="E517:E518"/>
    <mergeCell ref="F517:F518"/>
    <mergeCell ref="G517:G518"/>
    <mergeCell ref="H517:H518"/>
    <mergeCell ref="I517:I518"/>
    <mergeCell ref="J517:J518"/>
    <mergeCell ref="K517:K518"/>
    <mergeCell ref="J513:J514"/>
    <mergeCell ref="K513:K514"/>
    <mergeCell ref="B515:B516"/>
    <mergeCell ref="C515:C516"/>
    <mergeCell ref="E515:E516"/>
    <mergeCell ref="F515:F516"/>
    <mergeCell ref="G515:G516"/>
    <mergeCell ref="H515:H516"/>
    <mergeCell ref="I515:I516"/>
    <mergeCell ref="J515:J516"/>
    <mergeCell ref="I511:I512"/>
    <mergeCell ref="J511:J512"/>
    <mergeCell ref="K511:K512"/>
    <mergeCell ref="B513:B514"/>
    <mergeCell ref="C513:C514"/>
    <mergeCell ref="E513:E514"/>
    <mergeCell ref="F513:F514"/>
    <mergeCell ref="G513:G514"/>
    <mergeCell ref="H513:H514"/>
    <mergeCell ref="I513:I514"/>
    <mergeCell ref="B511:B512"/>
    <mergeCell ref="C511:C512"/>
    <mergeCell ref="E511:E512"/>
    <mergeCell ref="F511:F512"/>
    <mergeCell ref="G511:G512"/>
    <mergeCell ref="H511:H512"/>
    <mergeCell ref="K507:K508"/>
    <mergeCell ref="B509:B510"/>
    <mergeCell ref="C509:C510"/>
    <mergeCell ref="E509:E510"/>
    <mergeCell ref="F509:F510"/>
    <mergeCell ref="G509:G510"/>
    <mergeCell ref="H509:H510"/>
    <mergeCell ref="I509:I510"/>
    <mergeCell ref="J509:J510"/>
    <mergeCell ref="K509:K510"/>
    <mergeCell ref="J505:J506"/>
    <mergeCell ref="K505:K506"/>
    <mergeCell ref="B507:B508"/>
    <mergeCell ref="C507:C508"/>
    <mergeCell ref="E507:E508"/>
    <mergeCell ref="F507:F508"/>
    <mergeCell ref="G507:G508"/>
    <mergeCell ref="H507:H508"/>
    <mergeCell ref="I507:I508"/>
    <mergeCell ref="J507:J508"/>
    <mergeCell ref="I503:I504"/>
    <mergeCell ref="J503:J504"/>
    <mergeCell ref="K503:K504"/>
    <mergeCell ref="B505:B506"/>
    <mergeCell ref="C505:C506"/>
    <mergeCell ref="E505:E506"/>
    <mergeCell ref="F505:F506"/>
    <mergeCell ref="G505:G506"/>
    <mergeCell ref="H505:H506"/>
    <mergeCell ref="I505:I506"/>
    <mergeCell ref="B503:B504"/>
    <mergeCell ref="C503:C504"/>
    <mergeCell ref="E503:E504"/>
    <mergeCell ref="F503:F504"/>
    <mergeCell ref="G503:G504"/>
    <mergeCell ref="H503:H504"/>
    <mergeCell ref="K499:K500"/>
    <mergeCell ref="B501:B502"/>
    <mergeCell ref="C501:C502"/>
    <mergeCell ref="E501:E502"/>
    <mergeCell ref="F501:F502"/>
    <mergeCell ref="G501:G502"/>
    <mergeCell ref="H501:H502"/>
    <mergeCell ref="I501:I502"/>
    <mergeCell ref="J501:J502"/>
    <mergeCell ref="K501:K502"/>
    <mergeCell ref="J497:J498"/>
    <mergeCell ref="K497:K498"/>
    <mergeCell ref="B499:B500"/>
    <mergeCell ref="C499:C500"/>
    <mergeCell ref="E499:E500"/>
    <mergeCell ref="F499:F500"/>
    <mergeCell ref="G499:G500"/>
    <mergeCell ref="H499:H500"/>
    <mergeCell ref="I499:I500"/>
    <mergeCell ref="J499:J500"/>
    <mergeCell ref="I495:I496"/>
    <mergeCell ref="J495:J496"/>
    <mergeCell ref="K495:K496"/>
    <mergeCell ref="B497:B498"/>
    <mergeCell ref="C497:C498"/>
    <mergeCell ref="E497:E498"/>
    <mergeCell ref="F497:F498"/>
    <mergeCell ref="G497:G498"/>
    <mergeCell ref="H497:H498"/>
    <mergeCell ref="I497:I498"/>
    <mergeCell ref="B495:B496"/>
    <mergeCell ref="C495:C496"/>
    <mergeCell ref="E495:E496"/>
    <mergeCell ref="F495:F496"/>
    <mergeCell ref="G495:G496"/>
    <mergeCell ref="H495:H496"/>
    <mergeCell ref="K491:K492"/>
    <mergeCell ref="B493:B494"/>
    <mergeCell ref="C493:C494"/>
    <mergeCell ref="E493:E494"/>
    <mergeCell ref="F493:F494"/>
    <mergeCell ref="G493:G494"/>
    <mergeCell ref="H493:H494"/>
    <mergeCell ref="I493:I494"/>
    <mergeCell ref="J493:J494"/>
    <mergeCell ref="K493:K494"/>
    <mergeCell ref="J489:J490"/>
    <mergeCell ref="K489:K490"/>
    <mergeCell ref="B491:B492"/>
    <mergeCell ref="C491:C492"/>
    <mergeCell ref="E491:E492"/>
    <mergeCell ref="F491:F492"/>
    <mergeCell ref="G491:G492"/>
    <mergeCell ref="H491:H492"/>
    <mergeCell ref="I491:I492"/>
    <mergeCell ref="J491:J492"/>
    <mergeCell ref="I487:I488"/>
    <mergeCell ref="J487:J488"/>
    <mergeCell ref="K487:K488"/>
    <mergeCell ref="B489:B490"/>
    <mergeCell ref="C489:C490"/>
    <mergeCell ref="E489:E490"/>
    <mergeCell ref="F489:F490"/>
    <mergeCell ref="G489:G490"/>
    <mergeCell ref="H489:H490"/>
    <mergeCell ref="I489:I490"/>
    <mergeCell ref="B487:B488"/>
    <mergeCell ref="C487:C488"/>
    <mergeCell ref="E487:E488"/>
    <mergeCell ref="F487:F488"/>
    <mergeCell ref="G487:G488"/>
    <mergeCell ref="H487:H488"/>
    <mergeCell ref="K483:K484"/>
    <mergeCell ref="B485:B486"/>
    <mergeCell ref="C485:C486"/>
    <mergeCell ref="E485:E486"/>
    <mergeCell ref="F485:F486"/>
    <mergeCell ref="G485:G486"/>
    <mergeCell ref="H485:H486"/>
    <mergeCell ref="I485:I486"/>
    <mergeCell ref="J485:J486"/>
    <mergeCell ref="K485:K486"/>
    <mergeCell ref="J481:J482"/>
    <mergeCell ref="K481:K482"/>
    <mergeCell ref="B483:B484"/>
    <mergeCell ref="C483:C484"/>
    <mergeCell ref="E483:E484"/>
    <mergeCell ref="F483:F484"/>
    <mergeCell ref="G483:G484"/>
    <mergeCell ref="H483:H484"/>
    <mergeCell ref="I483:I484"/>
    <mergeCell ref="J483:J484"/>
    <mergeCell ref="I479:I480"/>
    <mergeCell ref="J479:J480"/>
    <mergeCell ref="K479:K480"/>
    <mergeCell ref="B481:B482"/>
    <mergeCell ref="C481:C482"/>
    <mergeCell ref="E481:E482"/>
    <mergeCell ref="F481:F482"/>
    <mergeCell ref="G481:G482"/>
    <mergeCell ref="H481:H482"/>
    <mergeCell ref="I481:I482"/>
    <mergeCell ref="B479:B480"/>
    <mergeCell ref="C479:C480"/>
    <mergeCell ref="E479:E480"/>
    <mergeCell ref="F479:F480"/>
    <mergeCell ref="G479:G480"/>
    <mergeCell ref="H479:H480"/>
    <mergeCell ref="K475:K476"/>
    <mergeCell ref="B477:B478"/>
    <mergeCell ref="C477:C478"/>
    <mergeCell ref="E477:E478"/>
    <mergeCell ref="F477:F478"/>
    <mergeCell ref="G477:G478"/>
    <mergeCell ref="H477:H478"/>
    <mergeCell ref="I477:I478"/>
    <mergeCell ref="J477:J478"/>
    <mergeCell ref="K477:K478"/>
    <mergeCell ref="J473:J474"/>
    <mergeCell ref="K473:K474"/>
    <mergeCell ref="B475:B476"/>
    <mergeCell ref="C475:C476"/>
    <mergeCell ref="E475:E476"/>
    <mergeCell ref="F475:F476"/>
    <mergeCell ref="G475:G476"/>
    <mergeCell ref="H475:H476"/>
    <mergeCell ref="I475:I476"/>
    <mergeCell ref="J475:J476"/>
    <mergeCell ref="I471:I472"/>
    <mergeCell ref="J471:J472"/>
    <mergeCell ref="K471:K472"/>
    <mergeCell ref="B473:B474"/>
    <mergeCell ref="C473:C474"/>
    <mergeCell ref="E473:E474"/>
    <mergeCell ref="F473:F474"/>
    <mergeCell ref="G473:G474"/>
    <mergeCell ref="H473:H474"/>
    <mergeCell ref="I473:I474"/>
    <mergeCell ref="B471:B472"/>
    <mergeCell ref="C471:C472"/>
    <mergeCell ref="E471:E472"/>
    <mergeCell ref="F471:F472"/>
    <mergeCell ref="G471:G472"/>
    <mergeCell ref="H471:H472"/>
    <mergeCell ref="K467:K468"/>
    <mergeCell ref="B469:B470"/>
    <mergeCell ref="C469:C470"/>
    <mergeCell ref="E469:E470"/>
    <mergeCell ref="F469:F470"/>
    <mergeCell ref="G469:G470"/>
    <mergeCell ref="H469:H470"/>
    <mergeCell ref="I469:I470"/>
    <mergeCell ref="J469:J470"/>
    <mergeCell ref="K469:K470"/>
    <mergeCell ref="J465:J466"/>
    <mergeCell ref="K465:K466"/>
    <mergeCell ref="B467:B468"/>
    <mergeCell ref="C467:C468"/>
    <mergeCell ref="E467:E468"/>
    <mergeCell ref="F467:F468"/>
    <mergeCell ref="G467:G468"/>
    <mergeCell ref="H467:H468"/>
    <mergeCell ref="I467:I468"/>
    <mergeCell ref="J467:J468"/>
    <mergeCell ref="I463:I464"/>
    <mergeCell ref="J463:J464"/>
    <mergeCell ref="K463:K464"/>
    <mergeCell ref="B465:B466"/>
    <mergeCell ref="C465:C466"/>
    <mergeCell ref="E465:E466"/>
    <mergeCell ref="F465:F466"/>
    <mergeCell ref="G465:G466"/>
    <mergeCell ref="H465:H466"/>
    <mergeCell ref="I465:I466"/>
    <mergeCell ref="B463:B464"/>
    <mergeCell ref="C463:C464"/>
    <mergeCell ref="E463:E464"/>
    <mergeCell ref="F463:F464"/>
    <mergeCell ref="G463:G464"/>
    <mergeCell ref="H463:H464"/>
    <mergeCell ref="K459:K460"/>
    <mergeCell ref="B461:B462"/>
    <mergeCell ref="C461:C462"/>
    <mergeCell ref="E461:E462"/>
    <mergeCell ref="F461:F462"/>
    <mergeCell ref="G461:G462"/>
    <mergeCell ref="H461:H462"/>
    <mergeCell ref="I461:I462"/>
    <mergeCell ref="J461:J462"/>
    <mergeCell ref="K461:K462"/>
    <mergeCell ref="J457:J458"/>
    <mergeCell ref="K457:K458"/>
    <mergeCell ref="B459:B460"/>
    <mergeCell ref="C459:C460"/>
    <mergeCell ref="E459:E460"/>
    <mergeCell ref="F459:F460"/>
    <mergeCell ref="G459:G460"/>
    <mergeCell ref="H459:H460"/>
    <mergeCell ref="I459:I460"/>
    <mergeCell ref="J459:J460"/>
    <mergeCell ref="I455:I456"/>
    <mergeCell ref="J455:J456"/>
    <mergeCell ref="K455:K456"/>
    <mergeCell ref="B457:B458"/>
    <mergeCell ref="C457:C458"/>
    <mergeCell ref="E457:E458"/>
    <mergeCell ref="F457:F458"/>
    <mergeCell ref="G457:G458"/>
    <mergeCell ref="H457:H458"/>
    <mergeCell ref="I457:I458"/>
    <mergeCell ref="B455:B456"/>
    <mergeCell ref="C455:C456"/>
    <mergeCell ref="E455:E456"/>
    <mergeCell ref="F455:F456"/>
    <mergeCell ref="G455:G456"/>
    <mergeCell ref="H455:H456"/>
    <mergeCell ref="K451:K452"/>
    <mergeCell ref="B453:B454"/>
    <mergeCell ref="C453:C454"/>
    <mergeCell ref="E453:E454"/>
    <mergeCell ref="F453:F454"/>
    <mergeCell ref="G453:G454"/>
    <mergeCell ref="H453:H454"/>
    <mergeCell ref="I453:I454"/>
    <mergeCell ref="J453:J454"/>
    <mergeCell ref="K453:K454"/>
    <mergeCell ref="J449:J450"/>
    <mergeCell ref="K449:K450"/>
    <mergeCell ref="B451:B452"/>
    <mergeCell ref="C451:C452"/>
    <mergeCell ref="E451:E452"/>
    <mergeCell ref="F451:F452"/>
    <mergeCell ref="G451:G452"/>
    <mergeCell ref="H451:H452"/>
    <mergeCell ref="I451:I452"/>
    <mergeCell ref="J451:J452"/>
    <mergeCell ref="I447:I448"/>
    <mergeCell ref="J447:J448"/>
    <mergeCell ref="K447:K448"/>
    <mergeCell ref="B449:B450"/>
    <mergeCell ref="C449:C450"/>
    <mergeCell ref="E449:E450"/>
    <mergeCell ref="F449:F450"/>
    <mergeCell ref="G449:G450"/>
    <mergeCell ref="H449:H450"/>
    <mergeCell ref="I449:I450"/>
    <mergeCell ref="B447:B448"/>
    <mergeCell ref="C447:C448"/>
    <mergeCell ref="E447:E448"/>
    <mergeCell ref="F447:F448"/>
    <mergeCell ref="G447:G448"/>
    <mergeCell ref="H447:H448"/>
    <mergeCell ref="K443:K444"/>
    <mergeCell ref="B445:B446"/>
    <mergeCell ref="C445:C446"/>
    <mergeCell ref="E445:E446"/>
    <mergeCell ref="F445:F446"/>
    <mergeCell ref="G445:G446"/>
    <mergeCell ref="H445:H446"/>
    <mergeCell ref="I445:I446"/>
    <mergeCell ref="J445:J446"/>
    <mergeCell ref="K445:K446"/>
    <mergeCell ref="J441:J442"/>
    <mergeCell ref="K441:K442"/>
    <mergeCell ref="B443:B444"/>
    <mergeCell ref="C443:C444"/>
    <mergeCell ref="E443:E444"/>
    <mergeCell ref="F443:F444"/>
    <mergeCell ref="G443:G444"/>
    <mergeCell ref="H443:H444"/>
    <mergeCell ref="I443:I444"/>
    <mergeCell ref="J443:J444"/>
    <mergeCell ref="I439:I440"/>
    <mergeCell ref="J439:J440"/>
    <mergeCell ref="K439:K440"/>
    <mergeCell ref="B441:B442"/>
    <mergeCell ref="C441:C442"/>
    <mergeCell ref="E441:E442"/>
    <mergeCell ref="F441:F442"/>
    <mergeCell ref="G441:G442"/>
    <mergeCell ref="H441:H442"/>
    <mergeCell ref="I441:I442"/>
    <mergeCell ref="B439:B440"/>
    <mergeCell ref="C439:C440"/>
    <mergeCell ref="E439:E440"/>
    <mergeCell ref="F439:F440"/>
    <mergeCell ref="G439:G440"/>
    <mergeCell ref="H439:H440"/>
    <mergeCell ref="K435:K436"/>
    <mergeCell ref="B437:B438"/>
    <mergeCell ref="C437:C438"/>
    <mergeCell ref="E437:E438"/>
    <mergeCell ref="F437:F438"/>
    <mergeCell ref="G437:G438"/>
    <mergeCell ref="H437:H438"/>
    <mergeCell ref="I437:I438"/>
    <mergeCell ref="J437:J438"/>
    <mergeCell ref="K437:K438"/>
    <mergeCell ref="J433:J434"/>
    <mergeCell ref="K433:K434"/>
    <mergeCell ref="B435:B436"/>
    <mergeCell ref="C435:C436"/>
    <mergeCell ref="E435:E436"/>
    <mergeCell ref="F435:F436"/>
    <mergeCell ref="G435:G436"/>
    <mergeCell ref="H435:H436"/>
    <mergeCell ref="I435:I436"/>
    <mergeCell ref="J435:J436"/>
    <mergeCell ref="I431:I432"/>
    <mergeCell ref="J431:J432"/>
    <mergeCell ref="K431:K432"/>
    <mergeCell ref="B433:B434"/>
    <mergeCell ref="C433:C434"/>
    <mergeCell ref="E433:E434"/>
    <mergeCell ref="F433:F434"/>
    <mergeCell ref="G433:G434"/>
    <mergeCell ref="H433:H434"/>
    <mergeCell ref="I433:I434"/>
    <mergeCell ref="B431:B432"/>
    <mergeCell ref="C431:C432"/>
    <mergeCell ref="E431:E432"/>
    <mergeCell ref="F431:F432"/>
    <mergeCell ref="G431:G432"/>
    <mergeCell ref="H431:H432"/>
    <mergeCell ref="K427:K428"/>
    <mergeCell ref="B429:B430"/>
    <mergeCell ref="C429:C430"/>
    <mergeCell ref="E429:E430"/>
    <mergeCell ref="F429:F430"/>
    <mergeCell ref="G429:G430"/>
    <mergeCell ref="H429:H430"/>
    <mergeCell ref="I429:I430"/>
    <mergeCell ref="J429:J430"/>
    <mergeCell ref="K429:K430"/>
    <mergeCell ref="J425:J426"/>
    <mergeCell ref="K425:K426"/>
    <mergeCell ref="B427:B428"/>
    <mergeCell ref="C427:C428"/>
    <mergeCell ref="E427:E428"/>
    <mergeCell ref="F427:F428"/>
    <mergeCell ref="G427:G428"/>
    <mergeCell ref="H427:H428"/>
    <mergeCell ref="I427:I428"/>
    <mergeCell ref="J427:J428"/>
    <mergeCell ref="I423:I424"/>
    <mergeCell ref="J423:J424"/>
    <mergeCell ref="K423:K424"/>
    <mergeCell ref="B425:B426"/>
    <mergeCell ref="C425:C426"/>
    <mergeCell ref="E425:E426"/>
    <mergeCell ref="F425:F426"/>
    <mergeCell ref="G425:G426"/>
    <mergeCell ref="H425:H426"/>
    <mergeCell ref="I425:I426"/>
    <mergeCell ref="B423:B424"/>
    <mergeCell ref="C423:C424"/>
    <mergeCell ref="E423:E424"/>
    <mergeCell ref="F423:F424"/>
    <mergeCell ref="G423:G424"/>
    <mergeCell ref="H423:H424"/>
    <mergeCell ref="K419:K420"/>
    <mergeCell ref="B421:B422"/>
    <mergeCell ref="C421:C422"/>
    <mergeCell ref="E421:E422"/>
    <mergeCell ref="F421:F422"/>
    <mergeCell ref="G421:G422"/>
    <mergeCell ref="H421:H422"/>
    <mergeCell ref="I421:I422"/>
    <mergeCell ref="J421:J422"/>
    <mergeCell ref="K421:K422"/>
    <mergeCell ref="J417:J418"/>
    <mergeCell ref="K417:K418"/>
    <mergeCell ref="B419:B420"/>
    <mergeCell ref="C419:C420"/>
    <mergeCell ref="E419:E420"/>
    <mergeCell ref="F419:F420"/>
    <mergeCell ref="G419:G420"/>
    <mergeCell ref="H419:H420"/>
    <mergeCell ref="I419:I420"/>
    <mergeCell ref="J419:J420"/>
    <mergeCell ref="I415:I416"/>
    <mergeCell ref="J415:J416"/>
    <mergeCell ref="K415:K416"/>
    <mergeCell ref="B417:B418"/>
    <mergeCell ref="C417:C418"/>
    <mergeCell ref="E417:E418"/>
    <mergeCell ref="F417:F418"/>
    <mergeCell ref="G417:G418"/>
    <mergeCell ref="H417:H418"/>
    <mergeCell ref="I417:I418"/>
    <mergeCell ref="B415:B416"/>
    <mergeCell ref="C415:C416"/>
    <mergeCell ref="E415:E416"/>
    <mergeCell ref="F415:F416"/>
    <mergeCell ref="G415:G416"/>
    <mergeCell ref="H415:H416"/>
    <mergeCell ref="K411:K412"/>
    <mergeCell ref="B413:B414"/>
    <mergeCell ref="C413:C414"/>
    <mergeCell ref="E413:E414"/>
    <mergeCell ref="F413:F414"/>
    <mergeCell ref="G413:G414"/>
    <mergeCell ref="H413:H414"/>
    <mergeCell ref="I413:I414"/>
    <mergeCell ref="J413:J414"/>
    <mergeCell ref="K413:K414"/>
    <mergeCell ref="J409:J410"/>
    <mergeCell ref="K409:K410"/>
    <mergeCell ref="B411:B412"/>
    <mergeCell ref="C411:C412"/>
    <mergeCell ref="E411:E412"/>
    <mergeCell ref="F411:F412"/>
    <mergeCell ref="G411:G412"/>
    <mergeCell ref="H411:H412"/>
    <mergeCell ref="I411:I412"/>
    <mergeCell ref="J411:J412"/>
    <mergeCell ref="I407:I408"/>
    <mergeCell ref="J407:J408"/>
    <mergeCell ref="K407:K408"/>
    <mergeCell ref="B409:B410"/>
    <mergeCell ref="C409:C410"/>
    <mergeCell ref="E409:E410"/>
    <mergeCell ref="F409:F410"/>
    <mergeCell ref="G409:G410"/>
    <mergeCell ref="H409:H410"/>
    <mergeCell ref="I409:I410"/>
    <mergeCell ref="B407:B408"/>
    <mergeCell ref="C407:C408"/>
    <mergeCell ref="E407:E408"/>
    <mergeCell ref="F407:F408"/>
    <mergeCell ref="G407:G408"/>
    <mergeCell ref="H407:H408"/>
    <mergeCell ref="K403:K404"/>
    <mergeCell ref="B405:B406"/>
    <mergeCell ref="C405:C406"/>
    <mergeCell ref="E405:E406"/>
    <mergeCell ref="F405:F406"/>
    <mergeCell ref="G405:G406"/>
    <mergeCell ref="H405:H406"/>
    <mergeCell ref="I405:I406"/>
    <mergeCell ref="J405:J406"/>
    <mergeCell ref="K405:K406"/>
    <mergeCell ref="J401:J402"/>
    <mergeCell ref="K401:K402"/>
    <mergeCell ref="B403:B404"/>
    <mergeCell ref="C403:C404"/>
    <mergeCell ref="E403:E404"/>
    <mergeCell ref="F403:F404"/>
    <mergeCell ref="G403:G404"/>
    <mergeCell ref="H403:H404"/>
    <mergeCell ref="I403:I404"/>
    <mergeCell ref="J403:J404"/>
    <mergeCell ref="I399:I400"/>
    <mergeCell ref="J399:J400"/>
    <mergeCell ref="K399:K400"/>
    <mergeCell ref="B401:B402"/>
    <mergeCell ref="C401:C402"/>
    <mergeCell ref="E401:E402"/>
    <mergeCell ref="F401:F402"/>
    <mergeCell ref="G401:G402"/>
    <mergeCell ref="H401:H402"/>
    <mergeCell ref="I401:I402"/>
    <mergeCell ref="B399:B400"/>
    <mergeCell ref="C399:C400"/>
    <mergeCell ref="E399:E400"/>
    <mergeCell ref="F399:F400"/>
    <mergeCell ref="G399:G400"/>
    <mergeCell ref="H399:H400"/>
    <mergeCell ref="K395:K396"/>
    <mergeCell ref="B397:B398"/>
    <mergeCell ref="C397:C398"/>
    <mergeCell ref="E397:E398"/>
    <mergeCell ref="F397:F398"/>
    <mergeCell ref="G397:G398"/>
    <mergeCell ref="H397:H398"/>
    <mergeCell ref="I397:I398"/>
    <mergeCell ref="J397:J398"/>
    <mergeCell ref="K397:K398"/>
    <mergeCell ref="J393:J394"/>
    <mergeCell ref="K393:K394"/>
    <mergeCell ref="B395:B396"/>
    <mergeCell ref="C395:C396"/>
    <mergeCell ref="E395:E396"/>
    <mergeCell ref="F395:F396"/>
    <mergeCell ref="G395:G396"/>
    <mergeCell ref="H395:H396"/>
    <mergeCell ref="I395:I396"/>
    <mergeCell ref="J395:J396"/>
    <mergeCell ref="I391:I392"/>
    <mergeCell ref="J391:J392"/>
    <mergeCell ref="K391:K392"/>
    <mergeCell ref="B393:B394"/>
    <mergeCell ref="C393:C394"/>
    <mergeCell ref="E393:E394"/>
    <mergeCell ref="F393:F394"/>
    <mergeCell ref="G393:G394"/>
    <mergeCell ref="H393:H394"/>
    <mergeCell ref="I393:I394"/>
    <mergeCell ref="B391:B392"/>
    <mergeCell ref="C391:C392"/>
    <mergeCell ref="E391:E392"/>
    <mergeCell ref="F391:F392"/>
    <mergeCell ref="G391:G392"/>
    <mergeCell ref="H391:H392"/>
    <mergeCell ref="K387:K388"/>
    <mergeCell ref="B389:B390"/>
    <mergeCell ref="C389:C390"/>
    <mergeCell ref="E389:E390"/>
    <mergeCell ref="F389:F390"/>
    <mergeCell ref="G389:G390"/>
    <mergeCell ref="H389:H390"/>
    <mergeCell ref="I389:I390"/>
    <mergeCell ref="J389:J390"/>
    <mergeCell ref="K389:K390"/>
    <mergeCell ref="J385:J386"/>
    <mergeCell ref="K385:K386"/>
    <mergeCell ref="B387:B388"/>
    <mergeCell ref="C387:C388"/>
    <mergeCell ref="E387:E388"/>
    <mergeCell ref="F387:F388"/>
    <mergeCell ref="G387:G388"/>
    <mergeCell ref="H387:H388"/>
    <mergeCell ref="I387:I388"/>
    <mergeCell ref="J387:J388"/>
    <mergeCell ref="I383:I384"/>
    <mergeCell ref="J383:J384"/>
    <mergeCell ref="K383:K384"/>
    <mergeCell ref="B385:B386"/>
    <mergeCell ref="C385:C386"/>
    <mergeCell ref="E385:E386"/>
    <mergeCell ref="F385:F386"/>
    <mergeCell ref="G385:G386"/>
    <mergeCell ref="H385:H386"/>
    <mergeCell ref="I385:I386"/>
    <mergeCell ref="B383:B384"/>
    <mergeCell ref="C383:C384"/>
    <mergeCell ref="E383:E384"/>
    <mergeCell ref="F383:F384"/>
    <mergeCell ref="G383:G384"/>
    <mergeCell ref="H383:H384"/>
    <mergeCell ref="K379:K380"/>
    <mergeCell ref="B381:B382"/>
    <mergeCell ref="C381:C382"/>
    <mergeCell ref="E381:E382"/>
    <mergeCell ref="F381:F382"/>
    <mergeCell ref="G381:G382"/>
    <mergeCell ref="H381:H382"/>
    <mergeCell ref="I381:I382"/>
    <mergeCell ref="J381:J382"/>
    <mergeCell ref="K381:K382"/>
    <mergeCell ref="J377:J378"/>
    <mergeCell ref="K377:K378"/>
    <mergeCell ref="B379:B380"/>
    <mergeCell ref="C379:C380"/>
    <mergeCell ref="E379:E380"/>
    <mergeCell ref="F379:F380"/>
    <mergeCell ref="G379:G380"/>
    <mergeCell ref="H379:H380"/>
    <mergeCell ref="I379:I380"/>
    <mergeCell ref="J379:J380"/>
    <mergeCell ref="I375:I376"/>
    <mergeCell ref="J375:J376"/>
    <mergeCell ref="K375:K376"/>
    <mergeCell ref="B377:B378"/>
    <mergeCell ref="C377:C378"/>
    <mergeCell ref="E377:E378"/>
    <mergeCell ref="F377:F378"/>
    <mergeCell ref="G377:G378"/>
    <mergeCell ref="H377:H378"/>
    <mergeCell ref="I377:I378"/>
    <mergeCell ref="B375:B376"/>
    <mergeCell ref="C375:C376"/>
    <mergeCell ref="E375:E376"/>
    <mergeCell ref="F375:F376"/>
    <mergeCell ref="G375:G376"/>
    <mergeCell ref="H375:H376"/>
    <mergeCell ref="K371:K372"/>
    <mergeCell ref="B373:B374"/>
    <mergeCell ref="C373:C374"/>
    <mergeCell ref="E373:E374"/>
    <mergeCell ref="F373:F374"/>
    <mergeCell ref="G373:G374"/>
    <mergeCell ref="H373:H374"/>
    <mergeCell ref="I373:I374"/>
    <mergeCell ref="J373:J374"/>
    <mergeCell ref="K373:K374"/>
    <mergeCell ref="J369:J370"/>
    <mergeCell ref="K369:K370"/>
    <mergeCell ref="B371:B372"/>
    <mergeCell ref="C371:C372"/>
    <mergeCell ref="E371:E372"/>
    <mergeCell ref="F371:F372"/>
    <mergeCell ref="G371:G372"/>
    <mergeCell ref="H371:H372"/>
    <mergeCell ref="I371:I372"/>
    <mergeCell ref="J371:J372"/>
    <mergeCell ref="I367:I368"/>
    <mergeCell ref="J367:J368"/>
    <mergeCell ref="K367:K368"/>
    <mergeCell ref="B369:B370"/>
    <mergeCell ref="C369:C370"/>
    <mergeCell ref="E369:E370"/>
    <mergeCell ref="F369:F370"/>
    <mergeCell ref="G369:G370"/>
    <mergeCell ref="H369:H370"/>
    <mergeCell ref="I369:I370"/>
    <mergeCell ref="B367:B368"/>
    <mergeCell ref="C367:C368"/>
    <mergeCell ref="E367:E368"/>
    <mergeCell ref="F367:F368"/>
    <mergeCell ref="G367:G368"/>
    <mergeCell ref="H367:H368"/>
    <mergeCell ref="K363:K364"/>
    <mergeCell ref="B365:B366"/>
    <mergeCell ref="C365:C366"/>
    <mergeCell ref="E365:E366"/>
    <mergeCell ref="F365:F366"/>
    <mergeCell ref="G365:G366"/>
    <mergeCell ref="H365:H366"/>
    <mergeCell ref="I365:I366"/>
    <mergeCell ref="J365:J366"/>
    <mergeCell ref="K365:K366"/>
    <mergeCell ref="J361:J362"/>
    <mergeCell ref="K361:K362"/>
    <mergeCell ref="B363:B364"/>
    <mergeCell ref="C363:C364"/>
    <mergeCell ref="E363:E364"/>
    <mergeCell ref="F363:F364"/>
    <mergeCell ref="G363:G364"/>
    <mergeCell ref="H363:H364"/>
    <mergeCell ref="I363:I364"/>
    <mergeCell ref="J363:J364"/>
    <mergeCell ref="I359:I360"/>
    <mergeCell ref="J359:J360"/>
    <mergeCell ref="K359:K360"/>
    <mergeCell ref="B361:B362"/>
    <mergeCell ref="C361:C362"/>
    <mergeCell ref="E361:E362"/>
    <mergeCell ref="F361:F362"/>
    <mergeCell ref="G361:G362"/>
    <mergeCell ref="H361:H362"/>
    <mergeCell ref="I361:I362"/>
    <mergeCell ref="B359:B360"/>
    <mergeCell ref="C359:C360"/>
    <mergeCell ref="E359:E360"/>
    <mergeCell ref="F359:F360"/>
    <mergeCell ref="G359:G360"/>
    <mergeCell ref="H359:H360"/>
    <mergeCell ref="K355:K356"/>
    <mergeCell ref="B357:B358"/>
    <mergeCell ref="C357:C358"/>
    <mergeCell ref="E357:E358"/>
    <mergeCell ref="F357:F358"/>
    <mergeCell ref="G357:G358"/>
    <mergeCell ref="H357:H358"/>
    <mergeCell ref="I357:I358"/>
    <mergeCell ref="J357:J358"/>
    <mergeCell ref="K357:K358"/>
    <mergeCell ref="J353:J354"/>
    <mergeCell ref="K353:K354"/>
    <mergeCell ref="B355:B356"/>
    <mergeCell ref="C355:C356"/>
    <mergeCell ref="E355:E356"/>
    <mergeCell ref="F355:F356"/>
    <mergeCell ref="G355:G356"/>
    <mergeCell ref="H355:H356"/>
    <mergeCell ref="I355:I356"/>
    <mergeCell ref="J355:J356"/>
    <mergeCell ref="I351:I352"/>
    <mergeCell ref="J351:J352"/>
    <mergeCell ref="K351:K352"/>
    <mergeCell ref="B353:B354"/>
    <mergeCell ref="C353:C354"/>
    <mergeCell ref="E353:E354"/>
    <mergeCell ref="F353:F354"/>
    <mergeCell ref="G353:G354"/>
    <mergeCell ref="H353:H354"/>
    <mergeCell ref="I353:I354"/>
    <mergeCell ref="B351:B352"/>
    <mergeCell ref="C351:C352"/>
    <mergeCell ref="E351:E352"/>
    <mergeCell ref="F351:F352"/>
    <mergeCell ref="G351:G352"/>
    <mergeCell ref="H351:H352"/>
    <mergeCell ref="K347:K348"/>
    <mergeCell ref="B349:B350"/>
    <mergeCell ref="C349:C350"/>
    <mergeCell ref="E349:E350"/>
    <mergeCell ref="F349:F350"/>
    <mergeCell ref="G349:G350"/>
    <mergeCell ref="H349:H350"/>
    <mergeCell ref="I349:I350"/>
    <mergeCell ref="J349:J350"/>
    <mergeCell ref="K349:K350"/>
    <mergeCell ref="J345:J346"/>
    <mergeCell ref="K345:K346"/>
    <mergeCell ref="B347:B348"/>
    <mergeCell ref="C347:C348"/>
    <mergeCell ref="E347:E348"/>
    <mergeCell ref="F347:F348"/>
    <mergeCell ref="G347:G348"/>
    <mergeCell ref="H347:H348"/>
    <mergeCell ref="I347:I348"/>
    <mergeCell ref="J347:J348"/>
    <mergeCell ref="I343:I344"/>
    <mergeCell ref="J343:J344"/>
    <mergeCell ref="K343:K344"/>
    <mergeCell ref="B345:B346"/>
    <mergeCell ref="C345:C346"/>
    <mergeCell ref="E345:E346"/>
    <mergeCell ref="F345:F346"/>
    <mergeCell ref="G345:G346"/>
    <mergeCell ref="H345:H346"/>
    <mergeCell ref="I345:I346"/>
    <mergeCell ref="B343:B344"/>
    <mergeCell ref="C343:C344"/>
    <mergeCell ref="E343:E344"/>
    <mergeCell ref="F343:F344"/>
    <mergeCell ref="G343:G344"/>
    <mergeCell ref="H343:H344"/>
    <mergeCell ref="K339:K340"/>
    <mergeCell ref="B341:B342"/>
    <mergeCell ref="C341:C342"/>
    <mergeCell ref="E341:E342"/>
    <mergeCell ref="F341:F342"/>
    <mergeCell ref="G341:G342"/>
    <mergeCell ref="H341:H342"/>
    <mergeCell ref="I341:I342"/>
    <mergeCell ref="J341:J342"/>
    <mergeCell ref="K341:K342"/>
    <mergeCell ref="J337:J338"/>
    <mergeCell ref="K337:K338"/>
    <mergeCell ref="B339:B340"/>
    <mergeCell ref="C339:C340"/>
    <mergeCell ref="E339:E340"/>
    <mergeCell ref="F339:F340"/>
    <mergeCell ref="G339:G340"/>
    <mergeCell ref="H339:H340"/>
    <mergeCell ref="I339:I340"/>
    <mergeCell ref="J339:J340"/>
    <mergeCell ref="I335:I336"/>
    <mergeCell ref="J335:J336"/>
    <mergeCell ref="K335:K336"/>
    <mergeCell ref="B337:B338"/>
    <mergeCell ref="C337:C338"/>
    <mergeCell ref="E337:E338"/>
    <mergeCell ref="F337:F338"/>
    <mergeCell ref="G337:G338"/>
    <mergeCell ref="H337:H338"/>
    <mergeCell ref="I337:I338"/>
    <mergeCell ref="B335:B336"/>
    <mergeCell ref="C335:C336"/>
    <mergeCell ref="E335:E336"/>
    <mergeCell ref="F335:F336"/>
    <mergeCell ref="G335:G336"/>
    <mergeCell ref="H335:H336"/>
    <mergeCell ref="K331:K332"/>
    <mergeCell ref="B333:B334"/>
    <mergeCell ref="C333:C334"/>
    <mergeCell ref="E333:E334"/>
    <mergeCell ref="F333:F334"/>
    <mergeCell ref="G333:G334"/>
    <mergeCell ref="H333:H334"/>
    <mergeCell ref="I333:I334"/>
    <mergeCell ref="J333:J334"/>
    <mergeCell ref="K333:K334"/>
    <mergeCell ref="J329:J330"/>
    <mergeCell ref="K329:K330"/>
    <mergeCell ref="B331:B332"/>
    <mergeCell ref="C331:C332"/>
    <mergeCell ref="E331:E332"/>
    <mergeCell ref="F331:F332"/>
    <mergeCell ref="G331:G332"/>
    <mergeCell ref="H331:H332"/>
    <mergeCell ref="I331:I332"/>
    <mergeCell ref="J331:J332"/>
    <mergeCell ref="I327:I328"/>
    <mergeCell ref="J327:J328"/>
    <mergeCell ref="K327:K328"/>
    <mergeCell ref="B329:B330"/>
    <mergeCell ref="C329:C330"/>
    <mergeCell ref="E329:E330"/>
    <mergeCell ref="F329:F330"/>
    <mergeCell ref="G329:G330"/>
    <mergeCell ref="H329:H330"/>
    <mergeCell ref="I329:I330"/>
    <mergeCell ref="B327:B328"/>
    <mergeCell ref="C327:C328"/>
    <mergeCell ref="E327:E328"/>
    <mergeCell ref="F327:F328"/>
    <mergeCell ref="G327:G328"/>
    <mergeCell ref="H327:H328"/>
    <mergeCell ref="K323:K324"/>
    <mergeCell ref="B325:B326"/>
    <mergeCell ref="C325:C326"/>
    <mergeCell ref="E325:E326"/>
    <mergeCell ref="F325:F326"/>
    <mergeCell ref="G325:G326"/>
    <mergeCell ref="H325:H326"/>
    <mergeCell ref="I325:I326"/>
    <mergeCell ref="J325:J326"/>
    <mergeCell ref="K325:K326"/>
    <mergeCell ref="J321:J322"/>
    <mergeCell ref="K321:K322"/>
    <mergeCell ref="B323:B324"/>
    <mergeCell ref="C323:C324"/>
    <mergeCell ref="E323:E324"/>
    <mergeCell ref="F323:F324"/>
    <mergeCell ref="G323:G324"/>
    <mergeCell ref="H323:H324"/>
    <mergeCell ref="I323:I324"/>
    <mergeCell ref="J323:J324"/>
    <mergeCell ref="I319:I320"/>
    <mergeCell ref="J319:J320"/>
    <mergeCell ref="K319:K320"/>
    <mergeCell ref="B321:B322"/>
    <mergeCell ref="C321:C322"/>
    <mergeCell ref="E321:E322"/>
    <mergeCell ref="F321:F322"/>
    <mergeCell ref="G321:G322"/>
    <mergeCell ref="H321:H322"/>
    <mergeCell ref="I321:I322"/>
    <mergeCell ref="B319:B320"/>
    <mergeCell ref="C319:C320"/>
    <mergeCell ref="E319:E320"/>
    <mergeCell ref="F319:F320"/>
    <mergeCell ref="G319:G320"/>
    <mergeCell ref="H319:H320"/>
    <mergeCell ref="K315:K316"/>
    <mergeCell ref="B317:B318"/>
    <mergeCell ref="C317:C318"/>
    <mergeCell ref="E317:E318"/>
    <mergeCell ref="F317:F318"/>
    <mergeCell ref="G317:G318"/>
    <mergeCell ref="H317:H318"/>
    <mergeCell ref="I317:I318"/>
    <mergeCell ref="J317:J318"/>
    <mergeCell ref="K317:K318"/>
    <mergeCell ref="J313:J314"/>
    <mergeCell ref="K313:K314"/>
    <mergeCell ref="B315:B316"/>
    <mergeCell ref="C315:C316"/>
    <mergeCell ref="E315:E316"/>
    <mergeCell ref="F315:F316"/>
    <mergeCell ref="G315:G316"/>
    <mergeCell ref="H315:H316"/>
    <mergeCell ref="I315:I316"/>
    <mergeCell ref="J315:J316"/>
    <mergeCell ref="I311:I312"/>
    <mergeCell ref="J311:J312"/>
    <mergeCell ref="K311:K312"/>
    <mergeCell ref="B313:B314"/>
    <mergeCell ref="C313:C314"/>
    <mergeCell ref="E313:E314"/>
    <mergeCell ref="F313:F314"/>
    <mergeCell ref="G313:G314"/>
    <mergeCell ref="H313:H314"/>
    <mergeCell ref="I313:I314"/>
    <mergeCell ref="B311:B312"/>
    <mergeCell ref="C311:C312"/>
    <mergeCell ref="E311:E312"/>
    <mergeCell ref="F311:F312"/>
    <mergeCell ref="G311:G312"/>
    <mergeCell ref="H311:H312"/>
    <mergeCell ref="K307:K308"/>
    <mergeCell ref="B309:B310"/>
    <mergeCell ref="C309:C310"/>
    <mergeCell ref="E309:E310"/>
    <mergeCell ref="F309:F310"/>
    <mergeCell ref="G309:G310"/>
    <mergeCell ref="H309:H310"/>
    <mergeCell ref="I309:I310"/>
    <mergeCell ref="J309:J310"/>
    <mergeCell ref="K309:K310"/>
    <mergeCell ref="J305:J306"/>
    <mergeCell ref="K305:K306"/>
    <mergeCell ref="B307:B308"/>
    <mergeCell ref="C307:C308"/>
    <mergeCell ref="E307:E308"/>
    <mergeCell ref="F307:F308"/>
    <mergeCell ref="G307:G308"/>
    <mergeCell ref="H307:H308"/>
    <mergeCell ref="I307:I308"/>
    <mergeCell ref="J307:J308"/>
    <mergeCell ref="I303:I304"/>
    <mergeCell ref="J303:J304"/>
    <mergeCell ref="K303:K304"/>
    <mergeCell ref="B305:B306"/>
    <mergeCell ref="C305:C306"/>
    <mergeCell ref="E305:E306"/>
    <mergeCell ref="F305:F306"/>
    <mergeCell ref="G305:G306"/>
    <mergeCell ref="H305:H306"/>
    <mergeCell ref="I305:I306"/>
    <mergeCell ref="B303:B304"/>
    <mergeCell ref="C303:C304"/>
    <mergeCell ref="E303:E304"/>
    <mergeCell ref="F303:F304"/>
    <mergeCell ref="G303:G304"/>
    <mergeCell ref="H303:H304"/>
    <mergeCell ref="K299:K300"/>
    <mergeCell ref="B301:B302"/>
    <mergeCell ref="C301:C302"/>
    <mergeCell ref="E301:E302"/>
    <mergeCell ref="F301:F302"/>
    <mergeCell ref="G301:G302"/>
    <mergeCell ref="H301:H302"/>
    <mergeCell ref="I301:I302"/>
    <mergeCell ref="J301:J302"/>
    <mergeCell ref="K301:K302"/>
    <mergeCell ref="J297:J298"/>
    <mergeCell ref="K297:K298"/>
    <mergeCell ref="B299:B300"/>
    <mergeCell ref="C299:C300"/>
    <mergeCell ref="E299:E300"/>
    <mergeCell ref="F299:F300"/>
    <mergeCell ref="G299:G300"/>
    <mergeCell ref="H299:H300"/>
    <mergeCell ref="I299:I300"/>
    <mergeCell ref="J299:J300"/>
    <mergeCell ref="I295:I296"/>
    <mergeCell ref="J295:J296"/>
    <mergeCell ref="K295:K296"/>
    <mergeCell ref="B297:B298"/>
    <mergeCell ref="C297:C298"/>
    <mergeCell ref="E297:E298"/>
    <mergeCell ref="F297:F298"/>
    <mergeCell ref="G297:G298"/>
    <mergeCell ref="H297:H298"/>
    <mergeCell ref="I297:I298"/>
    <mergeCell ref="B295:B296"/>
    <mergeCell ref="C295:C296"/>
    <mergeCell ref="E295:E296"/>
    <mergeCell ref="F295:F296"/>
    <mergeCell ref="G295:G296"/>
    <mergeCell ref="H295:H296"/>
    <mergeCell ref="K291:K292"/>
    <mergeCell ref="B293:B294"/>
    <mergeCell ref="C293:C294"/>
    <mergeCell ref="E293:E294"/>
    <mergeCell ref="F293:F294"/>
    <mergeCell ref="G293:G294"/>
    <mergeCell ref="H293:H294"/>
    <mergeCell ref="I293:I294"/>
    <mergeCell ref="J293:J294"/>
    <mergeCell ref="K293:K294"/>
    <mergeCell ref="J289:J290"/>
    <mergeCell ref="K289:K290"/>
    <mergeCell ref="B291:B292"/>
    <mergeCell ref="C291:C292"/>
    <mergeCell ref="E291:E292"/>
    <mergeCell ref="F291:F292"/>
    <mergeCell ref="G291:G292"/>
    <mergeCell ref="H291:H292"/>
    <mergeCell ref="I291:I292"/>
    <mergeCell ref="J291:J292"/>
    <mergeCell ref="I287:I288"/>
    <mergeCell ref="J287:J288"/>
    <mergeCell ref="K287:K288"/>
    <mergeCell ref="B289:B290"/>
    <mergeCell ref="C289:C290"/>
    <mergeCell ref="E289:E290"/>
    <mergeCell ref="F289:F290"/>
    <mergeCell ref="G289:G290"/>
    <mergeCell ref="H289:H290"/>
    <mergeCell ref="I289:I290"/>
    <mergeCell ref="B287:B288"/>
    <mergeCell ref="C287:C288"/>
    <mergeCell ref="E287:E288"/>
    <mergeCell ref="F287:F288"/>
    <mergeCell ref="G287:G288"/>
    <mergeCell ref="H287:H288"/>
    <mergeCell ref="K283:K284"/>
    <mergeCell ref="B285:B286"/>
    <mergeCell ref="C285:C286"/>
    <mergeCell ref="E285:E286"/>
    <mergeCell ref="F285:F286"/>
    <mergeCell ref="G285:G286"/>
    <mergeCell ref="H285:H286"/>
    <mergeCell ref="I285:I286"/>
    <mergeCell ref="J285:J286"/>
    <mergeCell ref="K285:K286"/>
    <mergeCell ref="J281:J282"/>
    <mergeCell ref="K281:K282"/>
    <mergeCell ref="B283:B284"/>
    <mergeCell ref="C283:C284"/>
    <mergeCell ref="E283:E284"/>
    <mergeCell ref="F283:F284"/>
    <mergeCell ref="G283:G284"/>
    <mergeCell ref="H283:H284"/>
    <mergeCell ref="I283:I284"/>
    <mergeCell ref="J283:J284"/>
    <mergeCell ref="I279:I280"/>
    <mergeCell ref="J279:J280"/>
    <mergeCell ref="K279:K280"/>
    <mergeCell ref="B281:B282"/>
    <mergeCell ref="C281:C282"/>
    <mergeCell ref="E281:E282"/>
    <mergeCell ref="F281:F282"/>
    <mergeCell ref="G281:G282"/>
    <mergeCell ref="H281:H282"/>
    <mergeCell ref="I281:I282"/>
    <mergeCell ref="B279:B280"/>
    <mergeCell ref="C279:C280"/>
    <mergeCell ref="E279:E280"/>
    <mergeCell ref="F279:F280"/>
    <mergeCell ref="G279:G280"/>
    <mergeCell ref="H279:H280"/>
    <mergeCell ref="K275:K276"/>
    <mergeCell ref="B277:B278"/>
    <mergeCell ref="C277:C278"/>
    <mergeCell ref="E277:E278"/>
    <mergeCell ref="F277:F278"/>
    <mergeCell ref="G277:G278"/>
    <mergeCell ref="H277:H278"/>
    <mergeCell ref="I277:I278"/>
    <mergeCell ref="J277:J278"/>
    <mergeCell ref="K277:K278"/>
    <mergeCell ref="J273:J274"/>
    <mergeCell ref="K273:K274"/>
    <mergeCell ref="B275:B276"/>
    <mergeCell ref="C275:C276"/>
    <mergeCell ref="E275:E276"/>
    <mergeCell ref="F275:F276"/>
    <mergeCell ref="G275:G276"/>
    <mergeCell ref="H275:H276"/>
    <mergeCell ref="I275:I276"/>
    <mergeCell ref="J275:J276"/>
    <mergeCell ref="I271:I272"/>
    <mergeCell ref="J271:J272"/>
    <mergeCell ref="K271:K272"/>
    <mergeCell ref="B273:B274"/>
    <mergeCell ref="C273:C274"/>
    <mergeCell ref="E273:E274"/>
    <mergeCell ref="F273:F274"/>
    <mergeCell ref="G273:G274"/>
    <mergeCell ref="H273:H274"/>
    <mergeCell ref="I273:I274"/>
    <mergeCell ref="B271:B272"/>
    <mergeCell ref="C271:C272"/>
    <mergeCell ref="E271:E272"/>
    <mergeCell ref="F271:F272"/>
    <mergeCell ref="G271:G272"/>
    <mergeCell ref="H271:H272"/>
    <mergeCell ref="K267:K268"/>
    <mergeCell ref="B269:B270"/>
    <mergeCell ref="C269:C270"/>
    <mergeCell ref="E269:E270"/>
    <mergeCell ref="F269:F270"/>
    <mergeCell ref="G269:G270"/>
    <mergeCell ref="H269:H270"/>
    <mergeCell ref="I269:I270"/>
    <mergeCell ref="J269:J270"/>
    <mergeCell ref="K269:K270"/>
    <mergeCell ref="J265:J266"/>
    <mergeCell ref="K265:K266"/>
    <mergeCell ref="B267:B268"/>
    <mergeCell ref="C267:C268"/>
    <mergeCell ref="E267:E268"/>
    <mergeCell ref="F267:F268"/>
    <mergeCell ref="G267:G268"/>
    <mergeCell ref="H267:H268"/>
    <mergeCell ref="I267:I268"/>
    <mergeCell ref="J267:J268"/>
    <mergeCell ref="I263:I264"/>
    <mergeCell ref="J263:J264"/>
    <mergeCell ref="K263:K264"/>
    <mergeCell ref="B265:B266"/>
    <mergeCell ref="C265:C266"/>
    <mergeCell ref="E265:E266"/>
    <mergeCell ref="F265:F266"/>
    <mergeCell ref="G265:G266"/>
    <mergeCell ref="H265:H266"/>
    <mergeCell ref="I265:I266"/>
    <mergeCell ref="B263:B264"/>
    <mergeCell ref="C263:C264"/>
    <mergeCell ref="E263:E264"/>
    <mergeCell ref="F263:F264"/>
    <mergeCell ref="G263:G264"/>
    <mergeCell ref="H263:H264"/>
    <mergeCell ref="K259:K260"/>
    <mergeCell ref="B261:B262"/>
    <mergeCell ref="C261:C262"/>
    <mergeCell ref="E261:E262"/>
    <mergeCell ref="F261:F262"/>
    <mergeCell ref="G261:G262"/>
    <mergeCell ref="H261:H262"/>
    <mergeCell ref="I261:I262"/>
    <mergeCell ref="J261:J262"/>
    <mergeCell ref="K261:K262"/>
    <mergeCell ref="J257:J258"/>
    <mergeCell ref="K257:K258"/>
    <mergeCell ref="B259:B260"/>
    <mergeCell ref="C259:C260"/>
    <mergeCell ref="E259:E260"/>
    <mergeCell ref="F259:F260"/>
    <mergeCell ref="G259:G260"/>
    <mergeCell ref="H259:H260"/>
    <mergeCell ref="I259:I260"/>
    <mergeCell ref="J259:J260"/>
    <mergeCell ref="I255:I256"/>
    <mergeCell ref="J255:J256"/>
    <mergeCell ref="K255:K256"/>
    <mergeCell ref="B257:B258"/>
    <mergeCell ref="C257:C258"/>
    <mergeCell ref="E257:E258"/>
    <mergeCell ref="F257:F258"/>
    <mergeCell ref="G257:G258"/>
    <mergeCell ref="H257:H258"/>
    <mergeCell ref="I257:I258"/>
    <mergeCell ref="B255:B256"/>
    <mergeCell ref="C255:C256"/>
    <mergeCell ref="E255:E256"/>
    <mergeCell ref="F255:F256"/>
    <mergeCell ref="G255:G256"/>
    <mergeCell ref="H255:H256"/>
    <mergeCell ref="K251:K252"/>
    <mergeCell ref="B253:B254"/>
    <mergeCell ref="C253:C254"/>
    <mergeCell ref="E253:E254"/>
    <mergeCell ref="F253:F254"/>
    <mergeCell ref="G253:G254"/>
    <mergeCell ref="H253:H254"/>
    <mergeCell ref="I253:I254"/>
    <mergeCell ref="J253:J254"/>
    <mergeCell ref="K253:K254"/>
    <mergeCell ref="J249:J250"/>
    <mergeCell ref="K249:K250"/>
    <mergeCell ref="B251:B252"/>
    <mergeCell ref="C251:C252"/>
    <mergeCell ref="E251:E252"/>
    <mergeCell ref="F251:F252"/>
    <mergeCell ref="G251:G252"/>
    <mergeCell ref="H251:H252"/>
    <mergeCell ref="I251:I252"/>
    <mergeCell ref="J251:J252"/>
    <mergeCell ref="I247:I248"/>
    <mergeCell ref="J247:J248"/>
    <mergeCell ref="K247:K248"/>
    <mergeCell ref="B249:B250"/>
    <mergeCell ref="C249:C250"/>
    <mergeCell ref="E249:E250"/>
    <mergeCell ref="F249:F250"/>
    <mergeCell ref="G249:G250"/>
    <mergeCell ref="H249:H250"/>
    <mergeCell ref="I249:I250"/>
    <mergeCell ref="B247:B248"/>
    <mergeCell ref="C247:C248"/>
    <mergeCell ref="E247:E248"/>
    <mergeCell ref="F247:F248"/>
    <mergeCell ref="G247:G248"/>
    <mergeCell ref="H247:H248"/>
    <mergeCell ref="K243:K244"/>
    <mergeCell ref="B245:B246"/>
    <mergeCell ref="C245:C246"/>
    <mergeCell ref="E245:E246"/>
    <mergeCell ref="F245:F246"/>
    <mergeCell ref="G245:G246"/>
    <mergeCell ref="H245:H246"/>
    <mergeCell ref="I245:I246"/>
    <mergeCell ref="J245:J246"/>
    <mergeCell ref="K245:K246"/>
    <mergeCell ref="J241:J242"/>
    <mergeCell ref="K241:K242"/>
    <mergeCell ref="B243:B244"/>
    <mergeCell ref="C243:C244"/>
    <mergeCell ref="E243:E244"/>
    <mergeCell ref="F243:F244"/>
    <mergeCell ref="G243:G244"/>
    <mergeCell ref="H243:H244"/>
    <mergeCell ref="I243:I244"/>
    <mergeCell ref="J243:J244"/>
    <mergeCell ref="I239:I240"/>
    <mergeCell ref="J239:J240"/>
    <mergeCell ref="K239:K240"/>
    <mergeCell ref="B241:B242"/>
    <mergeCell ref="C241:C242"/>
    <mergeCell ref="E241:E242"/>
    <mergeCell ref="F241:F242"/>
    <mergeCell ref="G241:G242"/>
    <mergeCell ref="H241:H242"/>
    <mergeCell ref="I241:I242"/>
    <mergeCell ref="B239:B240"/>
    <mergeCell ref="C239:C240"/>
    <mergeCell ref="E239:E240"/>
    <mergeCell ref="F239:F240"/>
    <mergeCell ref="G239:G240"/>
    <mergeCell ref="H239:H240"/>
    <mergeCell ref="K235:K236"/>
    <mergeCell ref="B237:B238"/>
    <mergeCell ref="C237:C238"/>
    <mergeCell ref="E237:E238"/>
    <mergeCell ref="F237:F238"/>
    <mergeCell ref="G237:G238"/>
    <mergeCell ref="H237:H238"/>
    <mergeCell ref="I237:I238"/>
    <mergeCell ref="J237:J238"/>
    <mergeCell ref="K237:K238"/>
    <mergeCell ref="J233:J234"/>
    <mergeCell ref="K233:K234"/>
    <mergeCell ref="B235:B236"/>
    <mergeCell ref="C235:C236"/>
    <mergeCell ref="E235:E236"/>
    <mergeCell ref="F235:F236"/>
    <mergeCell ref="G235:G236"/>
    <mergeCell ref="H235:H236"/>
    <mergeCell ref="I235:I236"/>
    <mergeCell ref="J235:J236"/>
    <mergeCell ref="I231:I232"/>
    <mergeCell ref="J231:J232"/>
    <mergeCell ref="K231:K232"/>
    <mergeCell ref="B233:B234"/>
    <mergeCell ref="C233:C234"/>
    <mergeCell ref="E233:E234"/>
    <mergeCell ref="F233:F234"/>
    <mergeCell ref="G233:G234"/>
    <mergeCell ref="H233:H234"/>
    <mergeCell ref="I233:I234"/>
    <mergeCell ref="B231:B232"/>
    <mergeCell ref="C231:C232"/>
    <mergeCell ref="E231:E232"/>
    <mergeCell ref="F231:F232"/>
    <mergeCell ref="G231:G232"/>
    <mergeCell ref="H231:H232"/>
    <mergeCell ref="K227:K228"/>
    <mergeCell ref="B229:B230"/>
    <mergeCell ref="C229:C230"/>
    <mergeCell ref="E229:E230"/>
    <mergeCell ref="F229:F230"/>
    <mergeCell ref="G229:G230"/>
    <mergeCell ref="H229:H230"/>
    <mergeCell ref="I229:I230"/>
    <mergeCell ref="J229:J230"/>
    <mergeCell ref="K229:K230"/>
    <mergeCell ref="J225:J226"/>
    <mergeCell ref="K225:K226"/>
    <mergeCell ref="B227:B228"/>
    <mergeCell ref="C227:C228"/>
    <mergeCell ref="E227:E228"/>
    <mergeCell ref="F227:F228"/>
    <mergeCell ref="G227:G228"/>
    <mergeCell ref="H227:H228"/>
    <mergeCell ref="I227:I228"/>
    <mergeCell ref="J227:J228"/>
    <mergeCell ref="I223:I224"/>
    <mergeCell ref="J223:J224"/>
    <mergeCell ref="K223:K224"/>
    <mergeCell ref="B225:B226"/>
    <mergeCell ref="C225:C226"/>
    <mergeCell ref="E225:E226"/>
    <mergeCell ref="F225:F226"/>
    <mergeCell ref="G225:G226"/>
    <mergeCell ref="H225:H226"/>
    <mergeCell ref="I225:I226"/>
    <mergeCell ref="B223:B224"/>
    <mergeCell ref="C223:C224"/>
    <mergeCell ref="E223:E224"/>
    <mergeCell ref="F223:F224"/>
    <mergeCell ref="G223:G224"/>
    <mergeCell ref="H223:H224"/>
    <mergeCell ref="K219:K220"/>
    <mergeCell ref="B221:B222"/>
    <mergeCell ref="C221:C222"/>
    <mergeCell ref="E221:E222"/>
    <mergeCell ref="F221:F222"/>
    <mergeCell ref="G221:G222"/>
    <mergeCell ref="H221:H222"/>
    <mergeCell ref="I221:I222"/>
    <mergeCell ref="J221:J222"/>
    <mergeCell ref="K221:K222"/>
    <mergeCell ref="J217:J218"/>
    <mergeCell ref="K217:K218"/>
    <mergeCell ref="B219:B220"/>
    <mergeCell ref="C219:C220"/>
    <mergeCell ref="E219:E220"/>
    <mergeCell ref="F219:F220"/>
    <mergeCell ref="G219:G220"/>
    <mergeCell ref="H219:H220"/>
    <mergeCell ref="I219:I220"/>
    <mergeCell ref="J219:J220"/>
    <mergeCell ref="I215:I216"/>
    <mergeCell ref="J215:J216"/>
    <mergeCell ref="K215:K216"/>
    <mergeCell ref="B217:B218"/>
    <mergeCell ref="C217:C218"/>
    <mergeCell ref="E217:E218"/>
    <mergeCell ref="F217:F218"/>
    <mergeCell ref="G217:G218"/>
    <mergeCell ref="H217:H218"/>
    <mergeCell ref="I217:I218"/>
    <mergeCell ref="B215:B216"/>
    <mergeCell ref="C215:C216"/>
    <mergeCell ref="E215:E216"/>
    <mergeCell ref="F215:F216"/>
    <mergeCell ref="G215:G216"/>
    <mergeCell ref="H215:H216"/>
    <mergeCell ref="K211:K212"/>
    <mergeCell ref="B213:B214"/>
    <mergeCell ref="C213:C214"/>
    <mergeCell ref="E213:E214"/>
    <mergeCell ref="F213:F214"/>
    <mergeCell ref="G213:G214"/>
    <mergeCell ref="H213:H214"/>
    <mergeCell ref="I213:I214"/>
    <mergeCell ref="J213:J214"/>
    <mergeCell ref="K213:K214"/>
    <mergeCell ref="J209:J210"/>
    <mergeCell ref="K209:K210"/>
    <mergeCell ref="B211:B212"/>
    <mergeCell ref="C211:C212"/>
    <mergeCell ref="E211:E212"/>
    <mergeCell ref="F211:F212"/>
    <mergeCell ref="G211:G212"/>
    <mergeCell ref="H211:H212"/>
    <mergeCell ref="I211:I212"/>
    <mergeCell ref="J211:J212"/>
    <mergeCell ref="I207:I208"/>
    <mergeCell ref="J207:J208"/>
    <mergeCell ref="K207:K208"/>
    <mergeCell ref="B209:B210"/>
    <mergeCell ref="C209:C210"/>
    <mergeCell ref="E209:E210"/>
    <mergeCell ref="F209:F210"/>
    <mergeCell ref="G209:G210"/>
    <mergeCell ref="H209:H210"/>
    <mergeCell ref="I209:I210"/>
    <mergeCell ref="B207:B208"/>
    <mergeCell ref="C207:C208"/>
    <mergeCell ref="E207:E208"/>
    <mergeCell ref="F207:F208"/>
    <mergeCell ref="G207:G208"/>
    <mergeCell ref="H207:H208"/>
    <mergeCell ref="K203:K204"/>
    <mergeCell ref="B205:B206"/>
    <mergeCell ref="C205:C206"/>
    <mergeCell ref="E205:E206"/>
    <mergeCell ref="F205:F206"/>
    <mergeCell ref="G205:G206"/>
    <mergeCell ref="H205:H206"/>
    <mergeCell ref="I205:I206"/>
    <mergeCell ref="J205:J206"/>
    <mergeCell ref="K205:K206"/>
    <mergeCell ref="J201:J202"/>
    <mergeCell ref="K201:K202"/>
    <mergeCell ref="B203:B204"/>
    <mergeCell ref="C203:C204"/>
    <mergeCell ref="E203:E204"/>
    <mergeCell ref="F203:F204"/>
    <mergeCell ref="G203:G204"/>
    <mergeCell ref="H203:H204"/>
    <mergeCell ref="I203:I204"/>
    <mergeCell ref="J203:J204"/>
    <mergeCell ref="I199:I200"/>
    <mergeCell ref="J199:J200"/>
    <mergeCell ref="K199:K200"/>
    <mergeCell ref="B201:B202"/>
    <mergeCell ref="C201:C202"/>
    <mergeCell ref="E201:E202"/>
    <mergeCell ref="F201:F202"/>
    <mergeCell ref="G201:G202"/>
    <mergeCell ref="H201:H202"/>
    <mergeCell ref="I201:I202"/>
    <mergeCell ref="B199:B200"/>
    <mergeCell ref="C199:C200"/>
    <mergeCell ref="E199:E200"/>
    <mergeCell ref="F199:F200"/>
    <mergeCell ref="G199:G200"/>
    <mergeCell ref="H199:H200"/>
    <mergeCell ref="K195:K196"/>
    <mergeCell ref="B197:B198"/>
    <mergeCell ref="C197:C198"/>
    <mergeCell ref="E197:E198"/>
    <mergeCell ref="F197:F198"/>
    <mergeCell ref="G197:G198"/>
    <mergeCell ref="H197:H198"/>
    <mergeCell ref="I197:I198"/>
    <mergeCell ref="J197:J198"/>
    <mergeCell ref="K197:K198"/>
    <mergeCell ref="J193:J194"/>
    <mergeCell ref="K193:K194"/>
    <mergeCell ref="B195:B196"/>
    <mergeCell ref="C195:C196"/>
    <mergeCell ref="E195:E196"/>
    <mergeCell ref="F195:F196"/>
    <mergeCell ref="G195:G196"/>
    <mergeCell ref="H195:H196"/>
    <mergeCell ref="I195:I196"/>
    <mergeCell ref="J195:J196"/>
    <mergeCell ref="I191:I192"/>
    <mergeCell ref="J191:J192"/>
    <mergeCell ref="K191:K192"/>
    <mergeCell ref="B193:B194"/>
    <mergeCell ref="C193:C194"/>
    <mergeCell ref="E193:E194"/>
    <mergeCell ref="F193:F194"/>
    <mergeCell ref="G193:G194"/>
    <mergeCell ref="H193:H194"/>
    <mergeCell ref="I193:I194"/>
    <mergeCell ref="B191:B192"/>
    <mergeCell ref="C191:C192"/>
    <mergeCell ref="E191:E192"/>
    <mergeCell ref="F191:F192"/>
    <mergeCell ref="G191:G192"/>
    <mergeCell ref="H191:H192"/>
    <mergeCell ref="K187:K188"/>
    <mergeCell ref="B189:B190"/>
    <mergeCell ref="C189:C190"/>
    <mergeCell ref="E189:E190"/>
    <mergeCell ref="F189:F190"/>
    <mergeCell ref="G189:G190"/>
    <mergeCell ref="H189:H190"/>
    <mergeCell ref="I189:I190"/>
    <mergeCell ref="J189:J190"/>
    <mergeCell ref="K189:K190"/>
    <mergeCell ref="J185:J186"/>
    <mergeCell ref="K185:K186"/>
    <mergeCell ref="B187:B188"/>
    <mergeCell ref="C187:C188"/>
    <mergeCell ref="E187:E188"/>
    <mergeCell ref="F187:F188"/>
    <mergeCell ref="G187:G188"/>
    <mergeCell ref="H187:H188"/>
    <mergeCell ref="I187:I188"/>
    <mergeCell ref="J187:J188"/>
    <mergeCell ref="I183:I184"/>
    <mergeCell ref="J183:J184"/>
    <mergeCell ref="K183:K184"/>
    <mergeCell ref="B185:B186"/>
    <mergeCell ref="C185:C186"/>
    <mergeCell ref="E185:E186"/>
    <mergeCell ref="F185:F186"/>
    <mergeCell ref="G185:G186"/>
    <mergeCell ref="H185:H186"/>
    <mergeCell ref="I185:I186"/>
    <mergeCell ref="B183:B184"/>
    <mergeCell ref="C183:C184"/>
    <mergeCell ref="E183:E184"/>
    <mergeCell ref="F183:F184"/>
    <mergeCell ref="G183:G184"/>
    <mergeCell ref="H183:H184"/>
    <mergeCell ref="K179:K180"/>
    <mergeCell ref="B181:B182"/>
    <mergeCell ref="C181:C182"/>
    <mergeCell ref="E181:E182"/>
    <mergeCell ref="F181:F182"/>
    <mergeCell ref="G181:G182"/>
    <mergeCell ref="H181:H182"/>
    <mergeCell ref="I181:I182"/>
    <mergeCell ref="J181:J182"/>
    <mergeCell ref="K181:K182"/>
    <mergeCell ref="J177:J178"/>
    <mergeCell ref="K177:K178"/>
    <mergeCell ref="B179:B180"/>
    <mergeCell ref="C179:C180"/>
    <mergeCell ref="E179:E180"/>
    <mergeCell ref="F179:F180"/>
    <mergeCell ref="G179:G180"/>
    <mergeCell ref="H179:H180"/>
    <mergeCell ref="I179:I180"/>
    <mergeCell ref="J179:J180"/>
    <mergeCell ref="I175:I176"/>
    <mergeCell ref="J175:J176"/>
    <mergeCell ref="K175:K176"/>
    <mergeCell ref="B177:B178"/>
    <mergeCell ref="C177:C178"/>
    <mergeCell ref="E177:E178"/>
    <mergeCell ref="F177:F178"/>
    <mergeCell ref="G177:G178"/>
    <mergeCell ref="H177:H178"/>
    <mergeCell ref="I177:I178"/>
    <mergeCell ref="B175:B176"/>
    <mergeCell ref="C175:C176"/>
    <mergeCell ref="E175:E176"/>
    <mergeCell ref="F175:F176"/>
    <mergeCell ref="G175:G176"/>
    <mergeCell ref="H175:H176"/>
    <mergeCell ref="K171:K172"/>
    <mergeCell ref="B173:B174"/>
    <mergeCell ref="C173:C174"/>
    <mergeCell ref="E173:E174"/>
    <mergeCell ref="F173:F174"/>
    <mergeCell ref="G173:G174"/>
    <mergeCell ref="H173:H174"/>
    <mergeCell ref="I173:I174"/>
    <mergeCell ref="J173:J174"/>
    <mergeCell ref="K173:K174"/>
    <mergeCell ref="J169:J170"/>
    <mergeCell ref="K169:K170"/>
    <mergeCell ref="B171:B172"/>
    <mergeCell ref="C171:C172"/>
    <mergeCell ref="E171:E172"/>
    <mergeCell ref="F171:F172"/>
    <mergeCell ref="G171:G172"/>
    <mergeCell ref="H171:H172"/>
    <mergeCell ref="I171:I172"/>
    <mergeCell ref="J171:J172"/>
    <mergeCell ref="I167:I168"/>
    <mergeCell ref="J167:J168"/>
    <mergeCell ref="K167:K168"/>
    <mergeCell ref="B169:B170"/>
    <mergeCell ref="C169:C170"/>
    <mergeCell ref="E169:E170"/>
    <mergeCell ref="F169:F170"/>
    <mergeCell ref="G169:G170"/>
    <mergeCell ref="H169:H170"/>
    <mergeCell ref="I169:I170"/>
    <mergeCell ref="B167:B168"/>
    <mergeCell ref="C167:C168"/>
    <mergeCell ref="E167:E168"/>
    <mergeCell ref="F167:F168"/>
    <mergeCell ref="G167:G168"/>
    <mergeCell ref="H167:H168"/>
    <mergeCell ref="K163:K164"/>
    <mergeCell ref="B165:B166"/>
    <mergeCell ref="C165:C166"/>
    <mergeCell ref="E165:E166"/>
    <mergeCell ref="F165:F166"/>
    <mergeCell ref="G165:G166"/>
    <mergeCell ref="H165:H166"/>
    <mergeCell ref="I165:I166"/>
    <mergeCell ref="J165:J166"/>
    <mergeCell ref="K165:K166"/>
    <mergeCell ref="J161:J162"/>
    <mergeCell ref="K161:K162"/>
    <mergeCell ref="B163:B164"/>
    <mergeCell ref="C163:C164"/>
    <mergeCell ref="E163:E164"/>
    <mergeCell ref="F163:F164"/>
    <mergeCell ref="G163:G164"/>
    <mergeCell ref="H163:H164"/>
    <mergeCell ref="I163:I164"/>
    <mergeCell ref="J163:J164"/>
    <mergeCell ref="I159:I160"/>
    <mergeCell ref="J159:J160"/>
    <mergeCell ref="K159:K160"/>
    <mergeCell ref="B161:B162"/>
    <mergeCell ref="C161:C162"/>
    <mergeCell ref="E161:E162"/>
    <mergeCell ref="F161:F162"/>
    <mergeCell ref="G161:G162"/>
    <mergeCell ref="H161:H162"/>
    <mergeCell ref="I161:I162"/>
    <mergeCell ref="B159:B160"/>
    <mergeCell ref="C159:C160"/>
    <mergeCell ref="E159:E160"/>
    <mergeCell ref="F159:F160"/>
    <mergeCell ref="G159:G160"/>
    <mergeCell ref="H159:H160"/>
    <mergeCell ref="K155:K156"/>
    <mergeCell ref="B157:B158"/>
    <mergeCell ref="C157:C158"/>
    <mergeCell ref="E157:E158"/>
    <mergeCell ref="F157:F158"/>
    <mergeCell ref="G157:G158"/>
    <mergeCell ref="H157:H158"/>
    <mergeCell ref="I157:I158"/>
    <mergeCell ref="J157:J158"/>
    <mergeCell ref="K157:K158"/>
    <mergeCell ref="J153:J154"/>
    <mergeCell ref="K153:K154"/>
    <mergeCell ref="B155:B156"/>
    <mergeCell ref="C155:C156"/>
    <mergeCell ref="E155:E156"/>
    <mergeCell ref="F155:F156"/>
    <mergeCell ref="G155:G156"/>
    <mergeCell ref="H155:H156"/>
    <mergeCell ref="I155:I156"/>
    <mergeCell ref="J155:J156"/>
    <mergeCell ref="I151:I152"/>
    <mergeCell ref="J151:J152"/>
    <mergeCell ref="K151:K152"/>
    <mergeCell ref="B153:B154"/>
    <mergeCell ref="C153:C154"/>
    <mergeCell ref="E153:E154"/>
    <mergeCell ref="F153:F154"/>
    <mergeCell ref="G153:G154"/>
    <mergeCell ref="H153:H154"/>
    <mergeCell ref="I153:I154"/>
    <mergeCell ref="B151:B152"/>
    <mergeCell ref="C151:C152"/>
    <mergeCell ref="E151:E152"/>
    <mergeCell ref="F151:F152"/>
    <mergeCell ref="G151:G152"/>
    <mergeCell ref="H151:H152"/>
    <mergeCell ref="K147:K148"/>
    <mergeCell ref="B149:B150"/>
    <mergeCell ref="C149:C150"/>
    <mergeCell ref="E149:E150"/>
    <mergeCell ref="F149:F150"/>
    <mergeCell ref="G149:G150"/>
    <mergeCell ref="H149:H150"/>
    <mergeCell ref="I149:I150"/>
    <mergeCell ref="J149:J150"/>
    <mergeCell ref="K149:K150"/>
    <mergeCell ref="J145:J146"/>
    <mergeCell ref="K145:K146"/>
    <mergeCell ref="B147:B148"/>
    <mergeCell ref="C147:C148"/>
    <mergeCell ref="E147:E148"/>
    <mergeCell ref="F147:F148"/>
    <mergeCell ref="G147:G148"/>
    <mergeCell ref="H147:H148"/>
    <mergeCell ref="I147:I148"/>
    <mergeCell ref="J147:J148"/>
    <mergeCell ref="I143:I144"/>
    <mergeCell ref="J143:J144"/>
    <mergeCell ref="K143:K144"/>
    <mergeCell ref="B145:B146"/>
    <mergeCell ref="C145:C146"/>
    <mergeCell ref="E145:E146"/>
    <mergeCell ref="F145:F146"/>
    <mergeCell ref="G145:G146"/>
    <mergeCell ref="H145:H146"/>
    <mergeCell ref="I145:I146"/>
    <mergeCell ref="B143:B144"/>
    <mergeCell ref="C143:C144"/>
    <mergeCell ref="E143:E144"/>
    <mergeCell ref="F143:F144"/>
    <mergeCell ref="G143:G144"/>
    <mergeCell ref="H143:H144"/>
    <mergeCell ref="K139:K140"/>
    <mergeCell ref="B141:B142"/>
    <mergeCell ref="C141:C142"/>
    <mergeCell ref="E141:E142"/>
    <mergeCell ref="F141:F142"/>
    <mergeCell ref="G141:G142"/>
    <mergeCell ref="H141:H142"/>
    <mergeCell ref="I141:I142"/>
    <mergeCell ref="J141:J142"/>
    <mergeCell ref="K141:K142"/>
    <mergeCell ref="J137:J138"/>
    <mergeCell ref="K137:K138"/>
    <mergeCell ref="B139:B140"/>
    <mergeCell ref="C139:C140"/>
    <mergeCell ref="E139:E140"/>
    <mergeCell ref="F139:F140"/>
    <mergeCell ref="G139:G140"/>
    <mergeCell ref="H139:H140"/>
    <mergeCell ref="I139:I140"/>
    <mergeCell ref="J139:J140"/>
    <mergeCell ref="I135:I136"/>
    <mergeCell ref="J135:J136"/>
    <mergeCell ref="K135:K136"/>
    <mergeCell ref="B137:B138"/>
    <mergeCell ref="C137:C138"/>
    <mergeCell ref="E137:E138"/>
    <mergeCell ref="F137:F138"/>
    <mergeCell ref="G137:G138"/>
    <mergeCell ref="H137:H138"/>
    <mergeCell ref="I137:I138"/>
    <mergeCell ref="B135:B136"/>
    <mergeCell ref="C135:C136"/>
    <mergeCell ref="E135:E136"/>
    <mergeCell ref="F135:F136"/>
    <mergeCell ref="G135:G136"/>
    <mergeCell ref="H135:H136"/>
    <mergeCell ref="K131:K132"/>
    <mergeCell ref="B133:B134"/>
    <mergeCell ref="C133:C134"/>
    <mergeCell ref="E133:E134"/>
    <mergeCell ref="F133:F134"/>
    <mergeCell ref="G133:G134"/>
    <mergeCell ref="H133:H134"/>
    <mergeCell ref="I133:I134"/>
    <mergeCell ref="J133:J134"/>
    <mergeCell ref="K133:K134"/>
    <mergeCell ref="J129:J130"/>
    <mergeCell ref="K129:K130"/>
    <mergeCell ref="B131:B132"/>
    <mergeCell ref="C131:C132"/>
    <mergeCell ref="E131:E132"/>
    <mergeCell ref="F131:F132"/>
    <mergeCell ref="G131:G132"/>
    <mergeCell ref="H131:H132"/>
    <mergeCell ref="I131:I132"/>
    <mergeCell ref="J131:J132"/>
    <mergeCell ref="I127:I128"/>
    <mergeCell ref="J127:J128"/>
    <mergeCell ref="K127:K128"/>
    <mergeCell ref="B129:B130"/>
    <mergeCell ref="C129:C130"/>
    <mergeCell ref="E129:E130"/>
    <mergeCell ref="F129:F130"/>
    <mergeCell ref="G129:G130"/>
    <mergeCell ref="H129:H130"/>
    <mergeCell ref="I129:I130"/>
    <mergeCell ref="B127:B128"/>
    <mergeCell ref="C127:C128"/>
    <mergeCell ref="E127:E128"/>
    <mergeCell ref="F127:F128"/>
    <mergeCell ref="G127:G128"/>
    <mergeCell ref="H127:H128"/>
    <mergeCell ref="K123:K124"/>
    <mergeCell ref="B125:B126"/>
    <mergeCell ref="C125:C126"/>
    <mergeCell ref="E125:E126"/>
    <mergeCell ref="F125:F126"/>
    <mergeCell ref="G125:G126"/>
    <mergeCell ref="H125:H126"/>
    <mergeCell ref="I125:I126"/>
    <mergeCell ref="J125:J126"/>
    <mergeCell ref="K125:K126"/>
    <mergeCell ref="J121:J122"/>
    <mergeCell ref="K121:K122"/>
    <mergeCell ref="B123:B124"/>
    <mergeCell ref="C123:C124"/>
    <mergeCell ref="E123:E124"/>
    <mergeCell ref="F123:F124"/>
    <mergeCell ref="G123:G124"/>
    <mergeCell ref="H123:H124"/>
    <mergeCell ref="I123:I124"/>
    <mergeCell ref="J123:J124"/>
    <mergeCell ref="I119:I120"/>
    <mergeCell ref="J119:J120"/>
    <mergeCell ref="K119:K120"/>
    <mergeCell ref="B121:B122"/>
    <mergeCell ref="C121:C122"/>
    <mergeCell ref="E121:E122"/>
    <mergeCell ref="F121:F122"/>
    <mergeCell ref="G121:G122"/>
    <mergeCell ref="H121:H122"/>
    <mergeCell ref="I121:I122"/>
    <mergeCell ref="B119:B120"/>
    <mergeCell ref="C119:C120"/>
    <mergeCell ref="E119:E120"/>
    <mergeCell ref="F119:F120"/>
    <mergeCell ref="G119:G120"/>
    <mergeCell ref="H119:H120"/>
    <mergeCell ref="K115:K116"/>
    <mergeCell ref="B117:B118"/>
    <mergeCell ref="C117:C118"/>
    <mergeCell ref="E117:E118"/>
    <mergeCell ref="F117:F118"/>
    <mergeCell ref="G117:G118"/>
    <mergeCell ref="H117:H118"/>
    <mergeCell ref="I117:I118"/>
    <mergeCell ref="J117:J118"/>
    <mergeCell ref="K117:K118"/>
    <mergeCell ref="J113:J114"/>
    <mergeCell ref="K113:K114"/>
    <mergeCell ref="B115:B116"/>
    <mergeCell ref="C115:C116"/>
    <mergeCell ref="E115:E116"/>
    <mergeCell ref="F115:F116"/>
    <mergeCell ref="G115:G116"/>
    <mergeCell ref="H115:H116"/>
    <mergeCell ref="I115:I116"/>
    <mergeCell ref="J115:J116"/>
    <mergeCell ref="I111:I112"/>
    <mergeCell ref="J111:J112"/>
    <mergeCell ref="K111:K112"/>
    <mergeCell ref="B113:B114"/>
    <mergeCell ref="C113:C114"/>
    <mergeCell ref="E113:E114"/>
    <mergeCell ref="F113:F114"/>
    <mergeCell ref="G113:G114"/>
    <mergeCell ref="H113:H114"/>
    <mergeCell ref="I113:I114"/>
    <mergeCell ref="B111:B112"/>
    <mergeCell ref="C111:C112"/>
    <mergeCell ref="E111:E112"/>
    <mergeCell ref="F111:F112"/>
    <mergeCell ref="G111:G112"/>
    <mergeCell ref="H111:H112"/>
    <mergeCell ref="K107:K108"/>
    <mergeCell ref="B109:B110"/>
    <mergeCell ref="C109:C110"/>
    <mergeCell ref="E109:E110"/>
    <mergeCell ref="F109:F110"/>
    <mergeCell ref="G109:G110"/>
    <mergeCell ref="H109:H110"/>
    <mergeCell ref="I109:I110"/>
    <mergeCell ref="J109:J110"/>
    <mergeCell ref="K109:K110"/>
    <mergeCell ref="J105:J106"/>
    <mergeCell ref="K105:K106"/>
    <mergeCell ref="B107:B108"/>
    <mergeCell ref="C107:C108"/>
    <mergeCell ref="E107:E108"/>
    <mergeCell ref="F107:F108"/>
    <mergeCell ref="G107:G108"/>
    <mergeCell ref="H107:H108"/>
    <mergeCell ref="I107:I108"/>
    <mergeCell ref="J107:J108"/>
    <mergeCell ref="I103:I104"/>
    <mergeCell ref="J103:J104"/>
    <mergeCell ref="K103:K104"/>
    <mergeCell ref="B105:B106"/>
    <mergeCell ref="C105:C106"/>
    <mergeCell ref="E105:E106"/>
    <mergeCell ref="F105:F106"/>
    <mergeCell ref="G105:G106"/>
    <mergeCell ref="H105:H106"/>
    <mergeCell ref="I105:I106"/>
    <mergeCell ref="B103:B104"/>
    <mergeCell ref="C103:C104"/>
    <mergeCell ref="E103:E104"/>
    <mergeCell ref="F103:F104"/>
    <mergeCell ref="G103:G104"/>
    <mergeCell ref="H103:H104"/>
    <mergeCell ref="K99:K100"/>
    <mergeCell ref="B101:B102"/>
    <mergeCell ref="C101:C102"/>
    <mergeCell ref="E101:E102"/>
    <mergeCell ref="F101:F102"/>
    <mergeCell ref="G101:G102"/>
    <mergeCell ref="H101:H102"/>
    <mergeCell ref="I101:I102"/>
    <mergeCell ref="J101:J102"/>
    <mergeCell ref="K101:K102"/>
    <mergeCell ref="J97:J98"/>
    <mergeCell ref="K97:K98"/>
    <mergeCell ref="B99:B100"/>
    <mergeCell ref="C99:C100"/>
    <mergeCell ref="E99:E100"/>
    <mergeCell ref="F99:F100"/>
    <mergeCell ref="G99:G100"/>
    <mergeCell ref="H99:H100"/>
    <mergeCell ref="I99:I100"/>
    <mergeCell ref="J99:J100"/>
    <mergeCell ref="I95:I96"/>
    <mergeCell ref="J95:J96"/>
    <mergeCell ref="K95:K96"/>
    <mergeCell ref="B97:B98"/>
    <mergeCell ref="C97:C98"/>
    <mergeCell ref="E97:E98"/>
    <mergeCell ref="F97:F98"/>
    <mergeCell ref="G97:G98"/>
    <mergeCell ref="H97:H98"/>
    <mergeCell ref="I97:I98"/>
    <mergeCell ref="B95:B96"/>
    <mergeCell ref="C95:C96"/>
    <mergeCell ref="E95:E96"/>
    <mergeCell ref="F95:F96"/>
    <mergeCell ref="G95:G96"/>
    <mergeCell ref="H95:H96"/>
    <mergeCell ref="K91:K92"/>
    <mergeCell ref="B93:B94"/>
    <mergeCell ref="C93:C94"/>
    <mergeCell ref="E93:E94"/>
    <mergeCell ref="F93:F94"/>
    <mergeCell ref="G93:G94"/>
    <mergeCell ref="H93:H94"/>
    <mergeCell ref="I93:I94"/>
    <mergeCell ref="J93:J94"/>
    <mergeCell ref="K93:K94"/>
    <mergeCell ref="J89:J90"/>
    <mergeCell ref="K89:K90"/>
    <mergeCell ref="B91:B92"/>
    <mergeCell ref="C91:C92"/>
    <mergeCell ref="E91:E92"/>
    <mergeCell ref="F91:F92"/>
    <mergeCell ref="G91:G92"/>
    <mergeCell ref="H91:H92"/>
    <mergeCell ref="I91:I92"/>
    <mergeCell ref="J91:J92"/>
    <mergeCell ref="I87:I88"/>
    <mergeCell ref="J87:J88"/>
    <mergeCell ref="K87:K88"/>
    <mergeCell ref="B89:B90"/>
    <mergeCell ref="C89:C90"/>
    <mergeCell ref="E89:E90"/>
    <mergeCell ref="F89:F90"/>
    <mergeCell ref="G89:G90"/>
    <mergeCell ref="H89:H90"/>
    <mergeCell ref="I89:I90"/>
    <mergeCell ref="B87:B88"/>
    <mergeCell ref="C87:C88"/>
    <mergeCell ref="E87:E88"/>
    <mergeCell ref="F87:F88"/>
    <mergeCell ref="G87:G88"/>
    <mergeCell ref="H87:H88"/>
    <mergeCell ref="K83:K84"/>
    <mergeCell ref="B85:B86"/>
    <mergeCell ref="C85:C86"/>
    <mergeCell ref="E85:E86"/>
    <mergeCell ref="F85:F86"/>
    <mergeCell ref="G85:G86"/>
    <mergeCell ref="H85:H86"/>
    <mergeCell ref="I85:I86"/>
    <mergeCell ref="J85:J86"/>
    <mergeCell ref="K85:K86"/>
    <mergeCell ref="J81:J82"/>
    <mergeCell ref="K81:K82"/>
    <mergeCell ref="B83:B84"/>
    <mergeCell ref="C83:C84"/>
    <mergeCell ref="E83:E84"/>
    <mergeCell ref="F83:F84"/>
    <mergeCell ref="G83:G84"/>
    <mergeCell ref="H83:H84"/>
    <mergeCell ref="I83:I84"/>
    <mergeCell ref="J83:J84"/>
    <mergeCell ref="I79:I80"/>
    <mergeCell ref="J79:J80"/>
    <mergeCell ref="K79:K80"/>
    <mergeCell ref="B81:B82"/>
    <mergeCell ref="C81:C82"/>
    <mergeCell ref="E81:E82"/>
    <mergeCell ref="F81:F82"/>
    <mergeCell ref="G81:G82"/>
    <mergeCell ref="H81:H82"/>
    <mergeCell ref="I81:I82"/>
    <mergeCell ref="B79:B80"/>
    <mergeCell ref="C79:C80"/>
    <mergeCell ref="E79:E80"/>
    <mergeCell ref="F79:F80"/>
    <mergeCell ref="G79:G80"/>
    <mergeCell ref="H79:H80"/>
    <mergeCell ref="K75:K76"/>
    <mergeCell ref="B77:B78"/>
    <mergeCell ref="C77:C78"/>
    <mergeCell ref="E77:E78"/>
    <mergeCell ref="F77:F78"/>
    <mergeCell ref="G77:G78"/>
    <mergeCell ref="H77:H78"/>
    <mergeCell ref="I77:I78"/>
    <mergeCell ref="J77:J78"/>
    <mergeCell ref="K77:K78"/>
    <mergeCell ref="J73:J74"/>
    <mergeCell ref="K73:K74"/>
    <mergeCell ref="B75:B76"/>
    <mergeCell ref="C75:C76"/>
    <mergeCell ref="E75:E76"/>
    <mergeCell ref="F75:F76"/>
    <mergeCell ref="G75:G76"/>
    <mergeCell ref="H75:H76"/>
    <mergeCell ref="I75:I76"/>
    <mergeCell ref="J75:J76"/>
    <mergeCell ref="I71:I72"/>
    <mergeCell ref="J71:J72"/>
    <mergeCell ref="K71:K72"/>
    <mergeCell ref="B73:B74"/>
    <mergeCell ref="C73:C74"/>
    <mergeCell ref="E73:E74"/>
    <mergeCell ref="F73:F74"/>
    <mergeCell ref="G73:G74"/>
    <mergeCell ref="H73:H74"/>
    <mergeCell ref="I73:I74"/>
    <mergeCell ref="B71:B72"/>
    <mergeCell ref="C71:C72"/>
    <mergeCell ref="E71:E72"/>
    <mergeCell ref="F71:F72"/>
    <mergeCell ref="G71:G72"/>
    <mergeCell ref="H71:H72"/>
    <mergeCell ref="K67:K68"/>
    <mergeCell ref="B69:B70"/>
    <mergeCell ref="C69:C70"/>
    <mergeCell ref="E69:E70"/>
    <mergeCell ref="F69:F70"/>
    <mergeCell ref="G69:G70"/>
    <mergeCell ref="H69:H70"/>
    <mergeCell ref="I69:I70"/>
    <mergeCell ref="J69:J70"/>
    <mergeCell ref="K69:K70"/>
    <mergeCell ref="J65:J66"/>
    <mergeCell ref="K65:K66"/>
    <mergeCell ref="B67:B68"/>
    <mergeCell ref="C67:C68"/>
    <mergeCell ref="E67:E68"/>
    <mergeCell ref="F67:F68"/>
    <mergeCell ref="G67:G68"/>
    <mergeCell ref="H67:H68"/>
    <mergeCell ref="I67:I68"/>
    <mergeCell ref="J67:J68"/>
    <mergeCell ref="I63:I64"/>
    <mergeCell ref="J63:J64"/>
    <mergeCell ref="K63:K64"/>
    <mergeCell ref="B65:B66"/>
    <mergeCell ref="C65:C66"/>
    <mergeCell ref="E65:E66"/>
    <mergeCell ref="F65:F66"/>
    <mergeCell ref="G65:G66"/>
    <mergeCell ref="H65:H66"/>
    <mergeCell ref="I65:I66"/>
    <mergeCell ref="B63:B64"/>
    <mergeCell ref="C63:C64"/>
    <mergeCell ref="E63:E64"/>
    <mergeCell ref="F63:F64"/>
    <mergeCell ref="G63:G64"/>
    <mergeCell ref="H63:H64"/>
    <mergeCell ref="K59:K60"/>
    <mergeCell ref="B61:B62"/>
    <mergeCell ref="C61:C62"/>
    <mergeCell ref="E61:E62"/>
    <mergeCell ref="F61:F62"/>
    <mergeCell ref="G61:G62"/>
    <mergeCell ref="H61:H62"/>
    <mergeCell ref="I61:I62"/>
    <mergeCell ref="J61:J62"/>
    <mergeCell ref="K61:K62"/>
    <mergeCell ref="J57:J58"/>
    <mergeCell ref="K57:K58"/>
    <mergeCell ref="B59:B60"/>
    <mergeCell ref="C59:C60"/>
    <mergeCell ref="E59:E60"/>
    <mergeCell ref="F59:F60"/>
    <mergeCell ref="G59:G60"/>
    <mergeCell ref="H59:H60"/>
    <mergeCell ref="I59:I60"/>
    <mergeCell ref="J59:J60"/>
    <mergeCell ref="I55:I56"/>
    <mergeCell ref="J55:J56"/>
    <mergeCell ref="K55:K56"/>
    <mergeCell ref="B57:B58"/>
    <mergeCell ref="C57:C58"/>
    <mergeCell ref="E57:E58"/>
    <mergeCell ref="F57:F58"/>
    <mergeCell ref="G57:G58"/>
    <mergeCell ref="H57:H58"/>
    <mergeCell ref="I57:I58"/>
    <mergeCell ref="B55:B56"/>
    <mergeCell ref="C55:C56"/>
    <mergeCell ref="E55:E56"/>
    <mergeCell ref="F55:F56"/>
    <mergeCell ref="G55:G56"/>
    <mergeCell ref="H55:H56"/>
    <mergeCell ref="K51:K52"/>
    <mergeCell ref="B53:B54"/>
    <mergeCell ref="C53:C54"/>
    <mergeCell ref="E53:E54"/>
    <mergeCell ref="F53:F54"/>
    <mergeCell ref="G53:G54"/>
    <mergeCell ref="H53:H54"/>
    <mergeCell ref="I53:I54"/>
    <mergeCell ref="J53:J54"/>
    <mergeCell ref="K53:K54"/>
    <mergeCell ref="J49:J50"/>
    <mergeCell ref="K49:K50"/>
    <mergeCell ref="B51:B52"/>
    <mergeCell ref="C51:C52"/>
    <mergeCell ref="E51:E52"/>
    <mergeCell ref="F51:F52"/>
    <mergeCell ref="G51:G52"/>
    <mergeCell ref="H51:H52"/>
    <mergeCell ref="I51:I52"/>
    <mergeCell ref="J51:J52"/>
    <mergeCell ref="I47:I48"/>
    <mergeCell ref="J47:J48"/>
    <mergeCell ref="K47:K48"/>
    <mergeCell ref="B49:B50"/>
    <mergeCell ref="C49:C50"/>
    <mergeCell ref="E49:E50"/>
    <mergeCell ref="F49:F50"/>
    <mergeCell ref="G49:G50"/>
    <mergeCell ref="H49:H50"/>
    <mergeCell ref="I49:I50"/>
    <mergeCell ref="B47:B48"/>
    <mergeCell ref="C47:C48"/>
    <mergeCell ref="E47:E48"/>
    <mergeCell ref="F47:F48"/>
    <mergeCell ref="G47:G48"/>
    <mergeCell ref="H47:H48"/>
    <mergeCell ref="K43:K44"/>
    <mergeCell ref="B45:B46"/>
    <mergeCell ref="C45:C46"/>
    <mergeCell ref="E45:E46"/>
    <mergeCell ref="F45:F46"/>
    <mergeCell ref="G45:G46"/>
    <mergeCell ref="H45:H46"/>
    <mergeCell ref="I45:I46"/>
    <mergeCell ref="J45:J46"/>
    <mergeCell ref="K45:K46"/>
    <mergeCell ref="J41:J42"/>
    <mergeCell ref="K41:K42"/>
    <mergeCell ref="B43:B44"/>
    <mergeCell ref="C43:C44"/>
    <mergeCell ref="E43:E44"/>
    <mergeCell ref="F43:F44"/>
    <mergeCell ref="G43:G44"/>
    <mergeCell ref="H43:H44"/>
    <mergeCell ref="I43:I44"/>
    <mergeCell ref="J43:J44"/>
    <mergeCell ref="I39:I40"/>
    <mergeCell ref="J39:J40"/>
    <mergeCell ref="K39:K40"/>
    <mergeCell ref="B41:B42"/>
    <mergeCell ref="C41:C42"/>
    <mergeCell ref="E41:E42"/>
    <mergeCell ref="F41:F42"/>
    <mergeCell ref="G41:G42"/>
    <mergeCell ref="H41:H42"/>
    <mergeCell ref="I41:I42"/>
    <mergeCell ref="B39:B40"/>
    <mergeCell ref="C39:C40"/>
    <mergeCell ref="E39:E40"/>
    <mergeCell ref="F39:F40"/>
    <mergeCell ref="G39:G40"/>
    <mergeCell ref="H39:H40"/>
    <mergeCell ref="K35:K36"/>
    <mergeCell ref="B37:B38"/>
    <mergeCell ref="C37:C38"/>
    <mergeCell ref="E37:E38"/>
    <mergeCell ref="F37:F38"/>
    <mergeCell ref="G37:G38"/>
    <mergeCell ref="H37:H38"/>
    <mergeCell ref="I37:I38"/>
    <mergeCell ref="J37:J38"/>
    <mergeCell ref="K37:K38"/>
    <mergeCell ref="J33:J34"/>
    <mergeCell ref="K33:K34"/>
    <mergeCell ref="B35:B36"/>
    <mergeCell ref="C35:C36"/>
    <mergeCell ref="E35:E36"/>
    <mergeCell ref="F35:F36"/>
    <mergeCell ref="G35:G36"/>
    <mergeCell ref="H35:H36"/>
    <mergeCell ref="I35:I36"/>
    <mergeCell ref="J35:J36"/>
    <mergeCell ref="I31:I32"/>
    <mergeCell ref="J31:J32"/>
    <mergeCell ref="K31:K32"/>
    <mergeCell ref="B33:B34"/>
    <mergeCell ref="C33:C34"/>
    <mergeCell ref="E33:E34"/>
    <mergeCell ref="F33:F34"/>
    <mergeCell ref="G33:G34"/>
    <mergeCell ref="H33:H34"/>
    <mergeCell ref="I33:I34"/>
    <mergeCell ref="B31:B32"/>
    <mergeCell ref="C31:C32"/>
    <mergeCell ref="E31:E32"/>
    <mergeCell ref="F31:F32"/>
    <mergeCell ref="G31:G32"/>
    <mergeCell ref="H31:H32"/>
    <mergeCell ref="K27:K28"/>
    <mergeCell ref="B29:B30"/>
    <mergeCell ref="C29:C30"/>
    <mergeCell ref="E29:E30"/>
    <mergeCell ref="F29:F30"/>
    <mergeCell ref="G29:G30"/>
    <mergeCell ref="H29:H30"/>
    <mergeCell ref="I29:I30"/>
    <mergeCell ref="J29:J30"/>
    <mergeCell ref="K29:K30"/>
    <mergeCell ref="J25:J26"/>
    <mergeCell ref="K25:K26"/>
    <mergeCell ref="B27:B28"/>
    <mergeCell ref="C27:C28"/>
    <mergeCell ref="E27:E28"/>
    <mergeCell ref="F27:F28"/>
    <mergeCell ref="G27:G28"/>
    <mergeCell ref="H27:H28"/>
    <mergeCell ref="I27:I28"/>
    <mergeCell ref="J27:J28"/>
    <mergeCell ref="I23:I24"/>
    <mergeCell ref="J23:J24"/>
    <mergeCell ref="K23:K24"/>
    <mergeCell ref="B25:B26"/>
    <mergeCell ref="C25:C26"/>
    <mergeCell ref="E25:E26"/>
    <mergeCell ref="F25:F26"/>
    <mergeCell ref="G25:G26"/>
    <mergeCell ref="H25:H26"/>
    <mergeCell ref="I25:I26"/>
    <mergeCell ref="B23:B24"/>
    <mergeCell ref="C23:C24"/>
    <mergeCell ref="E23:E24"/>
    <mergeCell ref="F23:F24"/>
    <mergeCell ref="G23:G24"/>
    <mergeCell ref="H23:H24"/>
    <mergeCell ref="K19:K20"/>
    <mergeCell ref="B21:B22"/>
    <mergeCell ref="C21:C22"/>
    <mergeCell ref="E21:E22"/>
    <mergeCell ref="F21:F22"/>
    <mergeCell ref="G21:G22"/>
    <mergeCell ref="H21:H22"/>
    <mergeCell ref="I21:I22"/>
    <mergeCell ref="J21:J22"/>
    <mergeCell ref="K21:K22"/>
    <mergeCell ref="J17:J18"/>
    <mergeCell ref="K17:K18"/>
    <mergeCell ref="B19:B20"/>
    <mergeCell ref="C19:C20"/>
    <mergeCell ref="E19:E20"/>
    <mergeCell ref="F19:F20"/>
    <mergeCell ref="G19:G20"/>
    <mergeCell ref="H19:H20"/>
    <mergeCell ref="I19:I20"/>
    <mergeCell ref="J19:J20"/>
    <mergeCell ref="I15:I16"/>
    <mergeCell ref="J15:J16"/>
    <mergeCell ref="K15:K16"/>
    <mergeCell ref="B17:B18"/>
    <mergeCell ref="C17:C18"/>
    <mergeCell ref="E17:E18"/>
    <mergeCell ref="F17:F18"/>
    <mergeCell ref="G17:G18"/>
    <mergeCell ref="H17:H18"/>
    <mergeCell ref="I17:I18"/>
    <mergeCell ref="B15:B16"/>
    <mergeCell ref="C15:C16"/>
    <mergeCell ref="E15:E16"/>
    <mergeCell ref="F15:F16"/>
    <mergeCell ref="G15:G16"/>
    <mergeCell ref="H15:H16"/>
    <mergeCell ref="K11:K12"/>
    <mergeCell ref="B13:B14"/>
    <mergeCell ref="C13:C14"/>
    <mergeCell ref="E13:E14"/>
    <mergeCell ref="F13:F14"/>
    <mergeCell ref="G13:G14"/>
    <mergeCell ref="H13:H14"/>
    <mergeCell ref="I13:I14"/>
    <mergeCell ref="J13:J14"/>
    <mergeCell ref="K13:K14"/>
    <mergeCell ref="J9:J10"/>
    <mergeCell ref="K9:K10"/>
    <mergeCell ref="B11:B12"/>
    <mergeCell ref="C11:C12"/>
    <mergeCell ref="E11:E12"/>
    <mergeCell ref="F11:F12"/>
    <mergeCell ref="G11:G12"/>
    <mergeCell ref="H11:H12"/>
    <mergeCell ref="I11:I12"/>
    <mergeCell ref="J11:J12"/>
    <mergeCell ref="H7:H8"/>
    <mergeCell ref="I7:I8"/>
    <mergeCell ref="J7:J8"/>
    <mergeCell ref="K7:K8"/>
    <mergeCell ref="C9:C10"/>
    <mergeCell ref="E9:E10"/>
    <mergeCell ref="F9:F10"/>
    <mergeCell ref="G9:G10"/>
    <mergeCell ref="H9:H10"/>
    <mergeCell ref="I9:I10"/>
    <mergeCell ref="B7:B8"/>
    <mergeCell ref="C7:C8"/>
    <mergeCell ref="B9:B10"/>
    <mergeCell ref="E7:E8"/>
    <mergeCell ref="F7:F8"/>
    <mergeCell ref="G7:G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15"/>
  <sheetViews>
    <sheetView topLeftCell="A1229" workbookViewId="0">
      <selection activeCell="M1" sqref="M1"/>
    </sheetView>
  </sheetViews>
  <sheetFormatPr defaultRowHeight="13.15" x14ac:dyDescent="0.35"/>
  <cols>
    <col min="1" max="1" width="5.796875" customWidth="1"/>
    <col min="2" max="3" width="6.86328125" style="25" customWidth="1"/>
    <col min="4" max="4" width="41.19921875" style="3" bestFit="1" customWidth="1"/>
    <col min="5" max="5" width="6.53125" style="41" bestFit="1" customWidth="1"/>
    <col min="6" max="6" width="5.796875" style="4" customWidth="1"/>
    <col min="7" max="7" width="21.1328125" style="25" bestFit="1" customWidth="1"/>
    <col min="8" max="8" width="6.86328125" style="42" bestFit="1" customWidth="1"/>
    <col min="9" max="9" width="5.53125" style="42" bestFit="1" customWidth="1"/>
    <col min="10" max="10" width="6.19921875" style="25" bestFit="1" customWidth="1"/>
    <col min="11" max="11" width="7.796875" style="72" customWidth="1"/>
  </cols>
  <sheetData>
    <row r="1" spans="2:11" ht="17.25" x14ac:dyDescent="0.45">
      <c r="B1" s="93" t="s">
        <v>0</v>
      </c>
      <c r="C1" s="93"/>
      <c r="D1" s="93"/>
      <c r="E1" s="96"/>
      <c r="F1" s="93"/>
      <c r="G1" s="93"/>
    </row>
    <row r="2" spans="2:11" ht="17.45" customHeight="1" x14ac:dyDescent="0.45">
      <c r="B2" s="94" t="s">
        <v>1</v>
      </c>
      <c r="C2" s="94"/>
      <c r="D2" s="94"/>
      <c r="E2" s="97"/>
      <c r="F2" s="94"/>
      <c r="G2" s="94"/>
    </row>
    <row r="3" spans="2:11" ht="17.45" customHeight="1" x14ac:dyDescent="0.45">
      <c r="B3" s="95" t="s">
        <v>6564</v>
      </c>
      <c r="C3" s="95"/>
      <c r="D3" s="95"/>
      <c r="E3" s="98"/>
      <c r="F3" s="95"/>
      <c r="G3" s="95"/>
    </row>
    <row r="4" spans="2:11" ht="14.1" customHeight="1" x14ac:dyDescent="0.35"/>
    <row r="5" spans="2:11" ht="85.35" customHeight="1" thickBot="1" x14ac:dyDescent="0.6">
      <c r="B5" s="6" t="s">
        <v>2</v>
      </c>
      <c r="C5" s="6" t="s">
        <v>3</v>
      </c>
      <c r="D5" s="27" t="s">
        <v>4</v>
      </c>
      <c r="E5" s="8" t="s">
        <v>5</v>
      </c>
      <c r="F5" s="9" t="s">
        <v>6</v>
      </c>
      <c r="G5" s="9" t="s">
        <v>7</v>
      </c>
      <c r="H5" s="10" t="s">
        <v>8</v>
      </c>
      <c r="I5" s="11" t="s">
        <v>9</v>
      </c>
      <c r="J5" s="11" t="s">
        <v>10</v>
      </c>
      <c r="K5" s="11" t="s">
        <v>11</v>
      </c>
    </row>
    <row r="6" spans="2:11" ht="16.350000000000001" customHeight="1" thickBot="1" x14ac:dyDescent="0.5">
      <c r="B6" s="24">
        <v>1</v>
      </c>
      <c r="C6" s="69">
        <v>2</v>
      </c>
      <c r="D6" s="33">
        <v>3</v>
      </c>
      <c r="E6" s="70">
        <v>4</v>
      </c>
      <c r="F6" s="29">
        <v>5</v>
      </c>
      <c r="G6" s="29">
        <v>6</v>
      </c>
      <c r="H6" s="24">
        <v>7</v>
      </c>
      <c r="I6" s="29">
        <v>8</v>
      </c>
      <c r="J6" s="29">
        <v>9</v>
      </c>
      <c r="K6" s="73">
        <v>10</v>
      </c>
    </row>
    <row r="7" spans="2:11" ht="15.75" customHeight="1" thickBot="1" x14ac:dyDescent="0.45">
      <c r="B7" s="21">
        <v>1</v>
      </c>
      <c r="C7" s="21">
        <v>1861</v>
      </c>
      <c r="D7" s="20" t="s">
        <v>12</v>
      </c>
      <c r="E7" s="21" t="s">
        <v>13</v>
      </c>
      <c r="F7" s="21" t="s">
        <v>13</v>
      </c>
      <c r="G7" s="21" t="s">
        <v>14</v>
      </c>
      <c r="H7" s="21"/>
      <c r="I7" s="21"/>
      <c r="J7" s="60">
        <v>2079</v>
      </c>
      <c r="K7" s="60" t="s">
        <v>19</v>
      </c>
    </row>
    <row r="8" spans="2:11" ht="15.75" customHeight="1" thickBot="1" x14ac:dyDescent="0.45">
      <c r="B8" s="21">
        <v>2</v>
      </c>
      <c r="C8" s="21">
        <v>1001</v>
      </c>
      <c r="D8" s="20" t="s">
        <v>17</v>
      </c>
      <c r="E8" s="21" t="s">
        <v>13</v>
      </c>
      <c r="F8" s="21" t="s">
        <v>13</v>
      </c>
      <c r="G8" s="21" t="s">
        <v>18</v>
      </c>
      <c r="H8" s="21"/>
      <c r="I8" s="21"/>
      <c r="J8" s="60">
        <v>2069</v>
      </c>
      <c r="K8" s="60" t="s">
        <v>19</v>
      </c>
    </row>
    <row r="9" spans="2:11" ht="15.75" customHeight="1" thickBot="1" x14ac:dyDescent="0.45">
      <c r="B9" s="21">
        <v>3</v>
      </c>
      <c r="C9" s="21">
        <v>3936</v>
      </c>
      <c r="D9" s="20" t="s">
        <v>21</v>
      </c>
      <c r="E9" s="21" t="s">
        <v>13</v>
      </c>
      <c r="F9" s="21" t="s">
        <v>13</v>
      </c>
      <c r="G9" s="21" t="s">
        <v>22</v>
      </c>
      <c r="H9" s="21"/>
      <c r="I9" s="21"/>
      <c r="J9" s="60">
        <v>2058</v>
      </c>
      <c r="K9" s="60" t="s">
        <v>15</v>
      </c>
    </row>
    <row r="10" spans="2:11" ht="15.75" customHeight="1" thickBot="1" x14ac:dyDescent="0.45">
      <c r="B10" s="21">
        <v>4</v>
      </c>
      <c r="C10" s="21">
        <v>1002</v>
      </c>
      <c r="D10" s="20" t="s">
        <v>24</v>
      </c>
      <c r="E10" s="21" t="s">
        <v>13</v>
      </c>
      <c r="F10" s="21" t="s">
        <v>13</v>
      </c>
      <c r="G10" s="21" t="s">
        <v>25</v>
      </c>
      <c r="H10" s="21"/>
      <c r="I10" s="21"/>
      <c r="J10" s="60">
        <v>2026</v>
      </c>
      <c r="K10" s="60" t="s">
        <v>19</v>
      </c>
    </row>
    <row r="11" spans="2:11" ht="15.75" customHeight="1" thickBot="1" x14ac:dyDescent="0.45">
      <c r="B11" s="21">
        <v>5</v>
      </c>
      <c r="C11" s="21">
        <v>3904</v>
      </c>
      <c r="D11" s="20" t="s">
        <v>27</v>
      </c>
      <c r="E11" s="21" t="s">
        <v>28</v>
      </c>
      <c r="F11" s="21" t="s">
        <v>13</v>
      </c>
      <c r="G11" s="21" t="s">
        <v>29</v>
      </c>
      <c r="H11" s="21">
        <v>19</v>
      </c>
      <c r="I11" s="21">
        <v>-4</v>
      </c>
      <c r="J11" s="60">
        <v>2098</v>
      </c>
      <c r="K11" s="60" t="s">
        <v>15</v>
      </c>
    </row>
    <row r="12" spans="2:11" ht="15.75" customHeight="1" thickBot="1" x14ac:dyDescent="0.45">
      <c r="B12" s="21">
        <v>6</v>
      </c>
      <c r="C12" s="21">
        <v>4046</v>
      </c>
      <c r="D12" s="20" t="s">
        <v>31</v>
      </c>
      <c r="E12" s="21" t="s">
        <v>13</v>
      </c>
      <c r="F12" s="21" t="s">
        <v>13</v>
      </c>
      <c r="G12" s="21" t="s">
        <v>469</v>
      </c>
      <c r="H12" s="21"/>
      <c r="I12" s="21"/>
      <c r="J12" s="60">
        <v>2060</v>
      </c>
      <c r="K12" s="60" t="s">
        <v>15</v>
      </c>
    </row>
    <row r="13" spans="2:11" ht="15.75" customHeight="1" thickBot="1" x14ac:dyDescent="0.45">
      <c r="B13" s="21">
        <v>7</v>
      </c>
      <c r="C13" s="21">
        <v>1003</v>
      </c>
      <c r="D13" s="20" t="s">
        <v>34</v>
      </c>
      <c r="E13" s="21">
        <v>96</v>
      </c>
      <c r="F13" s="21" t="s">
        <v>13</v>
      </c>
      <c r="G13" s="21" t="s">
        <v>29</v>
      </c>
      <c r="H13" s="21"/>
      <c r="I13" s="21"/>
      <c r="J13" s="60">
        <v>2030</v>
      </c>
      <c r="K13" s="60" t="s">
        <v>19</v>
      </c>
    </row>
    <row r="14" spans="2:11" ht="15.75" customHeight="1" thickBot="1" x14ac:dyDescent="0.45">
      <c r="B14" s="21">
        <v>8</v>
      </c>
      <c r="C14" s="21">
        <v>1004</v>
      </c>
      <c r="D14" s="20" t="s">
        <v>36</v>
      </c>
      <c r="E14" s="21">
        <v>93</v>
      </c>
      <c r="F14" s="21" t="s">
        <v>13</v>
      </c>
      <c r="G14" s="21" t="s">
        <v>29</v>
      </c>
      <c r="H14" s="21"/>
      <c r="I14" s="21"/>
      <c r="J14" s="60">
        <v>2048</v>
      </c>
      <c r="K14" s="60" t="s">
        <v>19</v>
      </c>
    </row>
    <row r="15" spans="2:11" ht="15.75" customHeight="1" thickBot="1" x14ac:dyDescent="0.45">
      <c r="B15" s="21">
        <v>9</v>
      </c>
      <c r="C15" s="21">
        <v>1005</v>
      </c>
      <c r="D15" s="20" t="s">
        <v>38</v>
      </c>
      <c r="E15" s="21" t="s">
        <v>13</v>
      </c>
      <c r="F15" s="21" t="s">
        <v>13</v>
      </c>
      <c r="G15" s="21" t="s">
        <v>39</v>
      </c>
      <c r="H15" s="21"/>
      <c r="I15" s="21"/>
      <c r="J15" s="60">
        <v>2035</v>
      </c>
      <c r="K15" s="60" t="s">
        <v>19</v>
      </c>
    </row>
    <row r="16" spans="2:11" ht="15.75" customHeight="1" thickBot="1" x14ac:dyDescent="0.45">
      <c r="B16" s="21">
        <v>10</v>
      </c>
      <c r="C16" s="21">
        <v>4006</v>
      </c>
      <c r="D16" s="20" t="s">
        <v>41</v>
      </c>
      <c r="E16" s="21" t="s">
        <v>42</v>
      </c>
      <c r="F16" s="21" t="s">
        <v>13</v>
      </c>
      <c r="G16" s="21" t="s">
        <v>43</v>
      </c>
      <c r="H16" s="21"/>
      <c r="I16" s="21"/>
      <c r="J16" s="60">
        <v>2033</v>
      </c>
      <c r="K16" s="60" t="s">
        <v>15</v>
      </c>
    </row>
    <row r="17" spans="2:11" ht="15.75" customHeight="1" thickBot="1" x14ac:dyDescent="0.45">
      <c r="B17" s="21">
        <v>11</v>
      </c>
      <c r="C17" s="21">
        <v>3828</v>
      </c>
      <c r="D17" s="20" t="s">
        <v>45</v>
      </c>
      <c r="E17" s="21" t="s">
        <v>46</v>
      </c>
      <c r="F17" s="21" t="s">
        <v>13</v>
      </c>
      <c r="G17" s="21" t="s">
        <v>43</v>
      </c>
      <c r="H17" s="21"/>
      <c r="I17" s="21"/>
      <c r="J17" s="60">
        <v>2059</v>
      </c>
      <c r="K17" s="60" t="s">
        <v>19</v>
      </c>
    </row>
    <row r="18" spans="2:11" ht="15.75" customHeight="1" thickBot="1" x14ac:dyDescent="0.45">
      <c r="B18" s="21">
        <v>12</v>
      </c>
      <c r="C18" s="21">
        <v>3814</v>
      </c>
      <c r="D18" s="20" t="s">
        <v>48</v>
      </c>
      <c r="E18" s="21" t="s">
        <v>49</v>
      </c>
      <c r="F18" s="21" t="s">
        <v>13</v>
      </c>
      <c r="G18" s="21" t="s">
        <v>43</v>
      </c>
      <c r="H18" s="21">
        <v>19</v>
      </c>
      <c r="I18" s="21">
        <v>50</v>
      </c>
      <c r="J18" s="60">
        <v>2129</v>
      </c>
      <c r="K18" s="60" t="s">
        <v>15</v>
      </c>
    </row>
    <row r="19" spans="2:11" ht="15.75" customHeight="1" thickBot="1" x14ac:dyDescent="0.45">
      <c r="B19" s="21">
        <v>13</v>
      </c>
      <c r="C19" s="21">
        <v>3677</v>
      </c>
      <c r="D19" s="20" t="s">
        <v>51</v>
      </c>
      <c r="E19" s="21">
        <v>11</v>
      </c>
      <c r="F19" s="21" t="s">
        <v>13</v>
      </c>
      <c r="G19" s="21" t="s">
        <v>39</v>
      </c>
      <c r="H19" s="21"/>
      <c r="I19" s="21"/>
      <c r="J19" s="60">
        <v>2091</v>
      </c>
      <c r="K19" s="60" t="s">
        <v>15</v>
      </c>
    </row>
    <row r="20" spans="2:11" ht="15.75" customHeight="1" thickBot="1" x14ac:dyDescent="0.45">
      <c r="B20" s="21">
        <v>14</v>
      </c>
      <c r="C20" s="21">
        <v>1006</v>
      </c>
      <c r="D20" s="20" t="s">
        <v>53</v>
      </c>
      <c r="E20" s="21" t="s">
        <v>13</v>
      </c>
      <c r="F20" s="21" t="s">
        <v>13</v>
      </c>
      <c r="G20" s="21" t="s">
        <v>54</v>
      </c>
      <c r="H20" s="21"/>
      <c r="I20" s="21"/>
      <c r="J20" s="60">
        <v>2073</v>
      </c>
      <c r="K20" s="60" t="s">
        <v>19</v>
      </c>
    </row>
    <row r="21" spans="2:11" ht="15.75" customHeight="1" thickBot="1" x14ac:dyDescent="0.45">
      <c r="B21" s="21">
        <v>15</v>
      </c>
      <c r="C21" s="21">
        <v>1007</v>
      </c>
      <c r="D21" s="20" t="s">
        <v>56</v>
      </c>
      <c r="E21" s="21" t="s">
        <v>46</v>
      </c>
      <c r="F21" s="21" t="s">
        <v>57</v>
      </c>
      <c r="G21" s="21" t="s">
        <v>43</v>
      </c>
      <c r="H21" s="21"/>
      <c r="I21" s="21"/>
      <c r="J21" s="60">
        <v>2143</v>
      </c>
      <c r="K21" s="60" t="s">
        <v>19</v>
      </c>
    </row>
    <row r="22" spans="2:11" ht="15.75" customHeight="1" thickBot="1" x14ac:dyDescent="0.45">
      <c r="B22" s="21">
        <v>16</v>
      </c>
      <c r="C22" s="21">
        <v>1008</v>
      </c>
      <c r="D22" s="20" t="s">
        <v>59</v>
      </c>
      <c r="E22" s="21">
        <v>93</v>
      </c>
      <c r="F22" s="21" t="s">
        <v>13</v>
      </c>
      <c r="G22" s="21" t="s">
        <v>32</v>
      </c>
      <c r="H22" s="21"/>
      <c r="I22" s="21"/>
      <c r="J22" s="60">
        <v>2035</v>
      </c>
      <c r="K22" s="60" t="s">
        <v>19</v>
      </c>
    </row>
    <row r="23" spans="2:11" ht="15.75" customHeight="1" thickBot="1" x14ac:dyDescent="0.45">
      <c r="B23" s="21">
        <v>17</v>
      </c>
      <c r="C23" s="21">
        <v>1009</v>
      </c>
      <c r="D23" s="20" t="s">
        <v>61</v>
      </c>
      <c r="E23" s="21" t="s">
        <v>62</v>
      </c>
      <c r="F23" s="21" t="s">
        <v>13</v>
      </c>
      <c r="G23" s="21" t="s">
        <v>43</v>
      </c>
      <c r="H23" s="21"/>
      <c r="I23" s="21"/>
      <c r="J23" s="60">
        <v>1985</v>
      </c>
      <c r="K23" s="60" t="s">
        <v>19</v>
      </c>
    </row>
    <row r="24" spans="2:11" ht="15.75" customHeight="1" thickBot="1" x14ac:dyDescent="0.45">
      <c r="B24" s="21">
        <v>18</v>
      </c>
      <c r="C24" s="21">
        <v>1010</v>
      </c>
      <c r="D24" s="20" t="s">
        <v>64</v>
      </c>
      <c r="E24" s="21">
        <v>64</v>
      </c>
      <c r="F24" s="21" t="s">
        <v>13</v>
      </c>
      <c r="G24" s="21" t="s">
        <v>39</v>
      </c>
      <c r="H24" s="21"/>
      <c r="I24" s="21"/>
      <c r="J24" s="60">
        <v>2112</v>
      </c>
      <c r="K24" s="60" t="s">
        <v>15</v>
      </c>
    </row>
    <row r="25" spans="2:11" ht="15.75" customHeight="1" thickBot="1" x14ac:dyDescent="0.45">
      <c r="B25" s="21">
        <v>19</v>
      </c>
      <c r="C25" s="21">
        <v>1011</v>
      </c>
      <c r="D25" s="20" t="s">
        <v>66</v>
      </c>
      <c r="E25" s="21" t="s">
        <v>62</v>
      </c>
      <c r="F25" s="21" t="s">
        <v>13</v>
      </c>
      <c r="G25" s="21" t="s">
        <v>43</v>
      </c>
      <c r="H25" s="21"/>
      <c r="I25" s="21"/>
      <c r="J25" s="60">
        <v>1972</v>
      </c>
      <c r="K25" s="60" t="s">
        <v>19</v>
      </c>
    </row>
    <row r="26" spans="2:11" ht="15.75" customHeight="1" thickBot="1" x14ac:dyDescent="0.45">
      <c r="B26" s="21">
        <v>20</v>
      </c>
      <c r="C26" s="21">
        <v>3826</v>
      </c>
      <c r="D26" s="20" t="s">
        <v>68</v>
      </c>
      <c r="E26" s="21" t="s">
        <v>49</v>
      </c>
      <c r="F26" s="21" t="s">
        <v>13</v>
      </c>
      <c r="G26" s="21" t="s">
        <v>43</v>
      </c>
      <c r="H26" s="21"/>
      <c r="I26" s="21"/>
      <c r="J26" s="60">
        <v>2120</v>
      </c>
      <c r="K26" s="60" t="s">
        <v>19</v>
      </c>
    </row>
    <row r="27" spans="2:11" ht="15.75" customHeight="1" thickBot="1" x14ac:dyDescent="0.45">
      <c r="B27" s="21">
        <v>21</v>
      </c>
      <c r="C27" s="21">
        <v>4075</v>
      </c>
      <c r="D27" s="20" t="s">
        <v>6151</v>
      </c>
      <c r="E27" s="21" t="s">
        <v>2331</v>
      </c>
      <c r="F27" s="21" t="s">
        <v>13</v>
      </c>
      <c r="G27" s="21" t="s">
        <v>43</v>
      </c>
      <c r="H27" s="21">
        <v>11</v>
      </c>
      <c r="I27" s="21">
        <v>-6</v>
      </c>
      <c r="J27" s="60">
        <v>2076</v>
      </c>
      <c r="K27" s="60" t="s">
        <v>15</v>
      </c>
    </row>
    <row r="28" spans="2:11" ht="15.75" customHeight="1" thickBot="1" x14ac:dyDescent="0.45">
      <c r="B28" s="21">
        <v>22</v>
      </c>
      <c r="C28" s="21">
        <v>3678</v>
      </c>
      <c r="D28" s="20" t="s">
        <v>70</v>
      </c>
      <c r="E28" s="21" t="s">
        <v>13</v>
      </c>
      <c r="F28" s="21" t="s">
        <v>13</v>
      </c>
      <c r="G28" s="21" t="s">
        <v>39</v>
      </c>
      <c r="H28" s="21"/>
      <c r="I28" s="21"/>
      <c r="J28" s="60">
        <v>2080</v>
      </c>
      <c r="K28" s="60" t="s">
        <v>19</v>
      </c>
    </row>
    <row r="29" spans="2:11" ht="15.75" customHeight="1" thickBot="1" x14ac:dyDescent="0.45">
      <c r="B29" s="21">
        <v>23</v>
      </c>
      <c r="C29" s="21">
        <v>4093</v>
      </c>
      <c r="D29" s="20" t="s">
        <v>6169</v>
      </c>
      <c r="E29" s="21" t="s">
        <v>203</v>
      </c>
      <c r="F29" s="21" t="s">
        <v>13</v>
      </c>
      <c r="G29" s="21" t="s">
        <v>39</v>
      </c>
      <c r="H29" s="21"/>
      <c r="I29" s="21"/>
      <c r="J29" s="60">
        <v>2115</v>
      </c>
      <c r="K29" s="60" t="s">
        <v>15</v>
      </c>
    </row>
    <row r="30" spans="2:11" ht="15.75" customHeight="1" thickBot="1" x14ac:dyDescent="0.45">
      <c r="B30" s="21">
        <v>24</v>
      </c>
      <c r="C30" s="21">
        <v>4031</v>
      </c>
      <c r="D30" s="20" t="s">
        <v>72</v>
      </c>
      <c r="E30" s="21">
        <v>68</v>
      </c>
      <c r="F30" s="21" t="s">
        <v>13</v>
      </c>
      <c r="G30" s="21" t="s">
        <v>39</v>
      </c>
      <c r="H30" s="21"/>
      <c r="I30" s="21"/>
      <c r="J30" s="60">
        <v>2107</v>
      </c>
      <c r="K30" s="60" t="s">
        <v>15</v>
      </c>
    </row>
    <row r="31" spans="2:11" ht="15.75" customHeight="1" thickBot="1" x14ac:dyDescent="0.45">
      <c r="B31" s="21">
        <v>25</v>
      </c>
      <c r="C31" s="21">
        <v>1012</v>
      </c>
      <c r="D31" s="20" t="s">
        <v>74</v>
      </c>
      <c r="E31" s="21">
        <v>52</v>
      </c>
      <c r="F31" s="21" t="s">
        <v>13</v>
      </c>
      <c r="G31" s="21" t="s">
        <v>43</v>
      </c>
      <c r="H31" s="21"/>
      <c r="I31" s="21"/>
      <c r="J31" s="60">
        <v>1969</v>
      </c>
      <c r="K31" s="60" t="s">
        <v>19</v>
      </c>
    </row>
    <row r="32" spans="2:11" ht="15.75" customHeight="1" thickBot="1" x14ac:dyDescent="0.45">
      <c r="B32" s="21">
        <v>26</v>
      </c>
      <c r="C32" s="21">
        <v>3679</v>
      </c>
      <c r="D32" s="20" t="s">
        <v>76</v>
      </c>
      <c r="E32" s="21">
        <v>74</v>
      </c>
      <c r="F32" s="21" t="s">
        <v>13</v>
      </c>
      <c r="G32" s="21" t="s">
        <v>29</v>
      </c>
      <c r="H32" s="21"/>
      <c r="I32" s="21"/>
      <c r="J32" s="60">
        <v>2046</v>
      </c>
      <c r="K32" s="60" t="s">
        <v>19</v>
      </c>
    </row>
    <row r="33" spans="2:11" ht="15.75" customHeight="1" thickBot="1" x14ac:dyDescent="0.45">
      <c r="B33" s="21">
        <v>27</v>
      </c>
      <c r="C33" s="21">
        <v>1013</v>
      </c>
      <c r="D33" s="20" t="s">
        <v>78</v>
      </c>
      <c r="E33" s="21" t="s">
        <v>13</v>
      </c>
      <c r="F33" s="21" t="s">
        <v>13</v>
      </c>
      <c r="G33" s="21" t="s">
        <v>79</v>
      </c>
      <c r="H33" s="21"/>
      <c r="I33" s="21"/>
      <c r="J33" s="60">
        <v>2074</v>
      </c>
      <c r="K33" s="60" t="s">
        <v>19</v>
      </c>
    </row>
    <row r="34" spans="2:11" ht="15.75" customHeight="1" thickBot="1" x14ac:dyDescent="0.45">
      <c r="B34" s="21">
        <v>28</v>
      </c>
      <c r="C34" s="21">
        <v>1014</v>
      </c>
      <c r="D34" s="20" t="s">
        <v>81</v>
      </c>
      <c r="E34" s="21" t="s">
        <v>82</v>
      </c>
      <c r="F34" s="21" t="s">
        <v>13</v>
      </c>
      <c r="G34" s="21" t="s">
        <v>29</v>
      </c>
      <c r="H34" s="21"/>
      <c r="I34" s="21"/>
      <c r="J34" s="60">
        <v>2016</v>
      </c>
      <c r="K34" s="60" t="s">
        <v>19</v>
      </c>
    </row>
    <row r="35" spans="2:11" ht="15.75" customHeight="1" thickBot="1" x14ac:dyDescent="0.45">
      <c r="B35" s="21">
        <v>29</v>
      </c>
      <c r="C35" s="21">
        <v>3680</v>
      </c>
      <c r="D35" s="20" t="s">
        <v>84</v>
      </c>
      <c r="E35" s="21" t="s">
        <v>13</v>
      </c>
      <c r="F35" s="21" t="s">
        <v>13</v>
      </c>
      <c r="G35" s="21" t="s">
        <v>85</v>
      </c>
      <c r="H35" s="21"/>
      <c r="I35" s="21"/>
      <c r="J35" s="60">
        <v>2075</v>
      </c>
      <c r="K35" s="60" t="s">
        <v>19</v>
      </c>
    </row>
    <row r="36" spans="2:11" ht="15.75" customHeight="1" thickBot="1" x14ac:dyDescent="0.45">
      <c r="B36" s="21">
        <v>30</v>
      </c>
      <c r="C36" s="21">
        <v>1015</v>
      </c>
      <c r="D36" s="20" t="s">
        <v>87</v>
      </c>
      <c r="E36" s="21" t="s">
        <v>13</v>
      </c>
      <c r="F36" s="21" t="s">
        <v>13</v>
      </c>
      <c r="G36" s="21" t="s">
        <v>88</v>
      </c>
      <c r="H36" s="21"/>
      <c r="I36" s="21"/>
      <c r="J36" s="60">
        <v>2110</v>
      </c>
      <c r="K36" s="60" t="s">
        <v>19</v>
      </c>
    </row>
    <row r="37" spans="2:11" ht="15.75" customHeight="1" thickBot="1" x14ac:dyDescent="0.45">
      <c r="B37" s="21">
        <v>31</v>
      </c>
      <c r="C37" s="21">
        <v>1016</v>
      </c>
      <c r="D37" s="20" t="s">
        <v>90</v>
      </c>
      <c r="E37" s="21" t="s">
        <v>13</v>
      </c>
      <c r="F37" s="21" t="s">
        <v>13</v>
      </c>
      <c r="G37" s="21" t="s">
        <v>91</v>
      </c>
      <c r="H37" s="21"/>
      <c r="I37" s="21"/>
      <c r="J37" s="60">
        <v>2035</v>
      </c>
      <c r="K37" s="60" t="s">
        <v>19</v>
      </c>
    </row>
    <row r="38" spans="2:11" ht="15.75" customHeight="1" thickBot="1" x14ac:dyDescent="0.45">
      <c r="B38" s="21">
        <v>32</v>
      </c>
      <c r="C38" s="21">
        <v>3972</v>
      </c>
      <c r="D38" s="20" t="s">
        <v>93</v>
      </c>
      <c r="E38" s="21" t="s">
        <v>13</v>
      </c>
      <c r="F38" s="21" t="s">
        <v>13</v>
      </c>
      <c r="G38" s="21" t="s">
        <v>22</v>
      </c>
      <c r="H38" s="21"/>
      <c r="I38" s="21"/>
      <c r="J38" s="60">
        <v>2094</v>
      </c>
      <c r="K38" s="60" t="s">
        <v>15</v>
      </c>
    </row>
    <row r="39" spans="2:11" ht="15.75" customHeight="1" thickBot="1" x14ac:dyDescent="0.45">
      <c r="B39" s="21">
        <v>33</v>
      </c>
      <c r="C39" s="21">
        <v>1017</v>
      </c>
      <c r="D39" s="20" t="s">
        <v>95</v>
      </c>
      <c r="E39" s="21">
        <v>66</v>
      </c>
      <c r="F39" s="21" t="s">
        <v>13</v>
      </c>
      <c r="G39" s="21" t="s">
        <v>29</v>
      </c>
      <c r="H39" s="21"/>
      <c r="I39" s="21"/>
      <c r="J39" s="60">
        <v>2047</v>
      </c>
      <c r="K39" s="60" t="s">
        <v>19</v>
      </c>
    </row>
    <row r="40" spans="2:11" ht="15.75" customHeight="1" thickBot="1" x14ac:dyDescent="0.45">
      <c r="B40" s="21">
        <v>34</v>
      </c>
      <c r="C40" s="21">
        <v>1018</v>
      </c>
      <c r="D40" s="20" t="s">
        <v>97</v>
      </c>
      <c r="E40" s="21">
        <v>46</v>
      </c>
      <c r="F40" s="21" t="s">
        <v>13</v>
      </c>
      <c r="G40" s="21" t="s">
        <v>29</v>
      </c>
      <c r="H40" s="21"/>
      <c r="I40" s="21"/>
      <c r="J40" s="60">
        <v>2049</v>
      </c>
      <c r="K40" s="60" t="s">
        <v>19</v>
      </c>
    </row>
    <row r="41" spans="2:11" ht="15.75" customHeight="1" thickBot="1" x14ac:dyDescent="0.45">
      <c r="B41" s="21">
        <v>35</v>
      </c>
      <c r="C41" s="21">
        <v>1019</v>
      </c>
      <c r="D41" s="20" t="s">
        <v>99</v>
      </c>
      <c r="E41" s="21" t="s">
        <v>13</v>
      </c>
      <c r="F41" s="21" t="s">
        <v>13</v>
      </c>
      <c r="G41" s="21" t="s">
        <v>100</v>
      </c>
      <c r="H41" s="21"/>
      <c r="I41" s="21"/>
      <c r="J41" s="60">
        <v>1983</v>
      </c>
      <c r="K41" s="60" t="s">
        <v>19</v>
      </c>
    </row>
    <row r="42" spans="2:11" ht="15.75" customHeight="1" thickBot="1" x14ac:dyDescent="0.45">
      <c r="B42" s="21">
        <v>36</v>
      </c>
      <c r="C42" s="21">
        <v>1020</v>
      </c>
      <c r="D42" s="20" t="s">
        <v>102</v>
      </c>
      <c r="E42" s="21" t="s">
        <v>13</v>
      </c>
      <c r="F42" s="21" t="s">
        <v>13</v>
      </c>
      <c r="G42" s="21" t="s">
        <v>103</v>
      </c>
      <c r="H42" s="21"/>
      <c r="I42" s="21"/>
      <c r="J42" s="60">
        <v>2073</v>
      </c>
      <c r="K42" s="60" t="s">
        <v>19</v>
      </c>
    </row>
    <row r="43" spans="2:11" ht="15.75" customHeight="1" thickBot="1" x14ac:dyDescent="0.45">
      <c r="B43" s="21">
        <v>37</v>
      </c>
      <c r="C43" s="21">
        <v>4208</v>
      </c>
      <c r="D43" s="20" t="s">
        <v>6529</v>
      </c>
      <c r="E43" s="21">
        <v>13</v>
      </c>
      <c r="F43" s="21" t="s">
        <v>13</v>
      </c>
      <c r="G43" s="21" t="s">
        <v>79</v>
      </c>
      <c r="H43" s="21">
        <v>7</v>
      </c>
      <c r="I43" s="21">
        <v>-37</v>
      </c>
      <c r="J43" s="60">
        <v>2063</v>
      </c>
      <c r="K43" s="60" t="s">
        <v>15</v>
      </c>
    </row>
    <row r="44" spans="2:11" ht="15.75" customHeight="1" thickBot="1" x14ac:dyDescent="0.45">
      <c r="B44" s="21">
        <v>38</v>
      </c>
      <c r="C44" s="21">
        <v>3878</v>
      </c>
      <c r="D44" s="20" t="s">
        <v>105</v>
      </c>
      <c r="E44" s="21" t="s">
        <v>106</v>
      </c>
      <c r="F44" s="21" t="s">
        <v>13</v>
      </c>
      <c r="G44" s="21" t="s">
        <v>107</v>
      </c>
      <c r="H44" s="21"/>
      <c r="I44" s="21"/>
      <c r="J44" s="60">
        <v>2059</v>
      </c>
      <c r="K44" s="60" t="s">
        <v>15</v>
      </c>
    </row>
    <row r="45" spans="2:11" ht="15.75" customHeight="1" thickBot="1" x14ac:dyDescent="0.45">
      <c r="B45" s="21">
        <v>39</v>
      </c>
      <c r="C45" s="21">
        <v>4002</v>
      </c>
      <c r="D45" s="20" t="s">
        <v>109</v>
      </c>
      <c r="E45" s="21" t="s">
        <v>62</v>
      </c>
      <c r="F45" s="21" t="s">
        <v>13</v>
      </c>
      <c r="G45" s="21" t="s">
        <v>39</v>
      </c>
      <c r="H45" s="21"/>
      <c r="I45" s="21"/>
      <c r="J45" s="60">
        <v>2129</v>
      </c>
      <c r="K45" s="60" t="s">
        <v>15</v>
      </c>
    </row>
    <row r="46" spans="2:11" ht="15.75" customHeight="1" thickBot="1" x14ac:dyDescent="0.45">
      <c r="B46" s="21">
        <v>40</v>
      </c>
      <c r="C46" s="21">
        <v>1021</v>
      </c>
      <c r="D46" s="20" t="s">
        <v>111</v>
      </c>
      <c r="E46" s="21">
        <v>57</v>
      </c>
      <c r="F46" s="21" t="s">
        <v>13</v>
      </c>
      <c r="G46" s="21" t="s">
        <v>29</v>
      </c>
      <c r="H46" s="21"/>
      <c r="I46" s="21"/>
      <c r="J46" s="60">
        <v>2056</v>
      </c>
      <c r="K46" s="60" t="s">
        <v>19</v>
      </c>
    </row>
    <row r="47" spans="2:11" ht="15.75" customHeight="1" thickBot="1" x14ac:dyDescent="0.45">
      <c r="B47" s="21">
        <v>41</v>
      </c>
      <c r="C47" s="21">
        <v>1022</v>
      </c>
      <c r="D47" s="20" t="s">
        <v>113</v>
      </c>
      <c r="E47" s="21">
        <v>40</v>
      </c>
      <c r="F47" s="21" t="s">
        <v>13</v>
      </c>
      <c r="G47" s="21" t="s">
        <v>29</v>
      </c>
      <c r="H47" s="21"/>
      <c r="I47" s="21"/>
      <c r="J47" s="60">
        <v>2021</v>
      </c>
      <c r="K47" s="60" t="s">
        <v>19</v>
      </c>
    </row>
    <row r="48" spans="2:11" ht="15.75" customHeight="1" thickBot="1" x14ac:dyDescent="0.45">
      <c r="B48" s="21">
        <v>42</v>
      </c>
      <c r="C48" s="21">
        <v>1023</v>
      </c>
      <c r="D48" s="20" t="s">
        <v>115</v>
      </c>
      <c r="E48" s="21" t="s">
        <v>46</v>
      </c>
      <c r="F48" s="21" t="s">
        <v>13</v>
      </c>
      <c r="G48" s="21" t="s">
        <v>116</v>
      </c>
      <c r="H48" s="21"/>
      <c r="I48" s="21"/>
      <c r="J48" s="60">
        <v>1991</v>
      </c>
      <c r="K48" s="60" t="s">
        <v>19</v>
      </c>
    </row>
    <row r="49" spans="2:11" ht="15.75" customHeight="1" thickBot="1" x14ac:dyDescent="0.45">
      <c r="B49" s="21">
        <v>43</v>
      </c>
      <c r="C49" s="21">
        <v>1024</v>
      </c>
      <c r="D49" s="20" t="s">
        <v>118</v>
      </c>
      <c r="E49" s="21">
        <v>84</v>
      </c>
      <c r="F49" s="21" t="s">
        <v>13</v>
      </c>
      <c r="G49" s="21" t="s">
        <v>32</v>
      </c>
      <c r="H49" s="21"/>
      <c r="I49" s="21"/>
      <c r="J49" s="60">
        <v>2045</v>
      </c>
      <c r="K49" s="60" t="s">
        <v>19</v>
      </c>
    </row>
    <row r="50" spans="2:11" ht="15.75" customHeight="1" thickBot="1" x14ac:dyDescent="0.45">
      <c r="B50" s="21">
        <v>44</v>
      </c>
      <c r="C50" s="21">
        <v>1025</v>
      </c>
      <c r="D50" s="20" t="s">
        <v>120</v>
      </c>
      <c r="E50" s="21">
        <v>89</v>
      </c>
      <c r="F50" s="21" t="s">
        <v>13</v>
      </c>
      <c r="G50" s="21" t="s">
        <v>29</v>
      </c>
      <c r="H50" s="21"/>
      <c r="I50" s="21"/>
      <c r="J50" s="60">
        <v>2021</v>
      </c>
      <c r="K50" s="60" t="s">
        <v>19</v>
      </c>
    </row>
    <row r="51" spans="2:11" ht="15.75" customHeight="1" thickBot="1" x14ac:dyDescent="0.45">
      <c r="B51" s="21">
        <v>45</v>
      </c>
      <c r="C51" s="21">
        <v>1026</v>
      </c>
      <c r="D51" s="20" t="s">
        <v>122</v>
      </c>
      <c r="E51" s="21">
        <v>40</v>
      </c>
      <c r="F51" s="21" t="s">
        <v>13</v>
      </c>
      <c r="G51" s="21" t="s">
        <v>29</v>
      </c>
      <c r="H51" s="21"/>
      <c r="I51" s="21"/>
      <c r="J51" s="60">
        <v>1912</v>
      </c>
      <c r="K51" s="60" t="s">
        <v>19</v>
      </c>
    </row>
    <row r="52" spans="2:11" ht="15.75" customHeight="1" thickBot="1" x14ac:dyDescent="0.45">
      <c r="B52" s="21">
        <v>46</v>
      </c>
      <c r="C52" s="21">
        <v>1027</v>
      </c>
      <c r="D52" s="20" t="s">
        <v>124</v>
      </c>
      <c r="E52" s="21">
        <v>91</v>
      </c>
      <c r="F52" s="21" t="s">
        <v>13</v>
      </c>
      <c r="G52" s="21" t="s">
        <v>79</v>
      </c>
      <c r="H52" s="21"/>
      <c r="I52" s="21"/>
      <c r="J52" s="60">
        <v>2059</v>
      </c>
      <c r="K52" s="60" t="s">
        <v>19</v>
      </c>
    </row>
    <row r="53" spans="2:11" ht="15.75" customHeight="1" thickBot="1" x14ac:dyDescent="0.45">
      <c r="B53" s="21">
        <v>47</v>
      </c>
      <c r="C53" s="21">
        <v>1028</v>
      </c>
      <c r="D53" s="20" t="s">
        <v>126</v>
      </c>
      <c r="E53" s="21" t="s">
        <v>13</v>
      </c>
      <c r="F53" s="21" t="s">
        <v>13</v>
      </c>
      <c r="G53" s="21" t="s">
        <v>88</v>
      </c>
      <c r="H53" s="21"/>
      <c r="I53" s="21"/>
      <c r="J53" s="60">
        <v>2047</v>
      </c>
      <c r="K53" s="60" t="s">
        <v>19</v>
      </c>
    </row>
    <row r="54" spans="2:11" ht="15.75" customHeight="1" thickBot="1" x14ac:dyDescent="0.45">
      <c r="B54" s="21">
        <v>48</v>
      </c>
      <c r="C54" s="21">
        <v>1029</v>
      </c>
      <c r="D54" s="20" t="s">
        <v>128</v>
      </c>
      <c r="E54" s="21" t="s">
        <v>13</v>
      </c>
      <c r="F54" s="21" t="s">
        <v>13</v>
      </c>
      <c r="G54" s="21" t="s">
        <v>54</v>
      </c>
      <c r="H54" s="21"/>
      <c r="I54" s="21"/>
      <c r="J54" s="60">
        <v>2105</v>
      </c>
      <c r="K54" s="60" t="s">
        <v>19</v>
      </c>
    </row>
    <row r="55" spans="2:11" ht="15.75" customHeight="1" thickBot="1" x14ac:dyDescent="0.45">
      <c r="B55" s="21">
        <v>49</v>
      </c>
      <c r="C55" s="21">
        <v>1030</v>
      </c>
      <c r="D55" s="20" t="s">
        <v>130</v>
      </c>
      <c r="E55" s="21" t="s">
        <v>13</v>
      </c>
      <c r="F55" s="21" t="s">
        <v>13</v>
      </c>
      <c r="G55" s="21" t="s">
        <v>32</v>
      </c>
      <c r="H55" s="21"/>
      <c r="I55" s="21"/>
      <c r="J55" s="60">
        <v>2031</v>
      </c>
      <c r="K55" s="60" t="s">
        <v>19</v>
      </c>
    </row>
    <row r="56" spans="2:11" ht="15.75" customHeight="1" thickBot="1" x14ac:dyDescent="0.45">
      <c r="B56" s="21">
        <v>50</v>
      </c>
      <c r="C56" s="21">
        <v>1031</v>
      </c>
      <c r="D56" s="20" t="s">
        <v>132</v>
      </c>
      <c r="E56" s="21">
        <v>99</v>
      </c>
      <c r="F56" s="21" t="s">
        <v>13</v>
      </c>
      <c r="G56" s="21" t="s">
        <v>32</v>
      </c>
      <c r="H56" s="21"/>
      <c r="I56" s="21"/>
      <c r="J56" s="60">
        <v>2034</v>
      </c>
      <c r="K56" s="60" t="s">
        <v>19</v>
      </c>
    </row>
    <row r="57" spans="2:11" ht="15.75" customHeight="1" thickBot="1" x14ac:dyDescent="0.45">
      <c r="B57" s="21">
        <v>51</v>
      </c>
      <c r="C57" s="21">
        <v>1032</v>
      </c>
      <c r="D57" s="20" t="s">
        <v>6394</v>
      </c>
      <c r="E57" s="21">
        <v>95</v>
      </c>
      <c r="F57" s="21" t="s">
        <v>134</v>
      </c>
      <c r="G57" s="21" t="s">
        <v>29</v>
      </c>
      <c r="H57" s="21"/>
      <c r="I57" s="21"/>
      <c r="J57" s="60">
        <v>2350</v>
      </c>
      <c r="K57" s="60" t="s">
        <v>19</v>
      </c>
    </row>
    <row r="58" spans="2:11" ht="15.75" customHeight="1" thickBot="1" x14ac:dyDescent="0.45">
      <c r="B58" s="21">
        <v>52</v>
      </c>
      <c r="C58" s="21">
        <v>1033</v>
      </c>
      <c r="D58" s="20" t="s">
        <v>136</v>
      </c>
      <c r="E58" s="21" t="s">
        <v>137</v>
      </c>
      <c r="F58" s="21" t="s">
        <v>13</v>
      </c>
      <c r="G58" s="21" t="s">
        <v>43</v>
      </c>
      <c r="H58" s="21"/>
      <c r="I58" s="21"/>
      <c r="J58" s="60">
        <v>2022</v>
      </c>
      <c r="K58" s="60" t="s">
        <v>19</v>
      </c>
    </row>
    <row r="59" spans="2:11" ht="15.75" customHeight="1" thickBot="1" x14ac:dyDescent="0.45">
      <c r="B59" s="21">
        <v>53</v>
      </c>
      <c r="C59" s="21">
        <v>4082</v>
      </c>
      <c r="D59" s="20" t="s">
        <v>6158</v>
      </c>
      <c r="E59" s="21" t="s">
        <v>6255</v>
      </c>
      <c r="F59" s="21" t="s">
        <v>13</v>
      </c>
      <c r="G59" s="21" t="s">
        <v>347</v>
      </c>
      <c r="H59" s="21"/>
      <c r="I59" s="21"/>
      <c r="J59" s="60">
        <v>2085</v>
      </c>
      <c r="K59" s="60" t="s">
        <v>15</v>
      </c>
    </row>
    <row r="60" spans="2:11" ht="15.75" customHeight="1" thickBot="1" x14ac:dyDescent="0.45">
      <c r="B60" s="21">
        <v>54</v>
      </c>
      <c r="C60" s="21">
        <v>1034</v>
      </c>
      <c r="D60" s="20" t="s">
        <v>139</v>
      </c>
      <c r="E60" s="21" t="s">
        <v>49</v>
      </c>
      <c r="F60" s="21" t="s">
        <v>13</v>
      </c>
      <c r="G60" s="21" t="s">
        <v>39</v>
      </c>
      <c r="H60" s="21"/>
      <c r="I60" s="21"/>
      <c r="J60" s="60">
        <v>2131</v>
      </c>
      <c r="K60" s="60" t="s">
        <v>15</v>
      </c>
    </row>
    <row r="61" spans="2:11" ht="15.75" customHeight="1" thickBot="1" x14ac:dyDescent="0.45">
      <c r="B61" s="21">
        <v>55</v>
      </c>
      <c r="C61" s="21">
        <v>3967</v>
      </c>
      <c r="D61" s="20" t="s">
        <v>141</v>
      </c>
      <c r="E61" s="21" t="s">
        <v>13</v>
      </c>
      <c r="F61" s="21" t="s">
        <v>13</v>
      </c>
      <c r="G61" s="21" t="s">
        <v>22</v>
      </c>
      <c r="H61" s="21"/>
      <c r="I61" s="21"/>
      <c r="J61" s="60">
        <v>2114</v>
      </c>
      <c r="K61" s="60" t="s">
        <v>15</v>
      </c>
    </row>
    <row r="62" spans="2:11" ht="15.75" customHeight="1" thickBot="1" x14ac:dyDescent="0.45">
      <c r="B62" s="21">
        <v>56</v>
      </c>
      <c r="C62" s="21">
        <v>1035</v>
      </c>
      <c r="D62" s="20" t="s">
        <v>143</v>
      </c>
      <c r="E62" s="21" t="s">
        <v>13</v>
      </c>
      <c r="F62" s="21" t="s">
        <v>13</v>
      </c>
      <c r="G62" s="21" t="s">
        <v>22</v>
      </c>
      <c r="H62" s="21"/>
      <c r="I62" s="21"/>
      <c r="J62" s="60">
        <v>2053</v>
      </c>
      <c r="K62" s="60" t="s">
        <v>19</v>
      </c>
    </row>
    <row r="63" spans="2:11" ht="15.75" customHeight="1" thickBot="1" x14ac:dyDescent="0.45">
      <c r="B63" s="21">
        <v>57</v>
      </c>
      <c r="C63" s="21">
        <v>1036</v>
      </c>
      <c r="D63" s="20" t="s">
        <v>145</v>
      </c>
      <c r="E63" s="21" t="s">
        <v>13</v>
      </c>
      <c r="F63" s="21" t="s">
        <v>13</v>
      </c>
      <c r="G63" s="21" t="s">
        <v>146</v>
      </c>
      <c r="H63" s="21"/>
      <c r="I63" s="21"/>
      <c r="J63" s="60">
        <v>2035</v>
      </c>
      <c r="K63" s="60" t="s">
        <v>19</v>
      </c>
    </row>
    <row r="64" spans="2:11" ht="15.75" customHeight="1" thickBot="1" x14ac:dyDescent="0.45">
      <c r="B64" s="21">
        <v>58</v>
      </c>
      <c r="C64" s="21">
        <v>1037</v>
      </c>
      <c r="D64" s="20" t="s">
        <v>148</v>
      </c>
      <c r="E64" s="21" t="s">
        <v>13</v>
      </c>
      <c r="F64" s="21" t="s">
        <v>13</v>
      </c>
      <c r="G64" s="21" t="s">
        <v>149</v>
      </c>
      <c r="H64" s="21"/>
      <c r="I64" s="21"/>
      <c r="J64" s="60">
        <v>2054</v>
      </c>
      <c r="K64" s="60" t="s">
        <v>19</v>
      </c>
    </row>
    <row r="65" spans="2:11" ht="15.75" customHeight="1" thickBot="1" x14ac:dyDescent="0.45">
      <c r="B65" s="21">
        <v>59</v>
      </c>
      <c r="C65" s="21">
        <v>1038</v>
      </c>
      <c r="D65" s="20" t="s">
        <v>151</v>
      </c>
      <c r="E65" s="21">
        <v>57</v>
      </c>
      <c r="F65" s="21" t="s">
        <v>13</v>
      </c>
      <c r="G65" s="21" t="s">
        <v>29</v>
      </c>
      <c r="H65" s="21"/>
      <c r="I65" s="21"/>
      <c r="J65" s="60">
        <v>1954</v>
      </c>
      <c r="K65" s="60" t="s">
        <v>19</v>
      </c>
    </row>
    <row r="66" spans="2:11" ht="15.75" customHeight="1" thickBot="1" x14ac:dyDescent="0.45">
      <c r="B66" s="21">
        <v>60</v>
      </c>
      <c r="C66" s="21">
        <v>1039</v>
      </c>
      <c r="D66" s="20" t="s">
        <v>153</v>
      </c>
      <c r="E66" s="21" t="s">
        <v>13</v>
      </c>
      <c r="F66" s="21" t="s">
        <v>13</v>
      </c>
      <c r="G66" s="21" t="s">
        <v>39</v>
      </c>
      <c r="H66" s="21"/>
      <c r="I66" s="21"/>
      <c r="J66" s="60">
        <v>2047</v>
      </c>
      <c r="K66" s="60" t="s">
        <v>19</v>
      </c>
    </row>
    <row r="67" spans="2:11" ht="15.75" customHeight="1" thickBot="1" x14ac:dyDescent="0.45">
      <c r="B67" s="21">
        <v>61</v>
      </c>
      <c r="C67" s="21">
        <v>1040</v>
      </c>
      <c r="D67" s="20" t="s">
        <v>155</v>
      </c>
      <c r="E67" s="21" t="s">
        <v>13</v>
      </c>
      <c r="F67" s="21" t="s">
        <v>13</v>
      </c>
      <c r="G67" s="21" t="s">
        <v>29</v>
      </c>
      <c r="H67" s="21"/>
      <c r="I67" s="21"/>
      <c r="J67" s="60">
        <v>2027</v>
      </c>
      <c r="K67" s="60" t="s">
        <v>19</v>
      </c>
    </row>
    <row r="68" spans="2:11" ht="15.75" customHeight="1" thickBot="1" x14ac:dyDescent="0.45">
      <c r="B68" s="21">
        <v>62</v>
      </c>
      <c r="C68" s="21">
        <v>3891</v>
      </c>
      <c r="D68" s="20" t="s">
        <v>157</v>
      </c>
      <c r="E68" s="21" t="s">
        <v>158</v>
      </c>
      <c r="F68" s="21" t="s">
        <v>13</v>
      </c>
      <c r="G68" s="21" t="s">
        <v>29</v>
      </c>
      <c r="H68" s="21">
        <v>9</v>
      </c>
      <c r="I68" s="21">
        <v>-3</v>
      </c>
      <c r="J68" s="60">
        <v>2140</v>
      </c>
      <c r="K68" s="60" t="s">
        <v>15</v>
      </c>
    </row>
    <row r="69" spans="2:11" ht="15.75" customHeight="1" thickBot="1" x14ac:dyDescent="0.45">
      <c r="B69" s="21">
        <v>63</v>
      </c>
      <c r="C69" s="21">
        <v>1041</v>
      </c>
      <c r="D69" s="20" t="s">
        <v>160</v>
      </c>
      <c r="E69" s="21">
        <v>89</v>
      </c>
      <c r="F69" s="21" t="s">
        <v>13</v>
      </c>
      <c r="G69" s="21" t="s">
        <v>29</v>
      </c>
      <c r="H69" s="21"/>
      <c r="I69" s="21"/>
      <c r="J69" s="60">
        <v>2028</v>
      </c>
      <c r="K69" s="60" t="s">
        <v>19</v>
      </c>
    </row>
    <row r="70" spans="2:11" ht="15.75" customHeight="1" thickBot="1" x14ac:dyDescent="0.45">
      <c r="B70" s="21">
        <v>64</v>
      </c>
      <c r="C70" s="21">
        <v>1042</v>
      </c>
      <c r="D70" s="20" t="s">
        <v>162</v>
      </c>
      <c r="E70" s="21" t="s">
        <v>13</v>
      </c>
      <c r="F70" s="21" t="s">
        <v>13</v>
      </c>
      <c r="G70" s="21" t="s">
        <v>103</v>
      </c>
      <c r="H70" s="21"/>
      <c r="I70" s="21"/>
      <c r="J70" s="60">
        <v>2010</v>
      </c>
      <c r="K70" s="60" t="s">
        <v>19</v>
      </c>
    </row>
    <row r="71" spans="2:11" ht="15.75" customHeight="1" thickBot="1" x14ac:dyDescent="0.45">
      <c r="B71" s="21">
        <v>65</v>
      </c>
      <c r="C71" s="21">
        <v>1043</v>
      </c>
      <c r="D71" s="20" t="s">
        <v>164</v>
      </c>
      <c r="E71" s="21" t="s">
        <v>13</v>
      </c>
      <c r="F71" s="21" t="s">
        <v>13</v>
      </c>
      <c r="G71" s="21" t="s">
        <v>54</v>
      </c>
      <c r="H71" s="21"/>
      <c r="I71" s="21"/>
      <c r="J71" s="60">
        <v>2027</v>
      </c>
      <c r="K71" s="60" t="s">
        <v>19</v>
      </c>
    </row>
    <row r="72" spans="2:11" ht="15.75" customHeight="1" thickBot="1" x14ac:dyDescent="0.45">
      <c r="B72" s="21">
        <v>66</v>
      </c>
      <c r="C72" s="21">
        <v>1044</v>
      </c>
      <c r="D72" s="20" t="s">
        <v>166</v>
      </c>
      <c r="E72" s="21">
        <v>92</v>
      </c>
      <c r="F72" s="21" t="s">
        <v>13</v>
      </c>
      <c r="G72" s="21" t="s">
        <v>85</v>
      </c>
      <c r="H72" s="21"/>
      <c r="I72" s="21"/>
      <c r="J72" s="60">
        <v>2077</v>
      </c>
      <c r="K72" s="60" t="s">
        <v>19</v>
      </c>
    </row>
    <row r="73" spans="2:11" ht="15.75" customHeight="1" thickBot="1" x14ac:dyDescent="0.45">
      <c r="B73" s="21">
        <v>67</v>
      </c>
      <c r="C73" s="21">
        <v>1045</v>
      </c>
      <c r="D73" s="20" t="s">
        <v>168</v>
      </c>
      <c r="E73" s="21" t="s">
        <v>13</v>
      </c>
      <c r="F73" s="21" t="s">
        <v>13</v>
      </c>
      <c r="G73" s="21" t="s">
        <v>169</v>
      </c>
      <c r="H73" s="21"/>
      <c r="I73" s="21"/>
      <c r="J73" s="60">
        <v>2130</v>
      </c>
      <c r="K73" s="60" t="s">
        <v>19</v>
      </c>
    </row>
    <row r="74" spans="2:11" ht="15.75" customHeight="1" thickBot="1" x14ac:dyDescent="0.45">
      <c r="B74" s="21">
        <v>68</v>
      </c>
      <c r="C74" s="21">
        <v>1046</v>
      </c>
      <c r="D74" s="20" t="s">
        <v>171</v>
      </c>
      <c r="E74" s="21" t="s">
        <v>13</v>
      </c>
      <c r="F74" s="21" t="s">
        <v>13</v>
      </c>
      <c r="G74" s="21" t="s">
        <v>22</v>
      </c>
      <c r="H74" s="21"/>
      <c r="I74" s="21"/>
      <c r="J74" s="60">
        <v>2060</v>
      </c>
      <c r="K74" s="60" t="s">
        <v>19</v>
      </c>
    </row>
    <row r="75" spans="2:11" ht="15.75" customHeight="1" thickBot="1" x14ac:dyDescent="0.45">
      <c r="B75" s="21">
        <v>69</v>
      </c>
      <c r="C75" s="21">
        <v>4048</v>
      </c>
      <c r="D75" s="20" t="s">
        <v>6105</v>
      </c>
      <c r="E75" s="21" t="s">
        <v>28</v>
      </c>
      <c r="F75" s="21" t="s">
        <v>13</v>
      </c>
      <c r="G75" s="21" t="s">
        <v>79</v>
      </c>
      <c r="H75" s="21">
        <v>30</v>
      </c>
      <c r="I75" s="21">
        <v>-4</v>
      </c>
      <c r="J75" s="60">
        <v>2099</v>
      </c>
      <c r="K75" s="60" t="s">
        <v>15</v>
      </c>
    </row>
    <row r="76" spans="2:11" ht="15.75" customHeight="1" thickBot="1" x14ac:dyDescent="0.45">
      <c r="B76" s="21">
        <v>70</v>
      </c>
      <c r="C76" s="21">
        <v>1047</v>
      </c>
      <c r="D76" s="20" t="s">
        <v>173</v>
      </c>
      <c r="E76" s="21">
        <v>88</v>
      </c>
      <c r="F76" s="21" t="s">
        <v>13</v>
      </c>
      <c r="G76" s="21" t="s">
        <v>29</v>
      </c>
      <c r="H76" s="21"/>
      <c r="I76" s="21"/>
      <c r="J76" s="60">
        <v>2072</v>
      </c>
      <c r="K76" s="60" t="s">
        <v>19</v>
      </c>
    </row>
    <row r="77" spans="2:11" ht="15.75" customHeight="1" thickBot="1" x14ac:dyDescent="0.45">
      <c r="B77" s="21">
        <v>71</v>
      </c>
      <c r="C77" s="21">
        <v>1048</v>
      </c>
      <c r="D77" s="20" t="s">
        <v>175</v>
      </c>
      <c r="E77" s="21">
        <v>82</v>
      </c>
      <c r="F77" s="21" t="s">
        <v>57</v>
      </c>
      <c r="G77" s="21" t="s">
        <v>103</v>
      </c>
      <c r="H77" s="21"/>
      <c r="I77" s="21"/>
      <c r="J77" s="60">
        <v>2132</v>
      </c>
      <c r="K77" s="60" t="s">
        <v>19</v>
      </c>
    </row>
    <row r="78" spans="2:11" ht="15.75" customHeight="1" thickBot="1" x14ac:dyDescent="0.45">
      <c r="B78" s="21">
        <v>72</v>
      </c>
      <c r="C78" s="21">
        <v>1049</v>
      </c>
      <c r="D78" s="20" t="s">
        <v>177</v>
      </c>
      <c r="E78" s="21">
        <v>88</v>
      </c>
      <c r="F78" s="21" t="s">
        <v>13</v>
      </c>
      <c r="G78" s="21" t="s">
        <v>29</v>
      </c>
      <c r="H78" s="21"/>
      <c r="I78" s="21"/>
      <c r="J78" s="60">
        <v>2076</v>
      </c>
      <c r="K78" s="60" t="s">
        <v>19</v>
      </c>
    </row>
    <row r="79" spans="2:11" ht="15.75" customHeight="1" thickBot="1" x14ac:dyDescent="0.45">
      <c r="B79" s="21">
        <v>73</v>
      </c>
      <c r="C79" s="21">
        <v>1050</v>
      </c>
      <c r="D79" s="20" t="s">
        <v>179</v>
      </c>
      <c r="E79" s="21" t="s">
        <v>13</v>
      </c>
      <c r="F79" s="21" t="s">
        <v>13</v>
      </c>
      <c r="G79" s="21" t="s">
        <v>22</v>
      </c>
      <c r="H79" s="21"/>
      <c r="I79" s="21"/>
      <c r="J79" s="60">
        <v>2092</v>
      </c>
      <c r="K79" s="60" t="s">
        <v>19</v>
      </c>
    </row>
    <row r="80" spans="2:11" ht="15.75" customHeight="1" thickBot="1" x14ac:dyDescent="0.45">
      <c r="B80" s="21">
        <v>74</v>
      </c>
      <c r="C80" s="21">
        <v>1077</v>
      </c>
      <c r="D80" s="20" t="s">
        <v>6568</v>
      </c>
      <c r="E80" s="21">
        <v>88</v>
      </c>
      <c r="F80" s="21" t="s">
        <v>13</v>
      </c>
      <c r="G80" s="21" t="s">
        <v>32</v>
      </c>
      <c r="H80" s="21"/>
      <c r="I80" s="21"/>
      <c r="J80" s="60">
        <v>2045</v>
      </c>
      <c r="K80" s="60" t="s">
        <v>19</v>
      </c>
    </row>
    <row r="81" spans="2:11" ht="15.75" customHeight="1" thickBot="1" x14ac:dyDescent="0.45">
      <c r="B81" s="21">
        <v>75</v>
      </c>
      <c r="C81" s="21">
        <v>1051</v>
      </c>
      <c r="D81" s="20" t="s">
        <v>181</v>
      </c>
      <c r="E81" s="21" t="s">
        <v>13</v>
      </c>
      <c r="F81" s="21" t="s">
        <v>13</v>
      </c>
      <c r="G81" s="21" t="s">
        <v>79</v>
      </c>
      <c r="H81" s="21"/>
      <c r="I81" s="21"/>
      <c r="J81" s="60">
        <v>2055</v>
      </c>
      <c r="K81" s="60" t="s">
        <v>19</v>
      </c>
    </row>
    <row r="82" spans="2:11" ht="15.75" customHeight="1" thickBot="1" x14ac:dyDescent="0.45">
      <c r="B82" s="21">
        <v>76</v>
      </c>
      <c r="C82" s="21">
        <v>1052</v>
      </c>
      <c r="D82" s="20" t="s">
        <v>183</v>
      </c>
      <c r="E82" s="21">
        <v>91</v>
      </c>
      <c r="F82" s="21" t="s">
        <v>184</v>
      </c>
      <c r="G82" s="21" t="s">
        <v>85</v>
      </c>
      <c r="H82" s="21"/>
      <c r="I82" s="21"/>
      <c r="J82" s="60">
        <v>2389</v>
      </c>
      <c r="K82" s="60" t="s">
        <v>19</v>
      </c>
    </row>
    <row r="83" spans="2:11" ht="15.75" customHeight="1" thickBot="1" x14ac:dyDescent="0.45">
      <c r="B83" s="21">
        <v>77</v>
      </c>
      <c r="C83" s="21">
        <v>1053</v>
      </c>
      <c r="D83" s="20" t="s">
        <v>186</v>
      </c>
      <c r="E83" s="21" t="s">
        <v>82</v>
      </c>
      <c r="F83" s="21" t="s">
        <v>13</v>
      </c>
      <c r="G83" s="21" t="s">
        <v>85</v>
      </c>
      <c r="H83" s="21"/>
      <c r="I83" s="21"/>
      <c r="J83" s="60">
        <v>2126</v>
      </c>
      <c r="K83" s="60" t="s">
        <v>19</v>
      </c>
    </row>
    <row r="84" spans="2:11" ht="15.75" customHeight="1" thickBot="1" x14ac:dyDescent="0.45">
      <c r="B84" s="21">
        <v>78</v>
      </c>
      <c r="C84" s="21">
        <v>1054</v>
      </c>
      <c r="D84" s="20" t="s">
        <v>188</v>
      </c>
      <c r="E84" s="21" t="s">
        <v>189</v>
      </c>
      <c r="F84" s="21" t="s">
        <v>13</v>
      </c>
      <c r="G84" s="21" t="s">
        <v>85</v>
      </c>
      <c r="H84" s="21"/>
      <c r="I84" s="21"/>
      <c r="J84" s="60">
        <v>2065</v>
      </c>
      <c r="K84" s="60" t="s">
        <v>19</v>
      </c>
    </row>
    <row r="85" spans="2:11" ht="15.75" customHeight="1" thickBot="1" x14ac:dyDescent="0.45">
      <c r="B85" s="21">
        <v>79</v>
      </c>
      <c r="C85" s="21">
        <v>1055</v>
      </c>
      <c r="D85" s="20" t="s">
        <v>191</v>
      </c>
      <c r="E85" s="21">
        <v>77</v>
      </c>
      <c r="F85" s="21" t="s">
        <v>13</v>
      </c>
      <c r="G85" s="21" t="s">
        <v>29</v>
      </c>
      <c r="H85" s="21">
        <v>11</v>
      </c>
      <c r="I85" s="21">
        <v>12</v>
      </c>
      <c r="J85" s="60">
        <v>2167</v>
      </c>
      <c r="K85" s="60" t="s">
        <v>15</v>
      </c>
    </row>
    <row r="86" spans="2:11" ht="15.75" customHeight="1" thickBot="1" x14ac:dyDescent="0.45">
      <c r="B86" s="21">
        <v>80</v>
      </c>
      <c r="C86" s="21">
        <v>4061</v>
      </c>
      <c r="D86" s="20" t="s">
        <v>6323</v>
      </c>
      <c r="E86" s="21" t="s">
        <v>510</v>
      </c>
      <c r="F86" s="21" t="s">
        <v>13</v>
      </c>
      <c r="G86" s="21" t="s">
        <v>29</v>
      </c>
      <c r="H86" s="21">
        <v>8</v>
      </c>
      <c r="I86" s="21">
        <v>-15</v>
      </c>
      <c r="J86" s="60">
        <v>2027</v>
      </c>
      <c r="K86" s="60" t="s">
        <v>15</v>
      </c>
    </row>
    <row r="87" spans="2:11" ht="15.75" customHeight="1" thickBot="1" x14ac:dyDescent="0.45">
      <c r="B87" s="21">
        <v>81</v>
      </c>
      <c r="C87" s="21">
        <v>1056</v>
      </c>
      <c r="D87" s="20" t="s">
        <v>6566</v>
      </c>
      <c r="E87" s="21">
        <v>83</v>
      </c>
      <c r="F87" s="21" t="s">
        <v>13</v>
      </c>
      <c r="G87" s="21" t="s">
        <v>193</v>
      </c>
      <c r="H87" s="21"/>
      <c r="I87" s="21"/>
      <c r="J87" s="60">
        <v>1971</v>
      </c>
      <c r="K87" s="60" t="s">
        <v>19</v>
      </c>
    </row>
    <row r="88" spans="2:11" ht="15.75" customHeight="1" thickBot="1" x14ac:dyDescent="0.45">
      <c r="B88" s="21">
        <v>82</v>
      </c>
      <c r="C88" s="21">
        <v>1057</v>
      </c>
      <c r="D88" s="20" t="s">
        <v>195</v>
      </c>
      <c r="E88" s="21">
        <v>62</v>
      </c>
      <c r="F88" s="21" t="s">
        <v>13</v>
      </c>
      <c r="G88" s="21" t="s">
        <v>29</v>
      </c>
      <c r="H88" s="21">
        <v>9</v>
      </c>
      <c r="I88" s="21">
        <v>-21</v>
      </c>
      <c r="J88" s="60">
        <v>1949</v>
      </c>
      <c r="K88" s="60" t="s">
        <v>15</v>
      </c>
    </row>
    <row r="89" spans="2:11" ht="15.75" customHeight="1" thickBot="1" x14ac:dyDescent="0.45">
      <c r="B89" s="21">
        <v>83</v>
      </c>
      <c r="C89" s="21">
        <v>1058</v>
      </c>
      <c r="D89" s="20" t="s">
        <v>6565</v>
      </c>
      <c r="E89" s="21" t="s">
        <v>13</v>
      </c>
      <c r="F89" s="21" t="s">
        <v>13</v>
      </c>
      <c r="G89" s="21" t="s">
        <v>149</v>
      </c>
      <c r="H89" s="21"/>
      <c r="I89" s="21"/>
      <c r="J89" s="60">
        <v>2064</v>
      </c>
      <c r="K89" s="60" t="s">
        <v>19</v>
      </c>
    </row>
    <row r="90" spans="2:11" ht="15.75" customHeight="1" thickBot="1" x14ac:dyDescent="0.45">
      <c r="B90" s="21">
        <v>84</v>
      </c>
      <c r="C90" s="21">
        <v>1059</v>
      </c>
      <c r="D90" s="20" t="s">
        <v>198</v>
      </c>
      <c r="E90" s="21" t="s">
        <v>13</v>
      </c>
      <c r="F90" s="21" t="s">
        <v>13</v>
      </c>
      <c r="G90" s="21" t="s">
        <v>39</v>
      </c>
      <c r="H90" s="21"/>
      <c r="I90" s="21"/>
      <c r="J90" s="60">
        <v>2045</v>
      </c>
      <c r="K90" s="60" t="s">
        <v>19</v>
      </c>
    </row>
    <row r="91" spans="2:11" ht="15.75" customHeight="1" thickBot="1" x14ac:dyDescent="0.45">
      <c r="B91" s="21">
        <v>85</v>
      </c>
      <c r="C91" s="21">
        <v>1078</v>
      </c>
      <c r="D91" s="20" t="s">
        <v>6567</v>
      </c>
      <c r="E91" s="21">
        <v>90</v>
      </c>
      <c r="F91" s="21" t="s">
        <v>13</v>
      </c>
      <c r="G91" s="21" t="s">
        <v>29</v>
      </c>
      <c r="H91" s="21"/>
      <c r="I91" s="21"/>
      <c r="J91" s="60">
        <v>2173</v>
      </c>
      <c r="K91" s="60" t="s">
        <v>15</v>
      </c>
    </row>
    <row r="92" spans="2:11" ht="15.75" customHeight="1" thickBot="1" x14ac:dyDescent="0.45">
      <c r="B92" s="21">
        <v>86</v>
      </c>
      <c r="C92" s="21">
        <v>1060</v>
      </c>
      <c r="D92" s="20" t="s">
        <v>200</v>
      </c>
      <c r="E92" s="21">
        <v>84</v>
      </c>
      <c r="F92" s="21" t="s">
        <v>13</v>
      </c>
      <c r="G92" s="21" t="s">
        <v>79</v>
      </c>
      <c r="H92" s="21"/>
      <c r="I92" s="21"/>
      <c r="J92" s="60">
        <v>2084</v>
      </c>
      <c r="K92" s="60" t="s">
        <v>19</v>
      </c>
    </row>
    <row r="93" spans="2:11" ht="15.75" customHeight="1" thickBot="1" x14ac:dyDescent="0.45">
      <c r="B93" s="21">
        <v>87</v>
      </c>
      <c r="C93" s="21">
        <v>3819</v>
      </c>
      <c r="D93" s="20" t="s">
        <v>202</v>
      </c>
      <c r="E93" s="21" t="s">
        <v>203</v>
      </c>
      <c r="F93" s="21" t="s">
        <v>13</v>
      </c>
      <c r="G93" s="21" t="s">
        <v>43</v>
      </c>
      <c r="H93" s="21">
        <v>11</v>
      </c>
      <c r="I93" s="21">
        <v>11</v>
      </c>
      <c r="J93" s="60">
        <v>2101</v>
      </c>
      <c r="K93" s="60" t="s">
        <v>15</v>
      </c>
    </row>
    <row r="94" spans="2:11" ht="15.75" customHeight="1" thickBot="1" x14ac:dyDescent="0.45">
      <c r="B94" s="21">
        <v>88</v>
      </c>
      <c r="C94" s="21">
        <v>1061</v>
      </c>
      <c r="D94" s="20" t="s">
        <v>205</v>
      </c>
      <c r="E94" s="21" t="s">
        <v>13</v>
      </c>
      <c r="F94" s="21" t="s">
        <v>13</v>
      </c>
      <c r="G94" s="21" t="s">
        <v>29</v>
      </c>
      <c r="H94" s="21"/>
      <c r="I94" s="21"/>
      <c r="J94" s="60">
        <v>2044</v>
      </c>
      <c r="K94" s="60" t="s">
        <v>19</v>
      </c>
    </row>
    <row r="95" spans="2:11" ht="15.75" customHeight="1" thickBot="1" x14ac:dyDescent="0.45">
      <c r="B95" s="21">
        <v>89</v>
      </c>
      <c r="C95" s="21">
        <v>4089</v>
      </c>
      <c r="D95" s="20" t="s">
        <v>6165</v>
      </c>
      <c r="E95" s="21" t="s">
        <v>2331</v>
      </c>
      <c r="F95" s="21" t="s">
        <v>13</v>
      </c>
      <c r="G95" s="21" t="s">
        <v>43</v>
      </c>
      <c r="H95" s="21"/>
      <c r="I95" s="21"/>
      <c r="J95" s="60">
        <v>2046</v>
      </c>
      <c r="K95" s="60" t="s">
        <v>15</v>
      </c>
    </row>
    <row r="96" spans="2:11" ht="15.75" customHeight="1" thickBot="1" x14ac:dyDescent="0.45">
      <c r="B96" s="21">
        <v>90</v>
      </c>
      <c r="C96" s="21">
        <v>1062</v>
      </c>
      <c r="D96" s="20" t="s">
        <v>207</v>
      </c>
      <c r="E96" s="21">
        <v>66</v>
      </c>
      <c r="F96" s="21" t="s">
        <v>57</v>
      </c>
      <c r="G96" s="21" t="s">
        <v>54</v>
      </c>
      <c r="H96" s="21"/>
      <c r="I96" s="21"/>
      <c r="J96" s="60">
        <v>2204</v>
      </c>
      <c r="K96" s="60" t="s">
        <v>19</v>
      </c>
    </row>
    <row r="97" spans="2:11" ht="15.75" customHeight="1" thickBot="1" x14ac:dyDescent="0.45">
      <c r="B97" s="21">
        <v>91</v>
      </c>
      <c r="C97" s="21">
        <v>1063</v>
      </c>
      <c r="D97" s="20" t="s">
        <v>209</v>
      </c>
      <c r="E97" s="21" t="s">
        <v>13</v>
      </c>
      <c r="F97" s="21" t="s">
        <v>13</v>
      </c>
      <c r="G97" s="21" t="s">
        <v>54</v>
      </c>
      <c r="H97" s="21"/>
      <c r="I97" s="21"/>
      <c r="J97" s="60">
        <v>2007</v>
      </c>
      <c r="K97" s="60" t="s">
        <v>19</v>
      </c>
    </row>
    <row r="98" spans="2:11" ht="15.75" customHeight="1" thickBot="1" x14ac:dyDescent="0.45">
      <c r="B98" s="21">
        <v>92</v>
      </c>
      <c r="C98" s="21">
        <v>1064</v>
      </c>
      <c r="D98" s="20" t="s">
        <v>211</v>
      </c>
      <c r="E98" s="21" t="s">
        <v>13</v>
      </c>
      <c r="F98" s="21" t="s">
        <v>13</v>
      </c>
      <c r="G98" s="21" t="s">
        <v>212</v>
      </c>
      <c r="H98" s="21"/>
      <c r="I98" s="21"/>
      <c r="J98" s="60">
        <v>2039</v>
      </c>
      <c r="K98" s="60" t="s">
        <v>19</v>
      </c>
    </row>
    <row r="99" spans="2:11" ht="15.75" customHeight="1" thickBot="1" x14ac:dyDescent="0.45">
      <c r="B99" s="21">
        <v>93</v>
      </c>
      <c r="C99" s="21">
        <v>1065</v>
      </c>
      <c r="D99" s="20" t="s">
        <v>214</v>
      </c>
      <c r="E99" s="21" t="s">
        <v>13</v>
      </c>
      <c r="F99" s="21" t="s">
        <v>13</v>
      </c>
      <c r="G99" s="21" t="s">
        <v>43</v>
      </c>
      <c r="H99" s="21"/>
      <c r="I99" s="21"/>
      <c r="J99" s="60">
        <v>2049</v>
      </c>
      <c r="K99" s="60" t="s">
        <v>19</v>
      </c>
    </row>
    <row r="100" spans="2:11" ht="15.75" customHeight="1" thickBot="1" x14ac:dyDescent="0.45">
      <c r="B100" s="21">
        <v>94</v>
      </c>
      <c r="C100" s="21">
        <v>1066</v>
      </c>
      <c r="D100" s="20" t="s">
        <v>216</v>
      </c>
      <c r="E100" s="21" t="s">
        <v>13</v>
      </c>
      <c r="F100" s="21" t="s">
        <v>57</v>
      </c>
      <c r="G100" s="21" t="s">
        <v>212</v>
      </c>
      <c r="H100" s="21"/>
      <c r="I100" s="21"/>
      <c r="J100" s="60">
        <v>2113</v>
      </c>
      <c r="K100" s="60" t="s">
        <v>19</v>
      </c>
    </row>
    <row r="101" spans="2:11" ht="15.75" customHeight="1" thickBot="1" x14ac:dyDescent="0.45">
      <c r="B101" s="21">
        <v>95</v>
      </c>
      <c r="C101" s="21">
        <v>1067</v>
      </c>
      <c r="D101" s="20" t="s">
        <v>218</v>
      </c>
      <c r="E101" s="21" t="s">
        <v>13</v>
      </c>
      <c r="F101" s="21" t="s">
        <v>13</v>
      </c>
      <c r="G101" s="21" t="s">
        <v>43</v>
      </c>
      <c r="H101" s="21"/>
      <c r="I101" s="21"/>
      <c r="J101" s="60">
        <v>2030</v>
      </c>
      <c r="K101" s="60" t="s">
        <v>19</v>
      </c>
    </row>
    <row r="102" spans="2:11" ht="15.75" customHeight="1" thickBot="1" x14ac:dyDescent="0.45">
      <c r="B102" s="21">
        <v>96</v>
      </c>
      <c r="C102" s="21">
        <v>1068</v>
      </c>
      <c r="D102" s="20" t="s">
        <v>220</v>
      </c>
      <c r="E102" s="21">
        <v>96</v>
      </c>
      <c r="F102" s="21" t="s">
        <v>57</v>
      </c>
      <c r="G102" s="21" t="s">
        <v>43</v>
      </c>
      <c r="H102" s="21"/>
      <c r="I102" s="21"/>
      <c r="J102" s="60">
        <v>2164</v>
      </c>
      <c r="K102" s="60" t="s">
        <v>19</v>
      </c>
    </row>
    <row r="103" spans="2:11" ht="15.75" customHeight="1" thickBot="1" x14ac:dyDescent="0.45">
      <c r="B103" s="21">
        <v>97</v>
      </c>
      <c r="C103" s="21">
        <v>3889</v>
      </c>
      <c r="D103" s="20" t="s">
        <v>222</v>
      </c>
      <c r="E103" s="21" t="s">
        <v>223</v>
      </c>
      <c r="F103" s="21" t="s">
        <v>13</v>
      </c>
      <c r="G103" s="21" t="s">
        <v>29</v>
      </c>
      <c r="H103" s="21"/>
      <c r="I103" s="21"/>
      <c r="J103" s="60">
        <v>2086</v>
      </c>
      <c r="K103" s="60" t="s">
        <v>15</v>
      </c>
    </row>
    <row r="104" spans="2:11" ht="15.75" customHeight="1" thickBot="1" x14ac:dyDescent="0.45">
      <c r="B104" s="21">
        <v>98</v>
      </c>
      <c r="C104" s="21">
        <v>1069</v>
      </c>
      <c r="D104" s="20" t="s">
        <v>225</v>
      </c>
      <c r="E104" s="21" t="s">
        <v>189</v>
      </c>
      <c r="F104" s="21" t="s">
        <v>13</v>
      </c>
      <c r="G104" s="21" t="s">
        <v>29</v>
      </c>
      <c r="H104" s="21"/>
      <c r="I104" s="21"/>
      <c r="J104" s="60">
        <v>2058</v>
      </c>
      <c r="K104" s="60" t="s">
        <v>19</v>
      </c>
    </row>
    <row r="105" spans="2:11" ht="15.75" customHeight="1" thickBot="1" x14ac:dyDescent="0.45">
      <c r="B105" s="21">
        <v>99</v>
      </c>
      <c r="C105" s="21">
        <v>1070</v>
      </c>
      <c r="D105" s="20" t="s">
        <v>227</v>
      </c>
      <c r="E105" s="21" t="s">
        <v>13</v>
      </c>
      <c r="F105" s="21" t="s">
        <v>13</v>
      </c>
      <c r="G105" s="21" t="s">
        <v>228</v>
      </c>
      <c r="H105" s="21"/>
      <c r="I105" s="21"/>
      <c r="J105" s="60">
        <v>2022</v>
      </c>
      <c r="K105" s="60" t="s">
        <v>19</v>
      </c>
    </row>
    <row r="106" spans="2:11" ht="15.75" customHeight="1" thickBot="1" x14ac:dyDescent="0.45">
      <c r="B106" s="21">
        <v>100</v>
      </c>
      <c r="C106" s="21">
        <v>1071</v>
      </c>
      <c r="D106" s="20" t="s">
        <v>230</v>
      </c>
      <c r="E106" s="21">
        <v>72</v>
      </c>
      <c r="F106" s="21" t="s">
        <v>13</v>
      </c>
      <c r="G106" s="21" t="s">
        <v>169</v>
      </c>
      <c r="H106" s="21"/>
      <c r="I106" s="21"/>
      <c r="J106" s="60">
        <v>2257</v>
      </c>
      <c r="K106" s="60" t="s">
        <v>19</v>
      </c>
    </row>
    <row r="107" spans="2:11" ht="15.75" customHeight="1" thickBot="1" x14ac:dyDescent="0.45">
      <c r="B107" s="21">
        <v>101</v>
      </c>
      <c r="C107" s="21">
        <v>1072</v>
      </c>
      <c r="D107" s="20" t="s">
        <v>232</v>
      </c>
      <c r="E107" s="21">
        <v>93</v>
      </c>
      <c r="F107" s="21" t="s">
        <v>13</v>
      </c>
      <c r="G107" s="21" t="s">
        <v>79</v>
      </c>
      <c r="H107" s="21"/>
      <c r="I107" s="21"/>
      <c r="J107" s="60">
        <v>2059</v>
      </c>
      <c r="K107" s="60" t="s">
        <v>19</v>
      </c>
    </row>
    <row r="108" spans="2:11" ht="15.75" customHeight="1" thickBot="1" x14ac:dyDescent="0.45">
      <c r="B108" s="21">
        <v>102</v>
      </c>
      <c r="C108" s="21">
        <v>1073</v>
      </c>
      <c r="D108" s="20" t="s">
        <v>234</v>
      </c>
      <c r="E108" s="21">
        <v>56</v>
      </c>
      <c r="F108" s="21" t="s">
        <v>13</v>
      </c>
      <c r="G108" s="21" t="s">
        <v>43</v>
      </c>
      <c r="H108" s="21"/>
      <c r="I108" s="21"/>
      <c r="J108" s="60">
        <v>2030</v>
      </c>
      <c r="K108" s="60" t="s">
        <v>19</v>
      </c>
    </row>
    <row r="109" spans="2:11" ht="15.75" customHeight="1" thickBot="1" x14ac:dyDescent="0.45">
      <c r="B109" s="21">
        <v>103</v>
      </c>
      <c r="C109" s="21">
        <v>3969</v>
      </c>
      <c r="D109" s="20" t="s">
        <v>236</v>
      </c>
      <c r="E109" s="21" t="s">
        <v>13</v>
      </c>
      <c r="F109" s="21" t="s">
        <v>13</v>
      </c>
      <c r="G109" s="21" t="s">
        <v>22</v>
      </c>
      <c r="H109" s="21"/>
      <c r="I109" s="21"/>
      <c r="J109" s="60">
        <v>2102</v>
      </c>
      <c r="K109" s="60" t="s">
        <v>15</v>
      </c>
    </row>
    <row r="110" spans="2:11" ht="15.75" customHeight="1" thickBot="1" x14ac:dyDescent="0.45">
      <c r="B110" s="21">
        <v>104</v>
      </c>
      <c r="C110" s="21">
        <v>1074</v>
      </c>
      <c r="D110" s="20" t="s">
        <v>238</v>
      </c>
      <c r="E110" s="21">
        <v>34</v>
      </c>
      <c r="F110" s="21" t="s">
        <v>13</v>
      </c>
      <c r="G110" s="21" t="s">
        <v>239</v>
      </c>
      <c r="H110" s="21"/>
      <c r="I110" s="21"/>
      <c r="J110" s="60">
        <v>2054</v>
      </c>
      <c r="K110" s="60" t="s">
        <v>19</v>
      </c>
    </row>
    <row r="111" spans="2:11" ht="15.75" customHeight="1" thickBot="1" x14ac:dyDescent="0.45">
      <c r="B111" s="21">
        <v>105</v>
      </c>
      <c r="C111" s="21">
        <v>1075</v>
      </c>
      <c r="D111" s="20" t="s">
        <v>241</v>
      </c>
      <c r="E111" s="21" t="s">
        <v>13</v>
      </c>
      <c r="F111" s="21" t="s">
        <v>13</v>
      </c>
      <c r="G111" s="21" t="s">
        <v>242</v>
      </c>
      <c r="H111" s="21"/>
      <c r="I111" s="21"/>
      <c r="J111" s="60">
        <v>2099</v>
      </c>
      <c r="K111" s="60" t="s">
        <v>19</v>
      </c>
    </row>
    <row r="112" spans="2:11" ht="15.75" customHeight="1" thickBot="1" x14ac:dyDescent="0.45">
      <c r="B112" s="21">
        <v>106</v>
      </c>
      <c r="C112" s="21">
        <v>1076</v>
      </c>
      <c r="D112" s="20" t="s">
        <v>244</v>
      </c>
      <c r="E112" s="21">
        <v>95</v>
      </c>
      <c r="F112" s="21" t="s">
        <v>13</v>
      </c>
      <c r="G112" s="21" t="s">
        <v>29</v>
      </c>
      <c r="H112" s="21"/>
      <c r="I112" s="21"/>
      <c r="J112" s="60">
        <v>1941</v>
      </c>
      <c r="K112" s="60" t="s">
        <v>19</v>
      </c>
    </row>
    <row r="113" spans="2:11" ht="15.75" customHeight="1" thickBot="1" x14ac:dyDescent="0.45">
      <c r="B113" s="21">
        <v>107</v>
      </c>
      <c r="C113" s="21">
        <v>4197</v>
      </c>
      <c r="D113" s="20" t="s">
        <v>6466</v>
      </c>
      <c r="E113" s="57" t="s">
        <v>6261</v>
      </c>
      <c r="F113" s="21" t="s">
        <v>13</v>
      </c>
      <c r="G113" s="21" t="s">
        <v>43</v>
      </c>
      <c r="H113" s="21">
        <v>11</v>
      </c>
      <c r="I113" s="21">
        <v>-45</v>
      </c>
      <c r="J113" s="60">
        <v>2055</v>
      </c>
      <c r="K113" s="60" t="s">
        <v>15</v>
      </c>
    </row>
    <row r="114" spans="2:11" ht="15.75" customHeight="1" thickBot="1" x14ac:dyDescent="0.45">
      <c r="B114" s="21">
        <v>108</v>
      </c>
      <c r="C114" s="21">
        <v>4188</v>
      </c>
      <c r="D114" s="20" t="s">
        <v>6457</v>
      </c>
      <c r="E114" s="57" t="s">
        <v>203</v>
      </c>
      <c r="F114" s="21" t="s">
        <v>13</v>
      </c>
      <c r="G114" s="21" t="s">
        <v>43</v>
      </c>
      <c r="H114" s="21">
        <v>11</v>
      </c>
      <c r="I114" s="21">
        <v>35</v>
      </c>
      <c r="J114" s="60">
        <v>2135</v>
      </c>
      <c r="K114" s="60" t="s">
        <v>15</v>
      </c>
    </row>
    <row r="115" spans="2:11" ht="15.75" customHeight="1" thickBot="1" x14ac:dyDescent="0.45">
      <c r="B115" s="21">
        <v>109</v>
      </c>
      <c r="C115" s="21">
        <v>4184</v>
      </c>
      <c r="D115" s="20" t="s">
        <v>6453</v>
      </c>
      <c r="E115" s="57" t="s">
        <v>158</v>
      </c>
      <c r="F115" s="21" t="s">
        <v>13</v>
      </c>
      <c r="G115" s="21" t="s">
        <v>43</v>
      </c>
      <c r="H115" s="21">
        <v>11</v>
      </c>
      <c r="I115" s="21">
        <v>41</v>
      </c>
      <c r="J115" s="60">
        <v>2141</v>
      </c>
      <c r="K115" s="60" t="s">
        <v>15</v>
      </c>
    </row>
    <row r="116" spans="2:11" ht="15.75" customHeight="1" thickBot="1" x14ac:dyDescent="0.45">
      <c r="B116" s="21">
        <v>110</v>
      </c>
      <c r="C116" s="21">
        <v>3958</v>
      </c>
      <c r="D116" s="20" t="s">
        <v>248</v>
      </c>
      <c r="E116" s="21" t="s">
        <v>13</v>
      </c>
      <c r="F116" s="21" t="s">
        <v>13</v>
      </c>
      <c r="G116" s="21" t="s">
        <v>22</v>
      </c>
      <c r="H116" s="21"/>
      <c r="I116" s="21"/>
      <c r="J116" s="60">
        <v>2088</v>
      </c>
      <c r="K116" s="60" t="s">
        <v>15</v>
      </c>
    </row>
    <row r="117" spans="2:11" ht="15.75" customHeight="1" thickBot="1" x14ac:dyDescent="0.45">
      <c r="B117" s="21">
        <v>111</v>
      </c>
      <c r="C117" s="21">
        <v>4112</v>
      </c>
      <c r="D117" s="20" t="s">
        <v>6230</v>
      </c>
      <c r="E117" s="21" t="s">
        <v>3053</v>
      </c>
      <c r="F117" s="21" t="s">
        <v>13</v>
      </c>
      <c r="G117" s="21" t="s">
        <v>435</v>
      </c>
      <c r="H117" s="21"/>
      <c r="I117" s="21"/>
      <c r="J117" s="60">
        <v>2069</v>
      </c>
      <c r="K117" s="60" t="s">
        <v>15</v>
      </c>
    </row>
    <row r="118" spans="2:11" ht="15.75" customHeight="1" thickBot="1" x14ac:dyDescent="0.45">
      <c r="B118" s="21">
        <v>112</v>
      </c>
      <c r="C118" s="21">
        <v>1079</v>
      </c>
      <c r="D118" s="20" t="s">
        <v>250</v>
      </c>
      <c r="E118" s="21">
        <v>93</v>
      </c>
      <c r="F118" s="21" t="s">
        <v>57</v>
      </c>
      <c r="G118" s="21" t="s">
        <v>29</v>
      </c>
      <c r="H118" s="21"/>
      <c r="I118" s="21"/>
      <c r="J118" s="60">
        <v>2192</v>
      </c>
      <c r="K118" s="60" t="s">
        <v>19</v>
      </c>
    </row>
    <row r="119" spans="2:11" ht="15.75" customHeight="1" thickBot="1" x14ac:dyDescent="0.45">
      <c r="B119" s="21">
        <v>113</v>
      </c>
      <c r="C119" s="21">
        <v>1080</v>
      </c>
      <c r="D119" s="20" t="s">
        <v>252</v>
      </c>
      <c r="E119" s="21">
        <v>92</v>
      </c>
      <c r="F119" s="21" t="s">
        <v>13</v>
      </c>
      <c r="G119" s="21" t="s">
        <v>85</v>
      </c>
      <c r="H119" s="21"/>
      <c r="I119" s="21"/>
      <c r="J119" s="60">
        <v>1982</v>
      </c>
      <c r="K119" s="60" t="s">
        <v>19</v>
      </c>
    </row>
    <row r="120" spans="2:11" ht="15.75" customHeight="1" thickBot="1" x14ac:dyDescent="0.45">
      <c r="B120" s="21">
        <v>114</v>
      </c>
      <c r="C120" s="21">
        <v>3874</v>
      </c>
      <c r="D120" s="20" t="s">
        <v>254</v>
      </c>
      <c r="E120" s="21" t="s">
        <v>46</v>
      </c>
      <c r="F120" s="21" t="s">
        <v>13</v>
      </c>
      <c r="G120" s="21" t="s">
        <v>255</v>
      </c>
      <c r="H120" s="21">
        <v>23</v>
      </c>
      <c r="I120" s="21">
        <v>-36</v>
      </c>
      <c r="J120" s="60">
        <v>1958</v>
      </c>
      <c r="K120" s="60" t="s">
        <v>15</v>
      </c>
    </row>
    <row r="121" spans="2:11" ht="15.75" customHeight="1" thickBot="1" x14ac:dyDescent="0.45">
      <c r="B121" s="21">
        <v>115</v>
      </c>
      <c r="C121" s="21">
        <v>1081</v>
      </c>
      <c r="D121" s="20" t="s">
        <v>257</v>
      </c>
      <c r="E121" s="21">
        <v>89</v>
      </c>
      <c r="F121" s="21" t="s">
        <v>13</v>
      </c>
      <c r="G121" s="21" t="s">
        <v>29</v>
      </c>
      <c r="H121" s="21"/>
      <c r="I121" s="21"/>
      <c r="J121" s="60">
        <v>2053</v>
      </c>
      <c r="K121" s="60" t="s">
        <v>19</v>
      </c>
    </row>
    <row r="122" spans="2:11" ht="15.75" customHeight="1" thickBot="1" x14ac:dyDescent="0.45">
      <c r="B122" s="21">
        <v>116</v>
      </c>
      <c r="C122" s="21">
        <v>4008</v>
      </c>
      <c r="D122" s="20" t="s">
        <v>259</v>
      </c>
      <c r="E122" s="21" t="s">
        <v>260</v>
      </c>
      <c r="F122" s="21" t="s">
        <v>13</v>
      </c>
      <c r="G122" s="21" t="s">
        <v>43</v>
      </c>
      <c r="H122" s="21"/>
      <c r="I122" s="21"/>
      <c r="J122" s="60">
        <v>2044</v>
      </c>
      <c r="K122" s="60" t="s">
        <v>15</v>
      </c>
    </row>
    <row r="123" spans="2:11" ht="15.75" customHeight="1" thickBot="1" x14ac:dyDescent="0.45">
      <c r="B123" s="21">
        <v>117</v>
      </c>
      <c r="C123" s="21">
        <v>3978</v>
      </c>
      <c r="D123" s="20" t="s">
        <v>262</v>
      </c>
      <c r="E123" s="21" t="s">
        <v>13</v>
      </c>
      <c r="F123" s="21" t="s">
        <v>13</v>
      </c>
      <c r="G123" s="21" t="s">
        <v>22</v>
      </c>
      <c r="H123" s="21"/>
      <c r="I123" s="21"/>
      <c r="J123" s="60">
        <v>2048</v>
      </c>
      <c r="K123" s="60" t="s">
        <v>15</v>
      </c>
    </row>
    <row r="124" spans="2:11" ht="15.75" customHeight="1" thickBot="1" x14ac:dyDescent="0.45">
      <c r="B124" s="21">
        <v>118</v>
      </c>
      <c r="C124" s="21">
        <v>1082</v>
      </c>
      <c r="D124" s="20" t="s">
        <v>264</v>
      </c>
      <c r="E124" s="21" t="s">
        <v>13</v>
      </c>
      <c r="F124" s="21" t="s">
        <v>13</v>
      </c>
      <c r="G124" s="21" t="s">
        <v>14</v>
      </c>
      <c r="H124" s="21"/>
      <c r="I124" s="21"/>
      <c r="J124" s="60">
        <v>2035</v>
      </c>
      <c r="K124" s="60" t="s">
        <v>19</v>
      </c>
    </row>
    <row r="125" spans="2:11" ht="15.75" customHeight="1" thickBot="1" x14ac:dyDescent="0.45">
      <c r="B125" s="21">
        <v>119</v>
      </c>
      <c r="C125" s="21">
        <v>1083</v>
      </c>
      <c r="D125" s="20" t="s">
        <v>266</v>
      </c>
      <c r="E125" s="21">
        <v>72</v>
      </c>
      <c r="F125" s="21" t="s">
        <v>134</v>
      </c>
      <c r="G125" s="21" t="s">
        <v>29</v>
      </c>
      <c r="H125" s="21"/>
      <c r="I125" s="21"/>
      <c r="J125" s="60">
        <v>2354</v>
      </c>
      <c r="K125" s="60" t="s">
        <v>19</v>
      </c>
    </row>
    <row r="126" spans="2:11" ht="15.75" customHeight="1" thickBot="1" x14ac:dyDescent="0.45">
      <c r="B126" s="21">
        <v>120</v>
      </c>
      <c r="C126" s="21">
        <v>1084</v>
      </c>
      <c r="D126" s="20" t="s">
        <v>268</v>
      </c>
      <c r="E126" s="21">
        <v>91</v>
      </c>
      <c r="F126" s="21" t="s">
        <v>57</v>
      </c>
      <c r="G126" s="21" t="s">
        <v>43</v>
      </c>
      <c r="H126" s="21"/>
      <c r="I126" s="21"/>
      <c r="J126" s="60">
        <v>2064</v>
      </c>
      <c r="K126" s="60" t="s">
        <v>19</v>
      </c>
    </row>
    <row r="127" spans="2:11" ht="15.75" customHeight="1" thickBot="1" x14ac:dyDescent="0.45">
      <c r="B127" s="21">
        <v>121</v>
      </c>
      <c r="C127" s="21">
        <v>1085</v>
      </c>
      <c r="D127" s="20" t="s">
        <v>270</v>
      </c>
      <c r="E127" s="21" t="s">
        <v>13</v>
      </c>
      <c r="F127" s="21" t="s">
        <v>13</v>
      </c>
      <c r="G127" s="21" t="s">
        <v>32</v>
      </c>
      <c r="H127" s="21"/>
      <c r="I127" s="21"/>
      <c r="J127" s="60">
        <v>2077</v>
      </c>
      <c r="K127" s="60" t="s">
        <v>19</v>
      </c>
    </row>
    <row r="128" spans="2:11" ht="15.75" customHeight="1" thickBot="1" x14ac:dyDescent="0.45">
      <c r="B128" s="21">
        <v>122</v>
      </c>
      <c r="C128" s="21">
        <v>4168</v>
      </c>
      <c r="D128" s="20" t="s">
        <v>6533</v>
      </c>
      <c r="E128" s="57" t="s">
        <v>28</v>
      </c>
      <c r="F128" s="21" t="s">
        <v>13</v>
      </c>
      <c r="G128" s="21" t="s">
        <v>29</v>
      </c>
      <c r="H128" s="21">
        <v>9</v>
      </c>
      <c r="I128" s="21">
        <v>14</v>
      </c>
      <c r="J128" s="60">
        <v>2114</v>
      </c>
      <c r="K128" s="60" t="s">
        <v>15</v>
      </c>
    </row>
    <row r="129" spans="2:11" ht="15.75" customHeight="1" thickBot="1" x14ac:dyDescent="0.45">
      <c r="B129" s="21">
        <v>123</v>
      </c>
      <c r="C129" s="21">
        <v>3909</v>
      </c>
      <c r="D129" s="20" t="s">
        <v>272</v>
      </c>
      <c r="E129" s="21" t="s">
        <v>13</v>
      </c>
      <c r="F129" s="21" t="s">
        <v>13</v>
      </c>
      <c r="G129" s="21" t="s">
        <v>29</v>
      </c>
      <c r="H129" s="21"/>
      <c r="I129" s="21"/>
      <c r="J129" s="60">
        <v>2107</v>
      </c>
      <c r="K129" s="60" t="s">
        <v>19</v>
      </c>
    </row>
    <row r="130" spans="2:11" ht="15.75" customHeight="1" thickBot="1" x14ac:dyDescent="0.45">
      <c r="B130" s="21">
        <v>124</v>
      </c>
      <c r="C130" s="21">
        <v>1086</v>
      </c>
      <c r="D130" s="20" t="s">
        <v>274</v>
      </c>
      <c r="E130" s="21" t="s">
        <v>13</v>
      </c>
      <c r="F130" s="21" t="s">
        <v>13</v>
      </c>
      <c r="G130" s="21" t="s">
        <v>29</v>
      </c>
      <c r="H130" s="21"/>
      <c r="I130" s="21"/>
      <c r="J130" s="60">
        <v>1937</v>
      </c>
      <c r="K130" s="60" t="s">
        <v>19</v>
      </c>
    </row>
    <row r="131" spans="2:11" ht="15.75" customHeight="1" thickBot="1" x14ac:dyDescent="0.45">
      <c r="B131" s="21">
        <v>125</v>
      </c>
      <c r="C131" s="21">
        <v>4151</v>
      </c>
      <c r="D131" s="20" t="s">
        <v>6292</v>
      </c>
      <c r="E131" s="21" t="s">
        <v>203</v>
      </c>
      <c r="F131" s="21" t="s">
        <v>13</v>
      </c>
      <c r="G131" s="21" t="s">
        <v>255</v>
      </c>
      <c r="H131" s="21">
        <v>13</v>
      </c>
      <c r="I131" s="21">
        <v>-13</v>
      </c>
      <c r="J131" s="60">
        <v>2054</v>
      </c>
      <c r="K131" s="60" t="s">
        <v>15</v>
      </c>
    </row>
    <row r="132" spans="2:11" ht="15.75" customHeight="1" thickBot="1" x14ac:dyDescent="0.45">
      <c r="B132" s="21">
        <v>126</v>
      </c>
      <c r="C132" s="21">
        <v>1087</v>
      </c>
      <c r="D132" s="20" t="s">
        <v>276</v>
      </c>
      <c r="E132" s="21" t="s">
        <v>137</v>
      </c>
      <c r="F132" s="21" t="s">
        <v>13</v>
      </c>
      <c r="G132" s="21" t="s">
        <v>277</v>
      </c>
      <c r="H132" s="21"/>
      <c r="I132" s="21"/>
      <c r="J132" s="60">
        <v>2031</v>
      </c>
      <c r="K132" s="60" t="s">
        <v>19</v>
      </c>
    </row>
    <row r="133" spans="2:11" ht="15.75" customHeight="1" thickBot="1" x14ac:dyDescent="0.45">
      <c r="B133" s="21">
        <v>127</v>
      </c>
      <c r="C133" s="21">
        <v>1088</v>
      </c>
      <c r="D133" s="20" t="s">
        <v>279</v>
      </c>
      <c r="E133" s="21" t="s">
        <v>13</v>
      </c>
      <c r="F133" s="21" t="s">
        <v>13</v>
      </c>
      <c r="G133" s="21" t="s">
        <v>29</v>
      </c>
      <c r="H133" s="21"/>
      <c r="I133" s="21"/>
      <c r="J133" s="60">
        <v>2188</v>
      </c>
      <c r="K133" s="60" t="s">
        <v>19</v>
      </c>
    </row>
    <row r="134" spans="2:11" ht="15.75" customHeight="1" thickBot="1" x14ac:dyDescent="0.45">
      <c r="B134" s="21">
        <v>128</v>
      </c>
      <c r="C134" s="21">
        <v>1089</v>
      </c>
      <c r="D134" s="20" t="s">
        <v>281</v>
      </c>
      <c r="E134" s="21">
        <v>96</v>
      </c>
      <c r="F134" s="21" t="s">
        <v>13</v>
      </c>
      <c r="G134" s="21" t="s">
        <v>29</v>
      </c>
      <c r="H134" s="21"/>
      <c r="I134" s="21"/>
      <c r="J134" s="60">
        <v>2064</v>
      </c>
      <c r="K134" s="60" t="s">
        <v>19</v>
      </c>
    </row>
    <row r="135" spans="2:11" ht="15.75" customHeight="1" thickBot="1" x14ac:dyDescent="0.45">
      <c r="B135" s="21">
        <v>129</v>
      </c>
      <c r="C135" s="21">
        <v>1090</v>
      </c>
      <c r="D135" s="20" t="s">
        <v>283</v>
      </c>
      <c r="E135" s="21" t="s">
        <v>13</v>
      </c>
      <c r="F135" s="21" t="s">
        <v>57</v>
      </c>
      <c r="G135" s="21" t="s">
        <v>29</v>
      </c>
      <c r="H135" s="21"/>
      <c r="I135" s="21"/>
      <c r="J135" s="60">
        <v>2186</v>
      </c>
      <c r="K135" s="60" t="s">
        <v>19</v>
      </c>
    </row>
    <row r="136" spans="2:11" ht="15.75" customHeight="1" thickBot="1" x14ac:dyDescent="0.45">
      <c r="B136" s="21">
        <v>130</v>
      </c>
      <c r="C136" s="21">
        <v>1091</v>
      </c>
      <c r="D136" s="20" t="s">
        <v>285</v>
      </c>
      <c r="E136" s="21">
        <v>45</v>
      </c>
      <c r="F136" s="21" t="s">
        <v>13</v>
      </c>
      <c r="G136" s="21" t="s">
        <v>29</v>
      </c>
      <c r="H136" s="21"/>
      <c r="I136" s="21"/>
      <c r="J136" s="60">
        <v>1962</v>
      </c>
      <c r="K136" s="60" t="s">
        <v>19</v>
      </c>
    </row>
    <row r="137" spans="2:11" ht="15.75" customHeight="1" thickBot="1" x14ac:dyDescent="0.45">
      <c r="B137" s="21">
        <v>131</v>
      </c>
      <c r="C137" s="21">
        <v>1093</v>
      </c>
      <c r="D137" s="20" t="s">
        <v>287</v>
      </c>
      <c r="E137" s="21" t="s">
        <v>13</v>
      </c>
      <c r="F137" s="21" t="s">
        <v>13</v>
      </c>
      <c r="G137" s="21" t="s">
        <v>79</v>
      </c>
      <c r="H137" s="21"/>
      <c r="I137" s="21"/>
      <c r="J137" s="60">
        <v>2103</v>
      </c>
      <c r="K137" s="60" t="s">
        <v>19</v>
      </c>
    </row>
    <row r="138" spans="2:11" ht="15.75" customHeight="1" thickBot="1" x14ac:dyDescent="0.45">
      <c r="B138" s="21">
        <v>132</v>
      </c>
      <c r="C138" s="21">
        <v>1094</v>
      </c>
      <c r="D138" s="20" t="s">
        <v>289</v>
      </c>
      <c r="E138" s="21" t="s">
        <v>46</v>
      </c>
      <c r="F138" s="21" t="s">
        <v>13</v>
      </c>
      <c r="G138" s="21" t="s">
        <v>29</v>
      </c>
      <c r="H138" s="21"/>
      <c r="I138" s="21"/>
      <c r="J138" s="60">
        <v>2008</v>
      </c>
      <c r="K138" s="60" t="s">
        <v>19</v>
      </c>
    </row>
    <row r="139" spans="2:11" ht="15.75" customHeight="1" thickBot="1" x14ac:dyDescent="0.45">
      <c r="B139" s="21">
        <v>133</v>
      </c>
      <c r="C139" s="21">
        <v>1095</v>
      </c>
      <c r="D139" s="20" t="s">
        <v>291</v>
      </c>
      <c r="E139" s="21">
        <v>53</v>
      </c>
      <c r="F139" s="21" t="s">
        <v>13</v>
      </c>
      <c r="G139" s="21" t="s">
        <v>292</v>
      </c>
      <c r="H139" s="21"/>
      <c r="I139" s="21"/>
      <c r="J139" s="60">
        <v>2056</v>
      </c>
      <c r="K139" s="60" t="s">
        <v>19</v>
      </c>
    </row>
    <row r="140" spans="2:11" ht="15.75" customHeight="1" thickBot="1" x14ac:dyDescent="0.45">
      <c r="B140" s="21">
        <v>134</v>
      </c>
      <c r="C140" s="21">
        <v>1096</v>
      </c>
      <c r="D140" s="20" t="s">
        <v>294</v>
      </c>
      <c r="E140" s="21" t="s">
        <v>13</v>
      </c>
      <c r="F140" s="21" t="s">
        <v>13</v>
      </c>
      <c r="G140" s="21" t="s">
        <v>193</v>
      </c>
      <c r="H140" s="21"/>
      <c r="I140" s="21"/>
      <c r="J140" s="60">
        <v>2042</v>
      </c>
      <c r="K140" s="60" t="s">
        <v>19</v>
      </c>
    </row>
    <row r="141" spans="2:11" ht="15.75" customHeight="1" thickBot="1" x14ac:dyDescent="0.45">
      <c r="B141" s="21">
        <v>135</v>
      </c>
      <c r="C141" s="21">
        <v>1097</v>
      </c>
      <c r="D141" s="20" t="s">
        <v>296</v>
      </c>
      <c r="E141" s="21">
        <v>85</v>
      </c>
      <c r="F141" s="21" t="s">
        <v>13</v>
      </c>
      <c r="G141" s="21" t="s">
        <v>32</v>
      </c>
      <c r="H141" s="21"/>
      <c r="I141" s="21"/>
      <c r="J141" s="60">
        <v>2050</v>
      </c>
      <c r="K141" s="60" t="s">
        <v>19</v>
      </c>
    </row>
    <row r="142" spans="2:11" ht="15.75" customHeight="1" thickBot="1" x14ac:dyDescent="0.45">
      <c r="B142" s="21">
        <v>136</v>
      </c>
      <c r="C142" s="21">
        <v>1098</v>
      </c>
      <c r="D142" s="20" t="s">
        <v>298</v>
      </c>
      <c r="E142" s="21">
        <v>86</v>
      </c>
      <c r="F142" s="21" t="s">
        <v>57</v>
      </c>
      <c r="G142" s="21" t="s">
        <v>29</v>
      </c>
      <c r="H142" s="21"/>
      <c r="I142" s="21"/>
      <c r="J142" s="60">
        <v>2228</v>
      </c>
      <c r="K142" s="60" t="s">
        <v>19</v>
      </c>
    </row>
    <row r="143" spans="2:11" ht="15.75" customHeight="1" thickBot="1" x14ac:dyDescent="0.45">
      <c r="B143" s="21">
        <v>137</v>
      </c>
      <c r="C143" s="21">
        <v>3977</v>
      </c>
      <c r="D143" s="20" t="s">
        <v>300</v>
      </c>
      <c r="E143" s="21" t="s">
        <v>13</v>
      </c>
      <c r="F143" s="21" t="s">
        <v>13</v>
      </c>
      <c r="G143" s="21" t="s">
        <v>22</v>
      </c>
      <c r="H143" s="21"/>
      <c r="I143" s="21"/>
      <c r="J143" s="60">
        <v>2080</v>
      </c>
      <c r="K143" s="60" t="s">
        <v>15</v>
      </c>
    </row>
    <row r="144" spans="2:11" ht="15.75" customHeight="1" thickBot="1" x14ac:dyDescent="0.45">
      <c r="B144" s="21">
        <v>138</v>
      </c>
      <c r="C144" s="21">
        <v>4066</v>
      </c>
      <c r="D144" s="20" t="s">
        <v>6125</v>
      </c>
      <c r="E144" s="21" t="s">
        <v>13</v>
      </c>
      <c r="F144" s="21" t="s">
        <v>13</v>
      </c>
      <c r="G144" s="21" t="s">
        <v>22</v>
      </c>
      <c r="H144" s="21"/>
      <c r="I144" s="21"/>
      <c r="J144" s="60">
        <v>2081</v>
      </c>
      <c r="K144" s="60" t="s">
        <v>15</v>
      </c>
    </row>
    <row r="145" spans="2:11" ht="15.75" customHeight="1" thickBot="1" x14ac:dyDescent="0.45">
      <c r="B145" s="21">
        <v>139</v>
      </c>
      <c r="C145" s="21">
        <v>1099</v>
      </c>
      <c r="D145" s="20" t="s">
        <v>302</v>
      </c>
      <c r="E145" s="21">
        <v>83</v>
      </c>
      <c r="F145" s="21" t="s">
        <v>134</v>
      </c>
      <c r="G145" s="21" t="s">
        <v>32</v>
      </c>
      <c r="H145" s="21"/>
      <c r="I145" s="21"/>
      <c r="J145" s="60">
        <v>2359</v>
      </c>
      <c r="K145" s="60" t="s">
        <v>19</v>
      </c>
    </row>
    <row r="146" spans="2:11" ht="15.75" customHeight="1" thickBot="1" x14ac:dyDescent="0.45">
      <c r="B146" s="21">
        <v>140</v>
      </c>
      <c r="C146" s="21">
        <v>1100</v>
      </c>
      <c r="D146" s="20" t="s">
        <v>304</v>
      </c>
      <c r="E146" s="21">
        <v>95</v>
      </c>
      <c r="F146" s="21" t="s">
        <v>13</v>
      </c>
      <c r="G146" s="21" t="s">
        <v>29</v>
      </c>
      <c r="H146" s="21"/>
      <c r="I146" s="21"/>
      <c r="J146" s="60">
        <v>2093</v>
      </c>
      <c r="K146" s="60" t="s">
        <v>19</v>
      </c>
    </row>
    <row r="147" spans="2:11" ht="15.75" customHeight="1" thickBot="1" x14ac:dyDescent="0.45">
      <c r="B147" s="21">
        <v>141</v>
      </c>
      <c r="C147" s="21">
        <v>3666</v>
      </c>
      <c r="D147" s="20" t="s">
        <v>306</v>
      </c>
      <c r="E147" s="21" t="s">
        <v>13</v>
      </c>
      <c r="F147" s="21" t="s">
        <v>13</v>
      </c>
      <c r="G147" s="21" t="s">
        <v>85</v>
      </c>
      <c r="H147" s="21"/>
      <c r="I147" s="21"/>
      <c r="J147" s="60">
        <v>2096</v>
      </c>
      <c r="K147" s="60" t="s">
        <v>19</v>
      </c>
    </row>
    <row r="148" spans="2:11" ht="15.75" customHeight="1" thickBot="1" x14ac:dyDescent="0.45">
      <c r="B148" s="21">
        <v>142</v>
      </c>
      <c r="C148" s="21">
        <v>1101</v>
      </c>
      <c r="D148" s="20" t="s">
        <v>308</v>
      </c>
      <c r="E148" s="21">
        <v>81</v>
      </c>
      <c r="F148" s="21" t="s">
        <v>57</v>
      </c>
      <c r="G148" s="21" t="s">
        <v>79</v>
      </c>
      <c r="H148" s="21"/>
      <c r="I148" s="21"/>
      <c r="J148" s="60">
        <v>2189</v>
      </c>
      <c r="K148" s="60" t="s">
        <v>19</v>
      </c>
    </row>
    <row r="149" spans="2:11" ht="15.75" customHeight="1" thickBot="1" x14ac:dyDescent="0.45">
      <c r="B149" s="21">
        <v>143</v>
      </c>
      <c r="C149" s="21">
        <v>1102</v>
      </c>
      <c r="D149" s="20" t="s">
        <v>310</v>
      </c>
      <c r="E149" s="21">
        <v>59</v>
      </c>
      <c r="F149" s="21" t="s">
        <v>13</v>
      </c>
      <c r="G149" s="21" t="s">
        <v>79</v>
      </c>
      <c r="H149" s="21"/>
      <c r="I149" s="21"/>
      <c r="J149" s="60">
        <v>2029</v>
      </c>
      <c r="K149" s="60" t="s">
        <v>15</v>
      </c>
    </row>
    <row r="150" spans="2:11" ht="15.75" customHeight="1" thickBot="1" x14ac:dyDescent="0.45">
      <c r="B150" s="21">
        <v>144</v>
      </c>
      <c r="C150" s="21">
        <v>4119</v>
      </c>
      <c r="D150" s="20" t="s">
        <v>6237</v>
      </c>
      <c r="E150" s="21" t="s">
        <v>510</v>
      </c>
      <c r="F150" s="21" t="s">
        <v>13</v>
      </c>
      <c r="G150" s="21" t="s">
        <v>435</v>
      </c>
      <c r="H150" s="21"/>
      <c r="I150" s="21"/>
      <c r="J150" s="60">
        <v>2090</v>
      </c>
      <c r="K150" s="60" t="s">
        <v>15</v>
      </c>
    </row>
    <row r="151" spans="2:11" ht="15.75" customHeight="1" thickBot="1" x14ac:dyDescent="0.45">
      <c r="B151" s="21">
        <v>145</v>
      </c>
      <c r="C151" s="21">
        <v>1103</v>
      </c>
      <c r="D151" s="20" t="s">
        <v>312</v>
      </c>
      <c r="E151" s="21">
        <v>53</v>
      </c>
      <c r="F151" s="21" t="s">
        <v>13</v>
      </c>
      <c r="G151" s="21" t="s">
        <v>32</v>
      </c>
      <c r="H151" s="21"/>
      <c r="I151" s="21"/>
      <c r="J151" s="60">
        <v>2028</v>
      </c>
      <c r="K151" s="60" t="s">
        <v>19</v>
      </c>
    </row>
    <row r="152" spans="2:11" ht="15.75" customHeight="1" thickBot="1" x14ac:dyDescent="0.45">
      <c r="B152" s="21">
        <v>146</v>
      </c>
      <c r="C152" s="21">
        <v>3667</v>
      </c>
      <c r="D152" s="20" t="s">
        <v>314</v>
      </c>
      <c r="E152" s="21" t="s">
        <v>49</v>
      </c>
      <c r="F152" s="21" t="s">
        <v>13</v>
      </c>
      <c r="G152" s="21" t="s">
        <v>29</v>
      </c>
      <c r="H152" s="21"/>
      <c r="I152" s="21"/>
      <c r="J152" s="60">
        <v>2069</v>
      </c>
      <c r="K152" s="60" t="s">
        <v>19</v>
      </c>
    </row>
    <row r="153" spans="2:11" ht="15.75" customHeight="1" thickBot="1" x14ac:dyDescent="0.45">
      <c r="B153" s="21">
        <v>147</v>
      </c>
      <c r="C153" s="21">
        <v>1104</v>
      </c>
      <c r="D153" s="20" t="s">
        <v>316</v>
      </c>
      <c r="E153" s="21" t="s">
        <v>189</v>
      </c>
      <c r="F153" s="21" t="s">
        <v>13</v>
      </c>
      <c r="G153" s="21" t="s">
        <v>85</v>
      </c>
      <c r="H153" s="21"/>
      <c r="I153" s="21"/>
      <c r="J153" s="60">
        <v>2082</v>
      </c>
      <c r="K153" s="60" t="s">
        <v>19</v>
      </c>
    </row>
    <row r="154" spans="2:11" ht="15.75" customHeight="1" thickBot="1" x14ac:dyDescent="0.45">
      <c r="B154" s="21">
        <v>148</v>
      </c>
      <c r="C154" s="21">
        <v>1105</v>
      </c>
      <c r="D154" s="20" t="s">
        <v>318</v>
      </c>
      <c r="E154" s="21">
        <v>50</v>
      </c>
      <c r="F154" s="21" t="s">
        <v>13</v>
      </c>
      <c r="G154" s="21" t="s">
        <v>292</v>
      </c>
      <c r="H154" s="21"/>
      <c r="I154" s="21"/>
      <c r="J154" s="60">
        <v>2016</v>
      </c>
      <c r="K154" s="60" t="s">
        <v>19</v>
      </c>
    </row>
    <row r="155" spans="2:11" ht="15.75" customHeight="1" thickBot="1" x14ac:dyDescent="0.45">
      <c r="B155" s="21">
        <v>149</v>
      </c>
      <c r="C155" s="21">
        <v>1106</v>
      </c>
      <c r="D155" s="20" t="s">
        <v>320</v>
      </c>
      <c r="E155" s="21">
        <v>96</v>
      </c>
      <c r="F155" s="21" t="s">
        <v>13</v>
      </c>
      <c r="G155" s="21" t="s">
        <v>32</v>
      </c>
      <c r="H155" s="21"/>
      <c r="I155" s="21"/>
      <c r="J155" s="60">
        <v>2152</v>
      </c>
      <c r="K155" s="60" t="s">
        <v>19</v>
      </c>
    </row>
    <row r="156" spans="2:11" ht="15.75" customHeight="1" thickBot="1" x14ac:dyDescent="0.45">
      <c r="B156" s="21">
        <v>150</v>
      </c>
      <c r="C156" s="21">
        <v>1107</v>
      </c>
      <c r="D156" s="20" t="s">
        <v>322</v>
      </c>
      <c r="E156" s="21" t="s">
        <v>13</v>
      </c>
      <c r="F156" s="21" t="s">
        <v>13</v>
      </c>
      <c r="G156" s="21" t="s">
        <v>323</v>
      </c>
      <c r="H156" s="21"/>
      <c r="I156" s="21"/>
      <c r="J156" s="60">
        <v>2060</v>
      </c>
      <c r="K156" s="60" t="s">
        <v>19</v>
      </c>
    </row>
    <row r="157" spans="2:11" ht="15.75" customHeight="1" thickBot="1" x14ac:dyDescent="0.45">
      <c r="B157" s="21">
        <v>151</v>
      </c>
      <c r="C157" s="21">
        <v>1108</v>
      </c>
      <c r="D157" s="20" t="s">
        <v>325</v>
      </c>
      <c r="E157" s="21" t="s">
        <v>13</v>
      </c>
      <c r="F157" s="21" t="s">
        <v>13</v>
      </c>
      <c r="G157" s="21" t="s">
        <v>242</v>
      </c>
      <c r="H157" s="21"/>
      <c r="I157" s="21"/>
      <c r="J157" s="60">
        <v>1994</v>
      </c>
      <c r="K157" s="60" t="s">
        <v>19</v>
      </c>
    </row>
    <row r="158" spans="2:11" ht="15.75" customHeight="1" thickBot="1" x14ac:dyDescent="0.45">
      <c r="B158" s="21">
        <v>152</v>
      </c>
      <c r="C158" s="21">
        <v>1109</v>
      </c>
      <c r="D158" s="20" t="s">
        <v>327</v>
      </c>
      <c r="E158" s="21" t="s">
        <v>13</v>
      </c>
      <c r="F158" s="21" t="s">
        <v>13</v>
      </c>
      <c r="G158" s="21" t="s">
        <v>242</v>
      </c>
      <c r="H158" s="21"/>
      <c r="I158" s="21"/>
      <c r="J158" s="60">
        <v>2137</v>
      </c>
      <c r="K158" s="60" t="s">
        <v>19</v>
      </c>
    </row>
    <row r="159" spans="2:11" ht="15.75" customHeight="1" thickBot="1" x14ac:dyDescent="0.45">
      <c r="B159" s="21">
        <v>153</v>
      </c>
      <c r="C159" s="21">
        <v>1110</v>
      </c>
      <c r="D159" s="20" t="s">
        <v>329</v>
      </c>
      <c r="E159" s="21" t="s">
        <v>13</v>
      </c>
      <c r="F159" s="21" t="s">
        <v>13</v>
      </c>
      <c r="G159" s="21" t="s">
        <v>242</v>
      </c>
      <c r="H159" s="21"/>
      <c r="I159" s="21"/>
      <c r="J159" s="60">
        <v>2108</v>
      </c>
      <c r="K159" s="60" t="s">
        <v>19</v>
      </c>
    </row>
    <row r="160" spans="2:11" ht="15.75" customHeight="1" thickBot="1" x14ac:dyDescent="0.45">
      <c r="B160" s="21">
        <v>154</v>
      </c>
      <c r="C160" s="21">
        <v>1111</v>
      </c>
      <c r="D160" s="20" t="s">
        <v>331</v>
      </c>
      <c r="E160" s="21">
        <v>91</v>
      </c>
      <c r="F160" s="21" t="s">
        <v>184</v>
      </c>
      <c r="G160" s="21" t="s">
        <v>32</v>
      </c>
      <c r="H160" s="21"/>
      <c r="I160" s="21"/>
      <c r="J160" s="60">
        <v>2251</v>
      </c>
      <c r="K160" s="60" t="s">
        <v>19</v>
      </c>
    </row>
    <row r="161" spans="2:11" ht="15.75" customHeight="1" thickBot="1" x14ac:dyDescent="0.45">
      <c r="B161" s="21">
        <v>155</v>
      </c>
      <c r="C161" s="21">
        <v>1112</v>
      </c>
      <c r="D161" s="20" t="s">
        <v>6569</v>
      </c>
      <c r="E161" s="21">
        <v>70</v>
      </c>
      <c r="F161" s="21" t="s">
        <v>57</v>
      </c>
      <c r="G161" s="21" t="s">
        <v>29</v>
      </c>
      <c r="H161" s="21">
        <v>8</v>
      </c>
      <c r="I161" s="21">
        <v>26</v>
      </c>
      <c r="J161" s="60">
        <v>2101</v>
      </c>
      <c r="K161" s="60" t="s">
        <v>15</v>
      </c>
    </row>
    <row r="162" spans="2:11" ht="15.75" customHeight="1" thickBot="1" x14ac:dyDescent="0.45">
      <c r="B162" s="21">
        <v>156</v>
      </c>
      <c r="C162" s="21">
        <v>1113</v>
      </c>
      <c r="D162" s="20" t="s">
        <v>334</v>
      </c>
      <c r="E162" s="21" t="s">
        <v>13</v>
      </c>
      <c r="F162" s="21" t="s">
        <v>13</v>
      </c>
      <c r="G162" s="21" t="s">
        <v>29</v>
      </c>
      <c r="H162" s="21"/>
      <c r="I162" s="21"/>
      <c r="J162" s="60">
        <v>2051</v>
      </c>
      <c r="K162" s="60" t="s">
        <v>19</v>
      </c>
    </row>
    <row r="163" spans="2:11" ht="15.75" customHeight="1" thickBot="1" x14ac:dyDescent="0.45">
      <c r="B163" s="21">
        <v>157</v>
      </c>
      <c r="C163" s="21">
        <v>1114</v>
      </c>
      <c r="D163" s="20" t="s">
        <v>336</v>
      </c>
      <c r="E163" s="21" t="s">
        <v>82</v>
      </c>
      <c r="F163" s="21" t="s">
        <v>13</v>
      </c>
      <c r="G163" s="21" t="s">
        <v>29</v>
      </c>
      <c r="H163" s="21"/>
      <c r="I163" s="21"/>
      <c r="J163" s="60">
        <v>2084</v>
      </c>
      <c r="K163" s="60" t="s">
        <v>19</v>
      </c>
    </row>
    <row r="164" spans="2:11" ht="15.75" customHeight="1" thickBot="1" x14ac:dyDescent="0.45">
      <c r="B164" s="21">
        <v>158</v>
      </c>
      <c r="C164" s="21">
        <v>1115</v>
      </c>
      <c r="D164" s="20" t="s">
        <v>338</v>
      </c>
      <c r="E164" s="21" t="s">
        <v>46</v>
      </c>
      <c r="F164" s="21" t="s">
        <v>13</v>
      </c>
      <c r="G164" s="21" t="s">
        <v>29</v>
      </c>
      <c r="H164" s="21"/>
      <c r="I164" s="21"/>
      <c r="J164" s="60">
        <v>2075</v>
      </c>
      <c r="K164" s="60" t="s">
        <v>19</v>
      </c>
    </row>
    <row r="165" spans="2:11" ht="15.75" customHeight="1" thickBot="1" x14ac:dyDescent="0.45">
      <c r="B165" s="21">
        <v>159</v>
      </c>
      <c r="C165" s="21">
        <v>3883</v>
      </c>
      <c r="D165" s="20" t="s">
        <v>340</v>
      </c>
      <c r="E165" s="21" t="s">
        <v>13</v>
      </c>
      <c r="F165" s="21" t="s">
        <v>13</v>
      </c>
      <c r="G165" s="21" t="s">
        <v>29</v>
      </c>
      <c r="H165" s="21"/>
      <c r="I165" s="21"/>
      <c r="J165" s="60">
        <v>2060</v>
      </c>
      <c r="K165" s="60" t="s">
        <v>15</v>
      </c>
    </row>
    <row r="166" spans="2:11" ht="15.75" customHeight="1" thickBot="1" x14ac:dyDescent="0.45">
      <c r="B166" s="21">
        <v>160</v>
      </c>
      <c r="C166" s="21">
        <v>1116</v>
      </c>
      <c r="D166" s="20" t="s">
        <v>342</v>
      </c>
      <c r="E166" s="21">
        <v>90</v>
      </c>
      <c r="F166" s="21" t="s">
        <v>57</v>
      </c>
      <c r="G166" s="21" t="s">
        <v>29</v>
      </c>
      <c r="H166" s="21">
        <v>9</v>
      </c>
      <c r="I166" s="21">
        <v>22</v>
      </c>
      <c r="J166" s="60">
        <v>2257</v>
      </c>
      <c r="K166" s="60" t="s">
        <v>15</v>
      </c>
    </row>
    <row r="167" spans="2:11" ht="15.75" customHeight="1" thickBot="1" x14ac:dyDescent="0.45">
      <c r="B167" s="21">
        <v>161</v>
      </c>
      <c r="C167" s="21">
        <v>4173</v>
      </c>
      <c r="D167" s="20" t="s">
        <v>6426</v>
      </c>
      <c r="E167" s="21" t="s">
        <v>13</v>
      </c>
      <c r="F167" s="21" t="s">
        <v>13</v>
      </c>
      <c r="G167" s="21" t="s">
        <v>2892</v>
      </c>
      <c r="H167" s="21">
        <v>5</v>
      </c>
      <c r="I167" s="21">
        <v>4</v>
      </c>
      <c r="J167" s="60">
        <v>2104</v>
      </c>
      <c r="K167" s="60" t="s">
        <v>15</v>
      </c>
    </row>
    <row r="168" spans="2:11" ht="15.75" customHeight="1" thickBot="1" x14ac:dyDescent="0.45">
      <c r="B168" s="21">
        <v>162</v>
      </c>
      <c r="C168" s="21">
        <v>1117</v>
      </c>
      <c r="D168" s="20" t="s">
        <v>344</v>
      </c>
      <c r="E168" s="21" t="s">
        <v>62</v>
      </c>
      <c r="F168" s="21" t="s">
        <v>13</v>
      </c>
      <c r="G168" s="21" t="s">
        <v>29</v>
      </c>
      <c r="H168" s="21"/>
      <c r="I168" s="21"/>
      <c r="J168" s="60">
        <v>2060</v>
      </c>
      <c r="K168" s="60" t="s">
        <v>19</v>
      </c>
    </row>
    <row r="169" spans="2:11" ht="15.75" customHeight="1" thickBot="1" x14ac:dyDescent="0.45">
      <c r="B169" s="21">
        <v>163</v>
      </c>
      <c r="C169" s="21">
        <v>1118</v>
      </c>
      <c r="D169" s="20" t="s">
        <v>346</v>
      </c>
      <c r="E169" s="21">
        <v>93</v>
      </c>
      <c r="F169" s="21" t="s">
        <v>57</v>
      </c>
      <c r="G169" s="21" t="s">
        <v>347</v>
      </c>
      <c r="H169" s="21"/>
      <c r="I169" s="21"/>
      <c r="J169" s="60">
        <v>2186</v>
      </c>
      <c r="K169" s="60" t="s">
        <v>15</v>
      </c>
    </row>
    <row r="170" spans="2:11" ht="15.75" customHeight="1" thickBot="1" x14ac:dyDescent="0.45">
      <c r="B170" s="21">
        <v>164</v>
      </c>
      <c r="C170" s="21">
        <v>1119</v>
      </c>
      <c r="D170" s="20" t="s">
        <v>349</v>
      </c>
      <c r="E170" s="21">
        <v>72</v>
      </c>
      <c r="F170" s="21" t="s">
        <v>134</v>
      </c>
      <c r="G170" s="21" t="s">
        <v>43</v>
      </c>
      <c r="H170" s="21">
        <v>11</v>
      </c>
      <c r="I170" s="21">
        <v>-7</v>
      </c>
      <c r="J170" s="60">
        <v>2259</v>
      </c>
      <c r="K170" s="60" t="s">
        <v>15</v>
      </c>
    </row>
    <row r="171" spans="2:11" ht="15.75" customHeight="1" thickBot="1" x14ac:dyDescent="0.45">
      <c r="B171" s="21">
        <v>165</v>
      </c>
      <c r="C171" s="21">
        <v>1120</v>
      </c>
      <c r="D171" s="20" t="s">
        <v>351</v>
      </c>
      <c r="E171" s="21">
        <v>94</v>
      </c>
      <c r="F171" s="21" t="s">
        <v>13</v>
      </c>
      <c r="G171" s="21" t="s">
        <v>29</v>
      </c>
      <c r="H171" s="21"/>
      <c r="I171" s="21"/>
      <c r="J171" s="60">
        <v>2201</v>
      </c>
      <c r="K171" s="60" t="s">
        <v>15</v>
      </c>
    </row>
    <row r="172" spans="2:11" ht="15.75" customHeight="1" thickBot="1" x14ac:dyDescent="0.45">
      <c r="B172" s="21">
        <v>166</v>
      </c>
      <c r="C172" s="21">
        <v>1121</v>
      </c>
      <c r="D172" s="20" t="s">
        <v>353</v>
      </c>
      <c r="E172" s="21">
        <v>80</v>
      </c>
      <c r="F172" s="21" t="s">
        <v>13</v>
      </c>
      <c r="G172" s="21" t="s">
        <v>29</v>
      </c>
      <c r="H172" s="21"/>
      <c r="I172" s="21"/>
      <c r="J172" s="60">
        <v>2115</v>
      </c>
      <c r="K172" s="60" t="s">
        <v>19</v>
      </c>
    </row>
    <row r="173" spans="2:11" ht="15.75" customHeight="1" thickBot="1" x14ac:dyDescent="0.45">
      <c r="B173" s="21">
        <v>167</v>
      </c>
      <c r="C173" s="21">
        <v>1122</v>
      </c>
      <c r="D173" s="20" t="s">
        <v>355</v>
      </c>
      <c r="E173" s="21" t="s">
        <v>13</v>
      </c>
      <c r="F173" s="21" t="s">
        <v>13</v>
      </c>
      <c r="G173" s="21" t="s">
        <v>43</v>
      </c>
      <c r="H173" s="21"/>
      <c r="I173" s="21"/>
      <c r="J173" s="60">
        <v>2046</v>
      </c>
      <c r="K173" s="60" t="s">
        <v>19</v>
      </c>
    </row>
    <row r="174" spans="2:11" ht="15.75" customHeight="1" thickBot="1" x14ac:dyDescent="0.45">
      <c r="B174" s="21">
        <v>168</v>
      </c>
      <c r="C174" s="21">
        <v>1123</v>
      </c>
      <c r="D174" s="20" t="s">
        <v>357</v>
      </c>
      <c r="E174" s="21">
        <v>79</v>
      </c>
      <c r="F174" s="21" t="s">
        <v>13</v>
      </c>
      <c r="G174" s="21" t="s">
        <v>29</v>
      </c>
      <c r="H174" s="21"/>
      <c r="I174" s="21"/>
      <c r="J174" s="60">
        <v>2036</v>
      </c>
      <c r="K174" s="60" t="s">
        <v>19</v>
      </c>
    </row>
    <row r="175" spans="2:11" ht="15.75" customHeight="1" thickBot="1" x14ac:dyDescent="0.45">
      <c r="B175" s="21">
        <v>169</v>
      </c>
      <c r="C175" s="21">
        <v>1124</v>
      </c>
      <c r="D175" s="20" t="s">
        <v>359</v>
      </c>
      <c r="E175" s="21" t="s">
        <v>189</v>
      </c>
      <c r="F175" s="21" t="s">
        <v>13</v>
      </c>
      <c r="G175" s="21" t="s">
        <v>29</v>
      </c>
      <c r="H175" s="21"/>
      <c r="I175" s="21"/>
      <c r="J175" s="60">
        <v>2059</v>
      </c>
      <c r="K175" s="60" t="s">
        <v>19</v>
      </c>
    </row>
    <row r="176" spans="2:11" ht="16.5" customHeight="1" thickBot="1" x14ac:dyDescent="0.45">
      <c r="B176" s="21">
        <v>170</v>
      </c>
      <c r="C176" s="21">
        <v>1125</v>
      </c>
      <c r="D176" s="20" t="s">
        <v>361</v>
      </c>
      <c r="E176" s="21" t="s">
        <v>13</v>
      </c>
      <c r="F176" s="21" t="s">
        <v>13</v>
      </c>
      <c r="G176" s="21" t="s">
        <v>29</v>
      </c>
      <c r="H176" s="21"/>
      <c r="I176" s="21"/>
      <c r="J176" s="60">
        <v>2022</v>
      </c>
      <c r="K176" s="60" t="s">
        <v>19</v>
      </c>
    </row>
    <row r="177" spans="2:11" ht="16.5" customHeight="1" thickBot="1" x14ac:dyDescent="0.45">
      <c r="B177" s="21">
        <v>171</v>
      </c>
      <c r="C177" s="21">
        <v>1126</v>
      </c>
      <c r="D177" s="20" t="s">
        <v>363</v>
      </c>
      <c r="E177" s="21" t="s">
        <v>13</v>
      </c>
      <c r="F177" s="21" t="s">
        <v>13</v>
      </c>
      <c r="G177" s="21" t="s">
        <v>39</v>
      </c>
      <c r="H177" s="21"/>
      <c r="I177" s="21"/>
      <c r="J177" s="60">
        <v>2050</v>
      </c>
      <c r="K177" s="60" t="s">
        <v>19</v>
      </c>
    </row>
    <row r="178" spans="2:11" ht="16.5" customHeight="1" thickBot="1" x14ac:dyDescent="0.45">
      <c r="B178" s="21">
        <v>172</v>
      </c>
      <c r="C178" s="21">
        <v>3946</v>
      </c>
      <c r="D178" s="20" t="s">
        <v>365</v>
      </c>
      <c r="E178" s="21" t="s">
        <v>13</v>
      </c>
      <c r="F178" s="21" t="s">
        <v>13</v>
      </c>
      <c r="G178" s="21" t="s">
        <v>22</v>
      </c>
      <c r="H178" s="21"/>
      <c r="I178" s="21"/>
      <c r="J178" s="60">
        <v>2112</v>
      </c>
      <c r="K178" s="60" t="s">
        <v>15</v>
      </c>
    </row>
    <row r="179" spans="2:11" ht="16.5" customHeight="1" thickBot="1" x14ac:dyDescent="0.45">
      <c r="B179" s="21">
        <v>173</v>
      </c>
      <c r="C179" s="21">
        <v>1127</v>
      </c>
      <c r="D179" s="20" t="s">
        <v>367</v>
      </c>
      <c r="E179" s="21">
        <v>89</v>
      </c>
      <c r="F179" s="21" t="s">
        <v>13</v>
      </c>
      <c r="G179" s="21" t="s">
        <v>29</v>
      </c>
      <c r="H179" s="21"/>
      <c r="I179" s="21"/>
      <c r="J179" s="60">
        <v>2033</v>
      </c>
      <c r="K179" s="60" t="s">
        <v>19</v>
      </c>
    </row>
    <row r="180" spans="2:11" ht="16.5" customHeight="1" thickBot="1" x14ac:dyDescent="0.45">
      <c r="B180" s="21">
        <v>174</v>
      </c>
      <c r="C180" s="21">
        <v>1128</v>
      </c>
      <c r="D180" s="20" t="s">
        <v>369</v>
      </c>
      <c r="E180" s="21">
        <v>91</v>
      </c>
      <c r="F180" s="21" t="s">
        <v>184</v>
      </c>
      <c r="G180" s="21" t="s">
        <v>54</v>
      </c>
      <c r="H180" s="21"/>
      <c r="I180" s="21"/>
      <c r="J180" s="60">
        <v>2268</v>
      </c>
      <c r="K180" s="60" t="s">
        <v>15</v>
      </c>
    </row>
    <row r="181" spans="2:11" ht="16.5" customHeight="1" thickBot="1" x14ac:dyDescent="0.45">
      <c r="B181" s="21">
        <v>175</v>
      </c>
      <c r="C181" s="21">
        <v>1129</v>
      </c>
      <c r="D181" s="20" t="s">
        <v>371</v>
      </c>
      <c r="E181" s="21" t="s">
        <v>13</v>
      </c>
      <c r="F181" s="21" t="s">
        <v>13</v>
      </c>
      <c r="G181" s="21" t="s">
        <v>54</v>
      </c>
      <c r="H181" s="21"/>
      <c r="I181" s="21"/>
      <c r="J181" s="60">
        <v>2039</v>
      </c>
      <c r="K181" s="60" t="s">
        <v>19</v>
      </c>
    </row>
    <row r="182" spans="2:11" ht="16.5" customHeight="1" thickBot="1" x14ac:dyDescent="0.45">
      <c r="B182" s="21">
        <v>176</v>
      </c>
      <c r="C182" s="21">
        <v>1130</v>
      </c>
      <c r="D182" s="20" t="s">
        <v>373</v>
      </c>
      <c r="E182" s="21" t="s">
        <v>13</v>
      </c>
      <c r="F182" s="21" t="s">
        <v>13</v>
      </c>
      <c r="G182" s="21" t="s">
        <v>54</v>
      </c>
      <c r="H182" s="21"/>
      <c r="I182" s="21"/>
      <c r="J182" s="60">
        <v>1985</v>
      </c>
      <c r="K182" s="60" t="s">
        <v>19</v>
      </c>
    </row>
    <row r="183" spans="2:11" ht="16.5" customHeight="1" thickBot="1" x14ac:dyDescent="0.45">
      <c r="B183" s="21">
        <v>177</v>
      </c>
      <c r="C183" s="21">
        <v>4085</v>
      </c>
      <c r="D183" s="20" t="s">
        <v>6161</v>
      </c>
      <c r="E183" s="21" t="s">
        <v>6259</v>
      </c>
      <c r="F183" s="21" t="s">
        <v>13</v>
      </c>
      <c r="G183" s="21" t="s">
        <v>39</v>
      </c>
      <c r="H183" s="21"/>
      <c r="I183" s="21"/>
      <c r="J183" s="60">
        <v>2047</v>
      </c>
      <c r="K183" s="60" t="s">
        <v>15</v>
      </c>
    </row>
    <row r="184" spans="2:11" ht="16.5" customHeight="1" thickBot="1" x14ac:dyDescent="0.45">
      <c r="B184" s="21">
        <v>178</v>
      </c>
      <c r="C184" s="21">
        <v>3848</v>
      </c>
      <c r="D184" s="20" t="s">
        <v>375</v>
      </c>
      <c r="E184" s="21" t="s">
        <v>158</v>
      </c>
      <c r="F184" s="21" t="s">
        <v>13</v>
      </c>
      <c r="G184" s="21" t="s">
        <v>79</v>
      </c>
      <c r="H184" s="21"/>
      <c r="I184" s="21"/>
      <c r="J184" s="60">
        <v>2128</v>
      </c>
      <c r="K184" s="60" t="s">
        <v>19</v>
      </c>
    </row>
    <row r="185" spans="2:11" ht="16.5" customHeight="1" thickBot="1" x14ac:dyDescent="0.45">
      <c r="B185" s="21">
        <v>179</v>
      </c>
      <c r="C185" s="21">
        <v>3925</v>
      </c>
      <c r="D185" s="20" t="s">
        <v>377</v>
      </c>
      <c r="E185" s="21" t="s">
        <v>203</v>
      </c>
      <c r="F185" s="21" t="s">
        <v>13</v>
      </c>
      <c r="G185" s="21" t="s">
        <v>79</v>
      </c>
      <c r="H185" s="21"/>
      <c r="I185" s="21"/>
      <c r="J185" s="60">
        <v>2094</v>
      </c>
      <c r="K185" s="60" t="s">
        <v>15</v>
      </c>
    </row>
    <row r="186" spans="2:11" ht="16.5" customHeight="1" thickBot="1" x14ac:dyDescent="0.45">
      <c r="B186" s="21">
        <v>180</v>
      </c>
      <c r="C186" s="21">
        <v>3771</v>
      </c>
      <c r="D186" s="20" t="s">
        <v>379</v>
      </c>
      <c r="E186" s="21" t="s">
        <v>62</v>
      </c>
      <c r="F186" s="21" t="s">
        <v>13</v>
      </c>
      <c r="G186" s="21" t="s">
        <v>79</v>
      </c>
      <c r="H186" s="21"/>
      <c r="I186" s="21"/>
      <c r="J186" s="60">
        <v>2091</v>
      </c>
      <c r="K186" s="60" t="s">
        <v>19</v>
      </c>
    </row>
    <row r="187" spans="2:11" ht="16.5" customHeight="1" thickBot="1" x14ac:dyDescent="0.45">
      <c r="B187" s="21">
        <v>181</v>
      </c>
      <c r="C187" s="21">
        <v>1131</v>
      </c>
      <c r="D187" s="20" t="s">
        <v>381</v>
      </c>
      <c r="E187" s="21" t="s">
        <v>13</v>
      </c>
      <c r="F187" s="21" t="s">
        <v>13</v>
      </c>
      <c r="G187" s="21" t="s">
        <v>382</v>
      </c>
      <c r="H187" s="21"/>
      <c r="I187" s="21"/>
      <c r="J187" s="60">
        <v>2008</v>
      </c>
      <c r="K187" s="60" t="s">
        <v>19</v>
      </c>
    </row>
    <row r="188" spans="2:11" ht="16.5" customHeight="1" thickBot="1" x14ac:dyDescent="0.45">
      <c r="B188" s="21">
        <v>182</v>
      </c>
      <c r="C188" s="21">
        <v>1132</v>
      </c>
      <c r="D188" s="20" t="s">
        <v>384</v>
      </c>
      <c r="E188" s="21" t="s">
        <v>13</v>
      </c>
      <c r="F188" s="21" t="s">
        <v>13</v>
      </c>
      <c r="G188" s="21" t="s">
        <v>43</v>
      </c>
      <c r="H188" s="21"/>
      <c r="I188" s="21"/>
      <c r="J188" s="60">
        <v>2026</v>
      </c>
      <c r="K188" s="60" t="s">
        <v>19</v>
      </c>
    </row>
    <row r="189" spans="2:11" ht="16.5" customHeight="1" thickBot="1" x14ac:dyDescent="0.45">
      <c r="B189" s="21">
        <v>183</v>
      </c>
      <c r="C189" s="21">
        <v>1133</v>
      </c>
      <c r="D189" s="20" t="s">
        <v>386</v>
      </c>
      <c r="E189" s="21" t="s">
        <v>13</v>
      </c>
      <c r="F189" s="21" t="s">
        <v>13</v>
      </c>
      <c r="G189" s="21" t="s">
        <v>22</v>
      </c>
      <c r="H189" s="21"/>
      <c r="I189" s="21"/>
      <c r="J189" s="60">
        <v>2098</v>
      </c>
      <c r="K189" s="60" t="s">
        <v>19</v>
      </c>
    </row>
    <row r="190" spans="2:11" ht="15.75" customHeight="1" thickBot="1" x14ac:dyDescent="0.45">
      <c r="B190" s="21">
        <v>184</v>
      </c>
      <c r="C190" s="21">
        <v>1134</v>
      </c>
      <c r="D190" s="20" t="s">
        <v>388</v>
      </c>
      <c r="E190" s="21" t="s">
        <v>13</v>
      </c>
      <c r="F190" s="21" t="s">
        <v>13</v>
      </c>
      <c r="G190" s="21" t="s">
        <v>22</v>
      </c>
      <c r="H190" s="21"/>
      <c r="I190" s="21"/>
      <c r="J190" s="60">
        <v>2045</v>
      </c>
      <c r="K190" s="60" t="s">
        <v>19</v>
      </c>
    </row>
    <row r="191" spans="2:11" ht="15.75" customHeight="1" thickBot="1" x14ac:dyDescent="0.45">
      <c r="B191" s="21">
        <v>185</v>
      </c>
      <c r="C191" s="21">
        <v>1135</v>
      </c>
      <c r="D191" s="20" t="s">
        <v>390</v>
      </c>
      <c r="E191" s="21" t="s">
        <v>13</v>
      </c>
      <c r="F191" s="21" t="s">
        <v>13</v>
      </c>
      <c r="G191" s="21" t="s">
        <v>39</v>
      </c>
      <c r="H191" s="21"/>
      <c r="I191" s="21"/>
      <c r="J191" s="60">
        <v>2051</v>
      </c>
      <c r="K191" s="60" t="s">
        <v>19</v>
      </c>
    </row>
    <row r="192" spans="2:11" ht="15.75" customHeight="1" thickBot="1" x14ac:dyDescent="0.45">
      <c r="B192" s="21">
        <v>186</v>
      </c>
      <c r="C192" s="21">
        <v>3668</v>
      </c>
      <c r="D192" s="20" t="s">
        <v>392</v>
      </c>
      <c r="E192" s="21" t="s">
        <v>13</v>
      </c>
      <c r="F192" s="21" t="s">
        <v>13</v>
      </c>
      <c r="G192" s="21" t="s">
        <v>85</v>
      </c>
      <c r="H192" s="21"/>
      <c r="I192" s="21"/>
      <c r="J192" s="60">
        <v>2086</v>
      </c>
      <c r="K192" s="60" t="s">
        <v>19</v>
      </c>
    </row>
    <row r="193" spans="2:11" ht="15.75" customHeight="1" thickBot="1" x14ac:dyDescent="0.45">
      <c r="B193" s="21">
        <v>187</v>
      </c>
      <c r="C193" s="21">
        <v>1136</v>
      </c>
      <c r="D193" s="20" t="s">
        <v>394</v>
      </c>
      <c r="E193" s="21" t="s">
        <v>13</v>
      </c>
      <c r="F193" s="21" t="s">
        <v>13</v>
      </c>
      <c r="G193" s="21" t="s">
        <v>242</v>
      </c>
      <c r="H193" s="21"/>
      <c r="I193" s="21"/>
      <c r="J193" s="60">
        <v>2049</v>
      </c>
      <c r="K193" s="60" t="s">
        <v>19</v>
      </c>
    </row>
    <row r="194" spans="2:11" ht="16.5" customHeight="1" thickBot="1" x14ac:dyDescent="0.45">
      <c r="B194" s="21">
        <v>188</v>
      </c>
      <c r="C194" s="21">
        <v>1137</v>
      </c>
      <c r="D194" s="20" t="s">
        <v>396</v>
      </c>
      <c r="E194" s="21" t="s">
        <v>13</v>
      </c>
      <c r="F194" s="21" t="s">
        <v>13</v>
      </c>
      <c r="G194" s="21" t="s">
        <v>277</v>
      </c>
      <c r="H194" s="21"/>
      <c r="I194" s="21"/>
      <c r="J194" s="60">
        <v>2064</v>
      </c>
      <c r="K194" s="60" t="s">
        <v>19</v>
      </c>
    </row>
    <row r="195" spans="2:11" ht="16.5" customHeight="1" thickBot="1" x14ac:dyDescent="0.45">
      <c r="B195" s="21">
        <v>189</v>
      </c>
      <c r="C195" s="21">
        <v>1138</v>
      </c>
      <c r="D195" s="20" t="s">
        <v>398</v>
      </c>
      <c r="E195" s="21" t="s">
        <v>13</v>
      </c>
      <c r="F195" s="21" t="s">
        <v>13</v>
      </c>
      <c r="G195" s="21" t="s">
        <v>103</v>
      </c>
      <c r="H195" s="21"/>
      <c r="I195" s="21"/>
      <c r="J195" s="60">
        <v>1997</v>
      </c>
      <c r="K195" s="60" t="s">
        <v>19</v>
      </c>
    </row>
    <row r="196" spans="2:11" ht="16.5" customHeight="1" thickBot="1" x14ac:dyDescent="0.45">
      <c r="B196" s="21">
        <v>190</v>
      </c>
      <c r="C196" s="21">
        <v>1139</v>
      </c>
      <c r="D196" s="20" t="s">
        <v>400</v>
      </c>
      <c r="E196" s="21">
        <v>96</v>
      </c>
      <c r="F196" s="21" t="s">
        <v>13</v>
      </c>
      <c r="G196" s="21" t="s">
        <v>79</v>
      </c>
      <c r="H196" s="21"/>
      <c r="I196" s="21"/>
      <c r="J196" s="60">
        <v>2010</v>
      </c>
      <c r="K196" s="60" t="s">
        <v>19</v>
      </c>
    </row>
    <row r="197" spans="2:11" ht="16.5" customHeight="1" thickBot="1" x14ac:dyDescent="0.45">
      <c r="B197" s="21">
        <v>191</v>
      </c>
      <c r="C197" s="21">
        <v>1140</v>
      </c>
      <c r="D197" s="20" t="s">
        <v>402</v>
      </c>
      <c r="E197" s="21">
        <v>94</v>
      </c>
      <c r="F197" s="21" t="s">
        <v>13</v>
      </c>
      <c r="G197" s="21" t="s">
        <v>29</v>
      </c>
      <c r="H197" s="21"/>
      <c r="I197" s="21"/>
      <c r="J197" s="60">
        <v>2085</v>
      </c>
      <c r="K197" s="60" t="s">
        <v>19</v>
      </c>
    </row>
    <row r="198" spans="2:11" ht="16.5" customHeight="1" thickBot="1" x14ac:dyDescent="0.45">
      <c r="B198" s="21">
        <v>192</v>
      </c>
      <c r="C198" s="21">
        <v>1141</v>
      </c>
      <c r="D198" s="20" t="s">
        <v>404</v>
      </c>
      <c r="E198" s="21" t="s">
        <v>13</v>
      </c>
      <c r="F198" s="21" t="s">
        <v>13</v>
      </c>
      <c r="G198" s="21" t="s">
        <v>22</v>
      </c>
      <c r="H198" s="21"/>
      <c r="I198" s="21"/>
      <c r="J198" s="60">
        <v>2049</v>
      </c>
      <c r="K198" s="60" t="s">
        <v>19</v>
      </c>
    </row>
    <row r="199" spans="2:11" ht="16.5" customHeight="1" thickBot="1" x14ac:dyDescent="0.45">
      <c r="B199" s="21">
        <v>193</v>
      </c>
      <c r="C199" s="21">
        <v>1142</v>
      </c>
      <c r="D199" s="20" t="s">
        <v>406</v>
      </c>
      <c r="E199" s="21" t="s">
        <v>13</v>
      </c>
      <c r="F199" s="21" t="s">
        <v>13</v>
      </c>
      <c r="G199" s="21" t="s">
        <v>22</v>
      </c>
      <c r="H199" s="21"/>
      <c r="I199" s="21"/>
      <c r="J199" s="60">
        <v>2080</v>
      </c>
      <c r="K199" s="60" t="s">
        <v>19</v>
      </c>
    </row>
    <row r="200" spans="2:11" ht="16.5" customHeight="1" thickBot="1" x14ac:dyDescent="0.45">
      <c r="B200" s="21">
        <v>194</v>
      </c>
      <c r="C200" s="21">
        <v>1143</v>
      </c>
      <c r="D200" s="20" t="s">
        <v>408</v>
      </c>
      <c r="E200" s="21" t="s">
        <v>13</v>
      </c>
      <c r="F200" s="21" t="s">
        <v>13</v>
      </c>
      <c r="G200" s="21" t="s">
        <v>22</v>
      </c>
      <c r="H200" s="21"/>
      <c r="I200" s="21"/>
      <c r="J200" s="60">
        <v>2056</v>
      </c>
      <c r="K200" s="60" t="s">
        <v>19</v>
      </c>
    </row>
    <row r="201" spans="2:11" ht="16.5" customHeight="1" thickBot="1" x14ac:dyDescent="0.45">
      <c r="B201" s="21">
        <v>195</v>
      </c>
      <c r="C201" s="21">
        <v>1144</v>
      </c>
      <c r="D201" s="20" t="s">
        <v>410</v>
      </c>
      <c r="E201" s="21">
        <v>87</v>
      </c>
      <c r="F201" s="21" t="s">
        <v>13</v>
      </c>
      <c r="G201" s="21" t="s">
        <v>32</v>
      </c>
      <c r="H201" s="21"/>
      <c r="I201" s="21"/>
      <c r="J201" s="60">
        <v>2013</v>
      </c>
      <c r="K201" s="60" t="s">
        <v>19</v>
      </c>
    </row>
    <row r="202" spans="2:11" ht="16.5" customHeight="1" thickBot="1" x14ac:dyDescent="0.45">
      <c r="B202" s="21">
        <v>196</v>
      </c>
      <c r="C202" s="21">
        <v>1145</v>
      </c>
      <c r="D202" s="20" t="s">
        <v>412</v>
      </c>
      <c r="E202" s="21" t="s">
        <v>13</v>
      </c>
      <c r="F202" s="21" t="s">
        <v>13</v>
      </c>
      <c r="G202" s="21" t="s">
        <v>103</v>
      </c>
      <c r="H202" s="21"/>
      <c r="I202" s="21"/>
      <c r="J202" s="60">
        <v>2085</v>
      </c>
      <c r="K202" s="60" t="s">
        <v>19</v>
      </c>
    </row>
    <row r="203" spans="2:11" ht="16.5" customHeight="1" thickBot="1" x14ac:dyDescent="0.45">
      <c r="B203" s="21">
        <v>197</v>
      </c>
      <c r="C203" s="21">
        <v>1146</v>
      </c>
      <c r="D203" s="20" t="s">
        <v>414</v>
      </c>
      <c r="E203" s="21" t="s">
        <v>13</v>
      </c>
      <c r="F203" s="21" t="s">
        <v>13</v>
      </c>
      <c r="G203" s="21" t="s">
        <v>103</v>
      </c>
      <c r="H203" s="21"/>
      <c r="I203" s="21"/>
      <c r="J203" s="60">
        <v>2083</v>
      </c>
      <c r="K203" s="60" t="s">
        <v>19</v>
      </c>
    </row>
    <row r="204" spans="2:11" ht="16.5" customHeight="1" thickBot="1" x14ac:dyDescent="0.45">
      <c r="B204" s="21">
        <v>198</v>
      </c>
      <c r="C204" s="21">
        <v>1147</v>
      </c>
      <c r="D204" s="20" t="s">
        <v>416</v>
      </c>
      <c r="E204" s="21">
        <v>88</v>
      </c>
      <c r="F204" s="21" t="s">
        <v>13</v>
      </c>
      <c r="G204" s="21" t="s">
        <v>32</v>
      </c>
      <c r="H204" s="21"/>
      <c r="I204" s="21"/>
      <c r="J204" s="60">
        <v>2025</v>
      </c>
      <c r="K204" s="60" t="s">
        <v>19</v>
      </c>
    </row>
    <row r="205" spans="2:11" ht="16.5" customHeight="1" thickBot="1" x14ac:dyDescent="0.45">
      <c r="B205" s="21">
        <v>199</v>
      </c>
      <c r="C205" s="21">
        <v>3669</v>
      </c>
      <c r="D205" s="20" t="s">
        <v>418</v>
      </c>
      <c r="E205" s="21" t="s">
        <v>13</v>
      </c>
      <c r="F205" s="21" t="s">
        <v>13</v>
      </c>
      <c r="G205" s="21" t="s">
        <v>39</v>
      </c>
      <c r="H205" s="21"/>
      <c r="I205" s="21"/>
      <c r="J205" s="60">
        <v>2090</v>
      </c>
      <c r="K205" s="60" t="s">
        <v>19</v>
      </c>
    </row>
    <row r="206" spans="2:11" ht="15.75" customHeight="1" thickBot="1" x14ac:dyDescent="0.45">
      <c r="B206" s="21">
        <v>200</v>
      </c>
      <c r="C206" s="21">
        <v>1148</v>
      </c>
      <c r="D206" s="20" t="s">
        <v>420</v>
      </c>
      <c r="E206" s="21">
        <v>62</v>
      </c>
      <c r="F206" s="21" t="s">
        <v>57</v>
      </c>
      <c r="G206" s="21" t="s">
        <v>29</v>
      </c>
      <c r="H206" s="21"/>
      <c r="I206" s="21"/>
      <c r="J206" s="60">
        <v>2223</v>
      </c>
      <c r="K206" s="60" t="s">
        <v>19</v>
      </c>
    </row>
    <row r="207" spans="2:11" ht="15.75" customHeight="1" thickBot="1" x14ac:dyDescent="0.45">
      <c r="B207" s="21">
        <v>201</v>
      </c>
      <c r="C207" s="21">
        <v>1149</v>
      </c>
      <c r="D207" s="20" t="s">
        <v>422</v>
      </c>
      <c r="E207" s="21" t="s">
        <v>13</v>
      </c>
      <c r="F207" s="21" t="s">
        <v>13</v>
      </c>
      <c r="G207" s="21" t="s">
        <v>39</v>
      </c>
      <c r="H207" s="21"/>
      <c r="I207" s="21"/>
      <c r="J207" s="60">
        <v>2040</v>
      </c>
      <c r="K207" s="60" t="s">
        <v>19</v>
      </c>
    </row>
    <row r="208" spans="2:11" ht="15.75" customHeight="1" thickBot="1" x14ac:dyDescent="0.45">
      <c r="B208" s="21">
        <v>202</v>
      </c>
      <c r="C208" s="21">
        <v>1150</v>
      </c>
      <c r="D208" s="20" t="s">
        <v>424</v>
      </c>
      <c r="E208" s="21" t="s">
        <v>13</v>
      </c>
      <c r="F208" s="21" t="s">
        <v>13</v>
      </c>
      <c r="G208" s="21" t="s">
        <v>43</v>
      </c>
      <c r="H208" s="21"/>
      <c r="I208" s="21"/>
      <c r="J208" s="60">
        <v>2048</v>
      </c>
      <c r="K208" s="60" t="s">
        <v>19</v>
      </c>
    </row>
    <row r="209" spans="2:11" ht="15.75" customHeight="1" thickBot="1" x14ac:dyDescent="0.45">
      <c r="B209" s="21">
        <v>203</v>
      </c>
      <c r="C209" s="21">
        <v>3834</v>
      </c>
      <c r="D209" s="20" t="s">
        <v>426</v>
      </c>
      <c r="E209" s="21">
        <v>13</v>
      </c>
      <c r="F209" s="21" t="s">
        <v>13</v>
      </c>
      <c r="G209" s="21" t="s">
        <v>43</v>
      </c>
      <c r="H209" s="21"/>
      <c r="I209" s="21"/>
      <c r="J209" s="60">
        <v>2087</v>
      </c>
      <c r="K209" s="60" t="s">
        <v>15</v>
      </c>
    </row>
    <row r="210" spans="2:11" ht="15.75" customHeight="1" thickBot="1" x14ac:dyDescent="0.45">
      <c r="B210" s="21">
        <v>204</v>
      </c>
      <c r="C210" s="21">
        <v>3832</v>
      </c>
      <c r="D210" s="20" t="s">
        <v>428</v>
      </c>
      <c r="E210" s="21">
        <v>12</v>
      </c>
      <c r="F210" s="21" t="s">
        <v>57</v>
      </c>
      <c r="G210" s="21" t="s">
        <v>43</v>
      </c>
      <c r="H210" s="21">
        <v>19</v>
      </c>
      <c r="I210" s="21">
        <v>14</v>
      </c>
      <c r="J210" s="60">
        <v>2217</v>
      </c>
      <c r="K210" s="60" t="s">
        <v>15</v>
      </c>
    </row>
    <row r="211" spans="2:11" ht="15.75" customHeight="1" thickBot="1" x14ac:dyDescent="0.45">
      <c r="B211" s="21">
        <v>205</v>
      </c>
      <c r="C211" s="21">
        <v>1151</v>
      </c>
      <c r="D211" s="20" t="s">
        <v>430</v>
      </c>
      <c r="E211" s="21">
        <v>89</v>
      </c>
      <c r="F211" s="21" t="s">
        <v>13</v>
      </c>
      <c r="G211" s="21" t="s">
        <v>32</v>
      </c>
      <c r="H211" s="21"/>
      <c r="I211" s="21"/>
      <c r="J211" s="60">
        <v>2045</v>
      </c>
      <c r="K211" s="60" t="s">
        <v>19</v>
      </c>
    </row>
    <row r="212" spans="2:11" ht="15.75" customHeight="1" thickBot="1" x14ac:dyDescent="0.45">
      <c r="B212" s="21">
        <v>206</v>
      </c>
      <c r="C212" s="21">
        <v>1152</v>
      </c>
      <c r="D212" s="20" t="s">
        <v>432</v>
      </c>
      <c r="E212" s="21">
        <v>91</v>
      </c>
      <c r="F212" s="21" t="s">
        <v>13</v>
      </c>
      <c r="G212" s="21" t="s">
        <v>32</v>
      </c>
      <c r="H212" s="21"/>
      <c r="I212" s="21"/>
      <c r="J212" s="60">
        <v>2036</v>
      </c>
      <c r="K212" s="60" t="s">
        <v>19</v>
      </c>
    </row>
    <row r="213" spans="2:11" ht="15.75" customHeight="1" thickBot="1" x14ac:dyDescent="0.45">
      <c r="B213" s="21">
        <v>207</v>
      </c>
      <c r="C213" s="21">
        <v>1153</v>
      </c>
      <c r="D213" s="20" t="s">
        <v>434</v>
      </c>
      <c r="E213" s="21" t="s">
        <v>13</v>
      </c>
      <c r="F213" s="21" t="s">
        <v>13</v>
      </c>
      <c r="G213" s="21" t="s">
        <v>435</v>
      </c>
      <c r="H213" s="21"/>
      <c r="I213" s="21"/>
      <c r="J213" s="60">
        <v>2097</v>
      </c>
      <c r="K213" s="60" t="s">
        <v>19</v>
      </c>
    </row>
    <row r="214" spans="2:11" ht="15.75" customHeight="1" thickBot="1" x14ac:dyDescent="0.45">
      <c r="B214" s="21">
        <v>208</v>
      </c>
      <c r="C214" s="21">
        <v>1154</v>
      </c>
      <c r="D214" s="20" t="s">
        <v>437</v>
      </c>
      <c r="E214" s="21">
        <v>98</v>
      </c>
      <c r="F214" s="21" t="s">
        <v>13</v>
      </c>
      <c r="G214" s="21" t="s">
        <v>54</v>
      </c>
      <c r="H214" s="21"/>
      <c r="I214" s="21"/>
      <c r="J214" s="60">
        <v>2009</v>
      </c>
      <c r="K214" s="60" t="s">
        <v>19</v>
      </c>
    </row>
    <row r="215" spans="2:11" ht="15.75" customHeight="1" thickBot="1" x14ac:dyDescent="0.45">
      <c r="B215" s="21">
        <v>209</v>
      </c>
      <c r="C215" s="21">
        <v>4039</v>
      </c>
      <c r="D215" s="20" t="s">
        <v>439</v>
      </c>
      <c r="E215" s="21">
        <v>72</v>
      </c>
      <c r="F215" s="21" t="s">
        <v>13</v>
      </c>
      <c r="G215" s="21" t="s">
        <v>29</v>
      </c>
      <c r="H215" s="21">
        <v>11</v>
      </c>
      <c r="I215" s="21">
        <v>0</v>
      </c>
      <c r="J215" s="60">
        <v>2066</v>
      </c>
      <c r="K215" s="60" t="s">
        <v>15</v>
      </c>
    </row>
    <row r="216" spans="2:11" ht="15.75" customHeight="1" thickBot="1" x14ac:dyDescent="0.45">
      <c r="B216" s="21">
        <v>210</v>
      </c>
      <c r="C216" s="21">
        <v>3841</v>
      </c>
      <c r="D216" s="20" t="s">
        <v>441</v>
      </c>
      <c r="E216" s="21" t="s">
        <v>442</v>
      </c>
      <c r="F216" s="21" t="s">
        <v>13</v>
      </c>
      <c r="G216" s="21" t="s">
        <v>435</v>
      </c>
      <c r="H216" s="21"/>
      <c r="I216" s="21"/>
      <c r="J216" s="60">
        <v>2030</v>
      </c>
      <c r="K216" s="60" t="s">
        <v>19</v>
      </c>
    </row>
    <row r="217" spans="2:11" ht="15.75" customHeight="1" thickBot="1" x14ac:dyDescent="0.45">
      <c r="B217" s="21">
        <v>211</v>
      </c>
      <c r="C217" s="21">
        <v>1155</v>
      </c>
      <c r="D217" s="20" t="s">
        <v>444</v>
      </c>
      <c r="E217" s="21" t="s">
        <v>13</v>
      </c>
      <c r="F217" s="21" t="s">
        <v>13</v>
      </c>
      <c r="G217" s="21" t="s">
        <v>103</v>
      </c>
      <c r="H217" s="21"/>
      <c r="I217" s="21"/>
      <c r="J217" s="60">
        <v>1997</v>
      </c>
      <c r="K217" s="60" t="s">
        <v>19</v>
      </c>
    </row>
    <row r="218" spans="2:11" ht="15.75" customHeight="1" thickBot="1" x14ac:dyDescent="0.45">
      <c r="B218" s="21">
        <v>212</v>
      </c>
      <c r="C218" s="21">
        <v>1156</v>
      </c>
      <c r="D218" s="20" t="s">
        <v>446</v>
      </c>
      <c r="E218" s="21">
        <v>41</v>
      </c>
      <c r="F218" s="21" t="s">
        <v>13</v>
      </c>
      <c r="G218" s="21" t="s">
        <v>29</v>
      </c>
      <c r="H218" s="21"/>
      <c r="I218" s="21"/>
      <c r="J218" s="60">
        <v>2039</v>
      </c>
      <c r="K218" s="60" t="s">
        <v>19</v>
      </c>
    </row>
    <row r="219" spans="2:11" ht="15.75" customHeight="1" thickBot="1" x14ac:dyDescent="0.45">
      <c r="B219" s="21">
        <v>213</v>
      </c>
      <c r="C219" s="21">
        <v>1157</v>
      </c>
      <c r="D219" s="20" t="s">
        <v>448</v>
      </c>
      <c r="E219" s="21">
        <v>69</v>
      </c>
      <c r="F219" s="21" t="s">
        <v>57</v>
      </c>
      <c r="G219" s="21" t="s">
        <v>22</v>
      </c>
      <c r="H219" s="21"/>
      <c r="I219" s="21"/>
      <c r="J219" s="60">
        <v>2228</v>
      </c>
      <c r="K219" s="60" t="s">
        <v>15</v>
      </c>
    </row>
    <row r="220" spans="2:11" ht="15.75" customHeight="1" thickBot="1" x14ac:dyDescent="0.45">
      <c r="B220" s="21">
        <v>214</v>
      </c>
      <c r="C220" s="21">
        <v>1158</v>
      </c>
      <c r="D220" s="20" t="s">
        <v>450</v>
      </c>
      <c r="E220" s="21" t="s">
        <v>13</v>
      </c>
      <c r="F220" s="21" t="s">
        <v>13</v>
      </c>
      <c r="G220" s="21" t="s">
        <v>85</v>
      </c>
      <c r="H220" s="21"/>
      <c r="I220" s="21"/>
      <c r="J220" s="60">
        <v>2047</v>
      </c>
      <c r="K220" s="60" t="s">
        <v>19</v>
      </c>
    </row>
    <row r="221" spans="2:11" ht="15.75" customHeight="1" thickBot="1" x14ac:dyDescent="0.45">
      <c r="B221" s="21">
        <v>215</v>
      </c>
      <c r="C221" s="21">
        <v>1159</v>
      </c>
      <c r="D221" s="20" t="s">
        <v>452</v>
      </c>
      <c r="E221" s="21">
        <v>35</v>
      </c>
      <c r="F221" s="21" t="s">
        <v>13</v>
      </c>
      <c r="G221" s="21" t="s">
        <v>85</v>
      </c>
      <c r="H221" s="21"/>
      <c r="I221" s="21"/>
      <c r="J221" s="60">
        <v>2056</v>
      </c>
      <c r="K221" s="60" t="s">
        <v>19</v>
      </c>
    </row>
    <row r="222" spans="2:11" ht="15.75" customHeight="1" thickBot="1" x14ac:dyDescent="0.45">
      <c r="B222" s="21">
        <v>216</v>
      </c>
      <c r="C222" s="21">
        <v>1160</v>
      </c>
      <c r="D222" s="20" t="s">
        <v>454</v>
      </c>
      <c r="E222" s="21" t="s">
        <v>49</v>
      </c>
      <c r="F222" s="21" t="s">
        <v>13</v>
      </c>
      <c r="G222" s="21" t="s">
        <v>29</v>
      </c>
      <c r="H222" s="21"/>
      <c r="I222" s="21"/>
      <c r="J222" s="60">
        <v>2069</v>
      </c>
      <c r="K222" s="60" t="s">
        <v>19</v>
      </c>
    </row>
    <row r="223" spans="2:11" ht="15.6" customHeight="1" thickBot="1" x14ac:dyDescent="0.45">
      <c r="B223" s="21">
        <v>217</v>
      </c>
      <c r="C223" s="21">
        <v>1161</v>
      </c>
      <c r="D223" s="20" t="s">
        <v>456</v>
      </c>
      <c r="E223" s="21" t="s">
        <v>13</v>
      </c>
      <c r="F223" s="21" t="s">
        <v>13</v>
      </c>
      <c r="G223" s="21" t="s">
        <v>29</v>
      </c>
      <c r="H223" s="21"/>
      <c r="I223" s="21"/>
      <c r="J223" s="60">
        <v>2055</v>
      </c>
      <c r="K223" s="60" t="s">
        <v>19</v>
      </c>
    </row>
    <row r="224" spans="2:11" ht="15.75" customHeight="1" thickBot="1" x14ac:dyDescent="0.45">
      <c r="B224" s="21">
        <v>218</v>
      </c>
      <c r="C224" s="21">
        <v>1162</v>
      </c>
      <c r="D224" s="20" t="s">
        <v>458</v>
      </c>
      <c r="E224" s="21">
        <v>92</v>
      </c>
      <c r="F224" s="21" t="s">
        <v>13</v>
      </c>
      <c r="G224" s="21" t="s">
        <v>29</v>
      </c>
      <c r="H224" s="21"/>
      <c r="I224" s="21"/>
      <c r="J224" s="60">
        <v>2060</v>
      </c>
      <c r="K224" s="60" t="s">
        <v>19</v>
      </c>
    </row>
    <row r="225" spans="2:11" ht="15.75" customHeight="1" thickBot="1" x14ac:dyDescent="0.45">
      <c r="B225" s="21">
        <v>219</v>
      </c>
      <c r="C225" s="21">
        <v>1163</v>
      </c>
      <c r="D225" s="20" t="s">
        <v>460</v>
      </c>
      <c r="E225" s="21" t="s">
        <v>13</v>
      </c>
      <c r="F225" s="21" t="s">
        <v>13</v>
      </c>
      <c r="G225" s="21" t="s">
        <v>22</v>
      </c>
      <c r="H225" s="21"/>
      <c r="I225" s="21"/>
      <c r="J225" s="60">
        <v>2139</v>
      </c>
      <c r="K225" s="60" t="s">
        <v>15</v>
      </c>
    </row>
    <row r="226" spans="2:11" ht="15.75" customHeight="1" thickBot="1" x14ac:dyDescent="0.45">
      <c r="B226" s="21">
        <v>220</v>
      </c>
      <c r="C226" s="21">
        <v>1164</v>
      </c>
      <c r="D226" s="20" t="s">
        <v>462</v>
      </c>
      <c r="E226" s="21">
        <v>98</v>
      </c>
      <c r="F226" s="21" t="s">
        <v>57</v>
      </c>
      <c r="G226" s="21" t="s">
        <v>79</v>
      </c>
      <c r="H226" s="21"/>
      <c r="I226" s="21"/>
      <c r="J226" s="60">
        <v>2162</v>
      </c>
      <c r="K226" s="60" t="s">
        <v>19</v>
      </c>
    </row>
    <row r="227" spans="2:11" ht="15.75" customHeight="1" thickBot="1" x14ac:dyDescent="0.45">
      <c r="B227" s="21">
        <v>221</v>
      </c>
      <c r="C227" s="21">
        <v>1165</v>
      </c>
      <c r="D227" s="20" t="s">
        <v>464</v>
      </c>
      <c r="E227" s="21">
        <v>90</v>
      </c>
      <c r="F227" s="21" t="s">
        <v>13</v>
      </c>
      <c r="G227" s="21" t="s">
        <v>29</v>
      </c>
      <c r="H227" s="21"/>
      <c r="I227" s="21"/>
      <c r="J227" s="60">
        <v>2057</v>
      </c>
      <c r="K227" s="60" t="s">
        <v>19</v>
      </c>
    </row>
    <row r="228" spans="2:11" ht="15.75" customHeight="1" thickBot="1" x14ac:dyDescent="0.45">
      <c r="B228" s="21">
        <v>222</v>
      </c>
      <c r="C228" s="21">
        <v>1166</v>
      </c>
      <c r="D228" s="20" t="s">
        <v>466</v>
      </c>
      <c r="E228" s="21">
        <v>93</v>
      </c>
      <c r="F228" s="21" t="s">
        <v>13</v>
      </c>
      <c r="G228" s="21" t="s">
        <v>32</v>
      </c>
      <c r="H228" s="21"/>
      <c r="I228" s="21"/>
      <c r="J228" s="60">
        <v>2046</v>
      </c>
      <c r="K228" s="60" t="s">
        <v>19</v>
      </c>
    </row>
    <row r="229" spans="2:11" ht="15.75" customHeight="1" thickBot="1" x14ac:dyDescent="0.45">
      <c r="B229" s="21">
        <v>223</v>
      </c>
      <c r="C229" s="21">
        <v>1167</v>
      </c>
      <c r="D229" s="20" t="s">
        <v>468</v>
      </c>
      <c r="E229" s="21">
        <v>43</v>
      </c>
      <c r="F229" s="21" t="s">
        <v>57</v>
      </c>
      <c r="G229" s="21" t="s">
        <v>469</v>
      </c>
      <c r="H229" s="21"/>
      <c r="I229" s="21"/>
      <c r="J229" s="60">
        <v>2123</v>
      </c>
      <c r="K229" s="60" t="s">
        <v>19</v>
      </c>
    </row>
    <row r="230" spans="2:11" ht="15.75" customHeight="1" thickBot="1" x14ac:dyDescent="0.45">
      <c r="B230" s="21">
        <v>224</v>
      </c>
      <c r="C230" s="21">
        <v>1168</v>
      </c>
      <c r="D230" s="20" t="s">
        <v>471</v>
      </c>
      <c r="E230" s="21">
        <v>44</v>
      </c>
      <c r="F230" s="21" t="s">
        <v>13</v>
      </c>
      <c r="G230" s="21" t="s">
        <v>29</v>
      </c>
      <c r="H230" s="21"/>
      <c r="I230" s="21"/>
      <c r="J230" s="60">
        <v>2055</v>
      </c>
      <c r="K230" s="60" t="s">
        <v>15</v>
      </c>
    </row>
    <row r="231" spans="2:11" ht="15.75" customHeight="1" thickBot="1" x14ac:dyDescent="0.45">
      <c r="B231" s="21">
        <v>225</v>
      </c>
      <c r="C231" s="21">
        <v>3670</v>
      </c>
      <c r="D231" s="20" t="s">
        <v>473</v>
      </c>
      <c r="E231" s="21" t="s">
        <v>13</v>
      </c>
      <c r="F231" s="21" t="s">
        <v>13</v>
      </c>
      <c r="G231" s="21" t="s">
        <v>39</v>
      </c>
      <c r="H231" s="21"/>
      <c r="I231" s="21"/>
      <c r="J231" s="60">
        <v>2072</v>
      </c>
      <c r="K231" s="60" t="s">
        <v>19</v>
      </c>
    </row>
    <row r="232" spans="2:11" ht="15.75" customHeight="1" thickBot="1" x14ac:dyDescent="0.45">
      <c r="B232" s="21">
        <v>226</v>
      </c>
      <c r="C232" s="21">
        <v>1169</v>
      </c>
      <c r="D232" s="20" t="s">
        <v>475</v>
      </c>
      <c r="E232" s="21">
        <v>85</v>
      </c>
      <c r="F232" s="21" t="s">
        <v>13</v>
      </c>
      <c r="G232" s="21" t="s">
        <v>32</v>
      </c>
      <c r="H232" s="21"/>
      <c r="I232" s="21"/>
      <c r="J232" s="60">
        <v>2059</v>
      </c>
      <c r="K232" s="60" t="s">
        <v>19</v>
      </c>
    </row>
    <row r="233" spans="2:11" ht="15.75" customHeight="1" thickBot="1" x14ac:dyDescent="0.45">
      <c r="B233" s="21">
        <v>227</v>
      </c>
      <c r="C233" s="21">
        <v>1170</v>
      </c>
      <c r="D233" s="20" t="s">
        <v>477</v>
      </c>
      <c r="E233" s="21">
        <v>91</v>
      </c>
      <c r="F233" s="21" t="s">
        <v>13</v>
      </c>
      <c r="G233" s="21" t="s">
        <v>193</v>
      </c>
      <c r="H233" s="21"/>
      <c r="I233" s="21"/>
      <c r="J233" s="60">
        <v>2103</v>
      </c>
      <c r="K233" s="60" t="s">
        <v>19</v>
      </c>
    </row>
    <row r="234" spans="2:11" ht="15.75" customHeight="1" thickBot="1" x14ac:dyDescent="0.45">
      <c r="B234" s="21">
        <v>228</v>
      </c>
      <c r="C234" s="21">
        <v>1171</v>
      </c>
      <c r="D234" s="20" t="s">
        <v>479</v>
      </c>
      <c r="E234" s="21" t="s">
        <v>13</v>
      </c>
      <c r="F234" s="21" t="s">
        <v>13</v>
      </c>
      <c r="G234" s="21" t="s">
        <v>85</v>
      </c>
      <c r="H234" s="21"/>
      <c r="I234" s="21"/>
      <c r="J234" s="60">
        <v>2040</v>
      </c>
      <c r="K234" s="60" t="s">
        <v>19</v>
      </c>
    </row>
    <row r="235" spans="2:11" ht="15.75" customHeight="1" thickBot="1" x14ac:dyDescent="0.45">
      <c r="B235" s="21">
        <v>229</v>
      </c>
      <c r="C235" s="21">
        <v>1172</v>
      </c>
      <c r="D235" s="20" t="s">
        <v>481</v>
      </c>
      <c r="E235" s="21">
        <v>48</v>
      </c>
      <c r="F235" s="21" t="s">
        <v>13</v>
      </c>
      <c r="G235" s="21" t="s">
        <v>29</v>
      </c>
      <c r="H235" s="21"/>
      <c r="I235" s="21"/>
      <c r="J235" s="60">
        <v>1993</v>
      </c>
      <c r="K235" s="60" t="s">
        <v>19</v>
      </c>
    </row>
    <row r="236" spans="2:11" ht="15.75" customHeight="1" thickBot="1" x14ac:dyDescent="0.45">
      <c r="B236" s="21">
        <v>230</v>
      </c>
      <c r="C236" s="21">
        <v>3671</v>
      </c>
      <c r="D236" s="20" t="s">
        <v>483</v>
      </c>
      <c r="E236" s="21" t="s">
        <v>13</v>
      </c>
      <c r="F236" s="21" t="s">
        <v>13</v>
      </c>
      <c r="G236" s="21" t="s">
        <v>39</v>
      </c>
      <c r="H236" s="21"/>
      <c r="I236" s="21"/>
      <c r="J236" s="60">
        <v>2070</v>
      </c>
      <c r="K236" s="60" t="s">
        <v>19</v>
      </c>
    </row>
    <row r="237" spans="2:11" ht="15.75" customHeight="1" thickBot="1" x14ac:dyDescent="0.45">
      <c r="B237" s="21">
        <v>231</v>
      </c>
      <c r="C237" s="21">
        <v>1173</v>
      </c>
      <c r="D237" s="20" t="s">
        <v>485</v>
      </c>
      <c r="E237" s="21">
        <v>90</v>
      </c>
      <c r="F237" s="21" t="s">
        <v>13</v>
      </c>
      <c r="G237" s="21" t="s">
        <v>29</v>
      </c>
      <c r="H237" s="21"/>
      <c r="I237" s="21"/>
      <c r="J237" s="60">
        <v>2038</v>
      </c>
      <c r="K237" s="60" t="s">
        <v>19</v>
      </c>
    </row>
    <row r="238" spans="2:11" ht="15.75" customHeight="1" thickBot="1" x14ac:dyDescent="0.45">
      <c r="B238" s="21">
        <v>232</v>
      </c>
      <c r="C238" s="21">
        <v>1174</v>
      </c>
      <c r="D238" s="20" t="s">
        <v>487</v>
      </c>
      <c r="E238" s="21" t="s">
        <v>13</v>
      </c>
      <c r="F238" s="21" t="s">
        <v>13</v>
      </c>
      <c r="G238" s="21" t="s">
        <v>22</v>
      </c>
      <c r="H238" s="21">
        <v>7</v>
      </c>
      <c r="I238" s="21">
        <v>-10</v>
      </c>
      <c r="J238" s="60">
        <v>2101</v>
      </c>
      <c r="K238" s="60" t="s">
        <v>15</v>
      </c>
    </row>
    <row r="239" spans="2:11" ht="15.75" customHeight="1" thickBot="1" x14ac:dyDescent="0.45">
      <c r="B239" s="21">
        <v>233</v>
      </c>
      <c r="C239" s="21">
        <v>4182</v>
      </c>
      <c r="D239" s="20" t="s">
        <v>6447</v>
      </c>
      <c r="E239" s="57" t="s">
        <v>28</v>
      </c>
      <c r="F239" s="21" t="s">
        <v>13</v>
      </c>
      <c r="G239" s="21" t="s">
        <v>780</v>
      </c>
      <c r="H239" s="21">
        <v>13</v>
      </c>
      <c r="I239" s="21">
        <v>-77</v>
      </c>
      <c r="J239" s="60">
        <v>2023</v>
      </c>
      <c r="K239" s="60" t="s">
        <v>15</v>
      </c>
    </row>
    <row r="240" spans="2:11" ht="15.75" customHeight="1" thickBot="1" x14ac:dyDescent="0.45">
      <c r="B240" s="21">
        <v>234</v>
      </c>
      <c r="C240" s="21">
        <v>3812</v>
      </c>
      <c r="D240" s="20" t="s">
        <v>489</v>
      </c>
      <c r="E240" s="21" t="s">
        <v>13</v>
      </c>
      <c r="F240" s="21" t="s">
        <v>13</v>
      </c>
      <c r="G240" s="21" t="s">
        <v>14</v>
      </c>
      <c r="H240" s="21"/>
      <c r="I240" s="21"/>
      <c r="J240" s="60">
        <v>2112</v>
      </c>
      <c r="K240" s="60" t="s">
        <v>19</v>
      </c>
    </row>
    <row r="241" spans="2:11" ht="15.75" customHeight="1" thickBot="1" x14ac:dyDescent="0.45">
      <c r="B241" s="21">
        <v>235</v>
      </c>
      <c r="C241" s="21">
        <v>4101</v>
      </c>
      <c r="D241" s="20" t="s">
        <v>6179</v>
      </c>
      <c r="E241" s="21" t="s">
        <v>6257</v>
      </c>
      <c r="F241" s="21" t="s">
        <v>13</v>
      </c>
      <c r="G241" s="21" t="s">
        <v>494</v>
      </c>
      <c r="H241" s="21"/>
      <c r="I241" s="21"/>
      <c r="J241" s="60">
        <v>2052</v>
      </c>
      <c r="K241" s="60" t="s">
        <v>15</v>
      </c>
    </row>
    <row r="242" spans="2:11" ht="15.75" customHeight="1" thickBot="1" x14ac:dyDescent="0.45">
      <c r="B242" s="21">
        <v>236</v>
      </c>
      <c r="C242" s="21">
        <v>1175</v>
      </c>
      <c r="D242" s="20" t="s">
        <v>491</v>
      </c>
      <c r="E242" s="21" t="s">
        <v>13</v>
      </c>
      <c r="F242" s="21" t="s">
        <v>13</v>
      </c>
      <c r="G242" s="21" t="s">
        <v>14</v>
      </c>
      <c r="H242" s="21"/>
      <c r="I242" s="21"/>
      <c r="J242" s="60">
        <v>2022</v>
      </c>
      <c r="K242" s="60" t="s">
        <v>19</v>
      </c>
    </row>
    <row r="243" spans="2:11" ht="15.75" customHeight="1" thickBot="1" x14ac:dyDescent="0.45">
      <c r="B243" s="21">
        <v>237</v>
      </c>
      <c r="C243" s="21">
        <v>4096</v>
      </c>
      <c r="D243" s="20" t="s">
        <v>6174</v>
      </c>
      <c r="E243" s="21" t="s">
        <v>4592</v>
      </c>
      <c r="F243" s="21" t="s">
        <v>13</v>
      </c>
      <c r="G243" s="21" t="s">
        <v>494</v>
      </c>
      <c r="H243" s="21"/>
      <c r="I243" s="21"/>
      <c r="J243" s="60">
        <v>2048</v>
      </c>
      <c r="K243" s="60" t="s">
        <v>15</v>
      </c>
    </row>
    <row r="244" spans="2:11" ht="15.75" customHeight="1" thickBot="1" x14ac:dyDescent="0.45">
      <c r="B244" s="21">
        <v>238</v>
      </c>
      <c r="C244" s="21">
        <v>1176</v>
      </c>
      <c r="D244" s="20" t="s">
        <v>493</v>
      </c>
      <c r="E244" s="21">
        <v>90</v>
      </c>
      <c r="F244" s="21" t="s">
        <v>13</v>
      </c>
      <c r="G244" s="21" t="s">
        <v>494</v>
      </c>
      <c r="H244" s="21">
        <v>9</v>
      </c>
      <c r="I244" s="21">
        <v>2</v>
      </c>
      <c r="J244" s="60">
        <v>2111</v>
      </c>
      <c r="K244" s="60" t="s">
        <v>15</v>
      </c>
    </row>
    <row r="245" spans="2:11" ht="15.75" customHeight="1" thickBot="1" x14ac:dyDescent="0.45">
      <c r="B245" s="21">
        <v>239</v>
      </c>
      <c r="C245" s="21">
        <v>1177</v>
      </c>
      <c r="D245" s="20" t="s">
        <v>496</v>
      </c>
      <c r="E245" s="21">
        <v>29</v>
      </c>
      <c r="F245" s="21" t="s">
        <v>13</v>
      </c>
      <c r="G245" s="21" t="s">
        <v>85</v>
      </c>
      <c r="H245" s="21"/>
      <c r="I245" s="21"/>
      <c r="J245" s="60">
        <v>2026</v>
      </c>
      <c r="K245" s="60" t="s">
        <v>19</v>
      </c>
    </row>
    <row r="246" spans="2:11" ht="15.75" customHeight="1" thickBot="1" x14ac:dyDescent="0.45">
      <c r="B246" s="21">
        <v>240</v>
      </c>
      <c r="C246" s="21">
        <v>1178</v>
      </c>
      <c r="D246" s="20" t="s">
        <v>498</v>
      </c>
      <c r="E246" s="21" t="s">
        <v>82</v>
      </c>
      <c r="F246" s="21" t="s">
        <v>57</v>
      </c>
      <c r="G246" s="21" t="s">
        <v>85</v>
      </c>
      <c r="H246" s="21"/>
      <c r="I246" s="21"/>
      <c r="J246" s="60">
        <v>2216</v>
      </c>
      <c r="K246" s="60" t="s">
        <v>15</v>
      </c>
    </row>
    <row r="247" spans="2:11" ht="15.75" customHeight="1" thickBot="1" x14ac:dyDescent="0.45">
      <c r="B247" s="21">
        <v>241</v>
      </c>
      <c r="C247" s="21">
        <v>4045</v>
      </c>
      <c r="D247" s="20" t="s">
        <v>500</v>
      </c>
      <c r="E247" s="21" t="s">
        <v>13</v>
      </c>
      <c r="F247" s="21" t="s">
        <v>13</v>
      </c>
      <c r="G247" s="21" t="s">
        <v>469</v>
      </c>
      <c r="H247" s="21">
        <v>8</v>
      </c>
      <c r="I247" s="21">
        <v>-3</v>
      </c>
      <c r="J247" s="60">
        <v>2097</v>
      </c>
      <c r="K247" s="60" t="s">
        <v>15</v>
      </c>
    </row>
    <row r="248" spans="2:11" ht="15.75" customHeight="1" thickBot="1" x14ac:dyDescent="0.45">
      <c r="B248" s="21">
        <v>242</v>
      </c>
      <c r="C248" s="21">
        <v>1179</v>
      </c>
      <c r="D248" s="20" t="s">
        <v>502</v>
      </c>
      <c r="E248" s="21" t="s">
        <v>13</v>
      </c>
      <c r="F248" s="21" t="s">
        <v>13</v>
      </c>
      <c r="G248" s="21" t="s">
        <v>239</v>
      </c>
      <c r="H248" s="21"/>
      <c r="I248" s="21"/>
      <c r="J248" s="60">
        <v>2040</v>
      </c>
      <c r="K248" s="60" t="s">
        <v>19</v>
      </c>
    </row>
    <row r="249" spans="2:11" ht="15.75" customHeight="1" thickBot="1" x14ac:dyDescent="0.45">
      <c r="B249" s="21">
        <v>243</v>
      </c>
      <c r="C249" s="21">
        <v>1180</v>
      </c>
      <c r="D249" s="20" t="s">
        <v>504</v>
      </c>
      <c r="E249" s="21" t="s">
        <v>13</v>
      </c>
      <c r="F249" s="21" t="s">
        <v>13</v>
      </c>
      <c r="G249" s="21" t="s">
        <v>505</v>
      </c>
      <c r="H249" s="21"/>
      <c r="I249" s="21"/>
      <c r="J249" s="60">
        <v>2022</v>
      </c>
      <c r="K249" s="60" t="s">
        <v>19</v>
      </c>
    </row>
    <row r="250" spans="2:11" ht="15.75" customHeight="1" thickBot="1" x14ac:dyDescent="0.45">
      <c r="B250" s="21">
        <v>244</v>
      </c>
      <c r="C250" s="21">
        <v>1181</v>
      </c>
      <c r="D250" s="20" t="s">
        <v>507</v>
      </c>
      <c r="E250" s="21">
        <v>92</v>
      </c>
      <c r="F250" s="21" t="s">
        <v>13</v>
      </c>
      <c r="G250" s="21" t="s">
        <v>79</v>
      </c>
      <c r="H250" s="21"/>
      <c r="I250" s="21"/>
      <c r="J250" s="60">
        <v>2054</v>
      </c>
      <c r="K250" s="60" t="s">
        <v>19</v>
      </c>
    </row>
    <row r="251" spans="2:11" ht="15.75" customHeight="1" thickBot="1" x14ac:dyDescent="0.45">
      <c r="B251" s="21">
        <v>245</v>
      </c>
      <c r="C251" s="21">
        <v>3890</v>
      </c>
      <c r="D251" s="20" t="s">
        <v>509</v>
      </c>
      <c r="E251" s="21" t="s">
        <v>510</v>
      </c>
      <c r="F251" s="21" t="s">
        <v>57</v>
      </c>
      <c r="G251" s="21" t="s">
        <v>29</v>
      </c>
      <c r="H251" s="21"/>
      <c r="I251" s="21"/>
      <c r="J251" s="60">
        <v>2150</v>
      </c>
      <c r="K251" s="60" t="s">
        <v>19</v>
      </c>
    </row>
    <row r="252" spans="2:11" ht="15.75" customHeight="1" thickBot="1" x14ac:dyDescent="0.45">
      <c r="B252" s="21">
        <v>246</v>
      </c>
      <c r="C252" s="21">
        <v>1182</v>
      </c>
      <c r="D252" s="20" t="s">
        <v>512</v>
      </c>
      <c r="E252" s="21">
        <v>48</v>
      </c>
      <c r="F252" s="21" t="s">
        <v>13</v>
      </c>
      <c r="G252" s="21" t="s">
        <v>292</v>
      </c>
      <c r="H252" s="21"/>
      <c r="I252" s="21"/>
      <c r="J252" s="60">
        <v>2043</v>
      </c>
      <c r="K252" s="60" t="s">
        <v>19</v>
      </c>
    </row>
    <row r="253" spans="2:11" ht="15.75" customHeight="1" thickBot="1" x14ac:dyDescent="0.45">
      <c r="B253" s="21">
        <v>247</v>
      </c>
      <c r="C253" s="21">
        <v>1183</v>
      </c>
      <c r="D253" s="20" t="s">
        <v>514</v>
      </c>
      <c r="E253" s="21">
        <v>55</v>
      </c>
      <c r="F253" s="21" t="s">
        <v>13</v>
      </c>
      <c r="G253" s="21" t="s">
        <v>29</v>
      </c>
      <c r="H253" s="21"/>
      <c r="I253" s="21"/>
      <c r="J253" s="60">
        <v>2161</v>
      </c>
      <c r="K253" s="60" t="s">
        <v>19</v>
      </c>
    </row>
    <row r="254" spans="2:11" ht="15.75" customHeight="1" thickBot="1" x14ac:dyDescent="0.45">
      <c r="B254" s="21">
        <v>248</v>
      </c>
      <c r="C254" s="21">
        <v>1184</v>
      </c>
      <c r="D254" s="20" t="s">
        <v>516</v>
      </c>
      <c r="E254" s="21">
        <v>59</v>
      </c>
      <c r="F254" s="21" t="s">
        <v>13</v>
      </c>
      <c r="G254" s="21" t="s">
        <v>85</v>
      </c>
      <c r="H254" s="21"/>
      <c r="I254" s="21"/>
      <c r="J254" s="60">
        <v>2101</v>
      </c>
      <c r="K254" s="60" t="s">
        <v>19</v>
      </c>
    </row>
    <row r="255" spans="2:11" ht="15.75" customHeight="1" thickBot="1" x14ac:dyDescent="0.45">
      <c r="B255" s="21">
        <v>249</v>
      </c>
      <c r="C255" s="21">
        <v>1185</v>
      </c>
      <c r="D255" s="20" t="s">
        <v>518</v>
      </c>
      <c r="E255" s="21" t="s">
        <v>13</v>
      </c>
      <c r="F255" s="21" t="s">
        <v>13</v>
      </c>
      <c r="G255" s="21" t="s">
        <v>79</v>
      </c>
      <c r="H255" s="21"/>
      <c r="I255" s="21"/>
      <c r="J255" s="60">
        <v>2065</v>
      </c>
      <c r="K255" s="60" t="s">
        <v>19</v>
      </c>
    </row>
    <row r="256" spans="2:11" ht="15.75" customHeight="1" thickBot="1" x14ac:dyDescent="0.45">
      <c r="B256" s="21">
        <v>250</v>
      </c>
      <c r="C256" s="21">
        <v>1186</v>
      </c>
      <c r="D256" s="20" t="s">
        <v>520</v>
      </c>
      <c r="E256" s="21" t="s">
        <v>13</v>
      </c>
      <c r="F256" s="21" t="s">
        <v>13</v>
      </c>
      <c r="G256" s="21" t="s">
        <v>79</v>
      </c>
      <c r="H256" s="21"/>
      <c r="I256" s="21"/>
      <c r="J256" s="60">
        <v>2053</v>
      </c>
      <c r="K256" s="60" t="s">
        <v>19</v>
      </c>
    </row>
    <row r="257" spans="2:11" ht="15.75" customHeight="1" thickBot="1" x14ac:dyDescent="0.45">
      <c r="B257" s="21">
        <v>251</v>
      </c>
      <c r="C257" s="21">
        <v>1187</v>
      </c>
      <c r="D257" s="20" t="s">
        <v>522</v>
      </c>
      <c r="E257" s="21">
        <v>48</v>
      </c>
      <c r="F257" s="21" t="s">
        <v>13</v>
      </c>
      <c r="G257" s="21" t="s">
        <v>193</v>
      </c>
      <c r="H257" s="21"/>
      <c r="I257" s="21"/>
      <c r="J257" s="60">
        <v>2078</v>
      </c>
      <c r="K257" s="60" t="s">
        <v>19</v>
      </c>
    </row>
    <row r="258" spans="2:11" ht="15.75" customHeight="1" thickBot="1" x14ac:dyDescent="0.45">
      <c r="B258" s="21">
        <v>252</v>
      </c>
      <c r="C258" s="21">
        <v>1188</v>
      </c>
      <c r="D258" s="20" t="s">
        <v>524</v>
      </c>
      <c r="E258" s="21" t="s">
        <v>13</v>
      </c>
      <c r="F258" s="21" t="s">
        <v>13</v>
      </c>
      <c r="G258" s="21" t="s">
        <v>228</v>
      </c>
      <c r="H258" s="21"/>
      <c r="I258" s="21"/>
      <c r="J258" s="60">
        <v>2118</v>
      </c>
      <c r="K258" s="60" t="s">
        <v>19</v>
      </c>
    </row>
    <row r="259" spans="2:11" ht="15.75" customHeight="1" thickBot="1" x14ac:dyDescent="0.45">
      <c r="B259" s="21">
        <v>253</v>
      </c>
      <c r="C259" s="21">
        <v>4214</v>
      </c>
      <c r="D259" s="20" t="s">
        <v>6540</v>
      </c>
      <c r="E259" s="21">
        <v>12</v>
      </c>
      <c r="F259" s="21"/>
      <c r="G259" s="21" t="s">
        <v>29</v>
      </c>
      <c r="H259" s="21">
        <v>9</v>
      </c>
      <c r="I259" s="21">
        <v>-21</v>
      </c>
      <c r="J259" s="60">
        <v>2079</v>
      </c>
      <c r="K259" s="60" t="s">
        <v>15</v>
      </c>
    </row>
    <row r="260" spans="2:11" ht="15.75" customHeight="1" thickBot="1" x14ac:dyDescent="0.45">
      <c r="B260" s="21">
        <v>254</v>
      </c>
      <c r="C260" s="21">
        <v>3682</v>
      </c>
      <c r="D260" s="20" t="s">
        <v>526</v>
      </c>
      <c r="E260" s="21" t="s">
        <v>203</v>
      </c>
      <c r="F260" s="21" t="s">
        <v>13</v>
      </c>
      <c r="G260" s="21" t="s">
        <v>79</v>
      </c>
      <c r="H260" s="21">
        <v>16</v>
      </c>
      <c r="I260" s="21">
        <v>-11</v>
      </c>
      <c r="J260" s="60">
        <v>2037</v>
      </c>
      <c r="K260" s="60" t="s">
        <v>15</v>
      </c>
    </row>
    <row r="261" spans="2:11" ht="15.75" customHeight="1" thickBot="1" x14ac:dyDescent="0.45">
      <c r="B261" s="21">
        <v>255</v>
      </c>
      <c r="C261" s="21">
        <v>1189</v>
      </c>
      <c r="D261" s="20" t="s">
        <v>528</v>
      </c>
      <c r="E261" s="21" t="s">
        <v>13</v>
      </c>
      <c r="F261" s="21" t="s">
        <v>13</v>
      </c>
      <c r="G261" s="21" t="s">
        <v>22</v>
      </c>
      <c r="H261" s="21"/>
      <c r="I261" s="21"/>
      <c r="J261" s="60">
        <v>1966</v>
      </c>
      <c r="K261" s="60" t="s">
        <v>19</v>
      </c>
    </row>
    <row r="262" spans="2:11" ht="15.75" customHeight="1" thickBot="1" x14ac:dyDescent="0.45">
      <c r="B262" s="21">
        <v>256</v>
      </c>
      <c r="C262" s="21">
        <v>3673</v>
      </c>
      <c r="D262" s="20" t="s">
        <v>530</v>
      </c>
      <c r="E262" s="21" t="s">
        <v>13</v>
      </c>
      <c r="F262" s="21" t="s">
        <v>13</v>
      </c>
      <c r="G262" s="21" t="s">
        <v>239</v>
      </c>
      <c r="H262" s="21"/>
      <c r="I262" s="21"/>
      <c r="J262" s="60">
        <v>2062</v>
      </c>
      <c r="K262" s="60" t="s">
        <v>19</v>
      </c>
    </row>
    <row r="263" spans="2:11" ht="15.75" customHeight="1" thickBot="1" x14ac:dyDescent="0.45">
      <c r="B263" s="21">
        <v>257</v>
      </c>
      <c r="C263" s="21">
        <v>1190</v>
      </c>
      <c r="D263" s="20" t="s">
        <v>532</v>
      </c>
      <c r="E263" s="21" t="s">
        <v>13</v>
      </c>
      <c r="F263" s="21" t="s">
        <v>13</v>
      </c>
      <c r="G263" s="21" t="s">
        <v>228</v>
      </c>
      <c r="H263" s="21"/>
      <c r="I263" s="21"/>
      <c r="J263" s="60">
        <v>2032</v>
      </c>
      <c r="K263" s="60" t="s">
        <v>19</v>
      </c>
    </row>
    <row r="264" spans="2:11" ht="15.75" customHeight="1" thickBot="1" x14ac:dyDescent="0.45">
      <c r="B264" s="21">
        <v>258</v>
      </c>
      <c r="C264" s="21">
        <v>1191</v>
      </c>
      <c r="D264" s="20" t="s">
        <v>534</v>
      </c>
      <c r="E264" s="21" t="s">
        <v>13</v>
      </c>
      <c r="F264" s="21" t="s">
        <v>13</v>
      </c>
      <c r="G264" s="21" t="s">
        <v>32</v>
      </c>
      <c r="H264" s="21"/>
      <c r="I264" s="21"/>
      <c r="J264" s="60">
        <v>1903</v>
      </c>
      <c r="K264" s="60" t="s">
        <v>19</v>
      </c>
    </row>
    <row r="265" spans="2:11" ht="15.75" customHeight="1" thickBot="1" x14ac:dyDescent="0.45">
      <c r="B265" s="21">
        <v>259</v>
      </c>
      <c r="C265" s="21">
        <v>1192</v>
      </c>
      <c r="D265" s="20" t="s">
        <v>536</v>
      </c>
      <c r="E265" s="21">
        <v>81</v>
      </c>
      <c r="F265" s="21" t="s">
        <v>13</v>
      </c>
      <c r="G265" s="21" t="s">
        <v>79</v>
      </c>
      <c r="H265" s="21"/>
      <c r="I265" s="21"/>
      <c r="J265" s="60">
        <v>2168</v>
      </c>
      <c r="K265" s="60" t="s">
        <v>19</v>
      </c>
    </row>
    <row r="266" spans="2:11" ht="15.75" customHeight="1" thickBot="1" x14ac:dyDescent="0.45">
      <c r="B266" s="21">
        <v>260</v>
      </c>
      <c r="C266" s="21">
        <v>1193</v>
      </c>
      <c r="D266" s="20" t="s">
        <v>538</v>
      </c>
      <c r="E266" s="21" t="s">
        <v>13</v>
      </c>
      <c r="F266" s="21" t="s">
        <v>13</v>
      </c>
      <c r="G266" s="21" t="s">
        <v>323</v>
      </c>
      <c r="H266" s="21"/>
      <c r="I266" s="21"/>
      <c r="J266" s="60">
        <v>2025</v>
      </c>
      <c r="K266" s="60" t="s">
        <v>19</v>
      </c>
    </row>
    <row r="267" spans="2:11" ht="15.75" customHeight="1" thickBot="1" x14ac:dyDescent="0.45">
      <c r="B267" s="21">
        <v>261</v>
      </c>
      <c r="C267" s="21">
        <v>1194</v>
      </c>
      <c r="D267" s="20" t="s">
        <v>540</v>
      </c>
      <c r="E267" s="21">
        <v>72</v>
      </c>
      <c r="F267" s="21" t="s">
        <v>13</v>
      </c>
      <c r="G267" s="21" t="s">
        <v>29</v>
      </c>
      <c r="H267" s="21"/>
      <c r="I267" s="21"/>
      <c r="J267" s="60">
        <v>1893</v>
      </c>
      <c r="K267" s="60" t="s">
        <v>19</v>
      </c>
    </row>
    <row r="268" spans="2:11" ht="15.75" customHeight="1" thickBot="1" x14ac:dyDescent="0.45">
      <c r="B268" s="21">
        <v>262</v>
      </c>
      <c r="C268" s="21">
        <v>1195</v>
      </c>
      <c r="D268" s="20" t="s">
        <v>542</v>
      </c>
      <c r="E268" s="21" t="s">
        <v>13</v>
      </c>
      <c r="F268" s="21" t="s">
        <v>13</v>
      </c>
      <c r="G268" s="21" t="s">
        <v>79</v>
      </c>
      <c r="H268" s="21"/>
      <c r="I268" s="21"/>
      <c r="J268" s="60">
        <v>2101</v>
      </c>
      <c r="K268" s="60" t="s">
        <v>19</v>
      </c>
    </row>
    <row r="269" spans="2:11" ht="15.75" customHeight="1" thickBot="1" x14ac:dyDescent="0.45">
      <c r="B269" s="21">
        <v>263</v>
      </c>
      <c r="C269" s="21">
        <v>1196</v>
      </c>
      <c r="D269" s="20" t="s">
        <v>544</v>
      </c>
      <c r="E269" s="21" t="s">
        <v>46</v>
      </c>
      <c r="F269" s="21" t="s">
        <v>13</v>
      </c>
      <c r="G269" s="21" t="s">
        <v>32</v>
      </c>
      <c r="H269" s="21"/>
      <c r="I269" s="21"/>
      <c r="J269" s="60">
        <v>2027</v>
      </c>
      <c r="K269" s="60" t="s">
        <v>19</v>
      </c>
    </row>
    <row r="270" spans="2:11" ht="15.75" customHeight="1" thickBot="1" x14ac:dyDescent="0.45">
      <c r="B270" s="21">
        <v>264</v>
      </c>
      <c r="C270" s="21">
        <v>1197</v>
      </c>
      <c r="D270" s="20" t="s">
        <v>546</v>
      </c>
      <c r="E270" s="21" t="s">
        <v>13</v>
      </c>
      <c r="F270" s="21" t="s">
        <v>13</v>
      </c>
      <c r="G270" s="21" t="s">
        <v>79</v>
      </c>
      <c r="H270" s="21"/>
      <c r="I270" s="21"/>
      <c r="J270" s="60">
        <v>2137</v>
      </c>
      <c r="K270" s="60" t="s">
        <v>19</v>
      </c>
    </row>
    <row r="271" spans="2:11" ht="15.75" customHeight="1" thickBot="1" x14ac:dyDescent="0.45">
      <c r="B271" s="21">
        <v>265</v>
      </c>
      <c r="C271" s="21">
        <v>1198</v>
      </c>
      <c r="D271" s="20" t="s">
        <v>548</v>
      </c>
      <c r="E271" s="21">
        <v>28</v>
      </c>
      <c r="F271" s="21" t="s">
        <v>13</v>
      </c>
      <c r="G271" s="21" t="s">
        <v>169</v>
      </c>
      <c r="H271" s="21"/>
      <c r="I271" s="21"/>
      <c r="J271" s="60">
        <v>2059</v>
      </c>
      <c r="K271" s="60" t="s">
        <v>19</v>
      </c>
    </row>
    <row r="272" spans="2:11" ht="15.75" customHeight="1" thickBot="1" x14ac:dyDescent="0.45">
      <c r="B272" s="21">
        <v>266</v>
      </c>
      <c r="C272" s="21">
        <v>1199</v>
      </c>
      <c r="D272" s="20" t="s">
        <v>550</v>
      </c>
      <c r="E272" s="21">
        <v>60</v>
      </c>
      <c r="F272" s="21" t="s">
        <v>13</v>
      </c>
      <c r="G272" s="21" t="s">
        <v>551</v>
      </c>
      <c r="H272" s="21"/>
      <c r="I272" s="21"/>
      <c r="J272" s="60">
        <v>1997</v>
      </c>
      <c r="K272" s="60" t="s">
        <v>19</v>
      </c>
    </row>
    <row r="273" spans="2:11" ht="15.75" customHeight="1" thickBot="1" x14ac:dyDescent="0.45">
      <c r="B273" s="21">
        <v>267</v>
      </c>
      <c r="C273" s="21">
        <v>4107</v>
      </c>
      <c r="D273" s="20" t="s">
        <v>6225</v>
      </c>
      <c r="E273" s="21" t="s">
        <v>6107</v>
      </c>
      <c r="F273" s="21" t="s">
        <v>13</v>
      </c>
      <c r="G273" s="21" t="s">
        <v>435</v>
      </c>
      <c r="H273" s="21"/>
      <c r="I273" s="21"/>
      <c r="J273" s="60">
        <v>2065</v>
      </c>
      <c r="K273" s="60" t="s">
        <v>15</v>
      </c>
    </row>
    <row r="274" spans="2:11" ht="15.75" customHeight="1" thickBot="1" x14ac:dyDescent="0.45">
      <c r="B274" s="21">
        <v>268</v>
      </c>
      <c r="C274" s="21">
        <v>4108</v>
      </c>
      <c r="D274" s="20" t="s">
        <v>6226</v>
      </c>
      <c r="E274" s="21" t="s">
        <v>203</v>
      </c>
      <c r="F274" s="21" t="s">
        <v>13</v>
      </c>
      <c r="G274" s="21" t="s">
        <v>435</v>
      </c>
      <c r="H274" s="21"/>
      <c r="I274" s="21"/>
      <c r="J274" s="60">
        <v>2096</v>
      </c>
      <c r="K274" s="60" t="s">
        <v>15</v>
      </c>
    </row>
    <row r="275" spans="2:11" ht="15.75" customHeight="1" thickBot="1" x14ac:dyDescent="0.45">
      <c r="B275" s="21">
        <v>269</v>
      </c>
      <c r="C275" s="21">
        <v>4145</v>
      </c>
      <c r="D275" s="20" t="s">
        <v>6279</v>
      </c>
      <c r="E275" s="21" t="s">
        <v>82</v>
      </c>
      <c r="F275" s="21" t="s">
        <v>13</v>
      </c>
      <c r="G275" s="21" t="s">
        <v>435</v>
      </c>
      <c r="H275" s="21">
        <v>7</v>
      </c>
      <c r="I275" s="21">
        <v>-4</v>
      </c>
      <c r="J275" s="60">
        <v>2086</v>
      </c>
      <c r="K275" s="60" t="s">
        <v>15</v>
      </c>
    </row>
    <row r="276" spans="2:11" ht="15.75" customHeight="1" thickBot="1" x14ac:dyDescent="0.45">
      <c r="B276" s="21">
        <v>270</v>
      </c>
      <c r="C276" s="21">
        <v>1200</v>
      </c>
      <c r="D276" s="20" t="s">
        <v>553</v>
      </c>
      <c r="E276" s="21" t="s">
        <v>13</v>
      </c>
      <c r="F276" s="21" t="s">
        <v>57</v>
      </c>
      <c r="G276" s="21" t="s">
        <v>29</v>
      </c>
      <c r="H276" s="21"/>
      <c r="I276" s="21"/>
      <c r="J276" s="60">
        <v>2236</v>
      </c>
      <c r="K276" s="60" t="s">
        <v>19</v>
      </c>
    </row>
    <row r="277" spans="2:11" ht="15.75" customHeight="1" thickBot="1" x14ac:dyDescent="0.45">
      <c r="B277" s="21">
        <v>271</v>
      </c>
      <c r="C277" s="21">
        <v>3902</v>
      </c>
      <c r="D277" s="20" t="s">
        <v>555</v>
      </c>
      <c r="E277" s="21" t="s">
        <v>28</v>
      </c>
      <c r="F277" s="21" t="s">
        <v>13</v>
      </c>
      <c r="G277" s="21" t="s">
        <v>29</v>
      </c>
      <c r="H277" s="21"/>
      <c r="I277" s="21"/>
      <c r="J277" s="60">
        <v>2084</v>
      </c>
      <c r="K277" s="60" t="s">
        <v>15</v>
      </c>
    </row>
    <row r="278" spans="2:11" ht="15.75" customHeight="1" thickBot="1" x14ac:dyDescent="0.45">
      <c r="B278" s="21">
        <v>272</v>
      </c>
      <c r="C278" s="21">
        <v>4088</v>
      </c>
      <c r="D278" s="20" t="s">
        <v>6164</v>
      </c>
      <c r="E278" s="21" t="s">
        <v>82</v>
      </c>
      <c r="F278" s="21" t="s">
        <v>13</v>
      </c>
      <c r="G278" s="21" t="s">
        <v>39</v>
      </c>
      <c r="H278" s="21"/>
      <c r="I278" s="21"/>
      <c r="J278" s="60">
        <v>2075</v>
      </c>
      <c r="K278" s="60" t="s">
        <v>15</v>
      </c>
    </row>
    <row r="279" spans="2:11" ht="15.75" customHeight="1" thickBot="1" x14ac:dyDescent="0.45">
      <c r="B279" s="21">
        <v>273</v>
      </c>
      <c r="C279" s="21">
        <v>1201</v>
      </c>
      <c r="D279" s="20" t="s">
        <v>557</v>
      </c>
      <c r="E279" s="21" t="s">
        <v>13</v>
      </c>
      <c r="F279" s="21" t="s">
        <v>13</v>
      </c>
      <c r="G279" s="21" t="s">
        <v>551</v>
      </c>
      <c r="H279" s="21"/>
      <c r="I279" s="21"/>
      <c r="J279" s="60">
        <v>1958</v>
      </c>
      <c r="K279" s="60" t="s">
        <v>19</v>
      </c>
    </row>
    <row r="280" spans="2:11" ht="15.75" customHeight="1" thickBot="1" x14ac:dyDescent="0.45">
      <c r="B280" s="21">
        <v>274</v>
      </c>
      <c r="C280" s="21">
        <v>1202</v>
      </c>
      <c r="D280" s="20" t="s">
        <v>559</v>
      </c>
      <c r="E280" s="21" t="s">
        <v>13</v>
      </c>
      <c r="F280" s="21" t="s">
        <v>13</v>
      </c>
      <c r="G280" s="21" t="s">
        <v>551</v>
      </c>
      <c r="H280" s="21"/>
      <c r="I280" s="21"/>
      <c r="J280" s="60">
        <v>1995</v>
      </c>
      <c r="K280" s="60" t="s">
        <v>19</v>
      </c>
    </row>
    <row r="281" spans="2:11" ht="15.75" customHeight="1" thickBot="1" x14ac:dyDescent="0.45">
      <c r="B281" s="21">
        <v>275</v>
      </c>
      <c r="C281" s="21">
        <v>1203</v>
      </c>
      <c r="D281" s="20" t="s">
        <v>561</v>
      </c>
      <c r="E281" s="21" t="s">
        <v>13</v>
      </c>
      <c r="F281" s="21" t="s">
        <v>13</v>
      </c>
      <c r="G281" s="21" t="s">
        <v>39</v>
      </c>
      <c r="H281" s="21"/>
      <c r="I281" s="21"/>
      <c r="J281" s="60">
        <v>2065</v>
      </c>
      <c r="K281" s="60" t="s">
        <v>19</v>
      </c>
    </row>
    <row r="282" spans="2:11" ht="15.75" customHeight="1" thickBot="1" x14ac:dyDescent="0.45">
      <c r="B282" s="21">
        <v>276</v>
      </c>
      <c r="C282" s="21">
        <v>1204</v>
      </c>
      <c r="D282" s="20" t="s">
        <v>563</v>
      </c>
      <c r="E282" s="21" t="s">
        <v>13</v>
      </c>
      <c r="F282" s="21" t="s">
        <v>13</v>
      </c>
      <c r="G282" s="21" t="s">
        <v>29</v>
      </c>
      <c r="H282" s="21"/>
      <c r="I282" s="21"/>
      <c r="J282" s="60">
        <v>2060</v>
      </c>
      <c r="K282" s="60" t="s">
        <v>19</v>
      </c>
    </row>
    <row r="283" spans="2:11" ht="15.75" customHeight="1" thickBot="1" x14ac:dyDescent="0.45">
      <c r="B283" s="21">
        <v>277</v>
      </c>
      <c r="C283" s="21">
        <v>1205</v>
      </c>
      <c r="D283" s="20" t="s">
        <v>565</v>
      </c>
      <c r="E283" s="21">
        <v>99</v>
      </c>
      <c r="F283" s="21" t="s">
        <v>13</v>
      </c>
      <c r="G283" s="21" t="s">
        <v>29</v>
      </c>
      <c r="H283" s="21"/>
      <c r="I283" s="21"/>
      <c r="J283" s="60">
        <v>2068</v>
      </c>
      <c r="K283" s="60" t="s">
        <v>19</v>
      </c>
    </row>
    <row r="284" spans="2:11" ht="15.75" customHeight="1" thickBot="1" x14ac:dyDescent="0.45">
      <c r="B284" s="21">
        <v>278</v>
      </c>
      <c r="C284" s="21">
        <v>1206</v>
      </c>
      <c r="D284" s="20" t="s">
        <v>567</v>
      </c>
      <c r="E284" s="21">
        <v>41</v>
      </c>
      <c r="F284" s="21" t="s">
        <v>13</v>
      </c>
      <c r="G284" s="21" t="s">
        <v>29</v>
      </c>
      <c r="H284" s="21"/>
      <c r="I284" s="21"/>
      <c r="J284" s="60">
        <v>2061</v>
      </c>
      <c r="K284" s="60" t="s">
        <v>19</v>
      </c>
    </row>
    <row r="285" spans="2:11" ht="15.75" customHeight="1" thickBot="1" x14ac:dyDescent="0.45">
      <c r="B285" s="21">
        <v>279</v>
      </c>
      <c r="C285" s="21">
        <v>4111</v>
      </c>
      <c r="D285" s="20" t="s">
        <v>6229</v>
      </c>
      <c r="E285" s="21" t="s">
        <v>6260</v>
      </c>
      <c r="F285" s="21" t="s">
        <v>13</v>
      </c>
      <c r="G285" s="21" t="s">
        <v>435</v>
      </c>
      <c r="H285" s="21"/>
      <c r="I285" s="21"/>
      <c r="J285" s="60">
        <v>2049</v>
      </c>
      <c r="K285" s="60" t="s">
        <v>15</v>
      </c>
    </row>
    <row r="286" spans="2:11" ht="15.75" customHeight="1" thickBot="1" x14ac:dyDescent="0.45">
      <c r="B286" s="21">
        <v>280</v>
      </c>
      <c r="C286" s="21">
        <v>1207</v>
      </c>
      <c r="D286" s="20" t="s">
        <v>569</v>
      </c>
      <c r="E286" s="21">
        <v>87</v>
      </c>
      <c r="F286" s="21" t="s">
        <v>13</v>
      </c>
      <c r="G286" s="21" t="s">
        <v>79</v>
      </c>
      <c r="H286" s="21"/>
      <c r="I286" s="21"/>
      <c r="J286" s="60">
        <v>2051</v>
      </c>
      <c r="K286" s="60" t="s">
        <v>19</v>
      </c>
    </row>
    <row r="287" spans="2:11" ht="15.75" customHeight="1" thickBot="1" x14ac:dyDescent="0.45">
      <c r="B287" s="21">
        <v>281</v>
      </c>
      <c r="C287" s="21">
        <v>1208</v>
      </c>
      <c r="D287" s="20" t="s">
        <v>571</v>
      </c>
      <c r="E287" s="21" t="s">
        <v>13</v>
      </c>
      <c r="F287" s="21" t="s">
        <v>13</v>
      </c>
      <c r="G287" s="21" t="s">
        <v>103</v>
      </c>
      <c r="H287" s="21"/>
      <c r="I287" s="21"/>
      <c r="J287" s="60">
        <v>2035</v>
      </c>
      <c r="K287" s="60" t="s">
        <v>19</v>
      </c>
    </row>
    <row r="288" spans="2:11" ht="15.75" customHeight="1" thickBot="1" x14ac:dyDescent="0.45">
      <c r="B288" s="21">
        <v>282</v>
      </c>
      <c r="C288" s="21">
        <v>1209</v>
      </c>
      <c r="D288" s="20" t="s">
        <v>573</v>
      </c>
      <c r="E288" s="21" t="s">
        <v>13</v>
      </c>
      <c r="F288" s="21" t="s">
        <v>13</v>
      </c>
      <c r="G288" s="21" t="s">
        <v>347</v>
      </c>
      <c r="H288" s="21"/>
      <c r="I288" s="21"/>
      <c r="J288" s="60">
        <v>2120</v>
      </c>
      <c r="K288" s="60" t="s">
        <v>19</v>
      </c>
    </row>
    <row r="289" spans="2:11" ht="15.75" customHeight="1" thickBot="1" x14ac:dyDescent="0.45">
      <c r="B289" s="21">
        <v>283</v>
      </c>
      <c r="C289" s="21">
        <v>1210</v>
      </c>
      <c r="D289" s="20" t="s">
        <v>575</v>
      </c>
      <c r="E289" s="21">
        <v>40</v>
      </c>
      <c r="F289" s="21" t="s">
        <v>13</v>
      </c>
      <c r="G289" s="21" t="s">
        <v>169</v>
      </c>
      <c r="H289" s="21"/>
      <c r="I289" s="21"/>
      <c r="J289" s="60">
        <v>2040</v>
      </c>
      <c r="K289" s="60" t="s">
        <v>19</v>
      </c>
    </row>
    <row r="290" spans="2:11" ht="15.75" customHeight="1" thickBot="1" x14ac:dyDescent="0.45">
      <c r="B290" s="21">
        <v>284</v>
      </c>
      <c r="C290" s="21">
        <v>1211</v>
      </c>
      <c r="D290" s="20" t="s">
        <v>577</v>
      </c>
      <c r="E290" s="21">
        <v>88</v>
      </c>
      <c r="F290" s="21" t="s">
        <v>13</v>
      </c>
      <c r="G290" s="21" t="s">
        <v>32</v>
      </c>
      <c r="H290" s="21"/>
      <c r="I290" s="21"/>
      <c r="J290" s="60">
        <v>2022</v>
      </c>
      <c r="K290" s="60" t="s">
        <v>19</v>
      </c>
    </row>
    <row r="291" spans="2:11" ht="15.75" customHeight="1" thickBot="1" x14ac:dyDescent="0.45">
      <c r="B291" s="21">
        <v>285</v>
      </c>
      <c r="C291" s="21">
        <v>1212</v>
      </c>
      <c r="D291" s="20" t="s">
        <v>579</v>
      </c>
      <c r="E291" s="21">
        <v>56</v>
      </c>
      <c r="F291" s="21" t="s">
        <v>13</v>
      </c>
      <c r="G291" s="21" t="s">
        <v>29</v>
      </c>
      <c r="H291" s="21"/>
      <c r="I291" s="21"/>
      <c r="J291" s="60">
        <v>2040</v>
      </c>
      <c r="K291" s="60" t="s">
        <v>19</v>
      </c>
    </row>
    <row r="292" spans="2:11" ht="15.75" customHeight="1" thickBot="1" x14ac:dyDescent="0.45">
      <c r="B292" s="21">
        <v>286</v>
      </c>
      <c r="C292" s="21">
        <v>1213</v>
      </c>
      <c r="D292" s="20" t="s">
        <v>581</v>
      </c>
      <c r="E292" s="21">
        <v>83</v>
      </c>
      <c r="F292" s="21" t="s">
        <v>134</v>
      </c>
      <c r="G292" s="21" t="s">
        <v>29</v>
      </c>
      <c r="H292" s="21"/>
      <c r="I292" s="21"/>
      <c r="J292" s="60">
        <v>2336</v>
      </c>
      <c r="K292" s="60" t="s">
        <v>19</v>
      </c>
    </row>
    <row r="293" spans="2:11" ht="15.75" customHeight="1" thickBot="1" x14ac:dyDescent="0.45">
      <c r="B293" s="21">
        <v>287</v>
      </c>
      <c r="C293" s="21">
        <v>1214</v>
      </c>
      <c r="D293" s="20" t="s">
        <v>583</v>
      </c>
      <c r="E293" s="21">
        <v>65</v>
      </c>
      <c r="F293" s="21" t="s">
        <v>13</v>
      </c>
      <c r="G293" s="21" t="s">
        <v>29</v>
      </c>
      <c r="H293" s="21"/>
      <c r="I293" s="21"/>
      <c r="J293" s="60">
        <v>2212</v>
      </c>
      <c r="K293" s="60" t="s">
        <v>19</v>
      </c>
    </row>
    <row r="294" spans="2:11" ht="15.75" customHeight="1" thickBot="1" x14ac:dyDescent="0.45">
      <c r="B294" s="21">
        <v>288</v>
      </c>
      <c r="C294" s="21">
        <v>1215</v>
      </c>
      <c r="D294" s="20" t="s">
        <v>585</v>
      </c>
      <c r="E294" s="21">
        <v>87</v>
      </c>
      <c r="F294" s="21" t="s">
        <v>13</v>
      </c>
      <c r="G294" s="21" t="s">
        <v>29</v>
      </c>
      <c r="H294" s="21"/>
      <c r="I294" s="21"/>
      <c r="J294" s="60">
        <v>2082</v>
      </c>
      <c r="K294" s="60" t="s">
        <v>19</v>
      </c>
    </row>
    <row r="295" spans="2:11" ht="15.75" customHeight="1" thickBot="1" x14ac:dyDescent="0.45">
      <c r="B295" s="21">
        <v>289</v>
      </c>
      <c r="C295" s="21">
        <v>1216</v>
      </c>
      <c r="D295" s="20" t="s">
        <v>587</v>
      </c>
      <c r="E295" s="21">
        <v>88</v>
      </c>
      <c r="F295" s="21" t="s">
        <v>13</v>
      </c>
      <c r="G295" s="21" t="s">
        <v>29</v>
      </c>
      <c r="H295" s="21"/>
      <c r="I295" s="21"/>
      <c r="J295" s="60">
        <v>2165</v>
      </c>
      <c r="K295" s="60" t="s">
        <v>19</v>
      </c>
    </row>
    <row r="296" spans="2:11" ht="15.75" customHeight="1" thickBot="1" x14ac:dyDescent="0.45">
      <c r="B296" s="21">
        <v>290</v>
      </c>
      <c r="C296" s="21">
        <v>1217</v>
      </c>
      <c r="D296" s="20" t="s">
        <v>589</v>
      </c>
      <c r="E296" s="21" t="s">
        <v>13</v>
      </c>
      <c r="F296" s="21" t="s">
        <v>13</v>
      </c>
      <c r="G296" s="21" t="s">
        <v>169</v>
      </c>
      <c r="H296" s="21"/>
      <c r="I296" s="21"/>
      <c r="J296" s="60">
        <v>2160</v>
      </c>
      <c r="K296" s="60" t="s">
        <v>19</v>
      </c>
    </row>
    <row r="297" spans="2:11" ht="15.75" customHeight="1" thickBot="1" x14ac:dyDescent="0.45">
      <c r="B297" s="21">
        <v>291</v>
      </c>
      <c r="C297" s="21">
        <v>1218</v>
      </c>
      <c r="D297" s="20" t="s">
        <v>6390</v>
      </c>
      <c r="E297" s="21">
        <v>86</v>
      </c>
      <c r="F297" s="21" t="s">
        <v>134</v>
      </c>
      <c r="G297" s="21" t="s">
        <v>29</v>
      </c>
      <c r="H297" s="21">
        <v>11</v>
      </c>
      <c r="I297" s="21">
        <v>0</v>
      </c>
      <c r="J297" s="60">
        <v>2504</v>
      </c>
      <c r="K297" s="60" t="s">
        <v>15</v>
      </c>
    </row>
    <row r="298" spans="2:11" ht="15.75" customHeight="1" thickBot="1" x14ac:dyDescent="0.45">
      <c r="B298" s="21">
        <v>292</v>
      </c>
      <c r="C298" s="21">
        <v>1219</v>
      </c>
      <c r="D298" s="20" t="s">
        <v>592</v>
      </c>
      <c r="E298" s="21">
        <v>53</v>
      </c>
      <c r="F298" s="21" t="s">
        <v>13</v>
      </c>
      <c r="G298" s="21" t="s">
        <v>29</v>
      </c>
      <c r="H298" s="21"/>
      <c r="I298" s="21"/>
      <c r="J298" s="60">
        <v>2168</v>
      </c>
      <c r="K298" s="60" t="s">
        <v>19</v>
      </c>
    </row>
    <row r="299" spans="2:11" ht="15.75" customHeight="1" thickBot="1" x14ac:dyDescent="0.45">
      <c r="B299" s="21">
        <v>293</v>
      </c>
      <c r="C299" s="21">
        <v>1220</v>
      </c>
      <c r="D299" s="20" t="s">
        <v>594</v>
      </c>
      <c r="E299" s="21">
        <v>89</v>
      </c>
      <c r="F299" s="21" t="s">
        <v>13</v>
      </c>
      <c r="G299" s="21" t="s">
        <v>79</v>
      </c>
      <c r="H299" s="21"/>
      <c r="I299" s="21"/>
      <c r="J299" s="60">
        <v>2060</v>
      </c>
      <c r="K299" s="60" t="s">
        <v>19</v>
      </c>
    </row>
    <row r="300" spans="2:11" ht="15.75" customHeight="1" thickBot="1" x14ac:dyDescent="0.45">
      <c r="B300" s="21">
        <v>294</v>
      </c>
      <c r="C300" s="21">
        <v>1221</v>
      </c>
      <c r="D300" s="20" t="s">
        <v>596</v>
      </c>
      <c r="E300" s="21" t="s">
        <v>13</v>
      </c>
      <c r="F300" s="21" t="s">
        <v>13</v>
      </c>
      <c r="G300" s="21" t="s">
        <v>32</v>
      </c>
      <c r="H300" s="21"/>
      <c r="I300" s="21"/>
      <c r="J300" s="60">
        <v>2060</v>
      </c>
      <c r="K300" s="60" t="s">
        <v>19</v>
      </c>
    </row>
    <row r="301" spans="2:11" ht="15.75" customHeight="1" thickBot="1" x14ac:dyDescent="0.45">
      <c r="B301" s="21">
        <v>295</v>
      </c>
      <c r="C301" s="21">
        <v>1222</v>
      </c>
      <c r="D301" s="20" t="s">
        <v>598</v>
      </c>
      <c r="E301" s="21">
        <v>43</v>
      </c>
      <c r="F301" s="21" t="s">
        <v>13</v>
      </c>
      <c r="G301" s="21" t="s">
        <v>29</v>
      </c>
      <c r="H301" s="21"/>
      <c r="I301" s="21"/>
      <c r="J301" s="60">
        <v>2046</v>
      </c>
      <c r="K301" s="60" t="s">
        <v>15</v>
      </c>
    </row>
    <row r="302" spans="2:11" ht="15.75" customHeight="1" thickBot="1" x14ac:dyDescent="0.45">
      <c r="B302" s="21">
        <v>296</v>
      </c>
      <c r="C302" s="21">
        <v>1223</v>
      </c>
      <c r="D302" s="20" t="s">
        <v>600</v>
      </c>
      <c r="E302" s="21">
        <v>62</v>
      </c>
      <c r="F302" s="21" t="s">
        <v>13</v>
      </c>
      <c r="G302" s="21" t="s">
        <v>79</v>
      </c>
      <c r="H302" s="21"/>
      <c r="I302" s="21"/>
      <c r="J302" s="60">
        <v>2107</v>
      </c>
      <c r="K302" s="60" t="s">
        <v>19</v>
      </c>
    </row>
    <row r="303" spans="2:11" ht="15.75" customHeight="1" thickBot="1" x14ac:dyDescent="0.45">
      <c r="B303" s="21">
        <v>297</v>
      </c>
      <c r="C303" s="21">
        <v>1224</v>
      </c>
      <c r="D303" s="20" t="s">
        <v>602</v>
      </c>
      <c r="E303" s="21">
        <v>90</v>
      </c>
      <c r="F303" s="21" t="s">
        <v>13</v>
      </c>
      <c r="G303" s="21" t="s">
        <v>29</v>
      </c>
      <c r="H303" s="21"/>
      <c r="I303" s="21"/>
      <c r="J303" s="60">
        <v>2138</v>
      </c>
      <c r="K303" s="60" t="s">
        <v>19</v>
      </c>
    </row>
    <row r="304" spans="2:11" ht="15.75" customHeight="1" thickBot="1" x14ac:dyDescent="0.45">
      <c r="B304" s="21">
        <v>298</v>
      </c>
      <c r="C304" s="21">
        <v>3674</v>
      </c>
      <c r="D304" s="20" t="s">
        <v>604</v>
      </c>
      <c r="E304" s="21" t="s">
        <v>13</v>
      </c>
      <c r="F304" s="21" t="s">
        <v>13</v>
      </c>
      <c r="G304" s="21" t="s">
        <v>39</v>
      </c>
      <c r="H304" s="21"/>
      <c r="I304" s="21"/>
      <c r="J304" s="60">
        <v>2070</v>
      </c>
      <c r="K304" s="60" t="s">
        <v>19</v>
      </c>
    </row>
    <row r="305" spans="2:11" ht="15.75" customHeight="1" thickBot="1" x14ac:dyDescent="0.45">
      <c r="B305" s="21">
        <v>299</v>
      </c>
      <c r="C305" s="21">
        <v>3675</v>
      </c>
      <c r="D305" s="20" t="s">
        <v>606</v>
      </c>
      <c r="E305" s="21" t="s">
        <v>13</v>
      </c>
      <c r="F305" s="21" t="s">
        <v>13</v>
      </c>
      <c r="G305" s="21" t="s">
        <v>39</v>
      </c>
      <c r="H305" s="21"/>
      <c r="I305" s="21"/>
      <c r="J305" s="60">
        <v>2060</v>
      </c>
      <c r="K305" s="60" t="s">
        <v>19</v>
      </c>
    </row>
    <row r="306" spans="2:11" ht="15.75" customHeight="1" thickBot="1" x14ac:dyDescent="0.45">
      <c r="B306" s="21">
        <v>300</v>
      </c>
      <c r="C306" s="21">
        <v>1225</v>
      </c>
      <c r="D306" s="20" t="s">
        <v>608</v>
      </c>
      <c r="E306" s="21">
        <v>81</v>
      </c>
      <c r="F306" s="21" t="s">
        <v>184</v>
      </c>
      <c r="G306" s="21" t="s">
        <v>609</v>
      </c>
      <c r="H306" s="21"/>
      <c r="I306" s="21"/>
      <c r="J306" s="60">
        <v>2103</v>
      </c>
      <c r="K306" s="60" t="s">
        <v>19</v>
      </c>
    </row>
    <row r="307" spans="2:11" ht="15.75" customHeight="1" thickBot="1" x14ac:dyDescent="0.45">
      <c r="B307" s="21">
        <v>301</v>
      </c>
      <c r="C307" s="21">
        <v>1226</v>
      </c>
      <c r="D307" s="20" t="s">
        <v>611</v>
      </c>
      <c r="E307" s="21" t="s">
        <v>13</v>
      </c>
      <c r="F307" s="21" t="s">
        <v>13</v>
      </c>
      <c r="G307" s="21" t="s">
        <v>29</v>
      </c>
      <c r="H307" s="21"/>
      <c r="I307" s="21"/>
      <c r="J307" s="60">
        <v>2013</v>
      </c>
      <c r="K307" s="60" t="s">
        <v>19</v>
      </c>
    </row>
    <row r="308" spans="2:11" ht="15.75" customHeight="1" thickBot="1" x14ac:dyDescent="0.45">
      <c r="B308" s="21">
        <v>302</v>
      </c>
      <c r="C308" s="21">
        <v>1227</v>
      </c>
      <c r="D308" s="20" t="s">
        <v>613</v>
      </c>
      <c r="E308" s="21" t="s">
        <v>13</v>
      </c>
      <c r="F308" s="21" t="s">
        <v>13</v>
      </c>
      <c r="G308" s="21" t="s">
        <v>79</v>
      </c>
      <c r="H308" s="21"/>
      <c r="I308" s="21"/>
      <c r="J308" s="60">
        <v>2224</v>
      </c>
      <c r="K308" s="60" t="s">
        <v>19</v>
      </c>
    </row>
    <row r="309" spans="2:11" ht="15.75" customHeight="1" thickBot="1" x14ac:dyDescent="0.45">
      <c r="B309" s="21">
        <v>303</v>
      </c>
      <c r="C309" s="21">
        <v>1228</v>
      </c>
      <c r="D309" s="20" t="s">
        <v>615</v>
      </c>
      <c r="E309" s="21">
        <v>98</v>
      </c>
      <c r="F309" s="21" t="s">
        <v>13</v>
      </c>
      <c r="G309" s="21" t="s">
        <v>277</v>
      </c>
      <c r="H309" s="21"/>
      <c r="I309" s="21"/>
      <c r="J309" s="60">
        <v>1991</v>
      </c>
      <c r="K309" s="60" t="s">
        <v>19</v>
      </c>
    </row>
    <row r="310" spans="2:11" ht="15.75" customHeight="1" thickBot="1" x14ac:dyDescent="0.45">
      <c r="B310" s="21">
        <v>304</v>
      </c>
      <c r="C310" s="21">
        <v>1229</v>
      </c>
      <c r="D310" s="20" t="s">
        <v>617</v>
      </c>
      <c r="E310" s="21">
        <v>87</v>
      </c>
      <c r="F310" s="21" t="s">
        <v>13</v>
      </c>
      <c r="G310" s="21" t="s">
        <v>88</v>
      </c>
      <c r="H310" s="21"/>
      <c r="I310" s="21"/>
      <c r="J310" s="60">
        <v>1954</v>
      </c>
      <c r="K310" s="60" t="s">
        <v>19</v>
      </c>
    </row>
    <row r="311" spans="2:11" ht="15.75" customHeight="1" thickBot="1" x14ac:dyDescent="0.45">
      <c r="B311" s="21">
        <v>305</v>
      </c>
      <c r="C311" s="21">
        <v>1230</v>
      </c>
      <c r="D311" s="20" t="s">
        <v>619</v>
      </c>
      <c r="E311" s="21">
        <v>91</v>
      </c>
      <c r="F311" s="21" t="s">
        <v>13</v>
      </c>
      <c r="G311" s="21" t="s">
        <v>277</v>
      </c>
      <c r="H311" s="21"/>
      <c r="I311" s="21"/>
      <c r="J311" s="60">
        <v>2056</v>
      </c>
      <c r="K311" s="60" t="s">
        <v>19</v>
      </c>
    </row>
    <row r="312" spans="2:11" ht="15.75" customHeight="1" thickBot="1" x14ac:dyDescent="0.45">
      <c r="B312" s="21">
        <v>306</v>
      </c>
      <c r="C312" s="21">
        <v>1231</v>
      </c>
      <c r="D312" s="20" t="s">
        <v>6397</v>
      </c>
      <c r="E312" s="21">
        <v>72</v>
      </c>
      <c r="F312" s="21" t="s">
        <v>184</v>
      </c>
      <c r="G312" s="21" t="s">
        <v>39</v>
      </c>
      <c r="H312" s="21">
        <v>11</v>
      </c>
      <c r="I312" s="21">
        <v>11</v>
      </c>
      <c r="J312" s="60">
        <v>2207</v>
      </c>
      <c r="K312" s="60" t="s">
        <v>15</v>
      </c>
    </row>
    <row r="313" spans="2:11" ht="15.75" customHeight="1" thickBot="1" x14ac:dyDescent="0.45">
      <c r="B313" s="21">
        <v>307</v>
      </c>
      <c r="C313" s="21">
        <v>1232</v>
      </c>
      <c r="D313" s="20" t="s">
        <v>622</v>
      </c>
      <c r="E313" s="21">
        <v>69</v>
      </c>
      <c r="F313" s="21" t="s">
        <v>57</v>
      </c>
      <c r="G313" s="21" t="s">
        <v>91</v>
      </c>
      <c r="H313" s="21"/>
      <c r="I313" s="21"/>
      <c r="J313" s="60">
        <v>2148</v>
      </c>
      <c r="K313" s="60" t="s">
        <v>19</v>
      </c>
    </row>
    <row r="314" spans="2:11" ht="15.75" customHeight="1" thickBot="1" x14ac:dyDescent="0.45">
      <c r="B314" s="21">
        <v>308</v>
      </c>
      <c r="C314" s="21">
        <v>1233</v>
      </c>
      <c r="D314" s="20" t="s">
        <v>624</v>
      </c>
      <c r="E314" s="21" t="s">
        <v>13</v>
      </c>
      <c r="F314" s="21" t="s">
        <v>13</v>
      </c>
      <c r="G314" s="21" t="s">
        <v>625</v>
      </c>
      <c r="H314" s="21"/>
      <c r="I314" s="21"/>
      <c r="J314" s="60">
        <v>1981</v>
      </c>
      <c r="K314" s="60" t="s">
        <v>19</v>
      </c>
    </row>
    <row r="315" spans="2:11" ht="15.75" customHeight="1" thickBot="1" x14ac:dyDescent="0.45">
      <c r="B315" s="21">
        <v>309</v>
      </c>
      <c r="C315" s="21">
        <v>1234</v>
      </c>
      <c r="D315" s="20" t="s">
        <v>627</v>
      </c>
      <c r="E315" s="21" t="s">
        <v>13</v>
      </c>
      <c r="F315" s="21" t="s">
        <v>13</v>
      </c>
      <c r="G315" s="21" t="s">
        <v>79</v>
      </c>
      <c r="H315" s="21"/>
      <c r="I315" s="21"/>
      <c r="J315" s="60">
        <v>1981</v>
      </c>
      <c r="K315" s="60" t="s">
        <v>19</v>
      </c>
    </row>
    <row r="316" spans="2:11" ht="15.75" customHeight="1" thickBot="1" x14ac:dyDescent="0.45">
      <c r="B316" s="21">
        <v>310</v>
      </c>
      <c r="C316" s="21">
        <v>1235</v>
      </c>
      <c r="D316" s="20" t="s">
        <v>629</v>
      </c>
      <c r="E316" s="21">
        <v>48</v>
      </c>
      <c r="F316" s="21" t="s">
        <v>13</v>
      </c>
      <c r="G316" s="21" t="s">
        <v>169</v>
      </c>
      <c r="H316" s="21"/>
      <c r="I316" s="21"/>
      <c r="J316" s="60">
        <v>2026</v>
      </c>
      <c r="K316" s="60" t="s">
        <v>19</v>
      </c>
    </row>
    <row r="317" spans="2:11" ht="15.75" customHeight="1" thickBot="1" x14ac:dyDescent="0.45">
      <c r="B317" s="21">
        <v>311</v>
      </c>
      <c r="C317" s="21">
        <v>1236</v>
      </c>
      <c r="D317" s="20" t="s">
        <v>631</v>
      </c>
      <c r="E317" s="21">
        <v>95</v>
      </c>
      <c r="F317" s="21" t="s">
        <v>13</v>
      </c>
      <c r="G317" s="21" t="s">
        <v>85</v>
      </c>
      <c r="H317" s="21"/>
      <c r="I317" s="21"/>
      <c r="J317" s="60">
        <v>2006</v>
      </c>
      <c r="K317" s="60" t="s">
        <v>19</v>
      </c>
    </row>
    <row r="318" spans="2:11" ht="15.75" customHeight="1" thickBot="1" x14ac:dyDescent="0.45">
      <c r="B318" s="21">
        <v>312</v>
      </c>
      <c r="C318" s="21">
        <v>1237</v>
      </c>
      <c r="D318" s="20" t="s">
        <v>633</v>
      </c>
      <c r="E318" s="21" t="s">
        <v>189</v>
      </c>
      <c r="F318" s="21" t="s">
        <v>13</v>
      </c>
      <c r="G318" s="21" t="s">
        <v>551</v>
      </c>
      <c r="H318" s="21"/>
      <c r="I318" s="21"/>
      <c r="J318" s="60">
        <v>1973</v>
      </c>
      <c r="K318" s="60" t="s">
        <v>19</v>
      </c>
    </row>
    <row r="319" spans="2:11" ht="15.75" customHeight="1" thickBot="1" x14ac:dyDescent="0.45">
      <c r="B319" s="21">
        <v>313</v>
      </c>
      <c r="C319" s="21">
        <v>1238</v>
      </c>
      <c r="D319" s="20" t="s">
        <v>635</v>
      </c>
      <c r="E319" s="21" t="s">
        <v>13</v>
      </c>
      <c r="F319" s="21" t="s">
        <v>57</v>
      </c>
      <c r="G319" s="21" t="s">
        <v>91</v>
      </c>
      <c r="H319" s="21"/>
      <c r="I319" s="21"/>
      <c r="J319" s="60">
        <v>2116</v>
      </c>
      <c r="K319" s="60" t="s">
        <v>19</v>
      </c>
    </row>
    <row r="320" spans="2:11" ht="15.75" customHeight="1" thickBot="1" x14ac:dyDescent="0.45">
      <c r="B320" s="21">
        <v>314</v>
      </c>
      <c r="C320" s="21">
        <v>1239</v>
      </c>
      <c r="D320" s="20" t="s">
        <v>637</v>
      </c>
      <c r="E320" s="21">
        <v>88</v>
      </c>
      <c r="F320" s="21" t="s">
        <v>13</v>
      </c>
      <c r="G320" s="21" t="s">
        <v>32</v>
      </c>
      <c r="H320" s="21"/>
      <c r="I320" s="21"/>
      <c r="J320" s="60">
        <v>2054</v>
      </c>
      <c r="K320" s="60" t="s">
        <v>19</v>
      </c>
    </row>
    <row r="321" spans="2:11" ht="15.75" customHeight="1" thickBot="1" x14ac:dyDescent="0.45">
      <c r="B321" s="21">
        <v>315</v>
      </c>
      <c r="C321" s="21">
        <v>1240</v>
      </c>
      <c r="D321" s="20" t="s">
        <v>639</v>
      </c>
      <c r="E321" s="21">
        <v>98</v>
      </c>
      <c r="F321" s="21" t="s">
        <v>184</v>
      </c>
      <c r="G321" s="21" t="s">
        <v>29</v>
      </c>
      <c r="H321" s="21"/>
      <c r="I321" s="21"/>
      <c r="J321" s="60">
        <v>2199</v>
      </c>
      <c r="K321" s="60" t="s">
        <v>19</v>
      </c>
    </row>
    <row r="322" spans="2:11" ht="15.75" customHeight="1" thickBot="1" x14ac:dyDescent="0.45">
      <c r="B322" s="21">
        <v>316</v>
      </c>
      <c r="C322" s="21">
        <v>1242</v>
      </c>
      <c r="D322" s="20" t="s">
        <v>641</v>
      </c>
      <c r="E322" s="21" t="s">
        <v>13</v>
      </c>
      <c r="F322" s="21" t="s">
        <v>13</v>
      </c>
      <c r="G322" s="21" t="s">
        <v>551</v>
      </c>
      <c r="H322" s="21"/>
      <c r="I322" s="21"/>
      <c r="J322" s="60">
        <v>2035</v>
      </c>
      <c r="K322" s="60" t="s">
        <v>19</v>
      </c>
    </row>
    <row r="323" spans="2:11" ht="15.75" customHeight="1" thickBot="1" x14ac:dyDescent="0.45">
      <c r="B323" s="21">
        <v>317</v>
      </c>
      <c r="C323" s="21">
        <v>3881</v>
      </c>
      <c r="D323" s="20" t="s">
        <v>643</v>
      </c>
      <c r="E323" s="21" t="s">
        <v>13</v>
      </c>
      <c r="F323" s="21" t="s">
        <v>13</v>
      </c>
      <c r="G323" s="21" t="s">
        <v>29</v>
      </c>
      <c r="H323" s="21"/>
      <c r="I323" s="21"/>
      <c r="J323" s="60">
        <v>2063</v>
      </c>
      <c r="K323" s="60" t="s">
        <v>15</v>
      </c>
    </row>
    <row r="324" spans="2:11" ht="15.75" customHeight="1" thickBot="1" x14ac:dyDescent="0.45">
      <c r="B324" s="21">
        <v>318</v>
      </c>
      <c r="C324" s="21">
        <v>1243</v>
      </c>
      <c r="D324" s="20" t="s">
        <v>645</v>
      </c>
      <c r="E324" s="21">
        <v>52</v>
      </c>
      <c r="F324" s="21" t="s">
        <v>13</v>
      </c>
      <c r="G324" s="21" t="s">
        <v>29</v>
      </c>
      <c r="H324" s="21"/>
      <c r="I324" s="21"/>
      <c r="J324" s="60">
        <v>2052</v>
      </c>
      <c r="K324" s="60" t="s">
        <v>19</v>
      </c>
    </row>
    <row r="325" spans="2:11" ht="15.75" customHeight="1" thickBot="1" x14ac:dyDescent="0.45">
      <c r="B325" s="21">
        <v>319</v>
      </c>
      <c r="C325" s="21">
        <v>1244</v>
      </c>
      <c r="D325" s="20" t="s">
        <v>647</v>
      </c>
      <c r="E325" s="21">
        <v>87</v>
      </c>
      <c r="F325" s="21" t="s">
        <v>13</v>
      </c>
      <c r="G325" s="21" t="s">
        <v>277</v>
      </c>
      <c r="H325" s="21"/>
      <c r="I325" s="21"/>
      <c r="J325" s="60">
        <v>2020</v>
      </c>
      <c r="K325" s="60" t="s">
        <v>19</v>
      </c>
    </row>
    <row r="326" spans="2:11" ht="15.75" customHeight="1" thickBot="1" x14ac:dyDescent="0.45">
      <c r="B326" s="21">
        <v>320</v>
      </c>
      <c r="C326" s="21">
        <v>1245</v>
      </c>
      <c r="D326" s="20" t="s">
        <v>649</v>
      </c>
      <c r="E326" s="21">
        <v>96</v>
      </c>
      <c r="F326" s="21" t="s">
        <v>13</v>
      </c>
      <c r="G326" s="21" t="s">
        <v>29</v>
      </c>
      <c r="H326" s="21"/>
      <c r="I326" s="21"/>
      <c r="J326" s="60">
        <v>2125</v>
      </c>
      <c r="K326" s="60" t="s">
        <v>15</v>
      </c>
    </row>
    <row r="327" spans="2:11" ht="15.75" customHeight="1" thickBot="1" x14ac:dyDescent="0.45">
      <c r="B327" s="21">
        <v>321</v>
      </c>
      <c r="C327" s="21">
        <v>4130</v>
      </c>
      <c r="D327" s="20" t="s">
        <v>6309</v>
      </c>
      <c r="E327" s="21" t="s">
        <v>2153</v>
      </c>
      <c r="F327" s="21" t="s">
        <v>13</v>
      </c>
      <c r="G327" s="21" t="s">
        <v>79</v>
      </c>
      <c r="H327" s="21"/>
      <c r="I327" s="21"/>
      <c r="J327" s="60">
        <v>2086</v>
      </c>
      <c r="K327" s="60" t="s">
        <v>15</v>
      </c>
    </row>
    <row r="328" spans="2:11" ht="15.75" customHeight="1" thickBot="1" x14ac:dyDescent="0.45">
      <c r="B328" s="21">
        <v>322</v>
      </c>
      <c r="C328" s="21">
        <v>3676</v>
      </c>
      <c r="D328" s="20" t="s">
        <v>651</v>
      </c>
      <c r="E328" s="21" t="s">
        <v>652</v>
      </c>
      <c r="F328" s="21" t="s">
        <v>13</v>
      </c>
      <c r="G328" s="21" t="s">
        <v>79</v>
      </c>
      <c r="H328" s="21">
        <v>9</v>
      </c>
      <c r="I328" s="21">
        <v>1</v>
      </c>
      <c r="J328" s="60">
        <v>2122</v>
      </c>
      <c r="K328" s="60" t="s">
        <v>15</v>
      </c>
    </row>
    <row r="329" spans="2:11" ht="15.75" customHeight="1" thickBot="1" x14ac:dyDescent="0.45">
      <c r="B329" s="21">
        <v>323</v>
      </c>
      <c r="C329" s="21">
        <v>4178</v>
      </c>
      <c r="D329" s="20" t="s">
        <v>6437</v>
      </c>
      <c r="E329" s="21" t="s">
        <v>13</v>
      </c>
      <c r="F329" s="21" t="s">
        <v>13</v>
      </c>
      <c r="G329" s="21" t="s">
        <v>494</v>
      </c>
      <c r="H329" s="21">
        <v>9</v>
      </c>
      <c r="I329" s="21">
        <v>14</v>
      </c>
      <c r="J329" s="60">
        <v>2114</v>
      </c>
      <c r="K329" s="60" t="s">
        <v>15</v>
      </c>
    </row>
    <row r="330" spans="2:11" ht="15.75" customHeight="1" thickBot="1" x14ac:dyDescent="0.45">
      <c r="B330" s="21">
        <v>324</v>
      </c>
      <c r="C330" s="21">
        <v>1246</v>
      </c>
      <c r="D330" s="20" t="s">
        <v>654</v>
      </c>
      <c r="E330" s="21">
        <v>86</v>
      </c>
      <c r="F330" s="21" t="s">
        <v>13</v>
      </c>
      <c r="G330" s="21" t="s">
        <v>323</v>
      </c>
      <c r="H330" s="21"/>
      <c r="I330" s="21"/>
      <c r="J330" s="60">
        <v>2037</v>
      </c>
      <c r="K330" s="60" t="s">
        <v>19</v>
      </c>
    </row>
    <row r="331" spans="2:11" ht="15.75" customHeight="1" thickBot="1" x14ac:dyDescent="0.45">
      <c r="B331" s="21">
        <v>325</v>
      </c>
      <c r="C331" s="21">
        <v>1247</v>
      </c>
      <c r="D331" s="20" t="s">
        <v>656</v>
      </c>
      <c r="E331" s="21">
        <v>88</v>
      </c>
      <c r="F331" s="21" t="s">
        <v>13</v>
      </c>
      <c r="G331" s="21" t="s">
        <v>242</v>
      </c>
      <c r="H331" s="21"/>
      <c r="I331" s="21"/>
      <c r="J331" s="60">
        <v>1991</v>
      </c>
      <c r="K331" s="60" t="s">
        <v>19</v>
      </c>
    </row>
    <row r="332" spans="2:11" ht="15.75" customHeight="1" thickBot="1" x14ac:dyDescent="0.45">
      <c r="B332" s="21">
        <v>326</v>
      </c>
      <c r="C332" s="21">
        <v>1248</v>
      </c>
      <c r="D332" s="20" t="s">
        <v>658</v>
      </c>
      <c r="E332" s="21" t="s">
        <v>13</v>
      </c>
      <c r="F332" s="21" t="s">
        <v>13</v>
      </c>
      <c r="G332" s="21" t="s">
        <v>22</v>
      </c>
      <c r="H332" s="21"/>
      <c r="I332" s="21"/>
      <c r="J332" s="60">
        <v>2078</v>
      </c>
      <c r="K332" s="60" t="s">
        <v>19</v>
      </c>
    </row>
    <row r="333" spans="2:11" ht="15.75" customHeight="1" thickBot="1" x14ac:dyDescent="0.45">
      <c r="B333" s="21">
        <v>327</v>
      </c>
      <c r="C333" s="21">
        <v>1249</v>
      </c>
      <c r="D333" s="20" t="s">
        <v>660</v>
      </c>
      <c r="E333" s="21">
        <v>58</v>
      </c>
      <c r="F333" s="21" t="s">
        <v>57</v>
      </c>
      <c r="G333" s="21" t="s">
        <v>29</v>
      </c>
      <c r="H333" s="21"/>
      <c r="I333" s="21"/>
      <c r="J333" s="60">
        <v>2122</v>
      </c>
      <c r="K333" s="60" t="s">
        <v>19</v>
      </c>
    </row>
    <row r="334" spans="2:11" ht="15.75" customHeight="1" thickBot="1" x14ac:dyDescent="0.45">
      <c r="B334" s="21">
        <v>328</v>
      </c>
      <c r="C334" s="21">
        <v>1250</v>
      </c>
      <c r="D334" s="20" t="s">
        <v>662</v>
      </c>
      <c r="E334" s="21">
        <v>48</v>
      </c>
      <c r="F334" s="21" t="s">
        <v>13</v>
      </c>
      <c r="G334" s="21" t="s">
        <v>29</v>
      </c>
      <c r="H334" s="21"/>
      <c r="I334" s="21"/>
      <c r="J334" s="60">
        <v>2030</v>
      </c>
      <c r="K334" s="60" t="s">
        <v>19</v>
      </c>
    </row>
    <row r="335" spans="2:11" ht="15.75" customHeight="1" thickBot="1" x14ac:dyDescent="0.45">
      <c r="B335" s="21">
        <v>329</v>
      </c>
      <c r="C335" s="21">
        <v>1251</v>
      </c>
      <c r="D335" s="20" t="s">
        <v>664</v>
      </c>
      <c r="E335" s="21">
        <v>86</v>
      </c>
      <c r="F335" s="21" t="s">
        <v>13</v>
      </c>
      <c r="G335" s="21" t="s">
        <v>32</v>
      </c>
      <c r="H335" s="21"/>
      <c r="I335" s="21"/>
      <c r="J335" s="60">
        <v>2060</v>
      </c>
      <c r="K335" s="60" t="s">
        <v>19</v>
      </c>
    </row>
    <row r="336" spans="2:11" ht="15.75" customHeight="1" thickBot="1" x14ac:dyDescent="0.45">
      <c r="B336" s="21">
        <v>330</v>
      </c>
      <c r="C336" s="21">
        <v>4148</v>
      </c>
      <c r="D336" s="20" t="s">
        <v>6286</v>
      </c>
      <c r="E336" s="21" t="s">
        <v>6287</v>
      </c>
      <c r="F336" s="21" t="s">
        <v>13</v>
      </c>
      <c r="G336" s="21" t="s">
        <v>79</v>
      </c>
      <c r="H336" s="21">
        <v>7</v>
      </c>
      <c r="I336" s="21">
        <v>-9</v>
      </c>
      <c r="J336" s="60">
        <v>2076</v>
      </c>
      <c r="K336" s="60" t="s">
        <v>15</v>
      </c>
    </row>
    <row r="337" spans="2:11" ht="15.75" customHeight="1" thickBot="1" x14ac:dyDescent="0.45">
      <c r="B337" s="21">
        <v>331</v>
      </c>
      <c r="C337" s="21">
        <v>1252</v>
      </c>
      <c r="D337" s="20" t="s">
        <v>666</v>
      </c>
      <c r="E337" s="21">
        <v>97</v>
      </c>
      <c r="F337" s="21" t="s">
        <v>13</v>
      </c>
      <c r="G337" s="21" t="s">
        <v>29</v>
      </c>
      <c r="H337" s="21"/>
      <c r="I337" s="21"/>
      <c r="J337" s="60">
        <v>2101</v>
      </c>
      <c r="K337" s="60" t="s">
        <v>19</v>
      </c>
    </row>
    <row r="338" spans="2:11" ht="15.75" customHeight="1" thickBot="1" x14ac:dyDescent="0.45">
      <c r="B338" s="21">
        <v>332</v>
      </c>
      <c r="C338" s="21">
        <v>1253</v>
      </c>
      <c r="D338" s="20" t="s">
        <v>668</v>
      </c>
      <c r="E338" s="21" t="s">
        <v>13</v>
      </c>
      <c r="F338" s="21" t="s">
        <v>13</v>
      </c>
      <c r="G338" s="21" t="s">
        <v>22</v>
      </c>
      <c r="H338" s="21"/>
      <c r="I338" s="21"/>
      <c r="J338" s="60">
        <v>2164</v>
      </c>
      <c r="K338" s="60" t="s">
        <v>15</v>
      </c>
    </row>
    <row r="339" spans="2:11" ht="15.75" customHeight="1" thickBot="1" x14ac:dyDescent="0.45">
      <c r="B339" s="21">
        <v>333</v>
      </c>
      <c r="C339" s="21">
        <v>1254</v>
      </c>
      <c r="D339" s="20" t="s">
        <v>670</v>
      </c>
      <c r="E339" s="21" t="s">
        <v>13</v>
      </c>
      <c r="F339" s="21" t="s">
        <v>13</v>
      </c>
      <c r="G339" s="21" t="s">
        <v>39</v>
      </c>
      <c r="H339" s="21"/>
      <c r="I339" s="21"/>
      <c r="J339" s="60">
        <v>2053</v>
      </c>
      <c r="K339" s="60" t="s">
        <v>19</v>
      </c>
    </row>
    <row r="340" spans="2:11" ht="15.75" customHeight="1" thickBot="1" x14ac:dyDescent="0.45">
      <c r="B340" s="21">
        <v>334</v>
      </c>
      <c r="C340" s="21">
        <v>1255</v>
      </c>
      <c r="D340" s="20" t="s">
        <v>672</v>
      </c>
      <c r="E340" s="21">
        <v>89</v>
      </c>
      <c r="F340" s="21" t="s">
        <v>13</v>
      </c>
      <c r="G340" s="21" t="s">
        <v>29</v>
      </c>
      <c r="H340" s="21"/>
      <c r="I340" s="21"/>
      <c r="J340" s="60">
        <v>2129</v>
      </c>
      <c r="K340" s="60" t="s">
        <v>19</v>
      </c>
    </row>
    <row r="341" spans="2:11" ht="15.75" customHeight="1" thickBot="1" x14ac:dyDescent="0.45">
      <c r="B341" s="21">
        <v>335</v>
      </c>
      <c r="C341" s="21">
        <v>1256</v>
      </c>
      <c r="D341" s="20" t="s">
        <v>674</v>
      </c>
      <c r="E341" s="21" t="s">
        <v>13</v>
      </c>
      <c r="F341" s="21" t="s">
        <v>13</v>
      </c>
      <c r="G341" s="21" t="s">
        <v>22</v>
      </c>
      <c r="H341" s="21"/>
      <c r="I341" s="21"/>
      <c r="J341" s="60">
        <v>2080</v>
      </c>
      <c r="K341" s="60" t="s">
        <v>19</v>
      </c>
    </row>
    <row r="342" spans="2:11" ht="15.75" customHeight="1" thickBot="1" x14ac:dyDescent="0.45">
      <c r="B342" s="21">
        <v>336</v>
      </c>
      <c r="C342" s="21">
        <v>1257</v>
      </c>
      <c r="D342" s="20" t="s">
        <v>676</v>
      </c>
      <c r="E342" s="21" t="s">
        <v>13</v>
      </c>
      <c r="F342" s="21" t="s">
        <v>13</v>
      </c>
      <c r="G342" s="21" t="s">
        <v>29</v>
      </c>
      <c r="H342" s="21"/>
      <c r="I342" s="21"/>
      <c r="J342" s="60">
        <v>2015</v>
      </c>
      <c r="K342" s="60" t="s">
        <v>19</v>
      </c>
    </row>
    <row r="343" spans="2:11" ht="15.75" customHeight="1" thickBot="1" x14ac:dyDescent="0.45">
      <c r="B343" s="21">
        <v>337</v>
      </c>
      <c r="C343" s="21">
        <v>1258</v>
      </c>
      <c r="D343" s="20" t="s">
        <v>678</v>
      </c>
      <c r="E343" s="21">
        <v>94</v>
      </c>
      <c r="F343" s="21" t="s">
        <v>13</v>
      </c>
      <c r="G343" s="21" t="s">
        <v>85</v>
      </c>
      <c r="H343" s="21"/>
      <c r="I343" s="21"/>
      <c r="J343" s="60">
        <v>2035</v>
      </c>
      <c r="K343" s="60" t="s">
        <v>19</v>
      </c>
    </row>
    <row r="344" spans="2:11" ht="15.75" customHeight="1" thickBot="1" x14ac:dyDescent="0.45">
      <c r="B344" s="21">
        <v>338</v>
      </c>
      <c r="C344" s="21">
        <v>1259</v>
      </c>
      <c r="D344" s="20" t="s">
        <v>680</v>
      </c>
      <c r="E344" s="21" t="s">
        <v>13</v>
      </c>
      <c r="F344" s="21" t="s">
        <v>13</v>
      </c>
      <c r="G344" s="21" t="s">
        <v>323</v>
      </c>
      <c r="H344" s="21"/>
      <c r="I344" s="21"/>
      <c r="J344" s="60">
        <v>2045</v>
      </c>
      <c r="K344" s="60" t="s">
        <v>19</v>
      </c>
    </row>
    <row r="345" spans="2:11" ht="15.75" customHeight="1" thickBot="1" x14ac:dyDescent="0.45">
      <c r="B345" s="21">
        <v>339</v>
      </c>
      <c r="C345" s="21">
        <v>1260</v>
      </c>
      <c r="D345" s="20" t="s">
        <v>682</v>
      </c>
      <c r="E345" s="21">
        <v>51</v>
      </c>
      <c r="F345" s="21" t="s">
        <v>57</v>
      </c>
      <c r="G345" s="21" t="s">
        <v>469</v>
      </c>
      <c r="H345" s="21">
        <v>8</v>
      </c>
      <c r="I345" s="21">
        <v>0</v>
      </c>
      <c r="J345" s="60">
        <v>2291</v>
      </c>
      <c r="K345" s="60" t="s">
        <v>15</v>
      </c>
    </row>
    <row r="346" spans="2:11" ht="15.75" customHeight="1" thickBot="1" x14ac:dyDescent="0.45">
      <c r="B346" s="21">
        <v>340</v>
      </c>
      <c r="C346" s="21">
        <v>1261</v>
      </c>
      <c r="D346" s="20" t="s">
        <v>684</v>
      </c>
      <c r="E346" s="21">
        <v>82</v>
      </c>
      <c r="F346" s="21" t="s">
        <v>13</v>
      </c>
      <c r="G346" s="21" t="s">
        <v>79</v>
      </c>
      <c r="H346" s="21"/>
      <c r="I346" s="21"/>
      <c r="J346" s="60">
        <v>2051</v>
      </c>
      <c r="K346" s="60" t="s">
        <v>19</v>
      </c>
    </row>
    <row r="347" spans="2:11" ht="16.350000000000001" customHeight="1" thickBot="1" x14ac:dyDescent="0.45">
      <c r="B347" s="21">
        <v>341</v>
      </c>
      <c r="C347" s="21">
        <v>1262</v>
      </c>
      <c r="D347" s="20" t="s">
        <v>686</v>
      </c>
      <c r="E347" s="21">
        <v>83</v>
      </c>
      <c r="F347" s="21" t="s">
        <v>13</v>
      </c>
      <c r="G347" s="21" t="s">
        <v>29</v>
      </c>
      <c r="H347" s="21"/>
      <c r="I347" s="21"/>
      <c r="J347" s="60">
        <v>2048</v>
      </c>
      <c r="K347" s="60" t="s">
        <v>19</v>
      </c>
    </row>
    <row r="348" spans="2:11" ht="16.350000000000001" customHeight="1" thickBot="1" x14ac:dyDescent="0.45">
      <c r="B348" s="21">
        <v>342</v>
      </c>
      <c r="C348" s="21">
        <v>1263</v>
      </c>
      <c r="D348" s="20" t="s">
        <v>688</v>
      </c>
      <c r="E348" s="21">
        <v>95</v>
      </c>
      <c r="F348" s="21" t="s">
        <v>13</v>
      </c>
      <c r="G348" s="21" t="s">
        <v>79</v>
      </c>
      <c r="H348" s="21"/>
      <c r="I348" s="21"/>
      <c r="J348" s="60">
        <v>2020</v>
      </c>
      <c r="K348" s="60" t="s">
        <v>19</v>
      </c>
    </row>
    <row r="349" spans="2:11" ht="16.350000000000001" customHeight="1" thickBot="1" x14ac:dyDescent="0.45">
      <c r="B349" s="21">
        <v>343</v>
      </c>
      <c r="C349" s="21">
        <v>1264</v>
      </c>
      <c r="D349" s="20" t="s">
        <v>690</v>
      </c>
      <c r="E349" s="21">
        <v>89</v>
      </c>
      <c r="F349" s="21" t="s">
        <v>13</v>
      </c>
      <c r="G349" s="21" t="s">
        <v>29</v>
      </c>
      <c r="H349" s="21"/>
      <c r="I349" s="21"/>
      <c r="J349" s="60">
        <v>2051</v>
      </c>
      <c r="K349" s="60" t="s">
        <v>19</v>
      </c>
    </row>
    <row r="350" spans="2:11" ht="16.350000000000001" customHeight="1" thickBot="1" x14ac:dyDescent="0.45">
      <c r="B350" s="21">
        <v>344</v>
      </c>
      <c r="C350" s="21">
        <v>1265</v>
      </c>
      <c r="D350" s="20" t="s">
        <v>692</v>
      </c>
      <c r="E350" s="21">
        <v>88</v>
      </c>
      <c r="F350" s="21" t="s">
        <v>13</v>
      </c>
      <c r="G350" s="21" t="s">
        <v>29</v>
      </c>
      <c r="H350" s="21"/>
      <c r="I350" s="21"/>
      <c r="J350" s="60">
        <v>2060</v>
      </c>
      <c r="K350" s="60" t="s">
        <v>19</v>
      </c>
    </row>
    <row r="351" spans="2:11" ht="16.350000000000001" customHeight="1" thickBot="1" x14ac:dyDescent="0.45">
      <c r="B351" s="21">
        <v>345</v>
      </c>
      <c r="C351" s="21">
        <v>1266</v>
      </c>
      <c r="D351" s="20" t="s">
        <v>6570</v>
      </c>
      <c r="E351" s="21">
        <v>86</v>
      </c>
      <c r="F351" s="21" t="s">
        <v>57</v>
      </c>
      <c r="G351" s="21" t="s">
        <v>29</v>
      </c>
      <c r="H351" s="21"/>
      <c r="I351" s="21"/>
      <c r="J351" s="60">
        <v>2226</v>
      </c>
      <c r="K351" s="60" t="s">
        <v>19</v>
      </c>
    </row>
    <row r="352" spans="2:11" ht="16.350000000000001" customHeight="1" thickBot="1" x14ac:dyDescent="0.45">
      <c r="B352" s="21">
        <v>346</v>
      </c>
      <c r="C352" s="21">
        <v>1267</v>
      </c>
      <c r="D352" s="20" t="s">
        <v>695</v>
      </c>
      <c r="E352" s="21">
        <v>40</v>
      </c>
      <c r="F352" s="21" t="s">
        <v>13</v>
      </c>
      <c r="G352" s="21" t="s">
        <v>29</v>
      </c>
      <c r="H352" s="21"/>
      <c r="I352" s="21"/>
      <c r="J352" s="60">
        <v>2043</v>
      </c>
      <c r="K352" s="60" t="s">
        <v>19</v>
      </c>
    </row>
    <row r="353" spans="2:11" ht="16.350000000000001" customHeight="1" thickBot="1" x14ac:dyDescent="0.45">
      <c r="B353" s="21">
        <v>347</v>
      </c>
      <c r="C353" s="21">
        <v>3935</v>
      </c>
      <c r="D353" s="20" t="s">
        <v>697</v>
      </c>
      <c r="E353" s="21" t="s">
        <v>13</v>
      </c>
      <c r="F353" s="21" t="s">
        <v>13</v>
      </c>
      <c r="G353" s="21" t="s">
        <v>22</v>
      </c>
      <c r="H353" s="21"/>
      <c r="I353" s="21"/>
      <c r="J353" s="60">
        <v>2080</v>
      </c>
      <c r="K353" s="60" t="s">
        <v>15</v>
      </c>
    </row>
    <row r="354" spans="2:11" ht="16.350000000000001" customHeight="1" thickBot="1" x14ac:dyDescent="0.45">
      <c r="B354" s="21">
        <v>348</v>
      </c>
      <c r="C354" s="21">
        <v>1268</v>
      </c>
      <c r="D354" s="20" t="s">
        <v>699</v>
      </c>
      <c r="E354" s="21">
        <v>69</v>
      </c>
      <c r="F354" s="21" t="s">
        <v>13</v>
      </c>
      <c r="G354" s="21" t="s">
        <v>32</v>
      </c>
      <c r="H354" s="21"/>
      <c r="I354" s="21"/>
      <c r="J354" s="60">
        <v>2070</v>
      </c>
      <c r="K354" s="60" t="s">
        <v>19</v>
      </c>
    </row>
    <row r="355" spans="2:11" ht="16.350000000000001" customHeight="1" thickBot="1" x14ac:dyDescent="0.45">
      <c r="B355" s="21">
        <v>349</v>
      </c>
      <c r="C355" s="21">
        <v>1269</v>
      </c>
      <c r="D355" s="20" t="s">
        <v>701</v>
      </c>
      <c r="E355" s="21">
        <v>98</v>
      </c>
      <c r="F355" s="21" t="s">
        <v>13</v>
      </c>
      <c r="G355" s="21" t="s">
        <v>29</v>
      </c>
      <c r="H355" s="21"/>
      <c r="I355" s="21"/>
      <c r="J355" s="60">
        <v>2088</v>
      </c>
      <c r="K355" s="60" t="s">
        <v>19</v>
      </c>
    </row>
    <row r="356" spans="2:11" ht="16.350000000000001" customHeight="1" thickBot="1" x14ac:dyDescent="0.45">
      <c r="B356" s="21">
        <v>350</v>
      </c>
      <c r="C356" s="21">
        <v>4230</v>
      </c>
      <c r="D356" s="20" t="s">
        <v>6519</v>
      </c>
      <c r="E356" s="61" t="s">
        <v>13</v>
      </c>
      <c r="F356" s="21"/>
      <c r="G356" s="21" t="s">
        <v>32</v>
      </c>
      <c r="H356" s="21">
        <v>8</v>
      </c>
      <c r="I356" s="21">
        <v>-68</v>
      </c>
      <c r="J356" s="60">
        <v>2032</v>
      </c>
      <c r="K356" s="60" t="s">
        <v>15</v>
      </c>
    </row>
    <row r="357" spans="2:11" ht="16.350000000000001" customHeight="1" thickBot="1" x14ac:dyDescent="0.45">
      <c r="B357" s="21">
        <v>351</v>
      </c>
      <c r="C357" s="21">
        <v>4049</v>
      </c>
      <c r="D357" s="20" t="s">
        <v>6108</v>
      </c>
      <c r="E357" s="21" t="s">
        <v>6107</v>
      </c>
      <c r="F357" s="21" t="s">
        <v>13</v>
      </c>
      <c r="G357" s="21" t="s">
        <v>79</v>
      </c>
      <c r="H357" s="21">
        <v>29</v>
      </c>
      <c r="I357" s="21">
        <v>78</v>
      </c>
      <c r="J357" s="60">
        <v>2175</v>
      </c>
      <c r="K357" s="60" t="s">
        <v>15</v>
      </c>
    </row>
    <row r="358" spans="2:11" ht="16.350000000000001" customHeight="1" thickBot="1" x14ac:dyDescent="0.45">
      <c r="B358" s="21">
        <v>352</v>
      </c>
      <c r="C358" s="21">
        <v>3681</v>
      </c>
      <c r="D358" s="20" t="s">
        <v>703</v>
      </c>
      <c r="E358" s="57" t="s">
        <v>158</v>
      </c>
      <c r="F358" s="21" t="s">
        <v>57</v>
      </c>
      <c r="G358" s="21" t="s">
        <v>39</v>
      </c>
      <c r="H358" s="21"/>
      <c r="I358" s="21"/>
      <c r="J358" s="60">
        <v>2130</v>
      </c>
      <c r="K358" s="60" t="s">
        <v>19</v>
      </c>
    </row>
    <row r="359" spans="2:11" ht="16.350000000000001" customHeight="1" thickBot="1" x14ac:dyDescent="0.45">
      <c r="B359" s="21">
        <v>353</v>
      </c>
      <c r="C359" s="21">
        <v>1270</v>
      </c>
      <c r="D359" s="20" t="s">
        <v>705</v>
      </c>
      <c r="E359" s="21" t="s">
        <v>189</v>
      </c>
      <c r="F359" s="21" t="s">
        <v>13</v>
      </c>
      <c r="G359" s="21" t="s">
        <v>29</v>
      </c>
      <c r="H359" s="21"/>
      <c r="I359" s="21"/>
      <c r="J359" s="60">
        <v>2122</v>
      </c>
      <c r="K359" s="60" t="s">
        <v>19</v>
      </c>
    </row>
    <row r="360" spans="2:11" ht="16.350000000000001" customHeight="1" thickBot="1" x14ac:dyDescent="0.45">
      <c r="B360" s="21">
        <v>354</v>
      </c>
      <c r="C360" s="21">
        <v>1271</v>
      </c>
      <c r="D360" s="20" t="s">
        <v>707</v>
      </c>
      <c r="E360" s="21">
        <v>96</v>
      </c>
      <c r="F360" s="21" t="s">
        <v>13</v>
      </c>
      <c r="G360" s="21" t="s">
        <v>29</v>
      </c>
      <c r="H360" s="21"/>
      <c r="I360" s="21"/>
      <c r="J360" s="60">
        <v>2078</v>
      </c>
      <c r="K360" s="60" t="s">
        <v>19</v>
      </c>
    </row>
    <row r="361" spans="2:11" ht="16.350000000000001" customHeight="1" thickBot="1" x14ac:dyDescent="0.45">
      <c r="B361" s="21">
        <v>355</v>
      </c>
      <c r="C361" s="21">
        <v>1272</v>
      </c>
      <c r="D361" s="20" t="s">
        <v>6187</v>
      </c>
      <c r="E361" s="21" t="s">
        <v>158</v>
      </c>
      <c r="F361" s="21" t="s">
        <v>57</v>
      </c>
      <c r="G361" s="21" t="s">
        <v>29</v>
      </c>
      <c r="H361" s="21">
        <v>44</v>
      </c>
      <c r="I361" s="21">
        <v>39</v>
      </c>
      <c r="J361" s="60">
        <v>2283</v>
      </c>
      <c r="K361" s="60" t="s">
        <v>15</v>
      </c>
    </row>
    <row r="362" spans="2:11" ht="16.350000000000001" customHeight="1" thickBot="1" x14ac:dyDescent="0.45">
      <c r="B362" s="21">
        <v>356</v>
      </c>
      <c r="C362" s="21">
        <v>1273</v>
      </c>
      <c r="D362" s="20" t="s">
        <v>710</v>
      </c>
      <c r="E362" s="21" t="s">
        <v>13</v>
      </c>
      <c r="F362" s="21" t="s">
        <v>13</v>
      </c>
      <c r="G362" s="21" t="s">
        <v>29</v>
      </c>
      <c r="H362" s="21"/>
      <c r="I362" s="21"/>
      <c r="J362" s="60">
        <v>2056</v>
      </c>
      <c r="K362" s="60" t="s">
        <v>19</v>
      </c>
    </row>
    <row r="363" spans="2:11" ht="16.350000000000001" customHeight="1" thickBot="1" x14ac:dyDescent="0.45">
      <c r="B363" s="21">
        <v>357</v>
      </c>
      <c r="C363" s="21">
        <v>1274</v>
      </c>
      <c r="D363" s="20" t="s">
        <v>712</v>
      </c>
      <c r="E363" s="21">
        <v>77</v>
      </c>
      <c r="F363" s="21" t="s">
        <v>13</v>
      </c>
      <c r="G363" s="21" t="s">
        <v>29</v>
      </c>
      <c r="H363" s="21"/>
      <c r="I363" s="21"/>
      <c r="J363" s="60">
        <v>1954</v>
      </c>
      <c r="K363" s="60" t="s">
        <v>19</v>
      </c>
    </row>
    <row r="364" spans="2:11" ht="16.350000000000001" customHeight="1" thickBot="1" x14ac:dyDescent="0.45">
      <c r="B364" s="21">
        <v>358</v>
      </c>
      <c r="C364" s="21">
        <v>1275</v>
      </c>
      <c r="D364" s="20" t="s">
        <v>714</v>
      </c>
      <c r="E364" s="21" t="s">
        <v>189</v>
      </c>
      <c r="F364" s="21" t="s">
        <v>57</v>
      </c>
      <c r="G364" s="21" t="s">
        <v>43</v>
      </c>
      <c r="H364" s="21"/>
      <c r="I364" s="21"/>
      <c r="J364" s="60">
        <v>2208</v>
      </c>
      <c r="K364" s="60" t="s">
        <v>19</v>
      </c>
    </row>
    <row r="365" spans="2:11" ht="16.350000000000001" customHeight="1" thickBot="1" x14ac:dyDescent="0.45">
      <c r="B365" s="21">
        <v>359</v>
      </c>
      <c r="C365" s="21">
        <v>1276</v>
      </c>
      <c r="D365" s="20" t="s">
        <v>716</v>
      </c>
      <c r="E365" s="21" t="s">
        <v>13</v>
      </c>
      <c r="F365" s="21" t="s">
        <v>13</v>
      </c>
      <c r="G365" s="21" t="s">
        <v>43</v>
      </c>
      <c r="H365" s="21"/>
      <c r="I365" s="21"/>
      <c r="J365" s="60">
        <v>2047</v>
      </c>
      <c r="K365" s="60" t="s">
        <v>19</v>
      </c>
    </row>
    <row r="366" spans="2:11" ht="16.350000000000001" customHeight="1" thickBot="1" x14ac:dyDescent="0.45">
      <c r="B366" s="21">
        <v>360</v>
      </c>
      <c r="C366" s="21">
        <v>3995</v>
      </c>
      <c r="D366" s="20" t="s">
        <v>718</v>
      </c>
      <c r="E366" s="21">
        <v>12</v>
      </c>
      <c r="F366" s="21" t="s">
        <v>13</v>
      </c>
      <c r="G366" s="21" t="s">
        <v>43</v>
      </c>
      <c r="H366" s="21">
        <v>11</v>
      </c>
      <c r="I366" s="21">
        <v>5</v>
      </c>
      <c r="J366" s="60">
        <v>2057</v>
      </c>
      <c r="K366" s="60" t="s">
        <v>15</v>
      </c>
    </row>
    <row r="367" spans="2:11" ht="16.350000000000001" customHeight="1" thickBot="1" x14ac:dyDescent="0.45">
      <c r="B367" s="21">
        <v>361</v>
      </c>
      <c r="C367" s="21">
        <v>3833</v>
      </c>
      <c r="D367" s="20" t="s">
        <v>720</v>
      </c>
      <c r="E367" s="21" t="s">
        <v>203</v>
      </c>
      <c r="F367" s="21" t="s">
        <v>13</v>
      </c>
      <c r="G367" s="21" t="s">
        <v>43</v>
      </c>
      <c r="H367" s="21"/>
      <c r="I367" s="21"/>
      <c r="J367" s="60">
        <v>2067</v>
      </c>
      <c r="K367" s="60" t="s">
        <v>15</v>
      </c>
    </row>
    <row r="368" spans="2:11" ht="16.350000000000001" customHeight="1" thickBot="1" x14ac:dyDescent="0.45">
      <c r="B368" s="21">
        <v>362</v>
      </c>
      <c r="C368" s="21">
        <v>1277</v>
      </c>
      <c r="D368" s="20" t="s">
        <v>722</v>
      </c>
      <c r="E368" s="21">
        <v>72</v>
      </c>
      <c r="F368" s="21" t="s">
        <v>134</v>
      </c>
      <c r="G368" s="21" t="s">
        <v>29</v>
      </c>
      <c r="H368" s="21"/>
      <c r="I368" s="21"/>
      <c r="J368" s="60">
        <v>2192</v>
      </c>
      <c r="K368" s="60" t="s">
        <v>19</v>
      </c>
    </row>
    <row r="369" spans="2:11" ht="16.350000000000001" customHeight="1" thickBot="1" x14ac:dyDescent="0.45">
      <c r="B369" s="21">
        <v>363</v>
      </c>
      <c r="C369" s="21">
        <v>1278</v>
      </c>
      <c r="D369" s="20" t="s">
        <v>724</v>
      </c>
      <c r="E369" s="21">
        <v>52</v>
      </c>
      <c r="F369" s="21" t="s">
        <v>13</v>
      </c>
      <c r="G369" s="21" t="s">
        <v>32</v>
      </c>
      <c r="H369" s="21"/>
      <c r="I369" s="21"/>
      <c r="J369" s="60">
        <v>2024</v>
      </c>
      <c r="K369" s="60" t="s">
        <v>19</v>
      </c>
    </row>
    <row r="370" spans="2:11" ht="15.6" customHeight="1" thickBot="1" x14ac:dyDescent="0.45">
      <c r="B370" s="21">
        <v>364</v>
      </c>
      <c r="C370" s="21">
        <v>1279</v>
      </c>
      <c r="D370" s="20" t="s">
        <v>726</v>
      </c>
      <c r="E370" s="21">
        <v>51</v>
      </c>
      <c r="F370" s="21" t="s">
        <v>13</v>
      </c>
      <c r="G370" s="21" t="s">
        <v>32</v>
      </c>
      <c r="H370" s="21"/>
      <c r="I370" s="21"/>
      <c r="J370" s="60">
        <v>1954</v>
      </c>
      <c r="K370" s="60" t="s">
        <v>19</v>
      </c>
    </row>
    <row r="371" spans="2:11" ht="15.6" customHeight="1" thickBot="1" x14ac:dyDescent="0.45">
      <c r="B371" s="21">
        <v>365</v>
      </c>
      <c r="C371" s="21">
        <v>1280</v>
      </c>
      <c r="D371" s="20" t="s">
        <v>728</v>
      </c>
      <c r="E371" s="21" t="s">
        <v>13</v>
      </c>
      <c r="F371" s="21" t="s">
        <v>13</v>
      </c>
      <c r="G371" s="21" t="s">
        <v>14</v>
      </c>
      <c r="H371" s="21"/>
      <c r="I371" s="21"/>
      <c r="J371" s="60">
        <v>2101</v>
      </c>
      <c r="K371" s="60" t="s">
        <v>19</v>
      </c>
    </row>
    <row r="372" spans="2:11" ht="15.6" customHeight="1" thickBot="1" x14ac:dyDescent="0.45">
      <c r="B372" s="21">
        <v>366</v>
      </c>
      <c r="C372" s="21">
        <v>1281</v>
      </c>
      <c r="D372" s="20" t="s">
        <v>730</v>
      </c>
      <c r="E372" s="21" t="s">
        <v>13</v>
      </c>
      <c r="F372" s="21" t="s">
        <v>13</v>
      </c>
      <c r="G372" s="21" t="s">
        <v>242</v>
      </c>
      <c r="H372" s="21"/>
      <c r="I372" s="21"/>
      <c r="J372" s="60">
        <v>2037</v>
      </c>
      <c r="K372" s="60" t="s">
        <v>19</v>
      </c>
    </row>
    <row r="373" spans="2:11" ht="15.6" customHeight="1" thickBot="1" x14ac:dyDescent="0.45">
      <c r="B373" s="21">
        <v>367</v>
      </c>
      <c r="C373" s="21">
        <v>1282</v>
      </c>
      <c r="D373" s="20" t="s">
        <v>732</v>
      </c>
      <c r="E373" s="21">
        <v>57</v>
      </c>
      <c r="F373" s="21" t="s">
        <v>13</v>
      </c>
      <c r="G373" s="21" t="s">
        <v>79</v>
      </c>
      <c r="H373" s="21"/>
      <c r="I373" s="21"/>
      <c r="J373" s="60">
        <v>2003</v>
      </c>
      <c r="K373" s="60" t="s">
        <v>19</v>
      </c>
    </row>
    <row r="374" spans="2:11" ht="15.6" customHeight="1" thickBot="1" x14ac:dyDescent="0.45">
      <c r="B374" s="21">
        <v>368</v>
      </c>
      <c r="C374" s="21">
        <v>1283</v>
      </c>
      <c r="D374" s="20" t="s">
        <v>734</v>
      </c>
      <c r="E374" s="21">
        <v>56</v>
      </c>
      <c r="F374" s="21" t="s">
        <v>13</v>
      </c>
      <c r="G374" s="21" t="s">
        <v>29</v>
      </c>
      <c r="H374" s="21"/>
      <c r="I374" s="21"/>
      <c r="J374" s="60">
        <v>2097</v>
      </c>
      <c r="K374" s="60" t="s">
        <v>19</v>
      </c>
    </row>
    <row r="375" spans="2:11" ht="15.6" customHeight="1" thickBot="1" x14ac:dyDescent="0.45">
      <c r="B375" s="21">
        <v>369</v>
      </c>
      <c r="C375" s="21">
        <v>1284</v>
      </c>
      <c r="D375" s="20" t="s">
        <v>736</v>
      </c>
      <c r="E375" s="21">
        <v>49</v>
      </c>
      <c r="F375" s="21" t="s">
        <v>57</v>
      </c>
      <c r="G375" s="21" t="s">
        <v>79</v>
      </c>
      <c r="H375" s="21"/>
      <c r="I375" s="21"/>
      <c r="J375" s="60">
        <v>2202</v>
      </c>
      <c r="K375" s="60" t="s">
        <v>15</v>
      </c>
    </row>
    <row r="376" spans="2:11" ht="15.6" customHeight="1" thickBot="1" x14ac:dyDescent="0.45">
      <c r="B376" s="21">
        <v>370</v>
      </c>
      <c r="C376" s="21">
        <v>4124</v>
      </c>
      <c r="D376" s="20" t="s">
        <v>6359</v>
      </c>
      <c r="E376" s="21" t="s">
        <v>3648</v>
      </c>
      <c r="F376" s="21" t="s">
        <v>13</v>
      </c>
      <c r="G376" s="21" t="s">
        <v>29</v>
      </c>
      <c r="H376" s="21">
        <v>11</v>
      </c>
      <c r="I376" s="21">
        <v>0</v>
      </c>
      <c r="J376" s="60">
        <v>2092</v>
      </c>
      <c r="K376" s="60" t="s">
        <v>15</v>
      </c>
    </row>
    <row r="377" spans="2:11" ht="15.6" customHeight="1" thickBot="1" x14ac:dyDescent="0.45">
      <c r="B377" s="21">
        <v>371</v>
      </c>
      <c r="C377" s="21">
        <v>4058</v>
      </c>
      <c r="D377" s="20" t="s">
        <v>6321</v>
      </c>
      <c r="E377" s="21" t="s">
        <v>510</v>
      </c>
      <c r="F377" s="21" t="s">
        <v>13</v>
      </c>
      <c r="G377" s="21" t="s">
        <v>29</v>
      </c>
      <c r="H377" s="21">
        <v>29</v>
      </c>
      <c r="I377" s="21">
        <v>46</v>
      </c>
      <c r="J377" s="60">
        <v>2135</v>
      </c>
      <c r="K377" s="60" t="s">
        <v>15</v>
      </c>
    </row>
    <row r="378" spans="2:11" ht="15.6" customHeight="1" thickBot="1" x14ac:dyDescent="0.45">
      <c r="B378" s="21">
        <v>372</v>
      </c>
      <c r="C378" s="21">
        <v>1285</v>
      </c>
      <c r="D378" s="20" t="s">
        <v>738</v>
      </c>
      <c r="E378" s="21">
        <v>49</v>
      </c>
      <c r="F378" s="21" t="s">
        <v>13</v>
      </c>
      <c r="G378" s="21" t="s">
        <v>29</v>
      </c>
      <c r="H378" s="21"/>
      <c r="I378" s="21"/>
      <c r="J378" s="60">
        <v>2060</v>
      </c>
      <c r="K378" s="60" t="s">
        <v>19</v>
      </c>
    </row>
    <row r="379" spans="2:11" ht="15.6" customHeight="1" thickBot="1" x14ac:dyDescent="0.45">
      <c r="B379" s="21">
        <v>373</v>
      </c>
      <c r="C379" s="21">
        <v>1286</v>
      </c>
      <c r="D379" s="20" t="s">
        <v>740</v>
      </c>
      <c r="E379" s="21" t="s">
        <v>13</v>
      </c>
      <c r="F379" s="21" t="s">
        <v>13</v>
      </c>
      <c r="G379" s="21" t="s">
        <v>39</v>
      </c>
      <c r="H379" s="21"/>
      <c r="I379" s="21"/>
      <c r="J379" s="60">
        <v>2021</v>
      </c>
      <c r="K379" s="60" t="s">
        <v>19</v>
      </c>
    </row>
    <row r="380" spans="2:11" ht="15.6" customHeight="1" thickBot="1" x14ac:dyDescent="0.45">
      <c r="B380" s="21">
        <v>374</v>
      </c>
      <c r="C380" s="21">
        <v>1287</v>
      </c>
      <c r="D380" s="20" t="s">
        <v>742</v>
      </c>
      <c r="E380" s="21">
        <v>66</v>
      </c>
      <c r="F380" s="21" t="s">
        <v>13</v>
      </c>
      <c r="G380" s="21" t="s">
        <v>32</v>
      </c>
      <c r="H380" s="21"/>
      <c r="I380" s="21"/>
      <c r="J380" s="60">
        <v>2065</v>
      </c>
      <c r="K380" s="60" t="s">
        <v>19</v>
      </c>
    </row>
    <row r="381" spans="2:11" ht="15.6" customHeight="1" thickBot="1" x14ac:dyDescent="0.45">
      <c r="B381" s="21">
        <v>375</v>
      </c>
      <c r="C381" s="21">
        <v>1288</v>
      </c>
      <c r="D381" s="20" t="s">
        <v>744</v>
      </c>
      <c r="E381" s="21">
        <v>42</v>
      </c>
      <c r="F381" s="21" t="s">
        <v>13</v>
      </c>
      <c r="G381" s="21" t="s">
        <v>29</v>
      </c>
      <c r="H381" s="21"/>
      <c r="I381" s="21"/>
      <c r="J381" s="60">
        <v>1994</v>
      </c>
      <c r="K381" s="60" t="s">
        <v>19</v>
      </c>
    </row>
    <row r="382" spans="2:11" ht="15.6" customHeight="1" thickBot="1" x14ac:dyDescent="0.45">
      <c r="B382" s="21">
        <v>376</v>
      </c>
      <c r="C382" s="21">
        <v>1289</v>
      </c>
      <c r="D382" s="20" t="s">
        <v>746</v>
      </c>
      <c r="E382" s="21">
        <v>97</v>
      </c>
      <c r="F382" s="21" t="s">
        <v>13</v>
      </c>
      <c r="G382" s="21" t="s">
        <v>79</v>
      </c>
      <c r="H382" s="21"/>
      <c r="I382" s="21"/>
      <c r="J382" s="60">
        <v>2068</v>
      </c>
      <c r="K382" s="60" t="s">
        <v>19</v>
      </c>
    </row>
    <row r="383" spans="2:11" ht="15.6" customHeight="1" thickBot="1" x14ac:dyDescent="0.45">
      <c r="B383" s="21">
        <v>377</v>
      </c>
      <c r="C383" s="21">
        <v>1290</v>
      </c>
      <c r="D383" s="20" t="s">
        <v>748</v>
      </c>
      <c r="E383" s="21">
        <v>99</v>
      </c>
      <c r="F383" s="21" t="s">
        <v>13</v>
      </c>
      <c r="G383" s="21" t="s">
        <v>292</v>
      </c>
      <c r="H383" s="21"/>
      <c r="I383" s="21"/>
      <c r="J383" s="60">
        <v>2106</v>
      </c>
      <c r="K383" s="60" t="s">
        <v>19</v>
      </c>
    </row>
    <row r="384" spans="2:11" ht="15.6" customHeight="1" thickBot="1" x14ac:dyDescent="0.45">
      <c r="B384" s="21">
        <v>378</v>
      </c>
      <c r="C384" s="21">
        <v>1291</v>
      </c>
      <c r="D384" s="20" t="s">
        <v>750</v>
      </c>
      <c r="E384" s="21" t="s">
        <v>13</v>
      </c>
      <c r="F384" s="21" t="s">
        <v>13</v>
      </c>
      <c r="G384" s="21" t="s">
        <v>29</v>
      </c>
      <c r="H384" s="21"/>
      <c r="I384" s="21"/>
      <c r="J384" s="60">
        <v>2093</v>
      </c>
      <c r="K384" s="60" t="s">
        <v>19</v>
      </c>
    </row>
    <row r="385" spans="2:11" ht="15.6" customHeight="1" thickBot="1" x14ac:dyDescent="0.45">
      <c r="B385" s="21">
        <v>379</v>
      </c>
      <c r="C385" s="21">
        <v>1292</v>
      </c>
      <c r="D385" s="20" t="s">
        <v>752</v>
      </c>
      <c r="E385" s="21">
        <v>41</v>
      </c>
      <c r="F385" s="21" t="s">
        <v>13</v>
      </c>
      <c r="G385" s="21" t="s">
        <v>169</v>
      </c>
      <c r="H385" s="21"/>
      <c r="I385" s="21"/>
      <c r="J385" s="60">
        <v>2085</v>
      </c>
      <c r="K385" s="60" t="s">
        <v>19</v>
      </c>
    </row>
    <row r="386" spans="2:11" ht="15.6" customHeight="1" thickBot="1" x14ac:dyDescent="0.45">
      <c r="B386" s="21">
        <v>380</v>
      </c>
      <c r="C386" s="21">
        <v>1293</v>
      </c>
      <c r="D386" s="20" t="s">
        <v>754</v>
      </c>
      <c r="E386" s="21">
        <v>97</v>
      </c>
      <c r="F386" s="21" t="s">
        <v>13</v>
      </c>
      <c r="G386" s="21" t="s">
        <v>29</v>
      </c>
      <c r="H386" s="21"/>
      <c r="I386" s="21"/>
      <c r="J386" s="60">
        <v>2062</v>
      </c>
      <c r="K386" s="60" t="s">
        <v>19</v>
      </c>
    </row>
    <row r="387" spans="2:11" ht="15.6" customHeight="1" thickBot="1" x14ac:dyDescent="0.45">
      <c r="B387" s="21">
        <v>381</v>
      </c>
      <c r="C387" s="21">
        <v>1294</v>
      </c>
      <c r="D387" s="20" t="s">
        <v>756</v>
      </c>
      <c r="E387" s="21" t="s">
        <v>13</v>
      </c>
      <c r="F387" s="21" t="s">
        <v>13</v>
      </c>
      <c r="G387" s="21" t="s">
        <v>29</v>
      </c>
      <c r="H387" s="21"/>
      <c r="I387" s="21"/>
      <c r="J387" s="60">
        <v>2035</v>
      </c>
      <c r="K387" s="60" t="s">
        <v>19</v>
      </c>
    </row>
    <row r="388" spans="2:11" ht="15.6" customHeight="1" thickBot="1" x14ac:dyDescent="0.45">
      <c r="B388" s="21">
        <v>382</v>
      </c>
      <c r="C388" s="21">
        <v>1295</v>
      </c>
      <c r="D388" s="20" t="s">
        <v>758</v>
      </c>
      <c r="E388" s="21" t="s">
        <v>13</v>
      </c>
      <c r="F388" s="21" t="s">
        <v>13</v>
      </c>
      <c r="G388" s="21" t="s">
        <v>323</v>
      </c>
      <c r="H388" s="21"/>
      <c r="I388" s="21"/>
      <c r="J388" s="60">
        <v>2065</v>
      </c>
      <c r="K388" s="60" t="s">
        <v>19</v>
      </c>
    </row>
    <row r="389" spans="2:11" ht="15.6" customHeight="1" thickBot="1" x14ac:dyDescent="0.45">
      <c r="B389" s="21">
        <v>383</v>
      </c>
      <c r="C389" s="21">
        <v>1296</v>
      </c>
      <c r="D389" s="20" t="s">
        <v>760</v>
      </c>
      <c r="E389" s="21">
        <v>95</v>
      </c>
      <c r="F389" s="21" t="s">
        <v>13</v>
      </c>
      <c r="G389" s="21" t="s">
        <v>32</v>
      </c>
      <c r="H389" s="21"/>
      <c r="I389" s="21"/>
      <c r="J389" s="60">
        <v>2049</v>
      </c>
      <c r="K389" s="60" t="s">
        <v>19</v>
      </c>
    </row>
    <row r="390" spans="2:11" ht="15.6" customHeight="1" thickBot="1" x14ac:dyDescent="0.45">
      <c r="B390" s="21">
        <v>384</v>
      </c>
      <c r="C390" s="21">
        <v>1297</v>
      </c>
      <c r="D390" s="20" t="s">
        <v>762</v>
      </c>
      <c r="E390" s="21">
        <v>95</v>
      </c>
      <c r="F390" s="21" t="s">
        <v>13</v>
      </c>
      <c r="G390" s="21" t="s">
        <v>32</v>
      </c>
      <c r="H390" s="21"/>
      <c r="I390" s="21"/>
      <c r="J390" s="60">
        <v>1957</v>
      </c>
      <c r="K390" s="60" t="s">
        <v>19</v>
      </c>
    </row>
    <row r="391" spans="2:11" ht="15.6" customHeight="1" thickBot="1" x14ac:dyDescent="0.45">
      <c r="B391" s="21">
        <v>385</v>
      </c>
      <c r="C391" s="21">
        <v>1298</v>
      </c>
      <c r="D391" s="20" t="s">
        <v>764</v>
      </c>
      <c r="E391" s="21">
        <v>97</v>
      </c>
      <c r="F391" s="21" t="s">
        <v>13</v>
      </c>
      <c r="G391" s="21" t="s">
        <v>32</v>
      </c>
      <c r="H391" s="21"/>
      <c r="I391" s="21"/>
      <c r="J391" s="60">
        <v>1940</v>
      </c>
      <c r="K391" s="60" t="s">
        <v>19</v>
      </c>
    </row>
    <row r="392" spans="2:11" ht="15.6" customHeight="1" thickBot="1" x14ac:dyDescent="0.45">
      <c r="B392" s="21">
        <v>386</v>
      </c>
      <c r="C392" s="21">
        <v>1300</v>
      </c>
      <c r="D392" s="20" t="s">
        <v>766</v>
      </c>
      <c r="E392" s="21" t="s">
        <v>82</v>
      </c>
      <c r="F392" s="21" t="s">
        <v>13</v>
      </c>
      <c r="G392" s="21" t="s">
        <v>85</v>
      </c>
      <c r="H392" s="21"/>
      <c r="I392" s="21"/>
      <c r="J392" s="60">
        <v>1972</v>
      </c>
      <c r="K392" s="60" t="s">
        <v>19</v>
      </c>
    </row>
    <row r="393" spans="2:11" ht="15.6" customHeight="1" thickBot="1" x14ac:dyDescent="0.45">
      <c r="B393" s="21">
        <v>387</v>
      </c>
      <c r="C393" s="21">
        <v>3839</v>
      </c>
      <c r="D393" s="20" t="s">
        <v>768</v>
      </c>
      <c r="E393" s="21" t="s">
        <v>769</v>
      </c>
      <c r="F393" s="21" t="s">
        <v>13</v>
      </c>
      <c r="G393" s="21" t="s">
        <v>43</v>
      </c>
      <c r="H393" s="21"/>
      <c r="I393" s="21"/>
      <c r="J393" s="60">
        <v>2071</v>
      </c>
      <c r="K393" s="60" t="s">
        <v>19</v>
      </c>
    </row>
    <row r="394" spans="2:11" ht="15.6" customHeight="1" thickBot="1" x14ac:dyDescent="0.45">
      <c r="B394" s="21">
        <v>388</v>
      </c>
      <c r="C394" s="21">
        <v>3813</v>
      </c>
      <c r="D394" s="20" t="s">
        <v>771</v>
      </c>
      <c r="E394" s="21" t="s">
        <v>137</v>
      </c>
      <c r="F394" s="21" t="s">
        <v>13</v>
      </c>
      <c r="G394" s="21" t="s">
        <v>43</v>
      </c>
      <c r="H394" s="21"/>
      <c r="I394" s="21"/>
      <c r="J394" s="60">
        <v>2073</v>
      </c>
      <c r="K394" s="60" t="s">
        <v>19</v>
      </c>
    </row>
    <row r="395" spans="2:11" ht="15.6" customHeight="1" thickBot="1" x14ac:dyDescent="0.45">
      <c r="B395" s="21">
        <v>389</v>
      </c>
      <c r="C395" s="21">
        <v>1301</v>
      </c>
      <c r="D395" s="20" t="s">
        <v>773</v>
      </c>
      <c r="E395" s="21" t="s">
        <v>13</v>
      </c>
      <c r="F395" s="21" t="s">
        <v>13</v>
      </c>
      <c r="G395" s="21" t="s">
        <v>469</v>
      </c>
      <c r="H395" s="21"/>
      <c r="I395" s="21"/>
      <c r="J395" s="60">
        <v>2060</v>
      </c>
      <c r="K395" s="60" t="s">
        <v>19</v>
      </c>
    </row>
    <row r="396" spans="2:11" ht="15.6" customHeight="1" thickBot="1" x14ac:dyDescent="0.45">
      <c r="B396" s="21">
        <v>390</v>
      </c>
      <c r="C396" s="21">
        <v>1302</v>
      </c>
      <c r="D396" s="20" t="s">
        <v>775</v>
      </c>
      <c r="E396" s="21">
        <v>95</v>
      </c>
      <c r="F396" s="21" t="s">
        <v>13</v>
      </c>
      <c r="G396" s="21" t="s">
        <v>29</v>
      </c>
      <c r="H396" s="21"/>
      <c r="I396" s="21"/>
      <c r="J396" s="60">
        <v>2148</v>
      </c>
      <c r="K396" s="60" t="s">
        <v>19</v>
      </c>
    </row>
    <row r="397" spans="2:11" ht="15.6" customHeight="1" thickBot="1" x14ac:dyDescent="0.45">
      <c r="B397" s="21">
        <v>391</v>
      </c>
      <c r="C397" s="21">
        <v>1303</v>
      </c>
      <c r="D397" s="20" t="s">
        <v>777</v>
      </c>
      <c r="E397" s="21" t="s">
        <v>13</v>
      </c>
      <c r="F397" s="21" t="s">
        <v>13</v>
      </c>
      <c r="G397" s="21" t="s">
        <v>149</v>
      </c>
      <c r="H397" s="21"/>
      <c r="I397" s="21"/>
      <c r="J397" s="60">
        <v>1985</v>
      </c>
      <c r="K397" s="60" t="s">
        <v>19</v>
      </c>
    </row>
    <row r="398" spans="2:11" ht="15.6" customHeight="1" thickBot="1" x14ac:dyDescent="0.45">
      <c r="B398" s="21">
        <v>392</v>
      </c>
      <c r="C398" s="21">
        <v>3852</v>
      </c>
      <c r="D398" s="20" t="s">
        <v>779</v>
      </c>
      <c r="E398" s="21">
        <v>73</v>
      </c>
      <c r="F398" s="21" t="s">
        <v>57</v>
      </c>
      <c r="G398" s="21" t="s">
        <v>780</v>
      </c>
      <c r="H398" s="21">
        <v>8</v>
      </c>
      <c r="I398" s="21">
        <v>3</v>
      </c>
      <c r="J398" s="60">
        <v>2058</v>
      </c>
      <c r="K398" s="60" t="s">
        <v>15</v>
      </c>
    </row>
    <row r="399" spans="2:11" ht="15.6" customHeight="1" thickBot="1" x14ac:dyDescent="0.45">
      <c r="B399" s="21">
        <v>393</v>
      </c>
      <c r="C399" s="21">
        <v>1304</v>
      </c>
      <c r="D399" s="20" t="s">
        <v>782</v>
      </c>
      <c r="E399" s="21">
        <v>96</v>
      </c>
      <c r="F399" s="21" t="s">
        <v>13</v>
      </c>
      <c r="G399" s="21" t="s">
        <v>32</v>
      </c>
      <c r="H399" s="21"/>
      <c r="I399" s="21"/>
      <c r="J399" s="60">
        <v>2053</v>
      </c>
      <c r="K399" s="60" t="s">
        <v>19</v>
      </c>
    </row>
    <row r="400" spans="2:11" ht="15.6" customHeight="1" thickBot="1" x14ac:dyDescent="0.45">
      <c r="B400" s="21">
        <v>394</v>
      </c>
      <c r="C400" s="21">
        <v>1305</v>
      </c>
      <c r="D400" s="20" t="s">
        <v>784</v>
      </c>
      <c r="E400" s="21">
        <v>60</v>
      </c>
      <c r="F400" s="21" t="s">
        <v>13</v>
      </c>
      <c r="G400" s="21" t="s">
        <v>32</v>
      </c>
      <c r="H400" s="21"/>
      <c r="I400" s="21"/>
      <c r="J400" s="60">
        <v>2059</v>
      </c>
      <c r="K400" s="60" t="s">
        <v>19</v>
      </c>
    </row>
    <row r="401" spans="2:11" ht="15.6" customHeight="1" thickBot="1" x14ac:dyDescent="0.45">
      <c r="B401" s="21">
        <v>395</v>
      </c>
      <c r="C401" s="21">
        <v>1306</v>
      </c>
      <c r="D401" s="20" t="s">
        <v>786</v>
      </c>
      <c r="E401" s="21">
        <v>93</v>
      </c>
      <c r="F401" s="21" t="s">
        <v>13</v>
      </c>
      <c r="G401" s="21" t="s">
        <v>29</v>
      </c>
      <c r="H401" s="21"/>
      <c r="I401" s="21"/>
      <c r="J401" s="60">
        <v>2124</v>
      </c>
      <c r="K401" s="60" t="s">
        <v>15</v>
      </c>
    </row>
    <row r="402" spans="2:11" ht="15.6" customHeight="1" thickBot="1" x14ac:dyDescent="0.45">
      <c r="B402" s="21">
        <v>396</v>
      </c>
      <c r="C402" s="21">
        <v>3945</v>
      </c>
      <c r="D402" s="20" t="s">
        <v>788</v>
      </c>
      <c r="E402" s="21" t="s">
        <v>13</v>
      </c>
      <c r="F402" s="21" t="s">
        <v>13</v>
      </c>
      <c r="G402" s="21" t="s">
        <v>22</v>
      </c>
      <c r="H402" s="21"/>
      <c r="I402" s="21"/>
      <c r="J402" s="60">
        <v>2110</v>
      </c>
      <c r="K402" s="60" t="s">
        <v>15</v>
      </c>
    </row>
    <row r="403" spans="2:11" ht="15.6" customHeight="1" thickBot="1" x14ac:dyDescent="0.45">
      <c r="B403" s="21">
        <v>397</v>
      </c>
      <c r="C403" s="21">
        <v>1307</v>
      </c>
      <c r="D403" s="20" t="s">
        <v>790</v>
      </c>
      <c r="E403" s="21">
        <v>66</v>
      </c>
      <c r="F403" s="21" t="s">
        <v>184</v>
      </c>
      <c r="G403" s="21" t="s">
        <v>29</v>
      </c>
      <c r="H403" s="21"/>
      <c r="I403" s="21"/>
      <c r="J403" s="60">
        <v>2288</v>
      </c>
      <c r="K403" s="60" t="s">
        <v>19</v>
      </c>
    </row>
    <row r="404" spans="2:11" ht="15.6" customHeight="1" thickBot="1" x14ac:dyDescent="0.45">
      <c r="B404" s="21">
        <v>398</v>
      </c>
      <c r="C404" s="21">
        <v>1308</v>
      </c>
      <c r="D404" s="20" t="s">
        <v>792</v>
      </c>
      <c r="E404" s="21">
        <v>64</v>
      </c>
      <c r="F404" s="21" t="s">
        <v>13</v>
      </c>
      <c r="G404" s="21" t="s">
        <v>551</v>
      </c>
      <c r="H404" s="21"/>
      <c r="I404" s="21"/>
      <c r="J404" s="60">
        <v>2036</v>
      </c>
      <c r="K404" s="60" t="s">
        <v>15</v>
      </c>
    </row>
    <row r="405" spans="2:11" ht="15.6" customHeight="1" thickBot="1" x14ac:dyDescent="0.45">
      <c r="B405" s="21">
        <v>399</v>
      </c>
      <c r="C405" s="21">
        <v>1309</v>
      </c>
      <c r="D405" s="20" t="s">
        <v>794</v>
      </c>
      <c r="E405" s="21">
        <v>88</v>
      </c>
      <c r="F405" s="21" t="s">
        <v>13</v>
      </c>
      <c r="G405" s="21" t="s">
        <v>79</v>
      </c>
      <c r="H405" s="21"/>
      <c r="I405" s="21"/>
      <c r="J405" s="60">
        <v>2064</v>
      </c>
      <c r="K405" s="60" t="s">
        <v>19</v>
      </c>
    </row>
    <row r="406" spans="2:11" ht="15.6" customHeight="1" thickBot="1" x14ac:dyDescent="0.45">
      <c r="B406" s="21">
        <v>400</v>
      </c>
      <c r="C406" s="21">
        <v>1310</v>
      </c>
      <c r="D406" s="20" t="s">
        <v>796</v>
      </c>
      <c r="E406" s="21">
        <v>76</v>
      </c>
      <c r="F406" s="21" t="s">
        <v>184</v>
      </c>
      <c r="G406" s="21" t="s">
        <v>29</v>
      </c>
      <c r="H406" s="21"/>
      <c r="I406" s="21"/>
      <c r="J406" s="60">
        <v>2211</v>
      </c>
      <c r="K406" s="60" t="s">
        <v>19</v>
      </c>
    </row>
    <row r="407" spans="2:11" ht="15.6" customHeight="1" thickBot="1" x14ac:dyDescent="0.45">
      <c r="B407" s="21">
        <v>401</v>
      </c>
      <c r="C407" s="21">
        <v>1311</v>
      </c>
      <c r="D407" s="20" t="s">
        <v>798</v>
      </c>
      <c r="E407" s="21">
        <v>89</v>
      </c>
      <c r="F407" s="21" t="s">
        <v>13</v>
      </c>
      <c r="G407" s="21" t="s">
        <v>29</v>
      </c>
      <c r="H407" s="21"/>
      <c r="I407" s="21"/>
      <c r="J407" s="60">
        <v>2113</v>
      </c>
      <c r="K407" s="60" t="s">
        <v>19</v>
      </c>
    </row>
    <row r="408" spans="2:11" ht="15.6" customHeight="1" thickBot="1" x14ac:dyDescent="0.45">
      <c r="B408" s="21">
        <v>402</v>
      </c>
      <c r="C408" s="21">
        <v>3683</v>
      </c>
      <c r="D408" s="20" t="s">
        <v>800</v>
      </c>
      <c r="E408" s="21">
        <v>62</v>
      </c>
      <c r="F408" s="21" t="s">
        <v>13</v>
      </c>
      <c r="G408" s="21" t="s">
        <v>85</v>
      </c>
      <c r="H408" s="21"/>
      <c r="I408" s="21"/>
      <c r="J408" s="60">
        <v>2093</v>
      </c>
      <c r="K408" s="60" t="s">
        <v>19</v>
      </c>
    </row>
    <row r="409" spans="2:11" ht="15.6" customHeight="1" thickBot="1" x14ac:dyDescent="0.45">
      <c r="B409" s="21">
        <v>403</v>
      </c>
      <c r="C409" s="21">
        <v>4104</v>
      </c>
      <c r="D409" s="20" t="s">
        <v>6222</v>
      </c>
      <c r="E409" s="21" t="s">
        <v>1439</v>
      </c>
      <c r="F409" s="21" t="s">
        <v>13</v>
      </c>
      <c r="G409" s="21" t="s">
        <v>29</v>
      </c>
      <c r="H409" s="21"/>
      <c r="I409" s="21"/>
      <c r="J409" s="60">
        <v>2049</v>
      </c>
      <c r="K409" s="60" t="s">
        <v>15</v>
      </c>
    </row>
    <row r="410" spans="2:11" ht="15.6" customHeight="1" thickBot="1" x14ac:dyDescent="0.45">
      <c r="B410" s="21">
        <v>404</v>
      </c>
      <c r="C410" s="21">
        <v>1312</v>
      </c>
      <c r="D410" s="20" t="s">
        <v>802</v>
      </c>
      <c r="E410" s="21" t="s">
        <v>652</v>
      </c>
      <c r="F410" s="21" t="s">
        <v>13</v>
      </c>
      <c r="G410" s="21" t="s">
        <v>29</v>
      </c>
      <c r="H410" s="21"/>
      <c r="I410" s="21"/>
      <c r="J410" s="60">
        <v>2085</v>
      </c>
      <c r="K410" s="60" t="s">
        <v>19</v>
      </c>
    </row>
    <row r="411" spans="2:11" ht="15.6" customHeight="1" thickBot="1" x14ac:dyDescent="0.45">
      <c r="B411" s="21">
        <v>405</v>
      </c>
      <c r="C411" s="21">
        <v>3684</v>
      </c>
      <c r="D411" s="20" t="s">
        <v>804</v>
      </c>
      <c r="E411" s="21" t="s">
        <v>510</v>
      </c>
      <c r="F411" s="21" t="s">
        <v>13</v>
      </c>
      <c r="G411" s="21" t="s">
        <v>29</v>
      </c>
      <c r="H411" s="21"/>
      <c r="I411" s="21"/>
      <c r="J411" s="60">
        <v>2032</v>
      </c>
      <c r="K411" s="60" t="s">
        <v>19</v>
      </c>
    </row>
    <row r="412" spans="2:11" ht="15.6" customHeight="1" thickBot="1" x14ac:dyDescent="0.45">
      <c r="B412" s="21">
        <v>406</v>
      </c>
      <c r="C412" s="21">
        <v>3685</v>
      </c>
      <c r="D412" s="20" t="s">
        <v>806</v>
      </c>
      <c r="E412" s="21" t="s">
        <v>82</v>
      </c>
      <c r="F412" s="21" t="s">
        <v>57</v>
      </c>
      <c r="G412" s="21" t="s">
        <v>193</v>
      </c>
      <c r="H412" s="21">
        <v>20</v>
      </c>
      <c r="I412" s="21">
        <v>-33</v>
      </c>
      <c r="J412" s="60">
        <v>2161</v>
      </c>
      <c r="K412" s="60" t="s">
        <v>15</v>
      </c>
    </row>
    <row r="413" spans="2:11" ht="15.6" customHeight="1" thickBot="1" x14ac:dyDescent="0.45">
      <c r="B413" s="21">
        <v>407</v>
      </c>
      <c r="C413" s="21">
        <v>1313</v>
      </c>
      <c r="D413" s="20" t="s">
        <v>808</v>
      </c>
      <c r="E413" s="21" t="s">
        <v>13</v>
      </c>
      <c r="F413" s="21" t="s">
        <v>13</v>
      </c>
      <c r="G413" s="21" t="s">
        <v>22</v>
      </c>
      <c r="H413" s="21"/>
      <c r="I413" s="21"/>
      <c r="J413" s="60">
        <v>2083</v>
      </c>
      <c r="K413" s="60" t="s">
        <v>19</v>
      </c>
    </row>
    <row r="414" spans="2:11" ht="15.6" customHeight="1" thickBot="1" x14ac:dyDescent="0.45">
      <c r="B414" s="21">
        <v>408</v>
      </c>
      <c r="C414" s="21">
        <v>1314</v>
      </c>
      <c r="D414" s="20" t="s">
        <v>810</v>
      </c>
      <c r="E414" s="21" t="s">
        <v>13</v>
      </c>
      <c r="F414" s="21" t="s">
        <v>13</v>
      </c>
      <c r="G414" s="21" t="s">
        <v>85</v>
      </c>
      <c r="H414" s="21"/>
      <c r="I414" s="21"/>
      <c r="J414" s="60">
        <v>2024</v>
      </c>
      <c r="K414" s="60" t="s">
        <v>19</v>
      </c>
    </row>
    <row r="415" spans="2:11" ht="15.6" customHeight="1" thickBot="1" x14ac:dyDescent="0.45">
      <c r="B415" s="21">
        <v>409</v>
      </c>
      <c r="C415" s="21">
        <v>1315</v>
      </c>
      <c r="D415" s="20" t="s">
        <v>812</v>
      </c>
      <c r="E415" s="21" t="s">
        <v>46</v>
      </c>
      <c r="F415" s="21" t="s">
        <v>13</v>
      </c>
      <c r="G415" s="21" t="s">
        <v>29</v>
      </c>
      <c r="H415" s="21"/>
      <c r="I415" s="21"/>
      <c r="J415" s="60">
        <v>2047</v>
      </c>
      <c r="K415" s="60" t="s">
        <v>19</v>
      </c>
    </row>
    <row r="416" spans="2:11" ht="15.6" customHeight="1" thickBot="1" x14ac:dyDescent="0.45">
      <c r="B416" s="21">
        <v>410</v>
      </c>
      <c r="C416" s="21">
        <v>1316</v>
      </c>
      <c r="D416" s="20" t="s">
        <v>814</v>
      </c>
      <c r="E416" s="21">
        <v>91</v>
      </c>
      <c r="F416" s="21" t="s">
        <v>13</v>
      </c>
      <c r="G416" s="21" t="s">
        <v>29</v>
      </c>
      <c r="H416" s="21"/>
      <c r="I416" s="21"/>
      <c r="J416" s="60">
        <v>1965</v>
      </c>
      <c r="K416" s="60" t="s">
        <v>19</v>
      </c>
    </row>
    <row r="417" spans="2:11" ht="15.6" customHeight="1" thickBot="1" x14ac:dyDescent="0.45">
      <c r="B417" s="21">
        <v>411</v>
      </c>
      <c r="C417" s="21">
        <v>1317</v>
      </c>
      <c r="D417" s="20" t="s">
        <v>816</v>
      </c>
      <c r="E417" s="21">
        <v>66</v>
      </c>
      <c r="F417" s="21" t="s">
        <v>13</v>
      </c>
      <c r="G417" s="21" t="s">
        <v>29</v>
      </c>
      <c r="H417" s="21"/>
      <c r="I417" s="21"/>
      <c r="J417" s="60">
        <v>2047</v>
      </c>
      <c r="K417" s="60" t="s">
        <v>15</v>
      </c>
    </row>
    <row r="418" spans="2:11" ht="15.6" customHeight="1" thickBot="1" x14ac:dyDescent="0.45">
      <c r="B418" s="21">
        <v>412</v>
      </c>
      <c r="C418" s="21">
        <v>1318</v>
      </c>
      <c r="D418" s="20" t="s">
        <v>818</v>
      </c>
      <c r="E418" s="21" t="s">
        <v>82</v>
      </c>
      <c r="F418" s="21" t="s">
        <v>57</v>
      </c>
      <c r="G418" s="21" t="s">
        <v>29</v>
      </c>
      <c r="H418" s="21"/>
      <c r="I418" s="21"/>
      <c r="J418" s="60">
        <v>2166</v>
      </c>
      <c r="K418" s="60" t="s">
        <v>19</v>
      </c>
    </row>
    <row r="419" spans="2:11" ht="15.6" customHeight="1" thickBot="1" x14ac:dyDescent="0.45">
      <c r="B419" s="21">
        <v>413</v>
      </c>
      <c r="C419" s="21">
        <v>1319</v>
      </c>
      <c r="D419" s="20" t="s">
        <v>820</v>
      </c>
      <c r="E419" s="21" t="s">
        <v>13</v>
      </c>
      <c r="F419" s="21" t="s">
        <v>13</v>
      </c>
      <c r="G419" s="21" t="s">
        <v>79</v>
      </c>
      <c r="H419" s="21"/>
      <c r="I419" s="21"/>
      <c r="J419" s="60">
        <v>2174</v>
      </c>
      <c r="K419" s="60" t="s">
        <v>19</v>
      </c>
    </row>
    <row r="420" spans="2:11" ht="15.6" customHeight="1" thickBot="1" x14ac:dyDescent="0.45">
      <c r="B420" s="21">
        <v>414</v>
      </c>
      <c r="C420" s="21">
        <v>1320</v>
      </c>
      <c r="D420" s="20" t="s">
        <v>822</v>
      </c>
      <c r="E420" s="21">
        <v>32</v>
      </c>
      <c r="F420" s="21" t="s">
        <v>13</v>
      </c>
      <c r="G420" s="21" t="s">
        <v>32</v>
      </c>
      <c r="H420" s="21"/>
      <c r="I420" s="21"/>
      <c r="J420" s="60">
        <v>2040</v>
      </c>
      <c r="K420" s="60" t="s">
        <v>19</v>
      </c>
    </row>
    <row r="421" spans="2:11" ht="15.6" customHeight="1" thickBot="1" x14ac:dyDescent="0.45">
      <c r="B421" s="21">
        <v>415</v>
      </c>
      <c r="C421" s="21">
        <v>1321</v>
      </c>
      <c r="D421" s="20" t="s">
        <v>824</v>
      </c>
      <c r="E421" s="21">
        <v>92</v>
      </c>
      <c r="F421" s="21" t="s">
        <v>13</v>
      </c>
      <c r="G421" s="21" t="s">
        <v>193</v>
      </c>
      <c r="H421" s="21"/>
      <c r="I421" s="21"/>
      <c r="J421" s="60">
        <v>1999</v>
      </c>
      <c r="K421" s="60" t="s">
        <v>19</v>
      </c>
    </row>
    <row r="422" spans="2:11" ht="15.6" customHeight="1" thickBot="1" x14ac:dyDescent="0.45">
      <c r="B422" s="21">
        <v>416</v>
      </c>
      <c r="C422" s="21">
        <v>1322</v>
      </c>
      <c r="D422" s="20" t="s">
        <v>826</v>
      </c>
      <c r="E422" s="21">
        <v>90</v>
      </c>
      <c r="F422" s="21" t="s">
        <v>13</v>
      </c>
      <c r="G422" s="21" t="s">
        <v>29</v>
      </c>
      <c r="H422" s="21"/>
      <c r="I422" s="21"/>
      <c r="J422" s="60">
        <v>2048</v>
      </c>
      <c r="K422" s="60" t="s">
        <v>19</v>
      </c>
    </row>
    <row r="423" spans="2:11" ht="15.6" customHeight="1" thickBot="1" x14ac:dyDescent="0.45">
      <c r="B423" s="21">
        <v>417</v>
      </c>
      <c r="C423" s="21">
        <v>1323</v>
      </c>
      <c r="D423" s="20" t="s">
        <v>828</v>
      </c>
      <c r="E423" s="21" t="s">
        <v>189</v>
      </c>
      <c r="F423" s="21" t="s">
        <v>13</v>
      </c>
      <c r="G423" s="21" t="s">
        <v>32</v>
      </c>
      <c r="H423" s="21"/>
      <c r="I423" s="21"/>
      <c r="J423" s="60">
        <v>2062</v>
      </c>
      <c r="K423" s="60" t="s">
        <v>19</v>
      </c>
    </row>
    <row r="424" spans="2:11" ht="15.6" customHeight="1" thickBot="1" x14ac:dyDescent="0.45">
      <c r="B424" s="21">
        <v>418</v>
      </c>
      <c r="C424" s="21">
        <v>1324</v>
      </c>
      <c r="D424" s="20" t="s">
        <v>830</v>
      </c>
      <c r="E424" s="21" t="s">
        <v>13</v>
      </c>
      <c r="F424" s="21" t="s">
        <v>13</v>
      </c>
      <c r="G424" s="21" t="s">
        <v>228</v>
      </c>
      <c r="H424" s="21"/>
      <c r="I424" s="21"/>
      <c r="J424" s="60">
        <v>2104</v>
      </c>
      <c r="K424" s="60" t="s">
        <v>19</v>
      </c>
    </row>
    <row r="425" spans="2:11" ht="15.6" customHeight="1" thickBot="1" x14ac:dyDescent="0.45">
      <c r="B425" s="21">
        <v>419</v>
      </c>
      <c r="C425" s="21">
        <v>3686</v>
      </c>
      <c r="D425" s="20" t="s">
        <v>832</v>
      </c>
      <c r="E425" s="21" t="s">
        <v>13</v>
      </c>
      <c r="F425" s="21" t="s">
        <v>13</v>
      </c>
      <c r="G425" s="21" t="s">
        <v>193</v>
      </c>
      <c r="H425" s="21"/>
      <c r="I425" s="21"/>
      <c r="J425" s="60">
        <v>2044</v>
      </c>
      <c r="K425" s="60" t="s">
        <v>19</v>
      </c>
    </row>
    <row r="426" spans="2:11" ht="15.6" customHeight="1" thickBot="1" x14ac:dyDescent="0.45">
      <c r="B426" s="21">
        <v>420</v>
      </c>
      <c r="C426" s="21">
        <v>1325</v>
      </c>
      <c r="D426" s="20" t="s">
        <v>834</v>
      </c>
      <c r="E426" s="21">
        <v>95</v>
      </c>
      <c r="F426" s="21" t="s">
        <v>13</v>
      </c>
      <c r="G426" s="21" t="s">
        <v>85</v>
      </c>
      <c r="H426" s="21"/>
      <c r="I426" s="21"/>
      <c r="J426" s="60">
        <v>1985</v>
      </c>
      <c r="K426" s="60" t="s">
        <v>19</v>
      </c>
    </row>
    <row r="427" spans="2:11" ht="15.6" customHeight="1" thickBot="1" x14ac:dyDescent="0.45">
      <c r="B427" s="21">
        <v>421</v>
      </c>
      <c r="C427" s="21">
        <v>3840</v>
      </c>
      <c r="D427" s="20" t="s">
        <v>836</v>
      </c>
      <c r="E427" s="21" t="s">
        <v>82</v>
      </c>
      <c r="F427" s="21" t="s">
        <v>13</v>
      </c>
      <c r="G427" s="21" t="s">
        <v>43</v>
      </c>
      <c r="H427" s="21"/>
      <c r="I427" s="21"/>
      <c r="J427" s="60">
        <v>2052</v>
      </c>
      <c r="K427" s="60" t="s">
        <v>15</v>
      </c>
    </row>
    <row r="428" spans="2:11" ht="15.6" customHeight="1" thickBot="1" x14ac:dyDescent="0.45">
      <c r="B428" s="21">
        <v>422</v>
      </c>
      <c r="C428" s="21">
        <v>1326</v>
      </c>
      <c r="D428" s="20" t="s">
        <v>838</v>
      </c>
      <c r="E428" s="21">
        <v>71</v>
      </c>
      <c r="F428" s="21" t="s">
        <v>57</v>
      </c>
      <c r="G428" s="21" t="s">
        <v>79</v>
      </c>
      <c r="H428" s="21"/>
      <c r="I428" s="21"/>
      <c r="J428" s="60">
        <v>2087</v>
      </c>
      <c r="K428" s="60" t="s">
        <v>19</v>
      </c>
    </row>
    <row r="429" spans="2:11" ht="15.6" customHeight="1" thickBot="1" x14ac:dyDescent="0.45">
      <c r="B429" s="21">
        <v>423</v>
      </c>
      <c r="C429" s="21">
        <v>1327</v>
      </c>
      <c r="D429" s="20" t="s">
        <v>840</v>
      </c>
      <c r="E429" s="21">
        <v>96</v>
      </c>
      <c r="F429" s="21" t="s">
        <v>13</v>
      </c>
      <c r="G429" s="21" t="s">
        <v>435</v>
      </c>
      <c r="H429" s="21"/>
      <c r="I429" s="21"/>
      <c r="J429" s="60">
        <v>2060</v>
      </c>
      <c r="K429" s="60" t="s">
        <v>19</v>
      </c>
    </row>
    <row r="430" spans="2:11" ht="15.6" customHeight="1" thickBot="1" x14ac:dyDescent="0.45">
      <c r="B430" s="21">
        <v>424</v>
      </c>
      <c r="C430" s="21">
        <v>1328</v>
      </c>
      <c r="D430" s="20" t="s">
        <v>842</v>
      </c>
      <c r="E430" s="21">
        <v>98</v>
      </c>
      <c r="F430" s="21" t="s">
        <v>13</v>
      </c>
      <c r="G430" s="21" t="s">
        <v>29</v>
      </c>
      <c r="H430" s="21"/>
      <c r="I430" s="21"/>
      <c r="J430" s="60">
        <v>2067</v>
      </c>
      <c r="K430" s="60" t="s">
        <v>19</v>
      </c>
    </row>
    <row r="431" spans="2:11" ht="15.6" customHeight="1" thickBot="1" x14ac:dyDescent="0.45">
      <c r="B431" s="21">
        <v>425</v>
      </c>
      <c r="C431" s="21">
        <v>1329</v>
      </c>
      <c r="D431" s="20" t="s">
        <v>844</v>
      </c>
      <c r="E431" s="21" t="s">
        <v>13</v>
      </c>
      <c r="F431" s="21" t="s">
        <v>13</v>
      </c>
      <c r="G431" s="21" t="s">
        <v>29</v>
      </c>
      <c r="H431" s="21"/>
      <c r="I431" s="21"/>
      <c r="J431" s="60">
        <v>2063</v>
      </c>
      <c r="K431" s="60" t="s">
        <v>19</v>
      </c>
    </row>
    <row r="432" spans="2:11" ht="15.6" customHeight="1" thickBot="1" x14ac:dyDescent="0.45">
      <c r="B432" s="21">
        <v>426</v>
      </c>
      <c r="C432" s="21">
        <v>4222</v>
      </c>
      <c r="D432" s="20" t="s">
        <v>6560</v>
      </c>
      <c r="E432" s="21">
        <v>13</v>
      </c>
      <c r="F432" s="21"/>
      <c r="G432" s="21" t="s">
        <v>29</v>
      </c>
      <c r="H432" s="21">
        <v>11</v>
      </c>
      <c r="I432" s="21">
        <v>-7</v>
      </c>
      <c r="J432" s="60">
        <v>2093</v>
      </c>
      <c r="K432" s="60" t="s">
        <v>15</v>
      </c>
    </row>
    <row r="433" spans="2:11" ht="15.6" customHeight="1" thickBot="1" x14ac:dyDescent="0.45">
      <c r="B433" s="21">
        <v>427</v>
      </c>
      <c r="C433" s="21">
        <v>1330</v>
      </c>
      <c r="D433" s="20" t="s">
        <v>846</v>
      </c>
      <c r="E433" s="21">
        <v>61</v>
      </c>
      <c r="F433" s="21" t="s">
        <v>134</v>
      </c>
      <c r="G433" s="21" t="s">
        <v>29</v>
      </c>
      <c r="H433" s="21">
        <v>11</v>
      </c>
      <c r="I433" s="21">
        <v>-24</v>
      </c>
      <c r="J433" s="60">
        <v>2306</v>
      </c>
      <c r="K433" s="60" t="s">
        <v>15</v>
      </c>
    </row>
    <row r="434" spans="2:11" ht="15.6" customHeight="1" thickBot="1" x14ac:dyDescent="0.45">
      <c r="B434" s="21">
        <v>428</v>
      </c>
      <c r="C434" s="21">
        <v>1331</v>
      </c>
      <c r="D434" s="20" t="s">
        <v>848</v>
      </c>
      <c r="E434" s="21" t="s">
        <v>13</v>
      </c>
      <c r="F434" s="21" t="s">
        <v>13</v>
      </c>
      <c r="G434" s="21" t="s">
        <v>29</v>
      </c>
      <c r="H434" s="21"/>
      <c r="I434" s="21"/>
      <c r="J434" s="60">
        <v>2252</v>
      </c>
      <c r="K434" s="60" t="s">
        <v>19</v>
      </c>
    </row>
    <row r="435" spans="2:11" ht="15.6" customHeight="1" thickBot="1" x14ac:dyDescent="0.45">
      <c r="B435" s="21">
        <v>429</v>
      </c>
      <c r="C435" s="21">
        <v>3687</v>
      </c>
      <c r="D435" s="20" t="s">
        <v>850</v>
      </c>
      <c r="E435" s="21" t="s">
        <v>510</v>
      </c>
      <c r="F435" s="21" t="s">
        <v>13</v>
      </c>
      <c r="G435" s="21" t="s">
        <v>79</v>
      </c>
      <c r="H435" s="21"/>
      <c r="I435" s="21"/>
      <c r="J435" s="60">
        <v>2055</v>
      </c>
      <c r="K435" s="60" t="s">
        <v>19</v>
      </c>
    </row>
    <row r="436" spans="2:11" ht="15.6" customHeight="1" thickBot="1" x14ac:dyDescent="0.45">
      <c r="B436" s="21">
        <v>430</v>
      </c>
      <c r="C436" s="21">
        <v>1332</v>
      </c>
      <c r="D436" s="20" t="s">
        <v>852</v>
      </c>
      <c r="E436" s="21">
        <v>99</v>
      </c>
      <c r="F436" s="21" t="s">
        <v>184</v>
      </c>
      <c r="G436" s="21" t="s">
        <v>29</v>
      </c>
      <c r="H436" s="21"/>
      <c r="I436" s="21"/>
      <c r="J436" s="60">
        <v>2250</v>
      </c>
      <c r="K436" s="60" t="s">
        <v>19</v>
      </c>
    </row>
    <row r="437" spans="2:11" ht="15.6" customHeight="1" thickBot="1" x14ac:dyDescent="0.45">
      <c r="B437" s="21">
        <v>431</v>
      </c>
      <c r="C437" s="21">
        <v>1333</v>
      </c>
      <c r="D437" s="20" t="s">
        <v>854</v>
      </c>
      <c r="E437" s="21" t="s">
        <v>13</v>
      </c>
      <c r="F437" s="21" t="s">
        <v>13</v>
      </c>
      <c r="G437" s="21" t="s">
        <v>29</v>
      </c>
      <c r="H437" s="21"/>
      <c r="I437" s="21"/>
      <c r="J437" s="60">
        <v>2125</v>
      </c>
      <c r="K437" s="60" t="s">
        <v>19</v>
      </c>
    </row>
    <row r="438" spans="2:11" ht="15.6" customHeight="1" thickBot="1" x14ac:dyDescent="0.45">
      <c r="B438" s="21">
        <v>432</v>
      </c>
      <c r="C438" s="21">
        <v>3942</v>
      </c>
      <c r="D438" s="20" t="s">
        <v>856</v>
      </c>
      <c r="E438" s="21" t="s">
        <v>13</v>
      </c>
      <c r="F438" s="21" t="s">
        <v>13</v>
      </c>
      <c r="G438" s="21" t="s">
        <v>22</v>
      </c>
      <c r="H438" s="21"/>
      <c r="I438" s="21"/>
      <c r="J438" s="60">
        <v>2129</v>
      </c>
      <c r="K438" s="60" t="s">
        <v>15</v>
      </c>
    </row>
    <row r="439" spans="2:11" ht="15.6" customHeight="1" thickBot="1" x14ac:dyDescent="0.45">
      <c r="B439" s="21">
        <v>433</v>
      </c>
      <c r="C439" s="21">
        <v>1334</v>
      </c>
      <c r="D439" s="20" t="s">
        <v>858</v>
      </c>
      <c r="E439" s="21" t="s">
        <v>13</v>
      </c>
      <c r="F439" s="21" t="s">
        <v>13</v>
      </c>
      <c r="G439" s="21" t="s">
        <v>22</v>
      </c>
      <c r="H439" s="21"/>
      <c r="I439" s="21"/>
      <c r="J439" s="60">
        <v>2064</v>
      </c>
      <c r="K439" s="60" t="s">
        <v>19</v>
      </c>
    </row>
    <row r="440" spans="2:11" ht="15.6" customHeight="1" thickBot="1" x14ac:dyDescent="0.45">
      <c r="B440" s="21">
        <v>434</v>
      </c>
      <c r="C440" s="21">
        <v>1335</v>
      </c>
      <c r="D440" s="20" t="s">
        <v>860</v>
      </c>
      <c r="E440" s="21">
        <v>73</v>
      </c>
      <c r="F440" s="21" t="s">
        <v>57</v>
      </c>
      <c r="G440" s="21" t="s">
        <v>32</v>
      </c>
      <c r="H440" s="21"/>
      <c r="I440" s="21"/>
      <c r="J440" s="60">
        <v>2165</v>
      </c>
      <c r="K440" s="60" t="s">
        <v>19</v>
      </c>
    </row>
    <row r="441" spans="2:11" ht="15.6" customHeight="1" thickBot="1" x14ac:dyDescent="0.45">
      <c r="B441" s="21">
        <v>435</v>
      </c>
      <c r="C441" s="21">
        <v>1336</v>
      </c>
      <c r="D441" s="20" t="s">
        <v>862</v>
      </c>
      <c r="E441" s="21">
        <v>59</v>
      </c>
      <c r="F441" s="21" t="s">
        <v>13</v>
      </c>
      <c r="G441" s="21" t="s">
        <v>32</v>
      </c>
      <c r="H441" s="21"/>
      <c r="I441" s="21"/>
      <c r="J441" s="60">
        <v>2064</v>
      </c>
      <c r="K441" s="60" t="s">
        <v>19</v>
      </c>
    </row>
    <row r="442" spans="2:11" ht="15.6" customHeight="1" thickBot="1" x14ac:dyDescent="0.45">
      <c r="B442" s="21">
        <v>436</v>
      </c>
      <c r="C442" s="21">
        <v>1337</v>
      </c>
      <c r="D442" s="20" t="s">
        <v>864</v>
      </c>
      <c r="E442" s="21" t="s">
        <v>13</v>
      </c>
      <c r="F442" s="21" t="s">
        <v>13</v>
      </c>
      <c r="G442" s="21" t="s">
        <v>43</v>
      </c>
      <c r="H442" s="21"/>
      <c r="I442" s="21"/>
      <c r="J442" s="60">
        <v>2050</v>
      </c>
      <c r="K442" s="60" t="s">
        <v>19</v>
      </c>
    </row>
    <row r="443" spans="2:11" ht="15.6" customHeight="1" thickBot="1" x14ac:dyDescent="0.45">
      <c r="B443" s="21">
        <v>437</v>
      </c>
      <c r="C443" s="21">
        <v>1338</v>
      </c>
      <c r="D443" s="20" t="s">
        <v>866</v>
      </c>
      <c r="E443" s="21" t="s">
        <v>13</v>
      </c>
      <c r="F443" s="21" t="s">
        <v>13</v>
      </c>
      <c r="G443" s="21" t="s">
        <v>22</v>
      </c>
      <c r="H443" s="21"/>
      <c r="I443" s="21"/>
      <c r="J443" s="60">
        <v>2048</v>
      </c>
      <c r="K443" s="60" t="s">
        <v>19</v>
      </c>
    </row>
    <row r="444" spans="2:11" ht="15.6" customHeight="1" thickBot="1" x14ac:dyDescent="0.45">
      <c r="B444" s="21">
        <v>438</v>
      </c>
      <c r="C444" s="21">
        <v>1339</v>
      </c>
      <c r="D444" s="20" t="s">
        <v>868</v>
      </c>
      <c r="E444" s="21" t="s">
        <v>13</v>
      </c>
      <c r="F444" s="21" t="s">
        <v>13</v>
      </c>
      <c r="G444" s="21" t="s">
        <v>22</v>
      </c>
      <c r="H444" s="21">
        <v>7</v>
      </c>
      <c r="I444" s="21">
        <v>8</v>
      </c>
      <c r="J444" s="60">
        <v>2083</v>
      </c>
      <c r="K444" s="60" t="s">
        <v>15</v>
      </c>
    </row>
    <row r="445" spans="2:11" ht="15.6" customHeight="1" thickBot="1" x14ac:dyDescent="0.45">
      <c r="B445" s="21">
        <v>439</v>
      </c>
      <c r="C445" s="21">
        <v>1340</v>
      </c>
      <c r="D445" s="20" t="s">
        <v>870</v>
      </c>
      <c r="E445" s="21" t="s">
        <v>13</v>
      </c>
      <c r="F445" s="21" t="s">
        <v>13</v>
      </c>
      <c r="G445" s="21" t="s">
        <v>22</v>
      </c>
      <c r="H445" s="21"/>
      <c r="I445" s="21"/>
      <c r="J445" s="60">
        <v>2082</v>
      </c>
      <c r="K445" s="60" t="s">
        <v>19</v>
      </c>
    </row>
    <row r="446" spans="2:11" ht="15.6" customHeight="1" thickBot="1" x14ac:dyDescent="0.45">
      <c r="B446" s="21">
        <v>440</v>
      </c>
      <c r="C446" s="21">
        <v>1341</v>
      </c>
      <c r="D446" s="20" t="s">
        <v>872</v>
      </c>
      <c r="E446" s="21">
        <v>92</v>
      </c>
      <c r="F446" s="21" t="s">
        <v>134</v>
      </c>
      <c r="G446" s="21" t="s">
        <v>39</v>
      </c>
      <c r="H446" s="21"/>
      <c r="I446" s="21"/>
      <c r="J446" s="60">
        <v>2247</v>
      </c>
      <c r="K446" s="60" t="s">
        <v>19</v>
      </c>
    </row>
    <row r="447" spans="2:11" ht="15.6" customHeight="1" thickBot="1" x14ac:dyDescent="0.45">
      <c r="B447" s="21">
        <v>441</v>
      </c>
      <c r="C447" s="21">
        <v>1342</v>
      </c>
      <c r="D447" s="20" t="s">
        <v>874</v>
      </c>
      <c r="E447" s="21">
        <v>95</v>
      </c>
      <c r="F447" s="21" t="s">
        <v>57</v>
      </c>
      <c r="G447" s="21" t="s">
        <v>29</v>
      </c>
      <c r="H447" s="21"/>
      <c r="I447" s="21"/>
      <c r="J447" s="60">
        <v>2169</v>
      </c>
      <c r="K447" s="60" t="s">
        <v>19</v>
      </c>
    </row>
    <row r="448" spans="2:11" ht="15.6" customHeight="1" thickBot="1" x14ac:dyDescent="0.45">
      <c r="B448" s="21">
        <v>442</v>
      </c>
      <c r="C448" s="21">
        <v>1343</v>
      </c>
      <c r="D448" s="20" t="s">
        <v>876</v>
      </c>
      <c r="E448" s="21" t="s">
        <v>13</v>
      </c>
      <c r="F448" s="21" t="s">
        <v>13</v>
      </c>
      <c r="G448" s="21" t="s">
        <v>29</v>
      </c>
      <c r="H448" s="21"/>
      <c r="I448" s="21"/>
      <c r="J448" s="60">
        <v>1935</v>
      </c>
      <c r="K448" s="60" t="s">
        <v>19</v>
      </c>
    </row>
    <row r="449" spans="2:11" ht="15.6" customHeight="1" thickBot="1" x14ac:dyDescent="0.45">
      <c r="B449" s="21">
        <v>443</v>
      </c>
      <c r="C449" s="21">
        <v>1344</v>
      </c>
      <c r="D449" s="20" t="s">
        <v>878</v>
      </c>
      <c r="E449" s="21">
        <v>55</v>
      </c>
      <c r="F449" s="21" t="s">
        <v>13</v>
      </c>
      <c r="G449" s="21" t="s">
        <v>29</v>
      </c>
      <c r="H449" s="21"/>
      <c r="I449" s="21"/>
      <c r="J449" s="60">
        <v>2061</v>
      </c>
      <c r="K449" s="60" t="s">
        <v>19</v>
      </c>
    </row>
    <row r="450" spans="2:11" ht="15.6" customHeight="1" thickBot="1" x14ac:dyDescent="0.45">
      <c r="B450" s="21">
        <v>444</v>
      </c>
      <c r="C450" s="21">
        <v>4121</v>
      </c>
      <c r="D450" s="20" t="s">
        <v>6356</v>
      </c>
      <c r="E450" s="21" t="s">
        <v>28</v>
      </c>
      <c r="F450" s="21" t="s">
        <v>13</v>
      </c>
      <c r="G450" s="21" t="s">
        <v>29</v>
      </c>
      <c r="H450" s="21"/>
      <c r="I450" s="21"/>
      <c r="J450" s="60">
        <v>2105</v>
      </c>
      <c r="K450" s="60" t="s">
        <v>15</v>
      </c>
    </row>
    <row r="451" spans="2:11" ht="15.6" customHeight="1" thickBot="1" x14ac:dyDescent="0.45">
      <c r="B451" s="21">
        <v>445</v>
      </c>
      <c r="C451" s="21">
        <v>1345</v>
      </c>
      <c r="D451" s="20" t="s">
        <v>880</v>
      </c>
      <c r="E451" s="21">
        <v>90</v>
      </c>
      <c r="F451" s="21" t="s">
        <v>13</v>
      </c>
      <c r="G451" s="21" t="s">
        <v>79</v>
      </c>
      <c r="H451" s="21"/>
      <c r="I451" s="21"/>
      <c r="J451" s="60">
        <v>2066</v>
      </c>
      <c r="K451" s="60" t="s">
        <v>19</v>
      </c>
    </row>
    <row r="452" spans="2:11" ht="15.6" customHeight="1" thickBot="1" x14ac:dyDescent="0.45">
      <c r="B452" s="21">
        <v>446</v>
      </c>
      <c r="C452" s="21">
        <v>4063</v>
      </c>
      <c r="D452" s="20" t="s">
        <v>6122</v>
      </c>
      <c r="E452" s="21" t="s">
        <v>13</v>
      </c>
      <c r="F452" s="21" t="s">
        <v>13</v>
      </c>
      <c r="G452" s="21" t="s">
        <v>22</v>
      </c>
      <c r="H452" s="21"/>
      <c r="I452" s="21"/>
      <c r="J452" s="60">
        <v>2121</v>
      </c>
      <c r="K452" s="60" t="s">
        <v>15</v>
      </c>
    </row>
    <row r="453" spans="2:11" ht="15.6" customHeight="1" thickBot="1" x14ac:dyDescent="0.45">
      <c r="B453" s="21">
        <v>447</v>
      </c>
      <c r="C453" s="21">
        <v>1346</v>
      </c>
      <c r="D453" s="20" t="s">
        <v>882</v>
      </c>
      <c r="E453" s="21">
        <v>67</v>
      </c>
      <c r="F453" s="21" t="s">
        <v>13</v>
      </c>
      <c r="G453" s="21" t="s">
        <v>193</v>
      </c>
      <c r="H453" s="21"/>
      <c r="I453" s="21"/>
      <c r="J453" s="60">
        <v>2055</v>
      </c>
      <c r="K453" s="60" t="s">
        <v>15</v>
      </c>
    </row>
    <row r="454" spans="2:11" ht="15.6" customHeight="1" thickBot="1" x14ac:dyDescent="0.45">
      <c r="B454" s="21">
        <v>448</v>
      </c>
      <c r="C454" s="21">
        <v>1921</v>
      </c>
      <c r="D454" s="20" t="s">
        <v>884</v>
      </c>
      <c r="E454" s="21">
        <v>82</v>
      </c>
      <c r="F454" s="21" t="s">
        <v>57</v>
      </c>
      <c r="G454" s="21" t="s">
        <v>193</v>
      </c>
      <c r="H454" s="21">
        <v>10</v>
      </c>
      <c r="I454" s="21">
        <v>-16</v>
      </c>
      <c r="J454" s="60">
        <v>2192</v>
      </c>
      <c r="K454" s="60" t="s">
        <v>15</v>
      </c>
    </row>
    <row r="455" spans="2:11" ht="15.6" customHeight="1" thickBot="1" x14ac:dyDescent="0.45">
      <c r="B455" s="21">
        <v>449</v>
      </c>
      <c r="C455" s="21">
        <v>1347</v>
      </c>
      <c r="D455" s="20" t="s">
        <v>886</v>
      </c>
      <c r="E455" s="21">
        <v>49</v>
      </c>
      <c r="F455" s="21" t="s">
        <v>13</v>
      </c>
      <c r="G455" s="21" t="s">
        <v>239</v>
      </c>
      <c r="H455" s="21"/>
      <c r="I455" s="21"/>
      <c r="J455" s="60">
        <v>2058</v>
      </c>
      <c r="K455" s="60" t="s">
        <v>19</v>
      </c>
    </row>
    <row r="456" spans="2:11" ht="15.6" customHeight="1" thickBot="1" x14ac:dyDescent="0.45">
      <c r="B456" s="21">
        <v>450</v>
      </c>
      <c r="C456" s="21">
        <v>1348</v>
      </c>
      <c r="D456" s="20" t="s">
        <v>888</v>
      </c>
      <c r="E456" s="21">
        <v>68</v>
      </c>
      <c r="F456" s="21" t="s">
        <v>13</v>
      </c>
      <c r="G456" s="21" t="s">
        <v>239</v>
      </c>
      <c r="H456" s="21"/>
      <c r="I456" s="21"/>
      <c r="J456" s="60">
        <v>2062</v>
      </c>
      <c r="K456" s="60" t="s">
        <v>19</v>
      </c>
    </row>
    <row r="457" spans="2:11" ht="15.6" customHeight="1" thickBot="1" x14ac:dyDescent="0.45">
      <c r="B457" s="21">
        <v>451</v>
      </c>
      <c r="C457" s="21">
        <v>1349</v>
      </c>
      <c r="D457" s="20" t="s">
        <v>890</v>
      </c>
      <c r="E457" s="21" t="s">
        <v>13</v>
      </c>
      <c r="F457" s="21" t="s">
        <v>13</v>
      </c>
      <c r="G457" s="21" t="s">
        <v>239</v>
      </c>
      <c r="H457" s="21"/>
      <c r="I457" s="21"/>
      <c r="J457" s="60">
        <v>2010</v>
      </c>
      <c r="K457" s="60" t="s">
        <v>19</v>
      </c>
    </row>
    <row r="458" spans="2:11" ht="15.6" customHeight="1" thickBot="1" x14ac:dyDescent="0.45">
      <c r="B458" s="21">
        <v>452</v>
      </c>
      <c r="C458" s="21">
        <v>1350</v>
      </c>
      <c r="D458" s="20" t="s">
        <v>892</v>
      </c>
      <c r="E458" s="21">
        <v>91</v>
      </c>
      <c r="F458" s="21" t="s">
        <v>13</v>
      </c>
      <c r="G458" s="21" t="s">
        <v>551</v>
      </c>
      <c r="H458" s="21"/>
      <c r="I458" s="21"/>
      <c r="J458" s="60">
        <v>2134</v>
      </c>
      <c r="K458" s="60" t="s">
        <v>15</v>
      </c>
    </row>
    <row r="459" spans="2:11" ht="15.6" customHeight="1" thickBot="1" x14ac:dyDescent="0.45">
      <c r="B459" s="21">
        <v>453</v>
      </c>
      <c r="C459" s="21">
        <v>1351</v>
      </c>
      <c r="D459" s="20" t="s">
        <v>894</v>
      </c>
      <c r="E459" s="21">
        <v>70</v>
      </c>
      <c r="F459" s="21" t="s">
        <v>184</v>
      </c>
      <c r="G459" s="21" t="s">
        <v>242</v>
      </c>
      <c r="H459" s="21"/>
      <c r="I459" s="21"/>
      <c r="J459" s="60">
        <v>2164</v>
      </c>
      <c r="K459" s="60" t="s">
        <v>19</v>
      </c>
    </row>
    <row r="460" spans="2:11" ht="15.6" customHeight="1" thickBot="1" x14ac:dyDescent="0.45">
      <c r="B460" s="21">
        <v>454</v>
      </c>
      <c r="C460" s="21">
        <v>1352</v>
      </c>
      <c r="D460" s="20" t="s">
        <v>896</v>
      </c>
      <c r="E460" s="21" t="s">
        <v>13</v>
      </c>
      <c r="F460" s="21" t="s">
        <v>13</v>
      </c>
      <c r="G460" s="21" t="s">
        <v>897</v>
      </c>
      <c r="H460" s="21"/>
      <c r="I460" s="21"/>
      <c r="J460" s="60">
        <v>2024</v>
      </c>
      <c r="K460" s="60" t="s">
        <v>19</v>
      </c>
    </row>
    <row r="461" spans="2:11" ht="15.6" customHeight="1" thickBot="1" x14ac:dyDescent="0.45">
      <c r="B461" s="21">
        <v>455</v>
      </c>
      <c r="C461" s="21">
        <v>1353</v>
      </c>
      <c r="D461" s="20" t="s">
        <v>899</v>
      </c>
      <c r="E461" s="21" t="s">
        <v>13</v>
      </c>
      <c r="F461" s="21" t="s">
        <v>57</v>
      </c>
      <c r="G461" s="21" t="s">
        <v>242</v>
      </c>
      <c r="H461" s="21"/>
      <c r="I461" s="21"/>
      <c r="J461" s="60">
        <v>2139</v>
      </c>
      <c r="K461" s="60" t="s">
        <v>19</v>
      </c>
    </row>
    <row r="462" spans="2:11" ht="15.6" customHeight="1" thickBot="1" x14ac:dyDescent="0.45">
      <c r="B462" s="21">
        <v>456</v>
      </c>
      <c r="C462" s="21">
        <v>1354</v>
      </c>
      <c r="D462" s="20" t="s">
        <v>901</v>
      </c>
      <c r="E462" s="21">
        <v>60</v>
      </c>
      <c r="F462" s="21" t="s">
        <v>13</v>
      </c>
      <c r="G462" s="21" t="s">
        <v>239</v>
      </c>
      <c r="H462" s="21"/>
      <c r="I462" s="21"/>
      <c r="J462" s="60">
        <v>2075</v>
      </c>
      <c r="K462" s="60" t="s">
        <v>19</v>
      </c>
    </row>
    <row r="463" spans="2:11" ht="15.6" customHeight="1" thickBot="1" x14ac:dyDescent="0.45">
      <c r="B463" s="21">
        <v>457</v>
      </c>
      <c r="C463" s="21">
        <v>1939</v>
      </c>
      <c r="D463" s="20" t="s">
        <v>6445</v>
      </c>
      <c r="E463" s="21">
        <v>78</v>
      </c>
      <c r="F463" s="21" t="s">
        <v>57</v>
      </c>
      <c r="G463" s="21" t="s">
        <v>193</v>
      </c>
      <c r="H463" s="21">
        <v>10</v>
      </c>
      <c r="I463" s="21">
        <v>14</v>
      </c>
      <c r="J463" s="60">
        <v>2154</v>
      </c>
      <c r="K463" s="60" t="s">
        <v>15</v>
      </c>
    </row>
    <row r="464" spans="2:11" ht="15.6" customHeight="1" thickBot="1" x14ac:dyDescent="0.45">
      <c r="B464" s="21">
        <v>458</v>
      </c>
      <c r="C464" s="21">
        <v>1355</v>
      </c>
      <c r="D464" s="20" t="s">
        <v>903</v>
      </c>
      <c r="E464" s="21" t="s">
        <v>13</v>
      </c>
      <c r="F464" s="21" t="s">
        <v>184</v>
      </c>
      <c r="G464" s="21" t="s">
        <v>242</v>
      </c>
      <c r="H464" s="21"/>
      <c r="I464" s="21"/>
      <c r="J464" s="60">
        <v>2154</v>
      </c>
      <c r="K464" s="60" t="s">
        <v>19</v>
      </c>
    </row>
    <row r="465" spans="2:11" ht="15.6" customHeight="1" thickBot="1" x14ac:dyDescent="0.45">
      <c r="B465" s="21">
        <v>459</v>
      </c>
      <c r="C465" s="21">
        <v>1356</v>
      </c>
      <c r="D465" s="20" t="s">
        <v>905</v>
      </c>
      <c r="E465" s="21">
        <v>92</v>
      </c>
      <c r="F465" s="21" t="s">
        <v>13</v>
      </c>
      <c r="G465" s="21" t="s">
        <v>277</v>
      </c>
      <c r="H465" s="21"/>
      <c r="I465" s="21"/>
      <c r="J465" s="60">
        <v>2061</v>
      </c>
      <c r="K465" s="60" t="s">
        <v>19</v>
      </c>
    </row>
    <row r="466" spans="2:11" ht="15.6" customHeight="1" thickBot="1" x14ac:dyDescent="0.45">
      <c r="B466" s="21">
        <v>460</v>
      </c>
      <c r="C466" s="21">
        <v>1357</v>
      </c>
      <c r="D466" s="20" t="s">
        <v>907</v>
      </c>
      <c r="E466" s="21">
        <v>90</v>
      </c>
      <c r="F466" s="21" t="s">
        <v>13</v>
      </c>
      <c r="G466" s="21" t="s">
        <v>79</v>
      </c>
      <c r="H466" s="21"/>
      <c r="I466" s="21"/>
      <c r="J466" s="60">
        <v>2043</v>
      </c>
      <c r="K466" s="60" t="s">
        <v>19</v>
      </c>
    </row>
    <row r="467" spans="2:11" ht="15.6" customHeight="1" thickBot="1" x14ac:dyDescent="0.45">
      <c r="B467" s="21">
        <v>461</v>
      </c>
      <c r="C467" s="21">
        <v>1358</v>
      </c>
      <c r="D467" s="20" t="s">
        <v>909</v>
      </c>
      <c r="E467" s="21">
        <v>45</v>
      </c>
      <c r="F467" s="21" t="s">
        <v>13</v>
      </c>
      <c r="G467" s="21" t="s">
        <v>29</v>
      </c>
      <c r="H467" s="21"/>
      <c r="I467" s="21"/>
      <c r="J467" s="60">
        <v>2011</v>
      </c>
      <c r="K467" s="60" t="s">
        <v>19</v>
      </c>
    </row>
    <row r="468" spans="2:11" ht="15.6" customHeight="1" thickBot="1" x14ac:dyDescent="0.45">
      <c r="B468" s="21">
        <v>462</v>
      </c>
      <c r="C468" s="21">
        <v>3966</v>
      </c>
      <c r="D468" s="20" t="s">
        <v>911</v>
      </c>
      <c r="E468" s="21" t="s">
        <v>13</v>
      </c>
      <c r="F468" s="21" t="s">
        <v>13</v>
      </c>
      <c r="G468" s="21" t="s">
        <v>22</v>
      </c>
      <c r="H468" s="21"/>
      <c r="I468" s="21"/>
      <c r="J468" s="60">
        <v>2115</v>
      </c>
      <c r="K468" s="60" t="s">
        <v>15</v>
      </c>
    </row>
    <row r="469" spans="2:11" ht="15.6" customHeight="1" thickBot="1" x14ac:dyDescent="0.45">
      <c r="B469" s="21">
        <v>463</v>
      </c>
      <c r="C469" s="21">
        <v>1359</v>
      </c>
      <c r="D469" s="20" t="s">
        <v>913</v>
      </c>
      <c r="E469" s="21" t="s">
        <v>13</v>
      </c>
      <c r="F469" s="21" t="s">
        <v>13</v>
      </c>
      <c r="G469" s="21" t="s">
        <v>14</v>
      </c>
      <c r="H469" s="21"/>
      <c r="I469" s="21"/>
      <c r="J469" s="60">
        <v>2073</v>
      </c>
      <c r="K469" s="60" t="s">
        <v>19</v>
      </c>
    </row>
    <row r="470" spans="2:11" ht="15.6" customHeight="1" thickBot="1" x14ac:dyDescent="0.45">
      <c r="B470" s="21">
        <v>464</v>
      </c>
      <c r="C470" s="21">
        <v>3973</v>
      </c>
      <c r="D470" s="20" t="s">
        <v>915</v>
      </c>
      <c r="E470" s="21" t="s">
        <v>13</v>
      </c>
      <c r="F470" s="21" t="s">
        <v>13</v>
      </c>
      <c r="G470" s="21" t="s">
        <v>22</v>
      </c>
      <c r="H470" s="21"/>
      <c r="I470" s="21"/>
      <c r="J470" s="60">
        <v>2090</v>
      </c>
      <c r="K470" s="60" t="s">
        <v>15</v>
      </c>
    </row>
    <row r="471" spans="2:11" ht="15.6" customHeight="1" thickBot="1" x14ac:dyDescent="0.45">
      <c r="B471" s="21">
        <v>465</v>
      </c>
      <c r="C471" s="21">
        <v>3951</v>
      </c>
      <c r="D471" s="20" t="s">
        <v>917</v>
      </c>
      <c r="E471" s="21" t="s">
        <v>13</v>
      </c>
      <c r="F471" s="21" t="s">
        <v>13</v>
      </c>
      <c r="G471" s="21" t="s">
        <v>22</v>
      </c>
      <c r="H471" s="21"/>
      <c r="I471" s="21"/>
      <c r="J471" s="60">
        <v>2098</v>
      </c>
      <c r="K471" s="60" t="s">
        <v>15</v>
      </c>
    </row>
    <row r="472" spans="2:11" ht="15.6" customHeight="1" thickBot="1" x14ac:dyDescent="0.45">
      <c r="B472" s="21">
        <v>466</v>
      </c>
      <c r="C472" s="21">
        <v>3688</v>
      </c>
      <c r="D472" s="20" t="s">
        <v>919</v>
      </c>
      <c r="E472" s="21" t="s">
        <v>137</v>
      </c>
      <c r="F472" s="21" t="s">
        <v>57</v>
      </c>
      <c r="G472" s="21" t="s">
        <v>494</v>
      </c>
      <c r="H472" s="21">
        <v>16</v>
      </c>
      <c r="I472" s="21">
        <v>35</v>
      </c>
      <c r="J472" s="60">
        <v>2194</v>
      </c>
      <c r="K472" s="60" t="s">
        <v>15</v>
      </c>
    </row>
    <row r="473" spans="2:11" ht="15.6" customHeight="1" thickBot="1" x14ac:dyDescent="0.45">
      <c r="B473" s="21">
        <v>467</v>
      </c>
      <c r="C473" s="21">
        <v>1361</v>
      </c>
      <c r="D473" s="20" t="s">
        <v>921</v>
      </c>
      <c r="E473" s="21">
        <v>90</v>
      </c>
      <c r="F473" s="21" t="s">
        <v>13</v>
      </c>
      <c r="G473" s="21" t="s">
        <v>29</v>
      </c>
      <c r="H473" s="21"/>
      <c r="I473" s="21"/>
      <c r="J473" s="60">
        <v>2040</v>
      </c>
      <c r="K473" s="60" t="s">
        <v>19</v>
      </c>
    </row>
    <row r="474" spans="2:11" ht="15.6" customHeight="1" thickBot="1" x14ac:dyDescent="0.45">
      <c r="B474" s="21">
        <v>468</v>
      </c>
      <c r="C474" s="21">
        <v>1362</v>
      </c>
      <c r="D474" s="20" t="s">
        <v>923</v>
      </c>
      <c r="E474" s="21" t="s">
        <v>13</v>
      </c>
      <c r="F474" s="21" t="s">
        <v>13</v>
      </c>
      <c r="G474" s="21" t="s">
        <v>79</v>
      </c>
      <c r="H474" s="21"/>
      <c r="I474" s="21"/>
      <c r="J474" s="60">
        <v>2070</v>
      </c>
      <c r="K474" s="60" t="s">
        <v>19</v>
      </c>
    </row>
    <row r="475" spans="2:11" ht="15.6" customHeight="1" thickBot="1" x14ac:dyDescent="0.45">
      <c r="B475" s="21">
        <v>469</v>
      </c>
      <c r="C475" s="21">
        <v>1363</v>
      </c>
      <c r="D475" s="20" t="s">
        <v>925</v>
      </c>
      <c r="E475" s="21" t="s">
        <v>13</v>
      </c>
      <c r="F475" s="21" t="s">
        <v>13</v>
      </c>
      <c r="G475" s="21" t="s">
        <v>494</v>
      </c>
      <c r="H475" s="21"/>
      <c r="I475" s="21"/>
      <c r="J475" s="60">
        <v>2052</v>
      </c>
      <c r="K475" s="60" t="s">
        <v>19</v>
      </c>
    </row>
    <row r="476" spans="2:11" ht="15.6" customHeight="1" thickBot="1" x14ac:dyDescent="0.45">
      <c r="B476" s="21">
        <v>470</v>
      </c>
      <c r="C476" s="21">
        <v>1364</v>
      </c>
      <c r="D476" s="20" t="s">
        <v>927</v>
      </c>
      <c r="E476" s="21">
        <v>38</v>
      </c>
      <c r="F476" s="21" t="s">
        <v>13</v>
      </c>
      <c r="G476" s="21" t="s">
        <v>169</v>
      </c>
      <c r="H476" s="21"/>
      <c r="I476" s="21"/>
      <c r="J476" s="60">
        <v>2223</v>
      </c>
      <c r="K476" s="60" t="s">
        <v>19</v>
      </c>
    </row>
    <row r="477" spans="2:11" ht="15.6" customHeight="1" thickBot="1" x14ac:dyDescent="0.45">
      <c r="B477" s="21">
        <v>471</v>
      </c>
      <c r="C477" s="21">
        <v>1365</v>
      </c>
      <c r="D477" s="20" t="s">
        <v>929</v>
      </c>
      <c r="E477" s="21" t="s">
        <v>13</v>
      </c>
      <c r="F477" s="21" t="s">
        <v>13</v>
      </c>
      <c r="G477" s="21" t="s">
        <v>228</v>
      </c>
      <c r="H477" s="21"/>
      <c r="I477" s="21"/>
      <c r="J477" s="60">
        <v>1925</v>
      </c>
      <c r="K477" s="60" t="s">
        <v>19</v>
      </c>
    </row>
    <row r="478" spans="2:11" ht="15.6" customHeight="1" thickBot="1" x14ac:dyDescent="0.45">
      <c r="B478" s="21">
        <v>472</v>
      </c>
      <c r="C478" s="21">
        <v>1366</v>
      </c>
      <c r="D478" s="20" t="s">
        <v>931</v>
      </c>
      <c r="E478" s="21">
        <v>42</v>
      </c>
      <c r="F478" s="21" t="s">
        <v>13</v>
      </c>
      <c r="G478" s="21" t="s">
        <v>29</v>
      </c>
      <c r="H478" s="21"/>
      <c r="I478" s="21"/>
      <c r="J478" s="60">
        <v>2057</v>
      </c>
      <c r="K478" s="60" t="s">
        <v>19</v>
      </c>
    </row>
    <row r="479" spans="2:11" ht="15.6" customHeight="1" thickBot="1" x14ac:dyDescent="0.45">
      <c r="B479" s="21">
        <v>473</v>
      </c>
      <c r="C479" s="21">
        <v>1367</v>
      </c>
      <c r="D479" s="20" t="s">
        <v>933</v>
      </c>
      <c r="E479" s="21" t="s">
        <v>13</v>
      </c>
      <c r="F479" s="21" t="s">
        <v>13</v>
      </c>
      <c r="G479" s="21" t="s">
        <v>193</v>
      </c>
      <c r="H479" s="21"/>
      <c r="I479" s="21"/>
      <c r="J479" s="60">
        <v>2044</v>
      </c>
      <c r="K479" s="60" t="s">
        <v>19</v>
      </c>
    </row>
    <row r="480" spans="2:11" ht="15.6" customHeight="1" thickBot="1" x14ac:dyDescent="0.45">
      <c r="B480" s="21">
        <v>474</v>
      </c>
      <c r="C480" s="21">
        <v>4135</v>
      </c>
      <c r="D480" s="20" t="s">
        <v>6362</v>
      </c>
      <c r="E480" s="21" t="s">
        <v>6263</v>
      </c>
      <c r="F480" s="21" t="s">
        <v>13</v>
      </c>
      <c r="G480" s="21" t="s">
        <v>29</v>
      </c>
      <c r="H480" s="21">
        <v>11</v>
      </c>
      <c r="I480" s="21">
        <v>15</v>
      </c>
      <c r="J480" s="60">
        <v>2133</v>
      </c>
      <c r="K480" s="60" t="s">
        <v>15</v>
      </c>
    </row>
    <row r="481" spans="2:11" ht="15.6" customHeight="1" thickBot="1" x14ac:dyDescent="0.45">
      <c r="B481" s="21">
        <v>475</v>
      </c>
      <c r="C481" s="21">
        <v>1368</v>
      </c>
      <c r="D481" s="20" t="s">
        <v>935</v>
      </c>
      <c r="E481" s="21">
        <v>90</v>
      </c>
      <c r="F481" s="21" t="s">
        <v>13</v>
      </c>
      <c r="G481" s="21" t="s">
        <v>936</v>
      </c>
      <c r="H481" s="21"/>
      <c r="I481" s="21"/>
      <c r="J481" s="60">
        <v>2057</v>
      </c>
      <c r="K481" s="60" t="s">
        <v>19</v>
      </c>
    </row>
    <row r="482" spans="2:11" ht="15.6" customHeight="1" thickBot="1" x14ac:dyDescent="0.45">
      <c r="B482" s="21">
        <v>476</v>
      </c>
      <c r="C482" s="21">
        <v>1369</v>
      </c>
      <c r="D482" s="20" t="s">
        <v>938</v>
      </c>
      <c r="E482" s="21">
        <v>97</v>
      </c>
      <c r="F482" s="21" t="s">
        <v>57</v>
      </c>
      <c r="G482" s="21" t="s">
        <v>79</v>
      </c>
      <c r="H482" s="21"/>
      <c r="I482" s="21"/>
      <c r="J482" s="60">
        <v>2216</v>
      </c>
      <c r="K482" s="60" t="s">
        <v>19</v>
      </c>
    </row>
    <row r="483" spans="2:11" ht="15.6" customHeight="1" thickBot="1" x14ac:dyDescent="0.45">
      <c r="B483" s="21">
        <v>477</v>
      </c>
      <c r="C483" s="21">
        <v>1370</v>
      </c>
      <c r="D483" s="20" t="s">
        <v>940</v>
      </c>
      <c r="E483" s="21">
        <v>33</v>
      </c>
      <c r="F483" s="21" t="s">
        <v>13</v>
      </c>
      <c r="G483" s="21" t="s">
        <v>469</v>
      </c>
      <c r="H483" s="21"/>
      <c r="I483" s="21"/>
      <c r="J483" s="60">
        <v>2002</v>
      </c>
      <c r="K483" s="60" t="s">
        <v>19</v>
      </c>
    </row>
    <row r="484" spans="2:11" ht="15.6" customHeight="1" thickBot="1" x14ac:dyDescent="0.45">
      <c r="B484" s="21">
        <v>478</v>
      </c>
      <c r="C484" s="21">
        <v>1371</v>
      </c>
      <c r="D484" s="20" t="s">
        <v>942</v>
      </c>
      <c r="E484" s="21" t="s">
        <v>137</v>
      </c>
      <c r="F484" s="21" t="s">
        <v>13</v>
      </c>
      <c r="G484" s="21" t="s">
        <v>29</v>
      </c>
      <c r="H484" s="21"/>
      <c r="I484" s="21"/>
      <c r="J484" s="60">
        <v>2060</v>
      </c>
      <c r="K484" s="60" t="s">
        <v>19</v>
      </c>
    </row>
    <row r="485" spans="2:11" ht="15.6" customHeight="1" thickBot="1" x14ac:dyDescent="0.45">
      <c r="B485" s="21">
        <v>479</v>
      </c>
      <c r="C485" s="21">
        <v>1372</v>
      </c>
      <c r="D485" s="20" t="s">
        <v>944</v>
      </c>
      <c r="E485" s="21">
        <v>74</v>
      </c>
      <c r="F485" s="21" t="s">
        <v>13</v>
      </c>
      <c r="G485" s="21" t="s">
        <v>292</v>
      </c>
      <c r="H485" s="21"/>
      <c r="I485" s="21"/>
      <c r="J485" s="60">
        <v>2060</v>
      </c>
      <c r="K485" s="60" t="s">
        <v>19</v>
      </c>
    </row>
    <row r="486" spans="2:11" ht="15.6" customHeight="1" thickBot="1" x14ac:dyDescent="0.45">
      <c r="B486" s="21">
        <v>480</v>
      </c>
      <c r="C486" s="21">
        <v>1373</v>
      </c>
      <c r="D486" s="20" t="s">
        <v>946</v>
      </c>
      <c r="E486" s="21">
        <v>32</v>
      </c>
      <c r="F486" s="21" t="s">
        <v>13</v>
      </c>
      <c r="G486" s="21" t="s">
        <v>169</v>
      </c>
      <c r="H486" s="21"/>
      <c r="I486" s="21"/>
      <c r="J486" s="60">
        <v>2051</v>
      </c>
      <c r="K486" s="60" t="s">
        <v>19</v>
      </c>
    </row>
    <row r="487" spans="2:11" ht="15.6" customHeight="1" thickBot="1" x14ac:dyDescent="0.45">
      <c r="B487" s="21">
        <v>481</v>
      </c>
      <c r="C487" s="21">
        <v>3689</v>
      </c>
      <c r="D487" s="20" t="s">
        <v>948</v>
      </c>
      <c r="E487" s="21" t="s">
        <v>510</v>
      </c>
      <c r="F487" s="21" t="s">
        <v>13</v>
      </c>
      <c r="G487" s="21" t="s">
        <v>79</v>
      </c>
      <c r="H487" s="21"/>
      <c r="I487" s="21"/>
      <c r="J487" s="60">
        <v>2080</v>
      </c>
      <c r="K487" s="60" t="s">
        <v>15</v>
      </c>
    </row>
    <row r="488" spans="2:11" ht="15.6" customHeight="1" thickBot="1" x14ac:dyDescent="0.45">
      <c r="B488" s="21">
        <v>482</v>
      </c>
      <c r="C488" s="21">
        <v>1374</v>
      </c>
      <c r="D488" s="20" t="s">
        <v>950</v>
      </c>
      <c r="E488" s="21">
        <v>37</v>
      </c>
      <c r="F488" s="21" t="s">
        <v>13</v>
      </c>
      <c r="G488" s="21" t="s">
        <v>29</v>
      </c>
      <c r="H488" s="21"/>
      <c r="I488" s="21"/>
      <c r="J488" s="60">
        <v>2054</v>
      </c>
      <c r="K488" s="60" t="s">
        <v>19</v>
      </c>
    </row>
    <row r="489" spans="2:11" ht="15.6" customHeight="1" thickBot="1" x14ac:dyDescent="0.45">
      <c r="B489" s="21">
        <v>483</v>
      </c>
      <c r="C489" s="21">
        <v>1375</v>
      </c>
      <c r="D489" s="20" t="s">
        <v>952</v>
      </c>
      <c r="E489" s="21">
        <v>99</v>
      </c>
      <c r="F489" s="21" t="s">
        <v>13</v>
      </c>
      <c r="G489" s="21" t="s">
        <v>193</v>
      </c>
      <c r="H489" s="21"/>
      <c r="I489" s="21"/>
      <c r="J489" s="60">
        <v>2092</v>
      </c>
      <c r="K489" s="60" t="s">
        <v>15</v>
      </c>
    </row>
    <row r="490" spans="2:11" ht="15.6" customHeight="1" thickBot="1" x14ac:dyDescent="0.45">
      <c r="B490" s="21">
        <v>484</v>
      </c>
      <c r="C490" s="21">
        <v>1376</v>
      </c>
      <c r="D490" s="20" t="s">
        <v>954</v>
      </c>
      <c r="E490" s="21">
        <v>93</v>
      </c>
      <c r="F490" s="21" t="s">
        <v>13</v>
      </c>
      <c r="G490" s="21" t="s">
        <v>29</v>
      </c>
      <c r="H490" s="21"/>
      <c r="I490" s="21"/>
      <c r="J490" s="60">
        <v>2075</v>
      </c>
      <c r="K490" s="60" t="s">
        <v>19</v>
      </c>
    </row>
    <row r="491" spans="2:11" ht="15.6" customHeight="1" thickBot="1" x14ac:dyDescent="0.45">
      <c r="B491" s="21">
        <v>485</v>
      </c>
      <c r="C491" s="21">
        <v>1377</v>
      </c>
      <c r="D491" s="20" t="s">
        <v>956</v>
      </c>
      <c r="E491" s="21">
        <v>99</v>
      </c>
      <c r="F491" s="21" t="s">
        <v>13</v>
      </c>
      <c r="G491" s="21" t="s">
        <v>292</v>
      </c>
      <c r="H491" s="21"/>
      <c r="I491" s="21"/>
      <c r="J491" s="60">
        <v>2012</v>
      </c>
      <c r="K491" s="60" t="s">
        <v>19</v>
      </c>
    </row>
    <row r="492" spans="2:11" ht="15.6" customHeight="1" thickBot="1" x14ac:dyDescent="0.45">
      <c r="B492" s="21">
        <v>486</v>
      </c>
      <c r="C492" s="21">
        <v>1378</v>
      </c>
      <c r="D492" s="20" t="s">
        <v>958</v>
      </c>
      <c r="E492" s="21">
        <v>84</v>
      </c>
      <c r="F492" s="21" t="s">
        <v>13</v>
      </c>
      <c r="G492" s="21" t="s">
        <v>29</v>
      </c>
      <c r="H492" s="21"/>
      <c r="I492" s="21"/>
      <c r="J492" s="60">
        <v>2222</v>
      </c>
      <c r="K492" s="60" t="s">
        <v>15</v>
      </c>
    </row>
    <row r="493" spans="2:11" ht="15.6" customHeight="1" thickBot="1" x14ac:dyDescent="0.45">
      <c r="B493" s="21">
        <v>487</v>
      </c>
      <c r="C493" s="21">
        <v>1379</v>
      </c>
      <c r="D493" s="20" t="s">
        <v>960</v>
      </c>
      <c r="E493" s="21">
        <v>95</v>
      </c>
      <c r="F493" s="21" t="s">
        <v>13</v>
      </c>
      <c r="G493" s="21" t="s">
        <v>79</v>
      </c>
      <c r="H493" s="21"/>
      <c r="I493" s="21"/>
      <c r="J493" s="60">
        <v>2001</v>
      </c>
      <c r="K493" s="60" t="s">
        <v>19</v>
      </c>
    </row>
    <row r="494" spans="2:11" ht="15.6" customHeight="1" thickBot="1" x14ac:dyDescent="0.45">
      <c r="B494" s="21">
        <v>488</v>
      </c>
      <c r="C494" s="21">
        <v>1380</v>
      </c>
      <c r="D494" s="20" t="s">
        <v>962</v>
      </c>
      <c r="E494" s="21">
        <v>95</v>
      </c>
      <c r="F494" s="21" t="s">
        <v>13</v>
      </c>
      <c r="G494" s="21" t="s">
        <v>32</v>
      </c>
      <c r="H494" s="21"/>
      <c r="I494" s="21"/>
      <c r="J494" s="60">
        <v>2027</v>
      </c>
      <c r="K494" s="60" t="s">
        <v>19</v>
      </c>
    </row>
    <row r="495" spans="2:11" ht="15.6" customHeight="1" thickBot="1" x14ac:dyDescent="0.45">
      <c r="B495" s="21">
        <v>489</v>
      </c>
      <c r="C495" s="21">
        <v>1381</v>
      </c>
      <c r="D495" s="20" t="s">
        <v>964</v>
      </c>
      <c r="E495" s="21">
        <v>77</v>
      </c>
      <c r="F495" s="21" t="s">
        <v>13</v>
      </c>
      <c r="G495" s="21" t="s">
        <v>292</v>
      </c>
      <c r="H495" s="21">
        <v>9</v>
      </c>
      <c r="I495" s="21">
        <v>-2</v>
      </c>
      <c r="J495" s="60">
        <v>2021</v>
      </c>
      <c r="K495" s="60" t="s">
        <v>15</v>
      </c>
    </row>
    <row r="496" spans="2:11" ht="15.6" customHeight="1" thickBot="1" x14ac:dyDescent="0.45">
      <c r="B496" s="21">
        <v>490</v>
      </c>
      <c r="C496" s="21">
        <v>1382</v>
      </c>
      <c r="D496" s="20" t="s">
        <v>966</v>
      </c>
      <c r="E496" s="21">
        <v>47</v>
      </c>
      <c r="F496" s="21" t="s">
        <v>13</v>
      </c>
      <c r="G496" s="21" t="s">
        <v>29</v>
      </c>
      <c r="H496" s="21"/>
      <c r="I496" s="21"/>
      <c r="J496" s="60">
        <v>2063</v>
      </c>
      <c r="K496" s="60" t="s">
        <v>19</v>
      </c>
    </row>
    <row r="497" spans="2:11" ht="15.6" customHeight="1" thickBot="1" x14ac:dyDescent="0.45">
      <c r="B497" s="21">
        <v>491</v>
      </c>
      <c r="C497" s="21">
        <v>1383</v>
      </c>
      <c r="D497" s="20" t="s">
        <v>968</v>
      </c>
      <c r="E497" s="21">
        <v>44</v>
      </c>
      <c r="F497" s="21" t="s">
        <v>13</v>
      </c>
      <c r="G497" s="21" t="s">
        <v>29</v>
      </c>
      <c r="H497" s="21"/>
      <c r="I497" s="21"/>
      <c r="J497" s="60">
        <v>2100</v>
      </c>
      <c r="K497" s="60" t="s">
        <v>19</v>
      </c>
    </row>
    <row r="498" spans="2:11" ht="15.6" customHeight="1" thickBot="1" x14ac:dyDescent="0.45">
      <c r="B498" s="21">
        <v>492</v>
      </c>
      <c r="C498" s="21">
        <v>1384</v>
      </c>
      <c r="D498" s="20" t="s">
        <v>970</v>
      </c>
      <c r="E498" s="21">
        <v>80</v>
      </c>
      <c r="F498" s="21" t="s">
        <v>134</v>
      </c>
      <c r="G498" s="21" t="s">
        <v>29</v>
      </c>
      <c r="H498" s="21"/>
      <c r="I498" s="21"/>
      <c r="J498" s="60">
        <v>2358</v>
      </c>
      <c r="K498" s="60" t="s">
        <v>19</v>
      </c>
    </row>
    <row r="499" spans="2:11" ht="15.6" customHeight="1" thickBot="1" x14ac:dyDescent="0.45">
      <c r="B499" s="21">
        <v>493</v>
      </c>
      <c r="C499" s="21">
        <v>1385</v>
      </c>
      <c r="D499" s="20" t="s">
        <v>972</v>
      </c>
      <c r="E499" s="21">
        <v>93</v>
      </c>
      <c r="F499" s="21" t="s">
        <v>13</v>
      </c>
      <c r="G499" s="21" t="s">
        <v>32</v>
      </c>
      <c r="H499" s="21"/>
      <c r="I499" s="21"/>
      <c r="J499" s="60">
        <v>2048</v>
      </c>
      <c r="K499" s="60" t="s">
        <v>19</v>
      </c>
    </row>
    <row r="500" spans="2:11" ht="15.6" customHeight="1" thickBot="1" x14ac:dyDescent="0.45">
      <c r="B500" s="21">
        <v>494</v>
      </c>
      <c r="C500" s="21">
        <v>1386</v>
      </c>
      <c r="D500" s="20" t="s">
        <v>974</v>
      </c>
      <c r="E500" s="21" t="s">
        <v>13</v>
      </c>
      <c r="F500" s="21" t="s">
        <v>13</v>
      </c>
      <c r="G500" s="21" t="s">
        <v>323</v>
      </c>
      <c r="H500" s="21"/>
      <c r="I500" s="21"/>
      <c r="J500" s="60">
        <v>2022</v>
      </c>
      <c r="K500" s="60" t="s">
        <v>19</v>
      </c>
    </row>
    <row r="501" spans="2:11" ht="15.6" customHeight="1" thickBot="1" x14ac:dyDescent="0.45">
      <c r="B501" s="21">
        <v>495</v>
      </c>
      <c r="C501" s="21">
        <v>1387</v>
      </c>
      <c r="D501" s="20" t="s">
        <v>976</v>
      </c>
      <c r="E501" s="21">
        <v>90</v>
      </c>
      <c r="F501" s="21" t="s">
        <v>13</v>
      </c>
      <c r="G501" s="21" t="s">
        <v>323</v>
      </c>
      <c r="H501" s="21"/>
      <c r="I501" s="21"/>
      <c r="J501" s="60">
        <v>1984</v>
      </c>
      <c r="K501" s="60" t="s">
        <v>19</v>
      </c>
    </row>
    <row r="502" spans="2:11" ht="15.6" customHeight="1" thickBot="1" x14ac:dyDescent="0.45">
      <c r="B502" s="21">
        <v>496</v>
      </c>
      <c r="C502" s="21">
        <v>1388</v>
      </c>
      <c r="D502" s="20" t="s">
        <v>978</v>
      </c>
      <c r="E502" s="21">
        <v>46</v>
      </c>
      <c r="F502" s="21" t="s">
        <v>13</v>
      </c>
      <c r="G502" s="21" t="s">
        <v>32</v>
      </c>
      <c r="H502" s="21"/>
      <c r="I502" s="21"/>
      <c r="J502" s="60">
        <v>2062</v>
      </c>
      <c r="K502" s="60" t="s">
        <v>19</v>
      </c>
    </row>
    <row r="503" spans="2:11" ht="15.6" customHeight="1" thickBot="1" x14ac:dyDescent="0.45">
      <c r="B503" s="21">
        <v>497</v>
      </c>
      <c r="C503" s="21">
        <v>3690</v>
      </c>
      <c r="D503" s="20" t="s">
        <v>980</v>
      </c>
      <c r="E503" s="21" t="s">
        <v>13</v>
      </c>
      <c r="F503" s="21" t="s">
        <v>13</v>
      </c>
      <c r="G503" s="21" t="s">
        <v>14</v>
      </c>
      <c r="H503" s="21"/>
      <c r="I503" s="21"/>
      <c r="J503" s="60">
        <v>2058</v>
      </c>
      <c r="K503" s="60" t="s">
        <v>19</v>
      </c>
    </row>
    <row r="504" spans="2:11" ht="15.6" customHeight="1" thickBot="1" x14ac:dyDescent="0.45">
      <c r="B504" s="21">
        <v>498</v>
      </c>
      <c r="C504" s="21">
        <v>1389</v>
      </c>
      <c r="D504" s="20" t="s">
        <v>982</v>
      </c>
      <c r="E504" s="21">
        <v>59</v>
      </c>
      <c r="F504" s="21" t="s">
        <v>13</v>
      </c>
      <c r="G504" s="21" t="s">
        <v>32</v>
      </c>
      <c r="H504" s="21"/>
      <c r="I504" s="21"/>
      <c r="J504" s="60">
        <v>2119</v>
      </c>
      <c r="K504" s="60" t="s">
        <v>19</v>
      </c>
    </row>
    <row r="505" spans="2:11" ht="15.6" customHeight="1" thickBot="1" x14ac:dyDescent="0.45">
      <c r="B505" s="21">
        <v>499</v>
      </c>
      <c r="C505" s="21">
        <v>1390</v>
      </c>
      <c r="D505" s="20" t="s">
        <v>984</v>
      </c>
      <c r="E505" s="21" t="s">
        <v>13</v>
      </c>
      <c r="F505" s="21" t="s">
        <v>13</v>
      </c>
      <c r="G505" s="21" t="s">
        <v>91</v>
      </c>
      <c r="H505" s="21"/>
      <c r="I505" s="21"/>
      <c r="J505" s="60">
        <v>2021</v>
      </c>
      <c r="K505" s="60" t="s">
        <v>19</v>
      </c>
    </row>
    <row r="506" spans="2:11" ht="15.6" customHeight="1" thickBot="1" x14ac:dyDescent="0.45">
      <c r="B506" s="21">
        <v>500</v>
      </c>
      <c r="C506" s="21">
        <v>3691</v>
      </c>
      <c r="D506" s="20" t="s">
        <v>986</v>
      </c>
      <c r="E506" s="21" t="s">
        <v>13</v>
      </c>
      <c r="F506" s="21" t="s">
        <v>13</v>
      </c>
      <c r="G506" s="21" t="s">
        <v>14</v>
      </c>
      <c r="H506" s="21"/>
      <c r="I506" s="21"/>
      <c r="J506" s="60">
        <v>2112</v>
      </c>
      <c r="K506" s="60" t="s">
        <v>19</v>
      </c>
    </row>
    <row r="507" spans="2:11" ht="15.6" customHeight="1" thickBot="1" x14ac:dyDescent="0.45">
      <c r="B507" s="21">
        <v>501</v>
      </c>
      <c r="C507" s="21">
        <v>1391</v>
      </c>
      <c r="D507" s="20" t="s">
        <v>988</v>
      </c>
      <c r="E507" s="21" t="s">
        <v>13</v>
      </c>
      <c r="F507" s="21" t="s">
        <v>13</v>
      </c>
      <c r="G507" s="21" t="s">
        <v>14</v>
      </c>
      <c r="H507" s="21"/>
      <c r="I507" s="21"/>
      <c r="J507" s="60">
        <v>2101</v>
      </c>
      <c r="K507" s="60" t="s">
        <v>15</v>
      </c>
    </row>
    <row r="508" spans="2:11" ht="15.6" customHeight="1" thickBot="1" x14ac:dyDescent="0.45">
      <c r="B508" s="21">
        <v>502</v>
      </c>
      <c r="C508" s="21">
        <v>1392</v>
      </c>
      <c r="D508" s="20" t="s">
        <v>990</v>
      </c>
      <c r="E508" s="21">
        <v>72</v>
      </c>
      <c r="F508" s="21" t="s">
        <v>13</v>
      </c>
      <c r="G508" s="21" t="s">
        <v>91</v>
      </c>
      <c r="H508" s="21"/>
      <c r="I508" s="21"/>
      <c r="J508" s="60">
        <v>2045</v>
      </c>
      <c r="K508" s="60" t="s">
        <v>19</v>
      </c>
    </row>
    <row r="509" spans="2:11" ht="15.6" customHeight="1" thickBot="1" x14ac:dyDescent="0.45">
      <c r="B509" s="21">
        <v>503</v>
      </c>
      <c r="C509" s="21">
        <v>3692</v>
      </c>
      <c r="D509" s="20" t="s">
        <v>992</v>
      </c>
      <c r="E509" s="21">
        <v>85</v>
      </c>
      <c r="F509" s="21" t="s">
        <v>13</v>
      </c>
      <c r="G509" s="21" t="s">
        <v>494</v>
      </c>
      <c r="H509" s="21">
        <v>9</v>
      </c>
      <c r="I509" s="21">
        <v>5</v>
      </c>
      <c r="J509" s="60">
        <v>2126</v>
      </c>
      <c r="K509" s="60" t="s">
        <v>15</v>
      </c>
    </row>
    <row r="510" spans="2:11" ht="15.6" customHeight="1" thickBot="1" x14ac:dyDescent="0.45">
      <c r="B510" s="21">
        <v>504</v>
      </c>
      <c r="C510" s="21">
        <v>1393</v>
      </c>
      <c r="D510" s="20" t="s">
        <v>994</v>
      </c>
      <c r="E510" s="21">
        <v>81</v>
      </c>
      <c r="F510" s="21" t="s">
        <v>57</v>
      </c>
      <c r="G510" s="21" t="s">
        <v>29</v>
      </c>
      <c r="H510" s="21"/>
      <c r="I510" s="21"/>
      <c r="J510" s="60">
        <v>2173</v>
      </c>
      <c r="K510" s="60" t="s">
        <v>19</v>
      </c>
    </row>
    <row r="511" spans="2:11" ht="15.6" customHeight="1" thickBot="1" x14ac:dyDescent="0.45">
      <c r="B511" s="21">
        <v>505</v>
      </c>
      <c r="C511" s="21">
        <v>1394</v>
      </c>
      <c r="D511" s="20" t="s">
        <v>996</v>
      </c>
      <c r="E511" s="21">
        <v>87</v>
      </c>
      <c r="F511" s="21" t="s">
        <v>13</v>
      </c>
      <c r="G511" s="21" t="s">
        <v>32</v>
      </c>
      <c r="H511" s="21"/>
      <c r="I511" s="21"/>
      <c r="J511" s="60">
        <v>2067</v>
      </c>
      <c r="K511" s="60" t="s">
        <v>19</v>
      </c>
    </row>
    <row r="512" spans="2:11" ht="15.6" customHeight="1" thickBot="1" x14ac:dyDescent="0.45">
      <c r="B512" s="21">
        <v>506</v>
      </c>
      <c r="C512" s="21">
        <v>1395</v>
      </c>
      <c r="D512" s="20" t="s">
        <v>998</v>
      </c>
      <c r="E512" s="21" t="s">
        <v>13</v>
      </c>
      <c r="F512" s="21" t="s">
        <v>13</v>
      </c>
      <c r="G512" s="21" t="s">
        <v>29</v>
      </c>
      <c r="H512" s="21"/>
      <c r="I512" s="21"/>
      <c r="J512" s="60">
        <v>1908</v>
      </c>
      <c r="K512" s="60" t="s">
        <v>19</v>
      </c>
    </row>
    <row r="513" spans="2:11" ht="15.6" customHeight="1" thickBot="1" x14ac:dyDescent="0.45">
      <c r="B513" s="21">
        <v>507</v>
      </c>
      <c r="C513" s="21">
        <v>1396</v>
      </c>
      <c r="D513" s="20" t="s">
        <v>1000</v>
      </c>
      <c r="E513" s="21" t="s">
        <v>49</v>
      </c>
      <c r="F513" s="21" t="s">
        <v>13</v>
      </c>
      <c r="G513" s="21" t="s">
        <v>193</v>
      </c>
      <c r="H513" s="21"/>
      <c r="I513" s="21"/>
      <c r="J513" s="60">
        <v>2009</v>
      </c>
      <c r="K513" s="60" t="s">
        <v>19</v>
      </c>
    </row>
    <row r="514" spans="2:11" ht="15.6" customHeight="1" thickBot="1" x14ac:dyDescent="0.45">
      <c r="B514" s="21">
        <v>508</v>
      </c>
      <c r="C514" s="21">
        <v>1397</v>
      </c>
      <c r="D514" s="20" t="s">
        <v>1002</v>
      </c>
      <c r="E514" s="21">
        <v>98</v>
      </c>
      <c r="F514" s="21" t="s">
        <v>13</v>
      </c>
      <c r="G514" s="21" t="s">
        <v>277</v>
      </c>
      <c r="H514" s="21"/>
      <c r="I514" s="21"/>
      <c r="J514" s="60">
        <v>2031</v>
      </c>
      <c r="K514" s="60" t="s">
        <v>19</v>
      </c>
    </row>
    <row r="515" spans="2:11" ht="15.6" customHeight="1" thickBot="1" x14ac:dyDescent="0.45">
      <c r="B515" s="21">
        <v>509</v>
      </c>
      <c r="C515" s="21">
        <v>1398</v>
      </c>
      <c r="D515" s="20" t="s">
        <v>1004</v>
      </c>
      <c r="E515" s="21">
        <v>50</v>
      </c>
      <c r="F515" s="21" t="s">
        <v>13</v>
      </c>
      <c r="G515" s="21" t="s">
        <v>32</v>
      </c>
      <c r="H515" s="21"/>
      <c r="I515" s="21"/>
      <c r="J515" s="60">
        <v>2055</v>
      </c>
      <c r="K515" s="60" t="s">
        <v>19</v>
      </c>
    </row>
    <row r="516" spans="2:11" ht="15.6" customHeight="1" thickBot="1" x14ac:dyDescent="0.45">
      <c r="B516" s="21">
        <v>510</v>
      </c>
      <c r="C516" s="21">
        <v>1399</v>
      </c>
      <c r="D516" s="20" t="s">
        <v>1006</v>
      </c>
      <c r="E516" s="21">
        <v>47</v>
      </c>
      <c r="F516" s="21" t="s">
        <v>13</v>
      </c>
      <c r="G516" s="21" t="s">
        <v>32</v>
      </c>
      <c r="H516" s="21"/>
      <c r="I516" s="21"/>
      <c r="J516" s="60">
        <v>2116</v>
      </c>
      <c r="K516" s="60" t="s">
        <v>19</v>
      </c>
    </row>
    <row r="517" spans="2:11" ht="15.6" customHeight="1" thickBot="1" x14ac:dyDescent="0.45">
      <c r="B517" s="21">
        <v>511</v>
      </c>
      <c r="C517" s="21">
        <v>1400</v>
      </c>
      <c r="D517" s="20" t="s">
        <v>1008</v>
      </c>
      <c r="E517" s="21">
        <v>71</v>
      </c>
      <c r="F517" s="21" t="s">
        <v>13</v>
      </c>
      <c r="G517" s="21" t="s">
        <v>1009</v>
      </c>
      <c r="H517" s="21"/>
      <c r="I517" s="21"/>
      <c r="J517" s="60">
        <v>2060</v>
      </c>
      <c r="K517" s="60" t="s">
        <v>19</v>
      </c>
    </row>
    <row r="518" spans="2:11" ht="15.6" customHeight="1" thickBot="1" x14ac:dyDescent="0.45">
      <c r="B518" s="21">
        <v>512</v>
      </c>
      <c r="C518" s="21">
        <v>3693</v>
      </c>
      <c r="D518" s="20" t="s">
        <v>1011</v>
      </c>
      <c r="E518" s="21" t="s">
        <v>158</v>
      </c>
      <c r="F518" s="21" t="s">
        <v>134</v>
      </c>
      <c r="G518" s="21" t="s">
        <v>494</v>
      </c>
      <c r="H518" s="21"/>
      <c r="I518" s="21"/>
      <c r="J518" s="60">
        <v>2317</v>
      </c>
      <c r="K518" s="60" t="s">
        <v>15</v>
      </c>
    </row>
    <row r="519" spans="2:11" ht="15.6" customHeight="1" thickBot="1" x14ac:dyDescent="0.45">
      <c r="B519" s="21">
        <v>513</v>
      </c>
      <c r="C519" s="21">
        <v>1401</v>
      </c>
      <c r="D519" s="20" t="s">
        <v>1013</v>
      </c>
      <c r="E519" s="21" t="s">
        <v>13</v>
      </c>
      <c r="F519" s="21" t="s">
        <v>13</v>
      </c>
      <c r="G519" s="21" t="s">
        <v>323</v>
      </c>
      <c r="H519" s="21"/>
      <c r="I519" s="21"/>
      <c r="J519" s="60">
        <v>2065</v>
      </c>
      <c r="K519" s="60" t="s">
        <v>19</v>
      </c>
    </row>
    <row r="520" spans="2:11" ht="15.6" customHeight="1" thickBot="1" x14ac:dyDescent="0.45">
      <c r="B520" s="21">
        <v>514</v>
      </c>
      <c r="C520" s="21">
        <v>1402</v>
      </c>
      <c r="D520" s="20" t="s">
        <v>1015</v>
      </c>
      <c r="E520" s="21" t="s">
        <v>13</v>
      </c>
      <c r="F520" s="21" t="s">
        <v>13</v>
      </c>
      <c r="G520" s="21" t="s">
        <v>323</v>
      </c>
      <c r="H520" s="21"/>
      <c r="I520" s="21"/>
      <c r="J520" s="60">
        <v>2085</v>
      </c>
      <c r="K520" s="60" t="s">
        <v>19</v>
      </c>
    </row>
    <row r="521" spans="2:11" ht="15.6" customHeight="1" thickBot="1" x14ac:dyDescent="0.45">
      <c r="B521" s="21">
        <v>515</v>
      </c>
      <c r="C521" s="21">
        <v>1403</v>
      </c>
      <c r="D521" s="20" t="s">
        <v>1017</v>
      </c>
      <c r="E521" s="21">
        <v>92</v>
      </c>
      <c r="F521" s="21" t="s">
        <v>13</v>
      </c>
      <c r="G521" s="21" t="s">
        <v>79</v>
      </c>
      <c r="H521" s="21"/>
      <c r="I521" s="21"/>
      <c r="J521" s="60">
        <v>2055</v>
      </c>
      <c r="K521" s="60" t="s">
        <v>19</v>
      </c>
    </row>
    <row r="522" spans="2:11" ht="15.6" customHeight="1" thickBot="1" x14ac:dyDescent="0.45">
      <c r="B522" s="21">
        <v>516</v>
      </c>
      <c r="C522" s="21">
        <v>4211</v>
      </c>
      <c r="D522" s="20" t="s">
        <v>6537</v>
      </c>
      <c r="E522" s="21">
        <v>13</v>
      </c>
      <c r="F522" s="21"/>
      <c r="G522" s="21" t="s">
        <v>29</v>
      </c>
      <c r="H522" s="21">
        <v>20</v>
      </c>
      <c r="I522" s="21">
        <v>44</v>
      </c>
      <c r="J522" s="60">
        <v>2144</v>
      </c>
      <c r="K522" s="60" t="s">
        <v>15</v>
      </c>
    </row>
    <row r="523" spans="2:11" ht="15.6" customHeight="1" thickBot="1" x14ac:dyDescent="0.45">
      <c r="B523" s="21">
        <v>517</v>
      </c>
      <c r="C523" s="21">
        <v>1404</v>
      </c>
      <c r="D523" s="20" t="s">
        <v>1019</v>
      </c>
      <c r="E523" s="21" t="s">
        <v>13</v>
      </c>
      <c r="F523" s="21" t="s">
        <v>13</v>
      </c>
      <c r="G523" s="21" t="s">
        <v>29</v>
      </c>
      <c r="H523" s="21"/>
      <c r="I523" s="21"/>
      <c r="J523" s="60">
        <v>2047</v>
      </c>
      <c r="K523" s="60" t="s">
        <v>19</v>
      </c>
    </row>
    <row r="524" spans="2:11" ht="15.6" customHeight="1" thickBot="1" x14ac:dyDescent="0.45">
      <c r="B524" s="21">
        <v>518</v>
      </c>
      <c r="C524" s="21">
        <v>1405</v>
      </c>
      <c r="D524" s="20" t="s">
        <v>1021</v>
      </c>
      <c r="E524" s="21">
        <v>50</v>
      </c>
      <c r="F524" s="21" t="s">
        <v>13</v>
      </c>
      <c r="G524" s="21" t="s">
        <v>29</v>
      </c>
      <c r="H524" s="21"/>
      <c r="I524" s="21"/>
      <c r="J524" s="60">
        <v>2037</v>
      </c>
      <c r="K524" s="60" t="s">
        <v>19</v>
      </c>
    </row>
    <row r="525" spans="2:11" ht="15.6" customHeight="1" thickBot="1" x14ac:dyDescent="0.45">
      <c r="B525" s="21">
        <v>519</v>
      </c>
      <c r="C525" s="21">
        <v>1406</v>
      </c>
      <c r="D525" s="20" t="s">
        <v>1023</v>
      </c>
      <c r="E525" s="21">
        <v>88</v>
      </c>
      <c r="F525" s="21" t="s">
        <v>184</v>
      </c>
      <c r="G525" s="21" t="s">
        <v>29</v>
      </c>
      <c r="H525" s="21"/>
      <c r="I525" s="21"/>
      <c r="J525" s="60">
        <v>2239</v>
      </c>
      <c r="K525" s="60" t="s">
        <v>19</v>
      </c>
    </row>
    <row r="526" spans="2:11" ht="15.6" customHeight="1" thickBot="1" x14ac:dyDescent="0.45">
      <c r="B526" s="21">
        <v>520</v>
      </c>
      <c r="C526" s="21">
        <v>1407</v>
      </c>
      <c r="D526" s="20" t="s">
        <v>1025</v>
      </c>
      <c r="E526" s="21" t="s">
        <v>13</v>
      </c>
      <c r="F526" s="21" t="s">
        <v>13</v>
      </c>
      <c r="G526" s="21" t="s">
        <v>435</v>
      </c>
      <c r="H526" s="21"/>
      <c r="I526" s="21"/>
      <c r="J526" s="60">
        <v>2051</v>
      </c>
      <c r="K526" s="60" t="s">
        <v>19</v>
      </c>
    </row>
    <row r="527" spans="2:11" ht="15.6" customHeight="1" thickBot="1" x14ac:dyDescent="0.45">
      <c r="B527" s="21">
        <v>521</v>
      </c>
      <c r="C527" s="21">
        <v>1408</v>
      </c>
      <c r="D527" s="20" t="s">
        <v>1027</v>
      </c>
      <c r="E527" s="21" t="s">
        <v>13</v>
      </c>
      <c r="F527" s="21" t="s">
        <v>13</v>
      </c>
      <c r="G527" s="21" t="s">
        <v>193</v>
      </c>
      <c r="H527" s="21"/>
      <c r="I527" s="21"/>
      <c r="J527" s="60">
        <v>2044</v>
      </c>
      <c r="K527" s="60" t="s">
        <v>19</v>
      </c>
    </row>
    <row r="528" spans="2:11" ht="15.6" customHeight="1" thickBot="1" x14ac:dyDescent="0.45">
      <c r="B528" s="21">
        <v>522</v>
      </c>
      <c r="C528" s="21">
        <v>1409</v>
      </c>
      <c r="D528" s="20" t="s">
        <v>1029</v>
      </c>
      <c r="E528" s="21">
        <v>95</v>
      </c>
      <c r="F528" s="21" t="s">
        <v>13</v>
      </c>
      <c r="G528" s="21" t="s">
        <v>29</v>
      </c>
      <c r="H528" s="21">
        <v>11</v>
      </c>
      <c r="I528" s="21">
        <v>10</v>
      </c>
      <c r="J528" s="60">
        <v>2103</v>
      </c>
      <c r="K528" s="60" t="s">
        <v>15</v>
      </c>
    </row>
    <row r="529" spans="2:11" ht="15.6" customHeight="1" thickBot="1" x14ac:dyDescent="0.45">
      <c r="B529" s="21">
        <v>523</v>
      </c>
      <c r="C529" s="21">
        <v>1410</v>
      </c>
      <c r="D529" s="20" t="s">
        <v>1031</v>
      </c>
      <c r="E529" s="21">
        <v>90</v>
      </c>
      <c r="F529" s="21" t="s">
        <v>13</v>
      </c>
      <c r="G529" s="21" t="s">
        <v>79</v>
      </c>
      <c r="H529" s="21"/>
      <c r="I529" s="21"/>
      <c r="J529" s="60">
        <v>2064</v>
      </c>
      <c r="K529" s="60" t="s">
        <v>19</v>
      </c>
    </row>
    <row r="530" spans="2:11" ht="15.6" customHeight="1" thickBot="1" x14ac:dyDescent="0.45">
      <c r="B530" s="21">
        <v>524</v>
      </c>
      <c r="C530" s="21">
        <v>1411</v>
      </c>
      <c r="D530" s="20" t="s">
        <v>1033</v>
      </c>
      <c r="E530" s="21" t="s">
        <v>13</v>
      </c>
      <c r="F530" s="21" t="s">
        <v>13</v>
      </c>
      <c r="G530" s="21" t="s">
        <v>29</v>
      </c>
      <c r="H530" s="21"/>
      <c r="I530" s="21"/>
      <c r="J530" s="60">
        <v>2012</v>
      </c>
      <c r="K530" s="60" t="s">
        <v>19</v>
      </c>
    </row>
    <row r="531" spans="2:11" ht="15.6" customHeight="1" thickBot="1" x14ac:dyDescent="0.45">
      <c r="B531" s="21">
        <v>525</v>
      </c>
      <c r="C531" s="21">
        <v>1412</v>
      </c>
      <c r="D531" s="20" t="s">
        <v>1035</v>
      </c>
      <c r="E531" s="21">
        <v>90</v>
      </c>
      <c r="F531" s="21" t="s">
        <v>13</v>
      </c>
      <c r="G531" s="21" t="s">
        <v>79</v>
      </c>
      <c r="H531" s="21"/>
      <c r="I531" s="21"/>
      <c r="J531" s="60">
        <v>2015</v>
      </c>
      <c r="K531" s="60" t="s">
        <v>19</v>
      </c>
    </row>
    <row r="532" spans="2:11" ht="15.6" customHeight="1" thickBot="1" x14ac:dyDescent="0.45">
      <c r="B532" s="21">
        <v>526</v>
      </c>
      <c r="C532" s="21">
        <v>3694</v>
      </c>
      <c r="D532" s="20" t="s">
        <v>1037</v>
      </c>
      <c r="E532" s="21" t="s">
        <v>13</v>
      </c>
      <c r="F532" s="21" t="s">
        <v>13</v>
      </c>
      <c r="G532" s="21" t="s">
        <v>85</v>
      </c>
      <c r="H532" s="21"/>
      <c r="I532" s="21"/>
      <c r="J532" s="60">
        <v>2076</v>
      </c>
      <c r="K532" s="60" t="s">
        <v>19</v>
      </c>
    </row>
    <row r="533" spans="2:11" ht="15.6" customHeight="1" thickBot="1" x14ac:dyDescent="0.45">
      <c r="B533" s="21">
        <v>527</v>
      </c>
      <c r="C533" s="21">
        <v>3870</v>
      </c>
      <c r="D533" s="20" t="s">
        <v>1039</v>
      </c>
      <c r="E533" s="21" t="s">
        <v>1040</v>
      </c>
      <c r="F533" s="21" t="s">
        <v>57</v>
      </c>
      <c r="G533" s="21" t="s">
        <v>193</v>
      </c>
      <c r="H533" s="21">
        <v>8</v>
      </c>
      <c r="I533" s="21">
        <v>24</v>
      </c>
      <c r="J533" s="60">
        <v>2115</v>
      </c>
      <c r="K533" s="60" t="s">
        <v>15</v>
      </c>
    </row>
    <row r="534" spans="2:11" ht="15.6" customHeight="1" thickBot="1" x14ac:dyDescent="0.45">
      <c r="B534" s="21">
        <v>528</v>
      </c>
      <c r="C534" s="21">
        <v>1413</v>
      </c>
      <c r="D534" s="20" t="s">
        <v>1042</v>
      </c>
      <c r="E534" s="21" t="s">
        <v>13</v>
      </c>
      <c r="F534" s="21" t="s">
        <v>13</v>
      </c>
      <c r="G534" s="21" t="s">
        <v>897</v>
      </c>
      <c r="H534" s="21"/>
      <c r="I534" s="21"/>
      <c r="J534" s="60">
        <v>2035</v>
      </c>
      <c r="K534" s="60" t="s">
        <v>19</v>
      </c>
    </row>
    <row r="535" spans="2:11" ht="15.6" customHeight="1" thickBot="1" x14ac:dyDescent="0.45">
      <c r="B535" s="21">
        <v>529</v>
      </c>
      <c r="C535" s="21">
        <v>1414</v>
      </c>
      <c r="D535" s="20" t="s">
        <v>1044</v>
      </c>
      <c r="E535" s="21" t="s">
        <v>13</v>
      </c>
      <c r="F535" s="21" t="s">
        <v>13</v>
      </c>
      <c r="G535" s="21" t="s">
        <v>242</v>
      </c>
      <c r="H535" s="21"/>
      <c r="I535" s="21"/>
      <c r="J535" s="60">
        <v>2147</v>
      </c>
      <c r="K535" s="60" t="s">
        <v>19</v>
      </c>
    </row>
    <row r="536" spans="2:11" ht="15.6" customHeight="1" thickBot="1" x14ac:dyDescent="0.45">
      <c r="B536" s="21">
        <v>530</v>
      </c>
      <c r="C536" s="21">
        <v>3695</v>
      </c>
      <c r="D536" s="20" t="s">
        <v>1046</v>
      </c>
      <c r="E536" s="21" t="s">
        <v>652</v>
      </c>
      <c r="F536" s="21" t="s">
        <v>57</v>
      </c>
      <c r="G536" s="21" t="s">
        <v>1047</v>
      </c>
      <c r="H536" s="21">
        <v>10</v>
      </c>
      <c r="I536" s="21">
        <v>-13</v>
      </c>
      <c r="J536" s="60">
        <v>2009</v>
      </c>
      <c r="K536" s="60" t="s">
        <v>15</v>
      </c>
    </row>
    <row r="537" spans="2:11" ht="15.6" customHeight="1" thickBot="1" x14ac:dyDescent="0.45">
      <c r="B537" s="21">
        <v>531</v>
      </c>
      <c r="C537" s="21">
        <v>1415</v>
      </c>
      <c r="D537" s="20" t="s">
        <v>1049</v>
      </c>
      <c r="E537" s="21" t="s">
        <v>13</v>
      </c>
      <c r="F537" s="21" t="s">
        <v>13</v>
      </c>
      <c r="G537" s="21" t="s">
        <v>1050</v>
      </c>
      <c r="H537" s="21"/>
      <c r="I537" s="21"/>
      <c r="J537" s="60">
        <v>2116</v>
      </c>
      <c r="K537" s="60" t="s">
        <v>15</v>
      </c>
    </row>
    <row r="538" spans="2:11" ht="15.6" customHeight="1" thickBot="1" x14ac:dyDescent="0.45">
      <c r="B538" s="21">
        <v>532</v>
      </c>
      <c r="C538" s="21">
        <v>1416</v>
      </c>
      <c r="D538" s="20" t="s">
        <v>1052</v>
      </c>
      <c r="E538" s="21" t="s">
        <v>46</v>
      </c>
      <c r="F538" s="21" t="s">
        <v>13</v>
      </c>
      <c r="G538" s="21" t="s">
        <v>780</v>
      </c>
      <c r="H538" s="21"/>
      <c r="I538" s="21"/>
      <c r="J538" s="60">
        <v>1983</v>
      </c>
      <c r="K538" s="60" t="s">
        <v>19</v>
      </c>
    </row>
    <row r="539" spans="2:11" ht="15.6" customHeight="1" thickBot="1" x14ac:dyDescent="0.45">
      <c r="B539" s="21">
        <v>533</v>
      </c>
      <c r="C539" s="21">
        <v>1417</v>
      </c>
      <c r="D539" s="20" t="s">
        <v>1054</v>
      </c>
      <c r="E539" s="21" t="s">
        <v>13</v>
      </c>
      <c r="F539" s="21" t="s">
        <v>13</v>
      </c>
      <c r="G539" s="21" t="s">
        <v>22</v>
      </c>
      <c r="H539" s="21"/>
      <c r="I539" s="21"/>
      <c r="J539" s="60">
        <v>2072</v>
      </c>
      <c r="K539" s="60" t="s">
        <v>19</v>
      </c>
    </row>
    <row r="540" spans="2:11" ht="15.6" customHeight="1" thickBot="1" x14ac:dyDescent="0.45">
      <c r="B540" s="21">
        <v>534</v>
      </c>
      <c r="C540" s="21">
        <v>1418</v>
      </c>
      <c r="D540" s="20" t="s">
        <v>1056</v>
      </c>
      <c r="E540" s="21" t="s">
        <v>13</v>
      </c>
      <c r="F540" s="21" t="s">
        <v>13</v>
      </c>
      <c r="G540" s="21" t="s">
        <v>149</v>
      </c>
      <c r="H540" s="21"/>
      <c r="I540" s="21"/>
      <c r="J540" s="60">
        <v>2035</v>
      </c>
      <c r="K540" s="60" t="s">
        <v>19</v>
      </c>
    </row>
    <row r="541" spans="2:11" ht="15.6" customHeight="1" thickBot="1" x14ac:dyDescent="0.45">
      <c r="B541" s="21">
        <v>535</v>
      </c>
      <c r="C541" s="21">
        <v>3982</v>
      </c>
      <c r="D541" s="20" t="s">
        <v>1058</v>
      </c>
      <c r="E541" s="21" t="s">
        <v>13</v>
      </c>
      <c r="F541" s="21" t="s">
        <v>13</v>
      </c>
      <c r="G541" s="21" t="s">
        <v>1050</v>
      </c>
      <c r="H541" s="21"/>
      <c r="I541" s="21"/>
      <c r="J541" s="60">
        <v>2095</v>
      </c>
      <c r="K541" s="60" t="s">
        <v>15</v>
      </c>
    </row>
    <row r="542" spans="2:11" ht="15.6" customHeight="1" thickBot="1" x14ac:dyDescent="0.45">
      <c r="B542" s="21">
        <v>536</v>
      </c>
      <c r="C542" s="21">
        <v>1419</v>
      </c>
      <c r="D542" s="20" t="s">
        <v>1060</v>
      </c>
      <c r="E542" s="21">
        <v>65</v>
      </c>
      <c r="F542" s="21" t="s">
        <v>13</v>
      </c>
      <c r="G542" s="21" t="s">
        <v>239</v>
      </c>
      <c r="H542" s="21"/>
      <c r="I542" s="21"/>
      <c r="J542" s="60">
        <v>2057</v>
      </c>
      <c r="K542" s="60" t="s">
        <v>19</v>
      </c>
    </row>
    <row r="543" spans="2:11" ht="15.6" customHeight="1" thickBot="1" x14ac:dyDescent="0.45">
      <c r="B543" s="21">
        <v>537</v>
      </c>
      <c r="C543" s="21">
        <v>3696</v>
      </c>
      <c r="D543" s="20" t="s">
        <v>1062</v>
      </c>
      <c r="E543" s="21" t="s">
        <v>13</v>
      </c>
      <c r="F543" s="21" t="s">
        <v>13</v>
      </c>
      <c r="G543" s="21" t="s">
        <v>239</v>
      </c>
      <c r="H543" s="21"/>
      <c r="I543" s="21"/>
      <c r="J543" s="60">
        <v>2089</v>
      </c>
      <c r="K543" s="60" t="s">
        <v>19</v>
      </c>
    </row>
    <row r="544" spans="2:11" ht="15.6" customHeight="1" thickBot="1" x14ac:dyDescent="0.45">
      <c r="B544" s="21">
        <v>538</v>
      </c>
      <c r="C544" s="21">
        <v>4163</v>
      </c>
      <c r="D544" s="20" t="s">
        <v>6416</v>
      </c>
      <c r="E544" s="21" t="s">
        <v>13</v>
      </c>
      <c r="F544" s="21" t="s">
        <v>13</v>
      </c>
      <c r="G544" s="21" t="s">
        <v>193</v>
      </c>
      <c r="H544" s="21">
        <v>7</v>
      </c>
      <c r="I544" s="21">
        <v>0</v>
      </c>
      <c r="J544" s="60">
        <v>2100</v>
      </c>
      <c r="K544" s="60" t="s">
        <v>15</v>
      </c>
    </row>
    <row r="545" spans="2:11" ht="15.6" customHeight="1" thickBot="1" x14ac:dyDescent="0.45">
      <c r="B545" s="21">
        <v>539</v>
      </c>
      <c r="C545" s="21">
        <v>1420</v>
      </c>
      <c r="D545" s="20" t="s">
        <v>1064</v>
      </c>
      <c r="E545" s="21">
        <v>47</v>
      </c>
      <c r="F545" s="21" t="s">
        <v>13</v>
      </c>
      <c r="G545" s="21" t="s">
        <v>239</v>
      </c>
      <c r="H545" s="21"/>
      <c r="I545" s="21"/>
      <c r="J545" s="60">
        <v>2027</v>
      </c>
      <c r="K545" s="60" t="s">
        <v>19</v>
      </c>
    </row>
    <row r="546" spans="2:11" ht="15.6" customHeight="1" thickBot="1" x14ac:dyDescent="0.45">
      <c r="B546" s="21">
        <v>540</v>
      </c>
      <c r="C546" s="21">
        <v>3851</v>
      </c>
      <c r="D546" s="20" t="s">
        <v>1066</v>
      </c>
      <c r="E546" s="21" t="s">
        <v>158</v>
      </c>
      <c r="F546" s="21" t="s">
        <v>13</v>
      </c>
      <c r="G546" s="21" t="s">
        <v>193</v>
      </c>
      <c r="H546" s="21"/>
      <c r="I546" s="21"/>
      <c r="J546" s="60">
        <v>2107</v>
      </c>
      <c r="K546" s="60" t="s">
        <v>15</v>
      </c>
    </row>
    <row r="547" spans="2:11" ht="15.6" customHeight="1" thickBot="1" x14ac:dyDescent="0.45">
      <c r="B547" s="21">
        <v>541</v>
      </c>
      <c r="C547" s="21">
        <v>1421</v>
      </c>
      <c r="D547" s="20" t="s">
        <v>1068</v>
      </c>
      <c r="E547" s="21" t="s">
        <v>13</v>
      </c>
      <c r="F547" s="21" t="s">
        <v>13</v>
      </c>
      <c r="G547" s="21" t="s">
        <v>242</v>
      </c>
      <c r="H547" s="21"/>
      <c r="I547" s="21"/>
      <c r="J547" s="60">
        <v>2128</v>
      </c>
      <c r="K547" s="60" t="s">
        <v>19</v>
      </c>
    </row>
    <row r="548" spans="2:11" ht="15.6" customHeight="1" thickBot="1" x14ac:dyDescent="0.45">
      <c r="B548" s="21">
        <v>542</v>
      </c>
      <c r="C548" s="21">
        <v>1422</v>
      </c>
      <c r="D548" s="20" t="s">
        <v>1070</v>
      </c>
      <c r="E548" s="21" t="s">
        <v>13</v>
      </c>
      <c r="F548" s="21" t="s">
        <v>13</v>
      </c>
      <c r="G548" s="21" t="s">
        <v>242</v>
      </c>
      <c r="H548" s="21"/>
      <c r="I548" s="21"/>
      <c r="J548" s="60">
        <v>2088</v>
      </c>
      <c r="K548" s="60" t="s">
        <v>19</v>
      </c>
    </row>
    <row r="549" spans="2:11" ht="15.6" customHeight="1" thickBot="1" x14ac:dyDescent="0.45">
      <c r="B549" s="21">
        <v>543</v>
      </c>
      <c r="C549" s="21">
        <v>1423</v>
      </c>
      <c r="D549" s="20" t="s">
        <v>1072</v>
      </c>
      <c r="E549" s="21" t="s">
        <v>13</v>
      </c>
      <c r="F549" s="21" t="s">
        <v>13</v>
      </c>
      <c r="G549" s="21" t="s">
        <v>239</v>
      </c>
      <c r="H549" s="21"/>
      <c r="I549" s="21"/>
      <c r="J549" s="60">
        <v>1971</v>
      </c>
      <c r="K549" s="60" t="s">
        <v>19</v>
      </c>
    </row>
    <row r="550" spans="2:11" ht="15.6" customHeight="1" thickBot="1" x14ac:dyDescent="0.45">
      <c r="B550" s="21">
        <v>544</v>
      </c>
      <c r="C550" s="21">
        <v>1424</v>
      </c>
      <c r="D550" s="20" t="s">
        <v>1074</v>
      </c>
      <c r="E550" s="21" t="s">
        <v>13</v>
      </c>
      <c r="F550" s="21" t="s">
        <v>13</v>
      </c>
      <c r="G550" s="21" t="s">
        <v>91</v>
      </c>
      <c r="H550" s="21"/>
      <c r="I550" s="21"/>
      <c r="J550" s="60">
        <v>2063</v>
      </c>
      <c r="K550" s="60" t="s">
        <v>19</v>
      </c>
    </row>
    <row r="551" spans="2:11" ht="15.6" customHeight="1" thickBot="1" x14ac:dyDescent="0.45">
      <c r="B551" s="21">
        <v>545</v>
      </c>
      <c r="C551" s="21">
        <v>1425</v>
      </c>
      <c r="D551" s="20" t="s">
        <v>1076</v>
      </c>
      <c r="E551" s="21" t="s">
        <v>13</v>
      </c>
      <c r="F551" s="21" t="s">
        <v>13</v>
      </c>
      <c r="G551" s="21" t="s">
        <v>551</v>
      </c>
      <c r="H551" s="21"/>
      <c r="I551" s="21"/>
      <c r="J551" s="60">
        <v>2044</v>
      </c>
      <c r="K551" s="60" t="s">
        <v>15</v>
      </c>
    </row>
    <row r="552" spans="2:11" ht="15.6" customHeight="1" thickBot="1" x14ac:dyDescent="0.45">
      <c r="B552" s="21">
        <v>546</v>
      </c>
      <c r="C552" s="21">
        <v>1426</v>
      </c>
      <c r="D552" s="20" t="s">
        <v>1078</v>
      </c>
      <c r="E552" s="21">
        <v>74</v>
      </c>
      <c r="F552" s="21" t="s">
        <v>13</v>
      </c>
      <c r="G552" s="21" t="s">
        <v>29</v>
      </c>
      <c r="H552" s="21"/>
      <c r="I552" s="21"/>
      <c r="J552" s="60">
        <v>1994</v>
      </c>
      <c r="K552" s="60" t="s">
        <v>19</v>
      </c>
    </row>
    <row r="553" spans="2:11" ht="15.6" customHeight="1" thickBot="1" x14ac:dyDescent="0.45">
      <c r="B553" s="21">
        <v>547</v>
      </c>
      <c r="C553" s="21">
        <v>1427</v>
      </c>
      <c r="D553" s="20" t="s">
        <v>1080</v>
      </c>
      <c r="E553" s="21" t="s">
        <v>13</v>
      </c>
      <c r="F553" s="21" t="s">
        <v>13</v>
      </c>
      <c r="G553" s="21" t="s">
        <v>85</v>
      </c>
      <c r="H553" s="21"/>
      <c r="I553" s="21"/>
      <c r="J553" s="60">
        <v>2052</v>
      </c>
      <c r="K553" s="60" t="s">
        <v>19</v>
      </c>
    </row>
    <row r="554" spans="2:11" ht="15.6" customHeight="1" thickBot="1" x14ac:dyDescent="0.45">
      <c r="B554" s="21">
        <v>548</v>
      </c>
      <c r="C554" s="21">
        <v>1428</v>
      </c>
      <c r="D554" s="20" t="s">
        <v>1082</v>
      </c>
      <c r="E554" s="21">
        <v>89</v>
      </c>
      <c r="F554" s="21" t="s">
        <v>13</v>
      </c>
      <c r="G554" s="21" t="s">
        <v>85</v>
      </c>
      <c r="H554" s="21"/>
      <c r="I554" s="21"/>
      <c r="J554" s="60">
        <v>2055</v>
      </c>
      <c r="K554" s="60" t="s">
        <v>19</v>
      </c>
    </row>
    <row r="555" spans="2:11" ht="15.6" customHeight="1" thickBot="1" x14ac:dyDescent="0.45">
      <c r="B555" s="21">
        <v>549</v>
      </c>
      <c r="C555" s="21">
        <v>3867</v>
      </c>
      <c r="D555" s="20" t="s">
        <v>1084</v>
      </c>
      <c r="E555" s="21" t="s">
        <v>13</v>
      </c>
      <c r="F555" s="21" t="s">
        <v>13</v>
      </c>
      <c r="G555" s="21" t="s">
        <v>494</v>
      </c>
      <c r="H555" s="21"/>
      <c r="I555" s="21"/>
      <c r="J555" s="60">
        <v>2026</v>
      </c>
      <c r="K555" s="60" t="s">
        <v>19</v>
      </c>
    </row>
    <row r="556" spans="2:11" ht="15.6" customHeight="1" thickBot="1" x14ac:dyDescent="0.45">
      <c r="B556" s="21">
        <v>550</v>
      </c>
      <c r="C556" s="21">
        <v>1429</v>
      </c>
      <c r="D556" s="20" t="s">
        <v>1086</v>
      </c>
      <c r="E556" s="21">
        <v>36</v>
      </c>
      <c r="F556" s="21" t="s">
        <v>57</v>
      </c>
      <c r="G556" s="21" t="s">
        <v>85</v>
      </c>
      <c r="H556" s="21"/>
      <c r="I556" s="21"/>
      <c r="J556" s="60">
        <v>2196</v>
      </c>
      <c r="K556" s="60" t="s">
        <v>19</v>
      </c>
    </row>
    <row r="557" spans="2:11" ht="15.6" customHeight="1" thickBot="1" x14ac:dyDescent="0.45">
      <c r="B557" s="21">
        <v>551</v>
      </c>
      <c r="C557" s="21">
        <v>1430</v>
      </c>
      <c r="D557" s="20" t="s">
        <v>1088</v>
      </c>
      <c r="E557" s="21" t="s">
        <v>13</v>
      </c>
      <c r="F557" s="21" t="s">
        <v>13</v>
      </c>
      <c r="G557" s="21" t="s">
        <v>323</v>
      </c>
      <c r="H557" s="21"/>
      <c r="I557" s="21"/>
      <c r="J557" s="60">
        <v>1982</v>
      </c>
      <c r="K557" s="60" t="s">
        <v>19</v>
      </c>
    </row>
    <row r="558" spans="2:11" ht="15.6" customHeight="1" thickBot="1" x14ac:dyDescent="0.45">
      <c r="B558" s="21">
        <v>552</v>
      </c>
      <c r="C558" s="21">
        <v>3872</v>
      </c>
      <c r="D558" s="20" t="s">
        <v>1090</v>
      </c>
      <c r="E558" s="21" t="s">
        <v>49</v>
      </c>
      <c r="F558" s="21" t="s">
        <v>13</v>
      </c>
      <c r="G558" s="21" t="s">
        <v>193</v>
      </c>
      <c r="H558" s="21">
        <v>14</v>
      </c>
      <c r="I558" s="21">
        <v>0</v>
      </c>
      <c r="J558" s="60">
        <v>2115</v>
      </c>
      <c r="K558" s="60" t="s">
        <v>15</v>
      </c>
    </row>
    <row r="559" spans="2:11" ht="15.6" customHeight="1" thickBot="1" x14ac:dyDescent="0.45">
      <c r="B559" s="21">
        <v>553</v>
      </c>
      <c r="C559" s="21">
        <v>1431</v>
      </c>
      <c r="D559" s="20" t="s">
        <v>1092</v>
      </c>
      <c r="E559" s="21" t="s">
        <v>13</v>
      </c>
      <c r="F559" s="21" t="s">
        <v>13</v>
      </c>
      <c r="G559" s="21" t="s">
        <v>85</v>
      </c>
      <c r="H559" s="21"/>
      <c r="I559" s="21"/>
      <c r="J559" s="60">
        <v>1971</v>
      </c>
      <c r="K559" s="60" t="s">
        <v>19</v>
      </c>
    </row>
    <row r="560" spans="2:11" ht="15.6" customHeight="1" thickBot="1" x14ac:dyDescent="0.45">
      <c r="B560" s="21">
        <v>554</v>
      </c>
      <c r="C560" s="21">
        <v>4147</v>
      </c>
      <c r="D560" s="20" t="s">
        <v>6282</v>
      </c>
      <c r="E560" s="21" t="s">
        <v>6283</v>
      </c>
      <c r="F560" s="21" t="s">
        <v>184</v>
      </c>
      <c r="G560" s="21" t="s">
        <v>242</v>
      </c>
      <c r="H560" s="21"/>
      <c r="I560" s="21"/>
      <c r="J560" s="60">
        <v>2254</v>
      </c>
      <c r="K560" s="60" t="s">
        <v>15</v>
      </c>
    </row>
    <row r="561" spans="2:11" ht="15.6" customHeight="1" thickBot="1" x14ac:dyDescent="0.45">
      <c r="B561" s="21">
        <v>555</v>
      </c>
      <c r="C561" s="21">
        <v>1432</v>
      </c>
      <c r="D561" s="20" t="s">
        <v>1094</v>
      </c>
      <c r="E561" s="21" t="s">
        <v>13</v>
      </c>
      <c r="F561" s="21" t="s">
        <v>13</v>
      </c>
      <c r="G561" s="21" t="s">
        <v>85</v>
      </c>
      <c r="H561" s="21"/>
      <c r="I561" s="21"/>
      <c r="J561" s="60">
        <v>2028</v>
      </c>
      <c r="K561" s="60" t="s">
        <v>19</v>
      </c>
    </row>
    <row r="562" spans="2:11" ht="15.6" customHeight="1" thickBot="1" x14ac:dyDescent="0.45">
      <c r="B562" s="21">
        <v>556</v>
      </c>
      <c r="C562" s="21">
        <v>1433</v>
      </c>
      <c r="D562" s="20" t="s">
        <v>1096</v>
      </c>
      <c r="E562" s="21">
        <v>97</v>
      </c>
      <c r="F562" s="21" t="s">
        <v>13</v>
      </c>
      <c r="G562" s="21" t="s">
        <v>32</v>
      </c>
      <c r="H562" s="21"/>
      <c r="I562" s="21"/>
      <c r="J562" s="60">
        <v>2052</v>
      </c>
      <c r="K562" s="60" t="s">
        <v>19</v>
      </c>
    </row>
    <row r="563" spans="2:11" ht="15.6" customHeight="1" thickBot="1" x14ac:dyDescent="0.45">
      <c r="B563" s="21">
        <v>557</v>
      </c>
      <c r="C563" s="21">
        <v>1434</v>
      </c>
      <c r="D563" s="20" t="s">
        <v>1098</v>
      </c>
      <c r="E563" s="21">
        <v>81</v>
      </c>
      <c r="F563" s="21" t="s">
        <v>13</v>
      </c>
      <c r="G563" s="21" t="s">
        <v>32</v>
      </c>
      <c r="H563" s="21"/>
      <c r="I563" s="21"/>
      <c r="J563" s="60">
        <v>2057</v>
      </c>
      <c r="K563" s="60" t="s">
        <v>19</v>
      </c>
    </row>
    <row r="564" spans="2:11" ht="15.6" customHeight="1" thickBot="1" x14ac:dyDescent="0.45">
      <c r="B564" s="21">
        <v>558</v>
      </c>
      <c r="C564" s="21">
        <v>1435</v>
      </c>
      <c r="D564" s="20" t="s">
        <v>1100</v>
      </c>
      <c r="E564" s="21">
        <v>66</v>
      </c>
      <c r="F564" s="21" t="s">
        <v>13</v>
      </c>
      <c r="G564" s="21" t="s">
        <v>85</v>
      </c>
      <c r="H564" s="21"/>
      <c r="I564" s="21"/>
      <c r="J564" s="60">
        <v>1948</v>
      </c>
      <c r="K564" s="60" t="s">
        <v>19</v>
      </c>
    </row>
    <row r="565" spans="2:11" ht="15.6" customHeight="1" thickBot="1" x14ac:dyDescent="0.45">
      <c r="B565" s="21">
        <v>559</v>
      </c>
      <c r="C565" s="21">
        <v>1436</v>
      </c>
      <c r="D565" s="20" t="s">
        <v>1102</v>
      </c>
      <c r="E565" s="21">
        <v>49</v>
      </c>
      <c r="F565" s="21" t="s">
        <v>13</v>
      </c>
      <c r="G565" s="21" t="s">
        <v>292</v>
      </c>
      <c r="H565" s="21"/>
      <c r="I565" s="21"/>
      <c r="J565" s="60">
        <v>2068</v>
      </c>
      <c r="K565" s="60" t="s">
        <v>19</v>
      </c>
    </row>
    <row r="566" spans="2:11" ht="15.6" customHeight="1" thickBot="1" x14ac:dyDescent="0.45">
      <c r="B566" s="21">
        <v>560</v>
      </c>
      <c r="C566" s="21">
        <v>3993</v>
      </c>
      <c r="D566" s="20" t="s">
        <v>1104</v>
      </c>
      <c r="E566" s="21" t="s">
        <v>13</v>
      </c>
      <c r="F566" s="21" t="s">
        <v>13</v>
      </c>
      <c r="G566" s="21" t="s">
        <v>1105</v>
      </c>
      <c r="H566" s="21"/>
      <c r="I566" s="21"/>
      <c r="J566" s="60">
        <v>2058</v>
      </c>
      <c r="K566" s="60" t="s">
        <v>15</v>
      </c>
    </row>
    <row r="567" spans="2:11" ht="15.6" customHeight="1" thickBot="1" x14ac:dyDescent="0.45">
      <c r="B567" s="21">
        <v>561</v>
      </c>
      <c r="C567" s="21">
        <v>3665</v>
      </c>
      <c r="D567" s="20" t="s">
        <v>1107</v>
      </c>
      <c r="E567" s="21" t="s">
        <v>62</v>
      </c>
      <c r="F567" s="21" t="s">
        <v>13</v>
      </c>
      <c r="G567" s="21" t="s">
        <v>79</v>
      </c>
      <c r="H567" s="21"/>
      <c r="I567" s="21"/>
      <c r="J567" s="60">
        <v>2117</v>
      </c>
      <c r="K567" s="60" t="s">
        <v>15</v>
      </c>
    </row>
    <row r="568" spans="2:11" ht="15.6" customHeight="1" thickBot="1" x14ac:dyDescent="0.45">
      <c r="B568" s="21">
        <v>562</v>
      </c>
      <c r="C568" s="21">
        <v>3697</v>
      </c>
      <c r="D568" s="20" t="s">
        <v>1109</v>
      </c>
      <c r="E568" s="21" t="s">
        <v>13</v>
      </c>
      <c r="F568" s="21" t="s">
        <v>13</v>
      </c>
      <c r="G568" s="21" t="s">
        <v>85</v>
      </c>
      <c r="H568" s="21"/>
      <c r="I568" s="21"/>
      <c r="J568" s="60">
        <v>2107</v>
      </c>
      <c r="K568" s="60" t="s">
        <v>19</v>
      </c>
    </row>
    <row r="569" spans="2:11" ht="15.6" customHeight="1" thickBot="1" x14ac:dyDescent="0.45">
      <c r="B569" s="21">
        <v>563</v>
      </c>
      <c r="C569" s="21">
        <v>1437</v>
      </c>
      <c r="D569" s="20" t="s">
        <v>1111</v>
      </c>
      <c r="E569" s="21">
        <v>91</v>
      </c>
      <c r="F569" s="21" t="s">
        <v>13</v>
      </c>
      <c r="G569" s="21" t="s">
        <v>32</v>
      </c>
      <c r="H569" s="21"/>
      <c r="I569" s="21"/>
      <c r="J569" s="60">
        <v>2064</v>
      </c>
      <c r="K569" s="60" t="s">
        <v>19</v>
      </c>
    </row>
    <row r="570" spans="2:11" ht="15.6" customHeight="1" thickBot="1" x14ac:dyDescent="0.45">
      <c r="B570" s="21">
        <v>564</v>
      </c>
      <c r="C570" s="21">
        <v>1438</v>
      </c>
      <c r="D570" s="20" t="s">
        <v>1113</v>
      </c>
      <c r="E570" s="21">
        <v>76</v>
      </c>
      <c r="F570" s="21" t="s">
        <v>134</v>
      </c>
      <c r="G570" s="21" t="s">
        <v>29</v>
      </c>
      <c r="H570" s="21">
        <v>27</v>
      </c>
      <c r="I570" s="21">
        <v>14</v>
      </c>
      <c r="J570" s="60">
        <v>2496</v>
      </c>
      <c r="K570" s="60" t="s">
        <v>15</v>
      </c>
    </row>
    <row r="571" spans="2:11" ht="15.6" customHeight="1" thickBot="1" x14ac:dyDescent="0.45">
      <c r="B571" s="21">
        <v>565</v>
      </c>
      <c r="C571" s="21">
        <v>1439</v>
      </c>
      <c r="D571" s="20" t="s">
        <v>1115</v>
      </c>
      <c r="E571" s="21">
        <v>99</v>
      </c>
      <c r="F571" s="21" t="s">
        <v>13</v>
      </c>
      <c r="G571" s="21" t="s">
        <v>29</v>
      </c>
      <c r="H571" s="21">
        <v>8</v>
      </c>
      <c r="I571" s="21">
        <v>-2</v>
      </c>
      <c r="J571" s="60">
        <v>2106</v>
      </c>
      <c r="K571" s="60" t="s">
        <v>15</v>
      </c>
    </row>
    <row r="572" spans="2:11" ht="15.6" customHeight="1" thickBot="1" x14ac:dyDescent="0.45">
      <c r="B572" s="21">
        <v>566</v>
      </c>
      <c r="C572" s="21">
        <v>1440</v>
      </c>
      <c r="D572" s="20" t="s">
        <v>1117</v>
      </c>
      <c r="E572" s="21">
        <v>93</v>
      </c>
      <c r="F572" s="21" t="s">
        <v>13</v>
      </c>
      <c r="G572" s="21" t="s">
        <v>32</v>
      </c>
      <c r="H572" s="21"/>
      <c r="I572" s="21"/>
      <c r="J572" s="60">
        <v>2014</v>
      </c>
      <c r="K572" s="60" t="s">
        <v>19</v>
      </c>
    </row>
    <row r="573" spans="2:11" ht="15.6" customHeight="1" thickBot="1" x14ac:dyDescent="0.45">
      <c r="B573" s="21">
        <v>567</v>
      </c>
      <c r="C573" s="21">
        <v>1441</v>
      </c>
      <c r="D573" s="20" t="s">
        <v>1119</v>
      </c>
      <c r="E573" s="21">
        <v>65</v>
      </c>
      <c r="F573" s="21" t="s">
        <v>13</v>
      </c>
      <c r="G573" s="21" t="s">
        <v>382</v>
      </c>
      <c r="H573" s="21"/>
      <c r="I573" s="21"/>
      <c r="J573" s="60">
        <v>1985</v>
      </c>
      <c r="K573" s="60" t="s">
        <v>19</v>
      </c>
    </row>
    <row r="574" spans="2:11" ht="15.6" customHeight="1" thickBot="1" x14ac:dyDescent="0.45">
      <c r="B574" s="21">
        <v>568</v>
      </c>
      <c r="C574" s="21">
        <v>1442</v>
      </c>
      <c r="D574" s="20" t="s">
        <v>1121</v>
      </c>
      <c r="E574" s="21" t="s">
        <v>13</v>
      </c>
      <c r="F574" s="21" t="s">
        <v>13</v>
      </c>
      <c r="G574" s="21" t="s">
        <v>29</v>
      </c>
      <c r="H574" s="21"/>
      <c r="I574" s="21"/>
      <c r="J574" s="60">
        <v>2025</v>
      </c>
      <c r="K574" s="60" t="s">
        <v>19</v>
      </c>
    </row>
    <row r="575" spans="2:11" ht="15.6" customHeight="1" thickBot="1" x14ac:dyDescent="0.45">
      <c r="B575" s="21">
        <v>569</v>
      </c>
      <c r="C575" s="21">
        <v>1443</v>
      </c>
      <c r="D575" s="20" t="s">
        <v>1123</v>
      </c>
      <c r="E575" s="21" t="s">
        <v>82</v>
      </c>
      <c r="F575" s="21" t="s">
        <v>13</v>
      </c>
      <c r="G575" s="21" t="s">
        <v>29</v>
      </c>
      <c r="H575" s="21"/>
      <c r="I575" s="21"/>
      <c r="J575" s="60">
        <v>2028</v>
      </c>
      <c r="K575" s="60" t="s">
        <v>19</v>
      </c>
    </row>
    <row r="576" spans="2:11" ht="15.6" customHeight="1" thickBot="1" x14ac:dyDescent="0.45">
      <c r="B576" s="21">
        <v>570</v>
      </c>
      <c r="C576" s="21">
        <v>1444</v>
      </c>
      <c r="D576" s="20" t="s">
        <v>1125</v>
      </c>
      <c r="E576" s="21">
        <v>91</v>
      </c>
      <c r="F576" s="21" t="s">
        <v>13</v>
      </c>
      <c r="G576" s="21" t="s">
        <v>103</v>
      </c>
      <c r="H576" s="21"/>
      <c r="I576" s="21"/>
      <c r="J576" s="60">
        <v>1874</v>
      </c>
      <c r="K576" s="60" t="s">
        <v>19</v>
      </c>
    </row>
    <row r="577" spans="2:11" ht="15.6" customHeight="1" thickBot="1" x14ac:dyDescent="0.45">
      <c r="B577" s="21">
        <v>571</v>
      </c>
      <c r="C577" s="21">
        <v>1445</v>
      </c>
      <c r="D577" s="20" t="s">
        <v>1127</v>
      </c>
      <c r="E577" s="21">
        <v>91</v>
      </c>
      <c r="F577" s="21" t="s">
        <v>13</v>
      </c>
      <c r="G577" s="21" t="s">
        <v>79</v>
      </c>
      <c r="H577" s="21"/>
      <c r="I577" s="21"/>
      <c r="J577" s="60">
        <v>2045</v>
      </c>
      <c r="K577" s="60" t="s">
        <v>19</v>
      </c>
    </row>
    <row r="578" spans="2:11" ht="15.6" customHeight="1" thickBot="1" x14ac:dyDescent="0.45">
      <c r="B578" s="21">
        <v>572</v>
      </c>
      <c r="C578" s="21">
        <v>1446</v>
      </c>
      <c r="D578" s="20" t="s">
        <v>1129</v>
      </c>
      <c r="E578" s="21">
        <v>86</v>
      </c>
      <c r="F578" s="21" t="s">
        <v>13</v>
      </c>
      <c r="G578" s="21" t="s">
        <v>39</v>
      </c>
      <c r="H578" s="21"/>
      <c r="I578" s="21"/>
      <c r="J578" s="60">
        <v>2109</v>
      </c>
      <c r="K578" s="60" t="s">
        <v>19</v>
      </c>
    </row>
    <row r="579" spans="2:11" ht="15.6" customHeight="1" thickBot="1" x14ac:dyDescent="0.45">
      <c r="B579" s="21">
        <v>573</v>
      </c>
      <c r="C579" s="21">
        <v>1447</v>
      </c>
      <c r="D579" s="20" t="s">
        <v>1131</v>
      </c>
      <c r="E579" s="21">
        <v>39</v>
      </c>
      <c r="F579" s="21" t="s">
        <v>13</v>
      </c>
      <c r="G579" s="21" t="s">
        <v>169</v>
      </c>
      <c r="H579" s="21"/>
      <c r="I579" s="21"/>
      <c r="J579" s="60">
        <v>2045</v>
      </c>
      <c r="K579" s="60" t="s">
        <v>19</v>
      </c>
    </row>
    <row r="580" spans="2:11" ht="15.6" customHeight="1" thickBot="1" x14ac:dyDescent="0.45">
      <c r="B580" s="21">
        <v>574</v>
      </c>
      <c r="C580" s="21">
        <v>1448</v>
      </c>
      <c r="D580" s="20" t="s">
        <v>1133</v>
      </c>
      <c r="E580" s="21" t="s">
        <v>13</v>
      </c>
      <c r="F580" s="21" t="s">
        <v>184</v>
      </c>
      <c r="G580" s="21" t="s">
        <v>242</v>
      </c>
      <c r="H580" s="21"/>
      <c r="I580" s="21"/>
      <c r="J580" s="60">
        <v>2096</v>
      </c>
      <c r="K580" s="60" t="s">
        <v>19</v>
      </c>
    </row>
    <row r="581" spans="2:11" ht="15.6" customHeight="1" thickBot="1" x14ac:dyDescent="0.45">
      <c r="B581" s="21">
        <v>575</v>
      </c>
      <c r="C581" s="21">
        <v>1449</v>
      </c>
      <c r="D581" s="20" t="s">
        <v>1135</v>
      </c>
      <c r="E581" s="21" t="s">
        <v>13</v>
      </c>
      <c r="F581" s="21" t="s">
        <v>13</v>
      </c>
      <c r="G581" s="21" t="s">
        <v>242</v>
      </c>
      <c r="H581" s="21"/>
      <c r="I581" s="21"/>
      <c r="J581" s="60">
        <v>2136</v>
      </c>
      <c r="K581" s="60" t="s">
        <v>19</v>
      </c>
    </row>
    <row r="582" spans="2:11" ht="15.6" customHeight="1" thickBot="1" x14ac:dyDescent="0.45">
      <c r="B582" s="21">
        <v>576</v>
      </c>
      <c r="C582" s="21">
        <v>1450</v>
      </c>
      <c r="D582" s="20" t="s">
        <v>1137</v>
      </c>
      <c r="E582" s="21" t="s">
        <v>13</v>
      </c>
      <c r="F582" s="21" t="s">
        <v>13</v>
      </c>
      <c r="G582" s="21" t="s">
        <v>242</v>
      </c>
      <c r="H582" s="21"/>
      <c r="I582" s="21"/>
      <c r="J582" s="60">
        <v>2128</v>
      </c>
      <c r="K582" s="60" t="s">
        <v>19</v>
      </c>
    </row>
    <row r="583" spans="2:11" ht="15.6" customHeight="1" thickBot="1" x14ac:dyDescent="0.45">
      <c r="B583" s="21">
        <v>577</v>
      </c>
      <c r="C583" s="21">
        <v>1451</v>
      </c>
      <c r="D583" s="20" t="s">
        <v>1139</v>
      </c>
      <c r="E583" s="21" t="s">
        <v>13</v>
      </c>
      <c r="F583" s="21" t="s">
        <v>13</v>
      </c>
      <c r="G583" s="21" t="s">
        <v>242</v>
      </c>
      <c r="H583" s="21"/>
      <c r="I583" s="21"/>
      <c r="J583" s="60">
        <v>2147</v>
      </c>
      <c r="K583" s="60" t="s">
        <v>19</v>
      </c>
    </row>
    <row r="584" spans="2:11" ht="15.6" customHeight="1" thickBot="1" x14ac:dyDescent="0.45">
      <c r="B584" s="21">
        <v>578</v>
      </c>
      <c r="C584" s="21">
        <v>1452</v>
      </c>
      <c r="D584" s="20" t="s">
        <v>1141</v>
      </c>
      <c r="E584" s="21">
        <v>89</v>
      </c>
      <c r="F584" s="21" t="s">
        <v>13</v>
      </c>
      <c r="G584" s="21" t="s">
        <v>1142</v>
      </c>
      <c r="H584" s="21"/>
      <c r="I584" s="21"/>
      <c r="J584" s="60">
        <v>1997</v>
      </c>
      <c r="K584" s="60" t="s">
        <v>19</v>
      </c>
    </row>
    <row r="585" spans="2:11" ht="15.6" customHeight="1" thickBot="1" x14ac:dyDescent="0.45">
      <c r="B585" s="21">
        <v>579</v>
      </c>
      <c r="C585" s="21">
        <v>1453</v>
      </c>
      <c r="D585" s="20" t="s">
        <v>1144</v>
      </c>
      <c r="E585" s="21">
        <v>96</v>
      </c>
      <c r="F585" s="21" t="s">
        <v>13</v>
      </c>
      <c r="G585" s="21" t="s">
        <v>1142</v>
      </c>
      <c r="H585" s="21"/>
      <c r="I585" s="21"/>
      <c r="J585" s="60">
        <v>2060</v>
      </c>
      <c r="K585" s="60" t="s">
        <v>19</v>
      </c>
    </row>
    <row r="586" spans="2:11" ht="15.6" customHeight="1" thickBot="1" x14ac:dyDescent="0.45">
      <c r="B586" s="21">
        <v>580</v>
      </c>
      <c r="C586" s="21">
        <v>1454</v>
      </c>
      <c r="D586" s="20" t="s">
        <v>1146</v>
      </c>
      <c r="E586" s="21" t="s">
        <v>13</v>
      </c>
      <c r="F586" s="21" t="s">
        <v>13</v>
      </c>
      <c r="G586" s="21" t="s">
        <v>1147</v>
      </c>
      <c r="H586" s="21"/>
      <c r="I586" s="21"/>
      <c r="J586" s="60">
        <v>2073</v>
      </c>
      <c r="K586" s="60" t="s">
        <v>19</v>
      </c>
    </row>
    <row r="587" spans="2:11" ht="15.6" customHeight="1" thickBot="1" x14ac:dyDescent="0.45">
      <c r="B587" s="21">
        <v>581</v>
      </c>
      <c r="C587" s="21">
        <v>1455</v>
      </c>
      <c r="D587" s="20" t="s">
        <v>1149</v>
      </c>
      <c r="E587" s="21" t="s">
        <v>13</v>
      </c>
      <c r="F587" s="21" t="s">
        <v>13</v>
      </c>
      <c r="G587" s="21" t="s">
        <v>32</v>
      </c>
      <c r="H587" s="21"/>
      <c r="I587" s="21"/>
      <c r="J587" s="60">
        <v>2026</v>
      </c>
      <c r="K587" s="60" t="s">
        <v>19</v>
      </c>
    </row>
    <row r="588" spans="2:11" ht="15.6" customHeight="1" thickBot="1" x14ac:dyDescent="0.45">
      <c r="B588" s="21">
        <v>582</v>
      </c>
      <c r="C588" s="21">
        <v>1456</v>
      </c>
      <c r="D588" s="20" t="s">
        <v>1151</v>
      </c>
      <c r="E588" s="21">
        <v>94</v>
      </c>
      <c r="F588" s="21" t="s">
        <v>13</v>
      </c>
      <c r="G588" s="21" t="s">
        <v>29</v>
      </c>
      <c r="H588" s="21"/>
      <c r="I588" s="21"/>
      <c r="J588" s="60">
        <v>2065</v>
      </c>
      <c r="K588" s="60" t="s">
        <v>19</v>
      </c>
    </row>
    <row r="589" spans="2:11" ht="15.6" customHeight="1" thickBot="1" x14ac:dyDescent="0.45">
      <c r="B589" s="21">
        <v>583</v>
      </c>
      <c r="C589" s="21">
        <v>1457</v>
      </c>
      <c r="D589" s="20" t="s">
        <v>1153</v>
      </c>
      <c r="E589" s="21">
        <v>89</v>
      </c>
      <c r="F589" s="21" t="s">
        <v>13</v>
      </c>
      <c r="G589" s="21" t="s">
        <v>79</v>
      </c>
      <c r="H589" s="21"/>
      <c r="I589" s="21"/>
      <c r="J589" s="60">
        <v>2015</v>
      </c>
      <c r="K589" s="60" t="s">
        <v>19</v>
      </c>
    </row>
    <row r="590" spans="2:11" ht="15.6" customHeight="1" thickBot="1" x14ac:dyDescent="0.45">
      <c r="B590" s="21">
        <v>584</v>
      </c>
      <c r="C590" s="21">
        <v>1458</v>
      </c>
      <c r="D590" s="20" t="s">
        <v>1155</v>
      </c>
      <c r="E590" s="21">
        <v>76</v>
      </c>
      <c r="F590" s="21" t="s">
        <v>13</v>
      </c>
      <c r="G590" s="21" t="s">
        <v>107</v>
      </c>
      <c r="H590" s="21"/>
      <c r="I590" s="21"/>
      <c r="J590" s="60">
        <v>2015</v>
      </c>
      <c r="K590" s="60" t="s">
        <v>15</v>
      </c>
    </row>
    <row r="591" spans="2:11" ht="15.6" customHeight="1" thickBot="1" x14ac:dyDescent="0.45">
      <c r="B591" s="21">
        <v>585</v>
      </c>
      <c r="C591" s="21">
        <v>1459</v>
      </c>
      <c r="D591" s="20" t="s">
        <v>1157</v>
      </c>
      <c r="E591" s="21" t="s">
        <v>46</v>
      </c>
      <c r="F591" s="21" t="s">
        <v>13</v>
      </c>
      <c r="G591" s="21" t="s">
        <v>149</v>
      </c>
      <c r="H591" s="21"/>
      <c r="I591" s="21"/>
      <c r="J591" s="60">
        <v>2016</v>
      </c>
      <c r="K591" s="60" t="s">
        <v>19</v>
      </c>
    </row>
    <row r="592" spans="2:11" ht="15.6" customHeight="1" thickBot="1" x14ac:dyDescent="0.45">
      <c r="B592" s="21">
        <v>586</v>
      </c>
      <c r="C592" s="21">
        <v>1460</v>
      </c>
      <c r="D592" s="20" t="s">
        <v>1159</v>
      </c>
      <c r="E592" s="21">
        <v>96</v>
      </c>
      <c r="F592" s="21" t="s">
        <v>13</v>
      </c>
      <c r="G592" s="21" t="s">
        <v>1142</v>
      </c>
      <c r="H592" s="21"/>
      <c r="I592" s="21"/>
      <c r="J592" s="60">
        <v>2060</v>
      </c>
      <c r="K592" s="60" t="s">
        <v>19</v>
      </c>
    </row>
    <row r="593" spans="2:11" ht="15.6" customHeight="1" thickBot="1" x14ac:dyDescent="0.45">
      <c r="B593" s="21">
        <v>587</v>
      </c>
      <c r="C593" s="21">
        <v>3698</v>
      </c>
      <c r="D593" s="20" t="s">
        <v>1161</v>
      </c>
      <c r="E593" s="21" t="s">
        <v>13</v>
      </c>
      <c r="F593" s="21" t="s">
        <v>13</v>
      </c>
      <c r="G593" s="21" t="s">
        <v>85</v>
      </c>
      <c r="H593" s="21"/>
      <c r="I593" s="21"/>
      <c r="J593" s="60">
        <v>2102</v>
      </c>
      <c r="K593" s="60" t="s">
        <v>19</v>
      </c>
    </row>
    <row r="594" spans="2:11" ht="15.6" customHeight="1" thickBot="1" x14ac:dyDescent="0.45">
      <c r="B594" s="21">
        <v>588</v>
      </c>
      <c r="C594" s="21">
        <v>1461</v>
      </c>
      <c r="D594" s="20" t="s">
        <v>1163</v>
      </c>
      <c r="E594" s="21">
        <v>83</v>
      </c>
      <c r="F594" s="21" t="s">
        <v>13</v>
      </c>
      <c r="G594" s="21" t="s">
        <v>1142</v>
      </c>
      <c r="H594" s="21"/>
      <c r="I594" s="21"/>
      <c r="J594" s="60">
        <v>2085</v>
      </c>
      <c r="K594" s="60" t="s">
        <v>19</v>
      </c>
    </row>
    <row r="595" spans="2:11" ht="15.6" customHeight="1" thickBot="1" x14ac:dyDescent="0.45">
      <c r="B595" s="21">
        <v>589</v>
      </c>
      <c r="C595" s="21">
        <v>1462</v>
      </c>
      <c r="D595" s="20" t="s">
        <v>1165</v>
      </c>
      <c r="E595" s="21">
        <v>92</v>
      </c>
      <c r="F595" s="21" t="s">
        <v>13</v>
      </c>
      <c r="G595" s="21" t="s">
        <v>32</v>
      </c>
      <c r="H595" s="21"/>
      <c r="I595" s="21"/>
      <c r="J595" s="60">
        <v>2063</v>
      </c>
      <c r="K595" s="60" t="s">
        <v>19</v>
      </c>
    </row>
    <row r="596" spans="2:11" ht="15.6" customHeight="1" thickBot="1" x14ac:dyDescent="0.45">
      <c r="B596" s="21">
        <v>590</v>
      </c>
      <c r="C596" s="21">
        <v>1463</v>
      </c>
      <c r="D596" s="20" t="s">
        <v>1167</v>
      </c>
      <c r="E596" s="21">
        <v>86</v>
      </c>
      <c r="F596" s="21" t="s">
        <v>13</v>
      </c>
      <c r="G596" s="21" t="s">
        <v>32</v>
      </c>
      <c r="H596" s="21"/>
      <c r="I596" s="21"/>
      <c r="J596" s="60">
        <v>2045</v>
      </c>
      <c r="K596" s="60" t="s">
        <v>19</v>
      </c>
    </row>
    <row r="597" spans="2:11" ht="15.6" customHeight="1" thickBot="1" x14ac:dyDescent="0.45">
      <c r="B597" s="21">
        <v>591</v>
      </c>
      <c r="C597" s="21">
        <v>1464</v>
      </c>
      <c r="D597" s="20" t="s">
        <v>1169</v>
      </c>
      <c r="E597" s="21">
        <v>90</v>
      </c>
      <c r="F597" s="21" t="s">
        <v>13</v>
      </c>
      <c r="G597" s="21" t="s">
        <v>323</v>
      </c>
      <c r="H597" s="21"/>
      <c r="I597" s="21"/>
      <c r="J597" s="60">
        <v>2046</v>
      </c>
      <c r="K597" s="60" t="s">
        <v>19</v>
      </c>
    </row>
    <row r="598" spans="2:11" ht="15.6" customHeight="1" thickBot="1" x14ac:dyDescent="0.45">
      <c r="B598" s="21">
        <v>592</v>
      </c>
      <c r="C598" s="21">
        <v>1465</v>
      </c>
      <c r="D598" s="20" t="s">
        <v>1171</v>
      </c>
      <c r="E598" s="21">
        <v>42</v>
      </c>
      <c r="F598" s="21" t="s">
        <v>57</v>
      </c>
      <c r="G598" s="21" t="s">
        <v>29</v>
      </c>
      <c r="H598" s="21">
        <v>9</v>
      </c>
      <c r="I598" s="21">
        <v>-3</v>
      </c>
      <c r="J598" s="60">
        <v>2119</v>
      </c>
      <c r="K598" s="60" t="s">
        <v>15</v>
      </c>
    </row>
    <row r="599" spans="2:11" ht="15.6" customHeight="1" thickBot="1" x14ac:dyDescent="0.45">
      <c r="B599" s="21">
        <v>593</v>
      </c>
      <c r="C599" s="21">
        <v>1466</v>
      </c>
      <c r="D599" s="20" t="s">
        <v>1173</v>
      </c>
      <c r="E599" s="21">
        <v>95</v>
      </c>
      <c r="F599" s="21" t="s">
        <v>13</v>
      </c>
      <c r="G599" s="21" t="s">
        <v>1142</v>
      </c>
      <c r="H599" s="21"/>
      <c r="I599" s="21"/>
      <c r="J599" s="60">
        <v>2073</v>
      </c>
      <c r="K599" s="60" t="s">
        <v>19</v>
      </c>
    </row>
    <row r="600" spans="2:11" ht="15.6" customHeight="1" thickBot="1" x14ac:dyDescent="0.45">
      <c r="B600" s="21">
        <v>594</v>
      </c>
      <c r="C600" s="21">
        <v>3987</v>
      </c>
      <c r="D600" s="20" t="s">
        <v>1175</v>
      </c>
      <c r="E600" s="21" t="s">
        <v>13</v>
      </c>
      <c r="F600" s="21" t="s">
        <v>13</v>
      </c>
      <c r="G600" s="21" t="s">
        <v>1176</v>
      </c>
      <c r="H600" s="21"/>
      <c r="I600" s="21"/>
      <c r="J600" s="60">
        <v>2095</v>
      </c>
      <c r="K600" s="60" t="s">
        <v>15</v>
      </c>
    </row>
    <row r="601" spans="2:11" ht="15.6" customHeight="1" thickBot="1" x14ac:dyDescent="0.45">
      <c r="B601" s="21">
        <v>595</v>
      </c>
      <c r="C601" s="21">
        <v>4059</v>
      </c>
      <c r="D601" s="20" t="s">
        <v>6322</v>
      </c>
      <c r="E601" s="21" t="s">
        <v>158</v>
      </c>
      <c r="F601" s="21" t="s">
        <v>13</v>
      </c>
      <c r="G601" s="21" t="s">
        <v>29</v>
      </c>
      <c r="H601" s="21"/>
      <c r="I601" s="21"/>
      <c r="J601" s="60">
        <v>2104</v>
      </c>
      <c r="K601" s="60" t="s">
        <v>15</v>
      </c>
    </row>
    <row r="602" spans="2:11" ht="15.6" customHeight="1" thickBot="1" x14ac:dyDescent="0.45">
      <c r="B602" s="21">
        <v>596</v>
      </c>
      <c r="C602" s="21">
        <v>3845</v>
      </c>
      <c r="D602" s="20" t="s">
        <v>1178</v>
      </c>
      <c r="E602" s="21" t="s">
        <v>62</v>
      </c>
      <c r="F602" s="21" t="s">
        <v>184</v>
      </c>
      <c r="G602" s="21" t="s">
        <v>29</v>
      </c>
      <c r="H602" s="21">
        <v>41</v>
      </c>
      <c r="I602" s="21">
        <v>15</v>
      </c>
      <c r="J602" s="60">
        <v>2351</v>
      </c>
      <c r="K602" s="60" t="s">
        <v>15</v>
      </c>
    </row>
    <row r="603" spans="2:11" ht="15.6" customHeight="1" thickBot="1" x14ac:dyDescent="0.45">
      <c r="B603" s="21">
        <v>597</v>
      </c>
      <c r="C603" s="21">
        <v>1467</v>
      </c>
      <c r="D603" s="20" t="s">
        <v>1180</v>
      </c>
      <c r="E603" s="21" t="s">
        <v>13</v>
      </c>
      <c r="F603" s="21" t="s">
        <v>13</v>
      </c>
      <c r="G603" s="21" t="s">
        <v>1181</v>
      </c>
      <c r="H603" s="21"/>
      <c r="I603" s="21"/>
      <c r="J603" s="60">
        <v>1947</v>
      </c>
      <c r="K603" s="60" t="s">
        <v>19</v>
      </c>
    </row>
    <row r="604" spans="2:11" ht="15.6" customHeight="1" thickBot="1" x14ac:dyDescent="0.45">
      <c r="B604" s="21">
        <v>598</v>
      </c>
      <c r="C604" s="21">
        <v>1468</v>
      </c>
      <c r="D604" s="20" t="s">
        <v>1183</v>
      </c>
      <c r="E604" s="21">
        <v>49</v>
      </c>
      <c r="F604" s="21" t="s">
        <v>13</v>
      </c>
      <c r="G604" s="21" t="s">
        <v>32</v>
      </c>
      <c r="H604" s="21"/>
      <c r="I604" s="21"/>
      <c r="J604" s="60">
        <v>1998</v>
      </c>
      <c r="K604" s="60" t="s">
        <v>19</v>
      </c>
    </row>
    <row r="605" spans="2:11" ht="15.6" customHeight="1" thickBot="1" x14ac:dyDescent="0.45">
      <c r="B605" s="21">
        <v>599</v>
      </c>
      <c r="C605" s="21">
        <v>1469</v>
      </c>
      <c r="D605" s="20" t="s">
        <v>1185</v>
      </c>
      <c r="E605" s="21">
        <v>90</v>
      </c>
      <c r="F605" s="21" t="s">
        <v>13</v>
      </c>
      <c r="G605" s="21" t="s">
        <v>323</v>
      </c>
      <c r="H605" s="21"/>
      <c r="I605" s="21"/>
      <c r="J605" s="60">
        <v>2026</v>
      </c>
      <c r="K605" s="60" t="s">
        <v>19</v>
      </c>
    </row>
    <row r="606" spans="2:11" ht="15.6" customHeight="1" thickBot="1" x14ac:dyDescent="0.45">
      <c r="B606" s="21">
        <v>600</v>
      </c>
      <c r="C606" s="21">
        <v>1470</v>
      </c>
      <c r="D606" s="20" t="s">
        <v>1187</v>
      </c>
      <c r="E606" s="21" t="s">
        <v>13</v>
      </c>
      <c r="F606" s="21" t="s">
        <v>13</v>
      </c>
      <c r="G606" s="21" t="s">
        <v>32</v>
      </c>
      <c r="H606" s="21"/>
      <c r="I606" s="21"/>
      <c r="J606" s="60">
        <v>2060</v>
      </c>
      <c r="K606" s="60" t="s">
        <v>19</v>
      </c>
    </row>
    <row r="607" spans="2:11" ht="15.6" customHeight="1" thickBot="1" x14ac:dyDescent="0.45">
      <c r="B607" s="21">
        <v>601</v>
      </c>
      <c r="C607" s="21">
        <v>1471</v>
      </c>
      <c r="D607" s="20" t="s">
        <v>1189</v>
      </c>
      <c r="E607" s="21" t="s">
        <v>137</v>
      </c>
      <c r="F607" s="21" t="s">
        <v>13</v>
      </c>
      <c r="G607" s="21" t="s">
        <v>149</v>
      </c>
      <c r="H607" s="21"/>
      <c r="I607" s="21"/>
      <c r="J607" s="60">
        <v>1936</v>
      </c>
      <c r="K607" s="60" t="s">
        <v>19</v>
      </c>
    </row>
    <row r="608" spans="2:11" ht="15.6" customHeight="1" thickBot="1" x14ac:dyDescent="0.45">
      <c r="B608" s="21">
        <v>602</v>
      </c>
      <c r="C608" s="21">
        <v>3699</v>
      </c>
      <c r="D608" s="20" t="s">
        <v>1191</v>
      </c>
      <c r="E608" s="21" t="s">
        <v>13</v>
      </c>
      <c r="F608" s="21" t="s">
        <v>13</v>
      </c>
      <c r="G608" s="21" t="s">
        <v>85</v>
      </c>
      <c r="H608" s="21"/>
      <c r="I608" s="21"/>
      <c r="J608" s="60">
        <v>2104</v>
      </c>
      <c r="K608" s="60" t="s">
        <v>19</v>
      </c>
    </row>
    <row r="609" spans="2:11" ht="15.6" customHeight="1" thickBot="1" x14ac:dyDescent="0.45">
      <c r="B609" s="21">
        <v>603</v>
      </c>
      <c r="C609" s="21">
        <v>1472</v>
      </c>
      <c r="D609" s="20" t="s">
        <v>1193</v>
      </c>
      <c r="E609" s="21">
        <v>93</v>
      </c>
      <c r="F609" s="21" t="s">
        <v>13</v>
      </c>
      <c r="G609" s="21" t="s">
        <v>29</v>
      </c>
      <c r="H609" s="21"/>
      <c r="I609" s="21"/>
      <c r="J609" s="60">
        <v>2045</v>
      </c>
      <c r="K609" s="60" t="s">
        <v>19</v>
      </c>
    </row>
    <row r="610" spans="2:11" ht="15.6" customHeight="1" thickBot="1" x14ac:dyDescent="0.45">
      <c r="B610" s="21">
        <v>604</v>
      </c>
      <c r="C610" s="21">
        <v>1473</v>
      </c>
      <c r="D610" s="20" t="s">
        <v>1195</v>
      </c>
      <c r="E610" s="21" t="s">
        <v>13</v>
      </c>
      <c r="F610" s="21" t="s">
        <v>13</v>
      </c>
      <c r="G610" s="21" t="s">
        <v>85</v>
      </c>
      <c r="H610" s="21"/>
      <c r="I610" s="21"/>
      <c r="J610" s="60">
        <v>2040</v>
      </c>
      <c r="K610" s="60" t="s">
        <v>19</v>
      </c>
    </row>
    <row r="611" spans="2:11" ht="15.6" customHeight="1" thickBot="1" x14ac:dyDescent="0.45">
      <c r="B611" s="21">
        <v>605</v>
      </c>
      <c r="C611" s="21">
        <v>1474</v>
      </c>
      <c r="D611" s="20" t="s">
        <v>1197</v>
      </c>
      <c r="E611" s="21">
        <v>44</v>
      </c>
      <c r="F611" s="21" t="s">
        <v>13</v>
      </c>
      <c r="G611" s="21" t="s">
        <v>29</v>
      </c>
      <c r="H611" s="21"/>
      <c r="I611" s="21"/>
      <c r="J611" s="60">
        <v>2119</v>
      </c>
      <c r="K611" s="60" t="s">
        <v>19</v>
      </c>
    </row>
    <row r="612" spans="2:11" ht="15.6" customHeight="1" thickBot="1" x14ac:dyDescent="0.45">
      <c r="B612" s="21">
        <v>606</v>
      </c>
      <c r="C612" s="21">
        <v>1475</v>
      </c>
      <c r="D612" s="20" t="s">
        <v>1199</v>
      </c>
      <c r="E612" s="21" t="s">
        <v>13</v>
      </c>
      <c r="F612" s="21" t="s">
        <v>13</v>
      </c>
      <c r="G612" s="21" t="s">
        <v>79</v>
      </c>
      <c r="H612" s="21"/>
      <c r="I612" s="21"/>
      <c r="J612" s="60">
        <v>2049</v>
      </c>
      <c r="K612" s="60" t="s">
        <v>19</v>
      </c>
    </row>
    <row r="613" spans="2:11" ht="15.6" customHeight="1" thickBot="1" x14ac:dyDescent="0.45">
      <c r="B613" s="21">
        <v>607</v>
      </c>
      <c r="C613" s="21">
        <v>1476</v>
      </c>
      <c r="D613" s="20" t="s">
        <v>1201</v>
      </c>
      <c r="E613" s="21">
        <v>92</v>
      </c>
      <c r="F613" s="21" t="s">
        <v>13</v>
      </c>
      <c r="G613" s="21" t="s">
        <v>32</v>
      </c>
      <c r="H613" s="21"/>
      <c r="I613" s="21"/>
      <c r="J613" s="60">
        <v>2045</v>
      </c>
      <c r="K613" s="60" t="s">
        <v>19</v>
      </c>
    </row>
    <row r="614" spans="2:11" ht="15.6" customHeight="1" thickBot="1" x14ac:dyDescent="0.45">
      <c r="B614" s="21">
        <v>608</v>
      </c>
      <c r="C614" s="21">
        <v>1477</v>
      </c>
      <c r="D614" s="20" t="s">
        <v>1203</v>
      </c>
      <c r="E614" s="21">
        <v>94</v>
      </c>
      <c r="F614" s="21" t="s">
        <v>13</v>
      </c>
      <c r="G614" s="21" t="s">
        <v>32</v>
      </c>
      <c r="H614" s="21"/>
      <c r="I614" s="21"/>
      <c r="J614" s="60">
        <v>2076</v>
      </c>
      <c r="K614" s="60" t="s">
        <v>19</v>
      </c>
    </row>
    <row r="615" spans="2:11" ht="15.6" customHeight="1" thickBot="1" x14ac:dyDescent="0.45">
      <c r="B615" s="21">
        <v>609</v>
      </c>
      <c r="C615" s="21">
        <v>1478</v>
      </c>
      <c r="D615" s="20" t="s">
        <v>1205</v>
      </c>
      <c r="E615" s="21" t="s">
        <v>82</v>
      </c>
      <c r="F615" s="21" t="s">
        <v>57</v>
      </c>
      <c r="G615" s="21" t="s">
        <v>193</v>
      </c>
      <c r="H615" s="21"/>
      <c r="I615" s="21"/>
      <c r="J615" s="60">
        <v>2140</v>
      </c>
      <c r="K615" s="60" t="s">
        <v>19</v>
      </c>
    </row>
    <row r="616" spans="2:11" ht="15.6" customHeight="1" thickBot="1" x14ac:dyDescent="0.45">
      <c r="B616" s="21">
        <v>610</v>
      </c>
      <c r="C616" s="21">
        <v>1479</v>
      </c>
      <c r="D616" s="20" t="s">
        <v>1207</v>
      </c>
      <c r="E616" s="21" t="s">
        <v>13</v>
      </c>
      <c r="F616" s="21" t="s">
        <v>13</v>
      </c>
      <c r="G616" s="21" t="s">
        <v>193</v>
      </c>
      <c r="H616" s="21"/>
      <c r="I616" s="21"/>
      <c r="J616" s="60">
        <v>2119</v>
      </c>
      <c r="K616" s="60" t="s">
        <v>19</v>
      </c>
    </row>
    <row r="617" spans="2:11" ht="15.6" customHeight="1" thickBot="1" x14ac:dyDescent="0.45">
      <c r="B617" s="21">
        <v>611</v>
      </c>
      <c r="C617" s="21">
        <v>1480</v>
      </c>
      <c r="D617" s="20" t="s">
        <v>1209</v>
      </c>
      <c r="E617" s="21" t="s">
        <v>13</v>
      </c>
      <c r="F617" s="21" t="s">
        <v>13</v>
      </c>
      <c r="G617" s="21" t="s">
        <v>29</v>
      </c>
      <c r="H617" s="21"/>
      <c r="I617" s="21"/>
      <c r="J617" s="60">
        <v>2020</v>
      </c>
      <c r="K617" s="60" t="s">
        <v>19</v>
      </c>
    </row>
    <row r="618" spans="2:11" ht="15.6" customHeight="1" thickBot="1" x14ac:dyDescent="0.45">
      <c r="B618" s="21">
        <v>612</v>
      </c>
      <c r="C618" s="21">
        <v>1481</v>
      </c>
      <c r="D618" s="20" t="s">
        <v>1211</v>
      </c>
      <c r="E618" s="21" t="s">
        <v>82</v>
      </c>
      <c r="F618" s="21" t="s">
        <v>57</v>
      </c>
      <c r="G618" s="21" t="s">
        <v>85</v>
      </c>
      <c r="H618" s="21"/>
      <c r="I618" s="21"/>
      <c r="J618" s="60">
        <v>2188</v>
      </c>
      <c r="K618" s="60" t="s">
        <v>15</v>
      </c>
    </row>
    <row r="619" spans="2:11" ht="15.6" customHeight="1" thickBot="1" x14ac:dyDescent="0.45">
      <c r="B619" s="21">
        <v>613</v>
      </c>
      <c r="C619" s="21">
        <v>1482</v>
      </c>
      <c r="D619" s="20" t="s">
        <v>1213</v>
      </c>
      <c r="E619" s="21" t="s">
        <v>46</v>
      </c>
      <c r="F619" s="21" t="s">
        <v>57</v>
      </c>
      <c r="G619" s="21" t="s">
        <v>85</v>
      </c>
      <c r="H619" s="21"/>
      <c r="I619" s="21"/>
      <c r="J619" s="60">
        <v>2110</v>
      </c>
      <c r="K619" s="60" t="s">
        <v>19</v>
      </c>
    </row>
    <row r="620" spans="2:11" ht="15.6" customHeight="1" thickBot="1" x14ac:dyDescent="0.45">
      <c r="B620" s="21">
        <v>614</v>
      </c>
      <c r="C620" s="21">
        <v>1483</v>
      </c>
      <c r="D620" s="20" t="s">
        <v>1215</v>
      </c>
      <c r="E620" s="21">
        <v>78</v>
      </c>
      <c r="F620" s="21" t="s">
        <v>134</v>
      </c>
      <c r="G620" s="21" t="s">
        <v>85</v>
      </c>
      <c r="H620" s="21"/>
      <c r="I620" s="21"/>
      <c r="J620" s="60">
        <v>2477</v>
      </c>
      <c r="K620" s="60" t="s">
        <v>15</v>
      </c>
    </row>
    <row r="621" spans="2:11" ht="15.6" customHeight="1" thickBot="1" x14ac:dyDescent="0.45">
      <c r="B621" s="21">
        <v>615</v>
      </c>
      <c r="C621" s="21">
        <v>1484</v>
      </c>
      <c r="D621" s="20" t="s">
        <v>1217</v>
      </c>
      <c r="E621" s="21" t="s">
        <v>13</v>
      </c>
      <c r="F621" s="21" t="s">
        <v>13</v>
      </c>
      <c r="G621" s="21" t="s">
        <v>43</v>
      </c>
      <c r="H621" s="21"/>
      <c r="I621" s="21"/>
      <c r="J621" s="60">
        <v>2095</v>
      </c>
      <c r="K621" s="60" t="s">
        <v>19</v>
      </c>
    </row>
    <row r="622" spans="2:11" ht="15.6" customHeight="1" thickBot="1" x14ac:dyDescent="0.45">
      <c r="B622" s="21">
        <v>616</v>
      </c>
      <c r="C622" s="21">
        <v>1485</v>
      </c>
      <c r="D622" s="20" t="s">
        <v>1219</v>
      </c>
      <c r="E622" s="21" t="s">
        <v>13</v>
      </c>
      <c r="F622" s="21" t="s">
        <v>13</v>
      </c>
      <c r="G622" s="21" t="s">
        <v>435</v>
      </c>
      <c r="H622" s="21"/>
      <c r="I622" s="21"/>
      <c r="J622" s="60">
        <v>2050</v>
      </c>
      <c r="K622" s="60" t="s">
        <v>19</v>
      </c>
    </row>
    <row r="623" spans="2:11" ht="15.6" customHeight="1" thickBot="1" x14ac:dyDescent="0.45">
      <c r="B623" s="21">
        <v>617</v>
      </c>
      <c r="C623" s="21">
        <v>1486</v>
      </c>
      <c r="D623" s="20" t="s">
        <v>1221</v>
      </c>
      <c r="E623" s="21" t="s">
        <v>13</v>
      </c>
      <c r="F623" s="21" t="s">
        <v>13</v>
      </c>
      <c r="G623" s="21" t="s">
        <v>435</v>
      </c>
      <c r="H623" s="21"/>
      <c r="I623" s="21"/>
      <c r="J623" s="60">
        <v>2047</v>
      </c>
      <c r="K623" s="60" t="s">
        <v>19</v>
      </c>
    </row>
    <row r="624" spans="2:11" ht="15.6" customHeight="1" thickBot="1" x14ac:dyDescent="0.45">
      <c r="B624" s="21">
        <v>618</v>
      </c>
      <c r="C624" s="21">
        <v>4022</v>
      </c>
      <c r="D624" s="20" t="s">
        <v>1223</v>
      </c>
      <c r="E624" s="21" t="s">
        <v>203</v>
      </c>
      <c r="F624" s="21" t="s">
        <v>13</v>
      </c>
      <c r="G624" s="21" t="s">
        <v>29</v>
      </c>
      <c r="H624" s="21"/>
      <c r="I624" s="21"/>
      <c r="J624" s="60">
        <v>2077</v>
      </c>
      <c r="K624" s="60" t="s">
        <v>15</v>
      </c>
    </row>
    <row r="625" spans="2:11" ht="15.6" customHeight="1" thickBot="1" x14ac:dyDescent="0.45">
      <c r="B625" s="21">
        <v>619</v>
      </c>
      <c r="C625" s="21">
        <v>1487</v>
      </c>
      <c r="D625" s="20" t="s">
        <v>1225</v>
      </c>
      <c r="E625" s="21">
        <v>93</v>
      </c>
      <c r="F625" s="21" t="s">
        <v>13</v>
      </c>
      <c r="G625" s="21" t="s">
        <v>29</v>
      </c>
      <c r="H625" s="21"/>
      <c r="I625" s="21"/>
      <c r="J625" s="60">
        <v>2070</v>
      </c>
      <c r="K625" s="60" t="s">
        <v>19</v>
      </c>
    </row>
    <row r="626" spans="2:11" ht="15.6" customHeight="1" thickBot="1" x14ac:dyDescent="0.45">
      <c r="B626" s="21">
        <v>620</v>
      </c>
      <c r="C626" s="21">
        <v>4026</v>
      </c>
      <c r="D626" s="20" t="s">
        <v>1227</v>
      </c>
      <c r="E626" s="21" t="s">
        <v>510</v>
      </c>
      <c r="F626" s="21" t="s">
        <v>13</v>
      </c>
      <c r="G626" s="21" t="s">
        <v>29</v>
      </c>
      <c r="H626" s="21"/>
      <c r="I626" s="21"/>
      <c r="J626" s="60">
        <v>2087</v>
      </c>
      <c r="K626" s="60" t="s">
        <v>15</v>
      </c>
    </row>
    <row r="627" spans="2:11" ht="15.6" customHeight="1" thickBot="1" x14ac:dyDescent="0.45">
      <c r="B627" s="21">
        <v>621</v>
      </c>
      <c r="C627" s="21">
        <v>1488</v>
      </c>
      <c r="D627" s="20" t="s">
        <v>1229</v>
      </c>
      <c r="E627" s="21" t="s">
        <v>13</v>
      </c>
      <c r="F627" s="21" t="s">
        <v>13</v>
      </c>
      <c r="G627" s="21" t="s">
        <v>79</v>
      </c>
      <c r="H627" s="21"/>
      <c r="I627" s="21"/>
      <c r="J627" s="60">
        <v>2089</v>
      </c>
      <c r="K627" s="60" t="s">
        <v>19</v>
      </c>
    </row>
    <row r="628" spans="2:11" ht="15.6" customHeight="1" thickBot="1" x14ac:dyDescent="0.45">
      <c r="B628" s="21">
        <v>622</v>
      </c>
      <c r="C628" s="21">
        <v>1489</v>
      </c>
      <c r="D628" s="20" t="s">
        <v>1231</v>
      </c>
      <c r="E628" s="21">
        <v>97</v>
      </c>
      <c r="F628" s="21" t="s">
        <v>13</v>
      </c>
      <c r="G628" s="21" t="s">
        <v>32</v>
      </c>
      <c r="H628" s="21"/>
      <c r="I628" s="21"/>
      <c r="J628" s="60">
        <v>2095</v>
      </c>
      <c r="K628" s="60" t="s">
        <v>19</v>
      </c>
    </row>
    <row r="629" spans="2:11" ht="15.6" customHeight="1" thickBot="1" x14ac:dyDescent="0.45">
      <c r="B629" s="21">
        <v>623</v>
      </c>
      <c r="C629" s="21">
        <v>1490</v>
      </c>
      <c r="D629" s="20" t="s">
        <v>1233</v>
      </c>
      <c r="E629" s="21">
        <v>55</v>
      </c>
      <c r="F629" s="21" t="s">
        <v>134</v>
      </c>
      <c r="G629" s="21" t="s">
        <v>193</v>
      </c>
      <c r="H629" s="21">
        <v>8</v>
      </c>
      <c r="I629" s="21">
        <v>0</v>
      </c>
      <c r="J629" s="60">
        <v>2499</v>
      </c>
      <c r="K629" s="60" t="s">
        <v>15</v>
      </c>
    </row>
    <row r="630" spans="2:11" ht="15.6" customHeight="1" thickBot="1" x14ac:dyDescent="0.45">
      <c r="B630" s="21">
        <v>624</v>
      </c>
      <c r="C630" s="21">
        <v>1491</v>
      </c>
      <c r="D630" s="20" t="s">
        <v>1235</v>
      </c>
      <c r="E630" s="21" t="s">
        <v>189</v>
      </c>
      <c r="F630" s="21" t="s">
        <v>13</v>
      </c>
      <c r="G630" s="21" t="s">
        <v>277</v>
      </c>
      <c r="H630" s="21"/>
      <c r="I630" s="21"/>
      <c r="J630" s="60">
        <v>2008</v>
      </c>
      <c r="K630" s="60" t="s">
        <v>19</v>
      </c>
    </row>
    <row r="631" spans="2:11" ht="15.6" customHeight="1" thickBot="1" x14ac:dyDescent="0.45">
      <c r="B631" s="21">
        <v>625</v>
      </c>
      <c r="C631" s="21">
        <v>1492</v>
      </c>
      <c r="D631" s="20" t="s">
        <v>1237</v>
      </c>
      <c r="E631" s="21" t="s">
        <v>13</v>
      </c>
      <c r="F631" s="21" t="s">
        <v>13</v>
      </c>
      <c r="G631" s="21" t="s">
        <v>193</v>
      </c>
      <c r="H631" s="21"/>
      <c r="I631" s="21"/>
      <c r="J631" s="60">
        <v>2046</v>
      </c>
      <c r="K631" s="60" t="s">
        <v>19</v>
      </c>
    </row>
    <row r="632" spans="2:11" ht="15.6" customHeight="1" thickBot="1" x14ac:dyDescent="0.45">
      <c r="B632" s="21">
        <v>626</v>
      </c>
      <c r="C632" s="21">
        <v>1493</v>
      </c>
      <c r="D632" s="20" t="s">
        <v>1239</v>
      </c>
      <c r="E632" s="21">
        <v>86</v>
      </c>
      <c r="F632" s="21" t="s">
        <v>13</v>
      </c>
      <c r="G632" s="21" t="s">
        <v>193</v>
      </c>
      <c r="H632" s="21"/>
      <c r="I632" s="21"/>
      <c r="J632" s="60">
        <v>2039</v>
      </c>
      <c r="K632" s="60" t="s">
        <v>19</v>
      </c>
    </row>
    <row r="633" spans="2:11" ht="15.6" customHeight="1" thickBot="1" x14ac:dyDescent="0.45">
      <c r="B633" s="21">
        <v>627</v>
      </c>
      <c r="C633" s="21">
        <v>1494</v>
      </c>
      <c r="D633" s="20" t="s">
        <v>1241</v>
      </c>
      <c r="E633" s="21">
        <v>85</v>
      </c>
      <c r="F633" s="21" t="s">
        <v>13</v>
      </c>
      <c r="G633" s="21" t="s">
        <v>79</v>
      </c>
      <c r="H633" s="21"/>
      <c r="I633" s="21"/>
      <c r="J633" s="60">
        <v>2045</v>
      </c>
      <c r="K633" s="60" t="s">
        <v>19</v>
      </c>
    </row>
    <row r="634" spans="2:11" ht="15.6" customHeight="1" thickBot="1" x14ac:dyDescent="0.45">
      <c r="B634" s="21">
        <v>628</v>
      </c>
      <c r="C634" s="21">
        <v>1495</v>
      </c>
      <c r="D634" s="20" t="s">
        <v>1243</v>
      </c>
      <c r="E634" s="21">
        <v>65</v>
      </c>
      <c r="F634" s="21" t="s">
        <v>13</v>
      </c>
      <c r="G634" s="21" t="s">
        <v>29</v>
      </c>
      <c r="H634" s="21"/>
      <c r="I634" s="21"/>
      <c r="J634" s="60">
        <v>2181</v>
      </c>
      <c r="K634" s="60" t="s">
        <v>19</v>
      </c>
    </row>
    <row r="635" spans="2:11" ht="15.6" customHeight="1" thickBot="1" x14ac:dyDescent="0.45">
      <c r="B635" s="21">
        <v>629</v>
      </c>
      <c r="C635" s="21">
        <v>1496</v>
      </c>
      <c r="D635" s="20" t="s">
        <v>1245</v>
      </c>
      <c r="E635" s="21" t="s">
        <v>510</v>
      </c>
      <c r="F635" s="21" t="s">
        <v>13</v>
      </c>
      <c r="G635" s="21" t="s">
        <v>29</v>
      </c>
      <c r="H635" s="21">
        <v>16</v>
      </c>
      <c r="I635" s="21">
        <v>30</v>
      </c>
      <c r="J635" s="60">
        <v>2171</v>
      </c>
      <c r="K635" s="60" t="s">
        <v>15</v>
      </c>
    </row>
    <row r="636" spans="2:11" ht="15.6" customHeight="1" thickBot="1" x14ac:dyDescent="0.45">
      <c r="B636" s="21">
        <v>630</v>
      </c>
      <c r="C636" s="21">
        <v>1497</v>
      </c>
      <c r="D636" s="20" t="s">
        <v>1247</v>
      </c>
      <c r="E636" s="21">
        <v>49</v>
      </c>
      <c r="F636" s="21" t="s">
        <v>13</v>
      </c>
      <c r="G636" s="21" t="s">
        <v>79</v>
      </c>
      <c r="H636" s="21"/>
      <c r="I636" s="21"/>
      <c r="J636" s="60">
        <v>2045</v>
      </c>
      <c r="K636" s="60" t="s">
        <v>19</v>
      </c>
    </row>
    <row r="637" spans="2:11" ht="15.6" customHeight="1" thickBot="1" x14ac:dyDescent="0.45">
      <c r="B637" s="21">
        <v>631</v>
      </c>
      <c r="C637" s="21">
        <v>1498</v>
      </c>
      <c r="D637" s="20" t="s">
        <v>1249</v>
      </c>
      <c r="E637" s="21">
        <v>41</v>
      </c>
      <c r="F637" s="21" t="s">
        <v>13</v>
      </c>
      <c r="G637" s="21" t="s">
        <v>29</v>
      </c>
      <c r="H637" s="21"/>
      <c r="I637" s="21"/>
      <c r="J637" s="60">
        <v>2000</v>
      </c>
      <c r="K637" s="60" t="s">
        <v>19</v>
      </c>
    </row>
    <row r="638" spans="2:11" ht="15.6" customHeight="1" thickBot="1" x14ac:dyDescent="0.45">
      <c r="B638" s="21">
        <v>632</v>
      </c>
      <c r="C638" s="21">
        <v>1499</v>
      </c>
      <c r="D638" s="20" t="s">
        <v>1251</v>
      </c>
      <c r="E638" s="21" t="s">
        <v>13</v>
      </c>
      <c r="F638" s="21" t="s">
        <v>13</v>
      </c>
      <c r="G638" s="21" t="s">
        <v>551</v>
      </c>
      <c r="H638" s="21"/>
      <c r="I638" s="21"/>
      <c r="J638" s="60">
        <v>1972</v>
      </c>
      <c r="K638" s="60" t="s">
        <v>19</v>
      </c>
    </row>
    <row r="639" spans="2:11" ht="15.6" customHeight="1" thickBot="1" x14ac:dyDescent="0.45">
      <c r="B639" s="21">
        <v>633</v>
      </c>
      <c r="C639" s="21">
        <v>1500</v>
      </c>
      <c r="D639" s="20" t="s">
        <v>1253</v>
      </c>
      <c r="E639" s="21">
        <v>88</v>
      </c>
      <c r="F639" s="21" t="s">
        <v>13</v>
      </c>
      <c r="G639" s="21" t="s">
        <v>79</v>
      </c>
      <c r="H639" s="21"/>
      <c r="I639" s="21"/>
      <c r="J639" s="60">
        <v>2051</v>
      </c>
      <c r="K639" s="60" t="s">
        <v>19</v>
      </c>
    </row>
    <row r="640" spans="2:11" ht="15.6" customHeight="1" thickBot="1" x14ac:dyDescent="0.45">
      <c r="B640" s="21">
        <v>634</v>
      </c>
      <c r="C640" s="21">
        <v>1501</v>
      </c>
      <c r="D640" s="20" t="s">
        <v>1255</v>
      </c>
      <c r="E640" s="21">
        <v>90</v>
      </c>
      <c r="F640" s="21" t="s">
        <v>13</v>
      </c>
      <c r="G640" s="21" t="s">
        <v>79</v>
      </c>
      <c r="H640" s="21"/>
      <c r="I640" s="21"/>
      <c r="J640" s="60">
        <v>2055</v>
      </c>
      <c r="K640" s="60" t="s">
        <v>19</v>
      </c>
    </row>
    <row r="641" spans="2:11" ht="15.6" customHeight="1" thickBot="1" x14ac:dyDescent="0.45">
      <c r="B641" s="21">
        <v>635</v>
      </c>
      <c r="C641" s="21">
        <v>1502</v>
      </c>
      <c r="D641" s="20" t="s">
        <v>1257</v>
      </c>
      <c r="E641" s="21">
        <v>38</v>
      </c>
      <c r="F641" s="21" t="s">
        <v>184</v>
      </c>
      <c r="G641" s="21" t="s">
        <v>85</v>
      </c>
      <c r="H641" s="21">
        <v>27</v>
      </c>
      <c r="I641" s="21">
        <v>-17</v>
      </c>
      <c r="J641" s="60">
        <v>2059</v>
      </c>
      <c r="K641" s="60" t="s">
        <v>15</v>
      </c>
    </row>
    <row r="642" spans="2:11" ht="15.6" customHeight="1" thickBot="1" x14ac:dyDescent="0.45">
      <c r="B642" s="21">
        <v>636</v>
      </c>
      <c r="C642" s="21">
        <v>1504</v>
      </c>
      <c r="D642" s="20" t="s">
        <v>1259</v>
      </c>
      <c r="E642" s="21">
        <v>99</v>
      </c>
      <c r="F642" s="21" t="s">
        <v>13</v>
      </c>
      <c r="G642" s="21" t="s">
        <v>936</v>
      </c>
      <c r="H642" s="21"/>
      <c r="I642" s="21"/>
      <c r="J642" s="60">
        <v>2036</v>
      </c>
      <c r="K642" s="60" t="s">
        <v>19</v>
      </c>
    </row>
    <row r="643" spans="2:11" ht="15.6" customHeight="1" thickBot="1" x14ac:dyDescent="0.45">
      <c r="B643" s="21">
        <v>637</v>
      </c>
      <c r="C643" s="21">
        <v>1505</v>
      </c>
      <c r="D643" s="20" t="s">
        <v>1261</v>
      </c>
      <c r="E643" s="21">
        <v>92</v>
      </c>
      <c r="F643" s="21" t="s">
        <v>13</v>
      </c>
      <c r="G643" s="21" t="s">
        <v>79</v>
      </c>
      <c r="H643" s="21"/>
      <c r="I643" s="21"/>
      <c r="J643" s="60">
        <v>2066</v>
      </c>
      <c r="K643" s="60" t="s">
        <v>19</v>
      </c>
    </row>
    <row r="644" spans="2:11" ht="15.6" customHeight="1" thickBot="1" x14ac:dyDescent="0.45">
      <c r="B644" s="21">
        <v>638</v>
      </c>
      <c r="C644" s="21">
        <v>1506</v>
      </c>
      <c r="D644" s="20" t="s">
        <v>1263</v>
      </c>
      <c r="E644" s="21" t="s">
        <v>46</v>
      </c>
      <c r="F644" s="21" t="s">
        <v>184</v>
      </c>
      <c r="G644" s="21" t="s">
        <v>29</v>
      </c>
      <c r="H644" s="21"/>
      <c r="I644" s="21"/>
      <c r="J644" s="60">
        <v>2248</v>
      </c>
      <c r="K644" s="60" t="s">
        <v>19</v>
      </c>
    </row>
    <row r="645" spans="2:11" ht="15.6" customHeight="1" thickBot="1" x14ac:dyDescent="0.45">
      <c r="B645" s="21">
        <v>639</v>
      </c>
      <c r="C645" s="21">
        <v>1507</v>
      </c>
      <c r="D645" s="20" t="s">
        <v>1265</v>
      </c>
      <c r="E645" s="21">
        <v>89</v>
      </c>
      <c r="F645" s="21" t="s">
        <v>13</v>
      </c>
      <c r="G645" s="21" t="s">
        <v>79</v>
      </c>
      <c r="H645" s="21"/>
      <c r="I645" s="21"/>
      <c r="J645" s="60">
        <v>2036</v>
      </c>
      <c r="K645" s="60" t="s">
        <v>19</v>
      </c>
    </row>
    <row r="646" spans="2:11" ht="15.6" customHeight="1" thickBot="1" x14ac:dyDescent="0.45">
      <c r="B646" s="21">
        <v>640</v>
      </c>
      <c r="C646" s="21">
        <v>1508</v>
      </c>
      <c r="D646" s="20" t="s">
        <v>1267</v>
      </c>
      <c r="E646" s="21" t="s">
        <v>13</v>
      </c>
      <c r="F646" s="21" t="s">
        <v>13</v>
      </c>
      <c r="G646" s="21" t="s">
        <v>1268</v>
      </c>
      <c r="H646" s="21"/>
      <c r="I646" s="21"/>
      <c r="J646" s="60">
        <v>1985</v>
      </c>
      <c r="K646" s="60" t="s">
        <v>19</v>
      </c>
    </row>
    <row r="647" spans="2:11" ht="15.6" customHeight="1" thickBot="1" x14ac:dyDescent="0.45">
      <c r="B647" s="21">
        <v>641</v>
      </c>
      <c r="C647" s="21">
        <v>1509</v>
      </c>
      <c r="D647" s="20" t="s">
        <v>1270</v>
      </c>
      <c r="E647" s="21">
        <v>93</v>
      </c>
      <c r="F647" s="21" t="s">
        <v>13</v>
      </c>
      <c r="G647" s="21" t="s">
        <v>32</v>
      </c>
      <c r="H647" s="21"/>
      <c r="I647" s="21"/>
      <c r="J647" s="60">
        <v>2054</v>
      </c>
      <c r="K647" s="60" t="s">
        <v>19</v>
      </c>
    </row>
    <row r="648" spans="2:11" ht="15.6" customHeight="1" thickBot="1" x14ac:dyDescent="0.45">
      <c r="B648" s="21">
        <v>642</v>
      </c>
      <c r="C648" s="21">
        <v>1510</v>
      </c>
      <c r="D648" s="20" t="s">
        <v>1272</v>
      </c>
      <c r="E648" s="21" t="s">
        <v>46</v>
      </c>
      <c r="F648" s="21" t="s">
        <v>13</v>
      </c>
      <c r="G648" s="21" t="s">
        <v>32</v>
      </c>
      <c r="H648" s="21"/>
      <c r="I648" s="21"/>
      <c r="J648" s="60">
        <v>2059</v>
      </c>
      <c r="K648" s="60" t="s">
        <v>19</v>
      </c>
    </row>
    <row r="649" spans="2:11" ht="15.6" customHeight="1" thickBot="1" x14ac:dyDescent="0.45">
      <c r="B649" s="21">
        <v>643</v>
      </c>
      <c r="C649" s="21">
        <v>1511</v>
      </c>
      <c r="D649" s="20" t="s">
        <v>1274</v>
      </c>
      <c r="E649" s="21">
        <v>30</v>
      </c>
      <c r="F649" s="21" t="s">
        <v>13</v>
      </c>
      <c r="G649" s="21" t="s">
        <v>29</v>
      </c>
      <c r="H649" s="21"/>
      <c r="I649" s="21"/>
      <c r="J649" s="60">
        <v>2028</v>
      </c>
      <c r="K649" s="60" t="s">
        <v>19</v>
      </c>
    </row>
    <row r="650" spans="2:11" ht="15.6" customHeight="1" thickBot="1" x14ac:dyDescent="0.45">
      <c r="B650" s="21">
        <v>644</v>
      </c>
      <c r="C650" s="21">
        <v>1512</v>
      </c>
      <c r="D650" s="20" t="s">
        <v>1276</v>
      </c>
      <c r="E650" s="21">
        <v>90</v>
      </c>
      <c r="F650" s="21" t="s">
        <v>13</v>
      </c>
      <c r="G650" s="21" t="s">
        <v>29</v>
      </c>
      <c r="H650" s="21"/>
      <c r="I650" s="21"/>
      <c r="J650" s="60">
        <v>2056</v>
      </c>
      <c r="K650" s="60" t="s">
        <v>19</v>
      </c>
    </row>
    <row r="651" spans="2:11" ht="15.6" customHeight="1" thickBot="1" x14ac:dyDescent="0.45">
      <c r="B651" s="21">
        <v>645</v>
      </c>
      <c r="C651" s="21">
        <v>1513</v>
      </c>
      <c r="D651" s="20" t="s">
        <v>1278</v>
      </c>
      <c r="E651" s="21">
        <v>55</v>
      </c>
      <c r="F651" s="21" t="s">
        <v>13</v>
      </c>
      <c r="G651" s="21" t="s">
        <v>32</v>
      </c>
      <c r="H651" s="21"/>
      <c r="I651" s="21"/>
      <c r="J651" s="60">
        <v>2007</v>
      </c>
      <c r="K651" s="60" t="s">
        <v>19</v>
      </c>
    </row>
    <row r="652" spans="2:11" ht="15.6" customHeight="1" thickBot="1" x14ac:dyDescent="0.45">
      <c r="B652" s="21">
        <v>646</v>
      </c>
      <c r="C652" s="21">
        <v>1514</v>
      </c>
      <c r="D652" s="20" t="s">
        <v>1280</v>
      </c>
      <c r="E652" s="21">
        <v>88</v>
      </c>
      <c r="F652" s="21" t="s">
        <v>13</v>
      </c>
      <c r="G652" s="21" t="s">
        <v>323</v>
      </c>
      <c r="H652" s="21"/>
      <c r="I652" s="21"/>
      <c r="J652" s="60">
        <v>2086</v>
      </c>
      <c r="K652" s="60" t="s">
        <v>19</v>
      </c>
    </row>
    <row r="653" spans="2:11" ht="15.6" customHeight="1" thickBot="1" x14ac:dyDescent="0.45">
      <c r="B653" s="21">
        <v>647</v>
      </c>
      <c r="C653" s="21">
        <v>1515</v>
      </c>
      <c r="D653" s="20" t="s">
        <v>1282</v>
      </c>
      <c r="E653" s="21">
        <v>94</v>
      </c>
      <c r="F653" s="21" t="s">
        <v>13</v>
      </c>
      <c r="G653" s="21" t="s">
        <v>32</v>
      </c>
      <c r="H653" s="21"/>
      <c r="I653" s="21"/>
      <c r="J653" s="60">
        <v>2051</v>
      </c>
      <c r="K653" s="60" t="s">
        <v>19</v>
      </c>
    </row>
    <row r="654" spans="2:11" ht="15.6" customHeight="1" thickBot="1" x14ac:dyDescent="0.45">
      <c r="B654" s="21">
        <v>648</v>
      </c>
      <c r="C654" s="21">
        <v>1516</v>
      </c>
      <c r="D654" s="20" t="s">
        <v>1284</v>
      </c>
      <c r="E654" s="21">
        <v>51</v>
      </c>
      <c r="F654" s="21" t="s">
        <v>13</v>
      </c>
      <c r="G654" s="21" t="s">
        <v>29</v>
      </c>
      <c r="H654" s="21"/>
      <c r="I654" s="21"/>
      <c r="J654" s="60">
        <v>2114</v>
      </c>
      <c r="K654" s="60" t="s">
        <v>19</v>
      </c>
    </row>
    <row r="655" spans="2:11" ht="15.6" customHeight="1" thickBot="1" x14ac:dyDescent="0.45">
      <c r="B655" s="21">
        <v>649</v>
      </c>
      <c r="C655" s="21">
        <v>1518</v>
      </c>
      <c r="D655" s="20" t="s">
        <v>1286</v>
      </c>
      <c r="E655" s="21">
        <v>90</v>
      </c>
      <c r="F655" s="21" t="s">
        <v>184</v>
      </c>
      <c r="G655" s="21" t="s">
        <v>193</v>
      </c>
      <c r="H655" s="21">
        <v>18</v>
      </c>
      <c r="I655" s="21">
        <v>11</v>
      </c>
      <c r="J655" s="60">
        <v>2470</v>
      </c>
      <c r="K655" s="60" t="s">
        <v>15</v>
      </c>
    </row>
    <row r="656" spans="2:11" ht="15.6" customHeight="1" thickBot="1" x14ac:dyDescent="0.45">
      <c r="B656" s="21">
        <v>650</v>
      </c>
      <c r="C656" s="21">
        <v>1519</v>
      </c>
      <c r="D656" s="20" t="s">
        <v>1288</v>
      </c>
      <c r="E656" s="21" t="s">
        <v>13</v>
      </c>
      <c r="F656" s="21" t="s">
        <v>13</v>
      </c>
      <c r="G656" s="21" t="s">
        <v>29</v>
      </c>
      <c r="H656" s="21"/>
      <c r="I656" s="21"/>
      <c r="J656" s="60">
        <v>2033</v>
      </c>
      <c r="K656" s="60" t="s">
        <v>19</v>
      </c>
    </row>
    <row r="657" spans="2:11" ht="15.6" customHeight="1" thickBot="1" x14ac:dyDescent="0.45">
      <c r="B657" s="21">
        <v>651</v>
      </c>
      <c r="C657" s="21">
        <v>3700</v>
      </c>
      <c r="D657" s="20" t="s">
        <v>1290</v>
      </c>
      <c r="E657" s="21" t="s">
        <v>13</v>
      </c>
      <c r="F657" s="21" t="s">
        <v>13</v>
      </c>
      <c r="G657" s="21" t="s">
        <v>85</v>
      </c>
      <c r="H657" s="21"/>
      <c r="I657" s="21"/>
      <c r="J657" s="60">
        <v>2131</v>
      </c>
      <c r="K657" s="60" t="s">
        <v>19</v>
      </c>
    </row>
    <row r="658" spans="2:11" ht="15.6" customHeight="1" thickBot="1" x14ac:dyDescent="0.45">
      <c r="B658" s="21">
        <v>652</v>
      </c>
      <c r="C658" s="21">
        <v>3701</v>
      </c>
      <c r="D658" s="20" t="s">
        <v>1292</v>
      </c>
      <c r="E658" s="21" t="s">
        <v>13</v>
      </c>
      <c r="F658" s="21" t="s">
        <v>13</v>
      </c>
      <c r="G658" s="21" t="s">
        <v>14</v>
      </c>
      <c r="H658" s="21"/>
      <c r="I658" s="21"/>
      <c r="J658" s="60">
        <v>2070</v>
      </c>
      <c r="K658" s="60" t="s">
        <v>19</v>
      </c>
    </row>
    <row r="659" spans="2:11" ht="15.6" customHeight="1" thickBot="1" x14ac:dyDescent="0.45">
      <c r="B659" s="21">
        <v>653</v>
      </c>
      <c r="C659" s="21">
        <v>1520</v>
      </c>
      <c r="D659" s="20" t="s">
        <v>1294</v>
      </c>
      <c r="E659" s="21">
        <v>68</v>
      </c>
      <c r="F659" s="21" t="s">
        <v>13</v>
      </c>
      <c r="G659" s="21" t="s">
        <v>32</v>
      </c>
      <c r="H659" s="21"/>
      <c r="I659" s="21"/>
      <c r="J659" s="60">
        <v>2025</v>
      </c>
      <c r="K659" s="60" t="s">
        <v>19</v>
      </c>
    </row>
    <row r="660" spans="2:11" ht="15.6" customHeight="1" thickBot="1" x14ac:dyDescent="0.45">
      <c r="B660" s="21">
        <v>654</v>
      </c>
      <c r="C660" s="21">
        <v>1521</v>
      </c>
      <c r="D660" s="20" t="s">
        <v>1296</v>
      </c>
      <c r="E660" s="21">
        <v>85</v>
      </c>
      <c r="F660" s="21" t="s">
        <v>13</v>
      </c>
      <c r="G660" s="21" t="s">
        <v>551</v>
      </c>
      <c r="H660" s="21"/>
      <c r="I660" s="21"/>
      <c r="J660" s="60">
        <v>2209</v>
      </c>
      <c r="K660" s="60" t="s">
        <v>19</v>
      </c>
    </row>
    <row r="661" spans="2:11" ht="15.6" customHeight="1" thickBot="1" x14ac:dyDescent="0.45">
      <c r="B661" s="21">
        <v>655</v>
      </c>
      <c r="C661" s="21">
        <v>1522</v>
      </c>
      <c r="D661" s="20" t="s">
        <v>1298</v>
      </c>
      <c r="E661" s="21" t="s">
        <v>13</v>
      </c>
      <c r="F661" s="21" t="s">
        <v>13</v>
      </c>
      <c r="G661" s="21" t="s">
        <v>39</v>
      </c>
      <c r="H661" s="21"/>
      <c r="I661" s="21"/>
      <c r="J661" s="60">
        <v>2022</v>
      </c>
      <c r="K661" s="60" t="s">
        <v>19</v>
      </c>
    </row>
    <row r="662" spans="2:11" ht="15.6" customHeight="1" thickBot="1" x14ac:dyDescent="0.45">
      <c r="B662" s="21">
        <v>656</v>
      </c>
      <c r="C662" s="21">
        <v>1523</v>
      </c>
      <c r="D662" s="20" t="s">
        <v>1300</v>
      </c>
      <c r="E662" s="21">
        <v>88</v>
      </c>
      <c r="F662" s="21" t="s">
        <v>13</v>
      </c>
      <c r="G662" s="21" t="s">
        <v>29</v>
      </c>
      <c r="H662" s="21"/>
      <c r="I662" s="21"/>
      <c r="J662" s="60">
        <v>2010</v>
      </c>
      <c r="K662" s="60" t="s">
        <v>19</v>
      </c>
    </row>
    <row r="663" spans="2:11" ht="15.6" customHeight="1" thickBot="1" x14ac:dyDescent="0.45">
      <c r="B663" s="21">
        <v>657</v>
      </c>
      <c r="C663" s="21">
        <v>1524</v>
      </c>
      <c r="D663" s="20" t="s">
        <v>1302</v>
      </c>
      <c r="E663" s="21" t="s">
        <v>13</v>
      </c>
      <c r="F663" s="21" t="s">
        <v>13</v>
      </c>
      <c r="G663" s="21" t="s">
        <v>29</v>
      </c>
      <c r="H663" s="21"/>
      <c r="I663" s="21"/>
      <c r="J663" s="60">
        <v>2027</v>
      </c>
      <c r="K663" s="60" t="s">
        <v>19</v>
      </c>
    </row>
    <row r="664" spans="2:11" ht="15.6" customHeight="1" thickBot="1" x14ac:dyDescent="0.45">
      <c r="B664" s="21">
        <v>658</v>
      </c>
      <c r="C664" s="21">
        <v>1525</v>
      </c>
      <c r="D664" s="20" t="s">
        <v>1304</v>
      </c>
      <c r="E664" s="21" t="s">
        <v>13</v>
      </c>
      <c r="F664" s="21" t="s">
        <v>13</v>
      </c>
      <c r="G664" s="21" t="s">
        <v>79</v>
      </c>
      <c r="H664" s="21"/>
      <c r="I664" s="21"/>
      <c r="J664" s="60">
        <v>2066</v>
      </c>
      <c r="K664" s="60" t="s">
        <v>19</v>
      </c>
    </row>
    <row r="665" spans="2:11" ht="15.6" customHeight="1" thickBot="1" x14ac:dyDescent="0.45">
      <c r="B665" s="21">
        <v>659</v>
      </c>
      <c r="C665" s="21">
        <v>1526</v>
      </c>
      <c r="D665" s="20" t="s">
        <v>1306</v>
      </c>
      <c r="E665" s="21">
        <v>81</v>
      </c>
      <c r="F665" s="21" t="s">
        <v>13</v>
      </c>
      <c r="G665" s="21" t="s">
        <v>29</v>
      </c>
      <c r="H665" s="21"/>
      <c r="I665" s="21"/>
      <c r="J665" s="60">
        <v>1891</v>
      </c>
      <c r="K665" s="60" t="s">
        <v>19</v>
      </c>
    </row>
    <row r="666" spans="2:11" ht="15.6" customHeight="1" thickBot="1" x14ac:dyDescent="0.45">
      <c r="B666" s="21">
        <v>660</v>
      </c>
      <c r="C666" s="21">
        <v>3702</v>
      </c>
      <c r="D666" s="20" t="s">
        <v>1308</v>
      </c>
      <c r="E666" s="21" t="s">
        <v>13</v>
      </c>
      <c r="F666" s="21" t="s">
        <v>13</v>
      </c>
      <c r="G666" s="21" t="s">
        <v>39</v>
      </c>
      <c r="H666" s="21"/>
      <c r="I666" s="21"/>
      <c r="J666" s="60">
        <v>2102</v>
      </c>
      <c r="K666" s="60" t="s">
        <v>19</v>
      </c>
    </row>
    <row r="667" spans="2:11" ht="15.6" customHeight="1" thickBot="1" x14ac:dyDescent="0.45">
      <c r="B667" s="21">
        <v>661</v>
      </c>
      <c r="C667" s="21">
        <v>1527</v>
      </c>
      <c r="D667" s="20" t="s">
        <v>1310</v>
      </c>
      <c r="E667" s="21" t="s">
        <v>13</v>
      </c>
      <c r="F667" s="21" t="s">
        <v>13</v>
      </c>
      <c r="G667" s="21" t="s">
        <v>88</v>
      </c>
      <c r="H667" s="21"/>
      <c r="I667" s="21"/>
      <c r="J667" s="60">
        <v>2035</v>
      </c>
      <c r="K667" s="60" t="s">
        <v>19</v>
      </c>
    </row>
    <row r="668" spans="2:11" ht="15.6" customHeight="1" thickBot="1" x14ac:dyDescent="0.45">
      <c r="B668" s="21">
        <v>662</v>
      </c>
      <c r="C668" s="21">
        <v>1528</v>
      </c>
      <c r="D668" s="20" t="s">
        <v>1312</v>
      </c>
      <c r="E668" s="21">
        <v>42</v>
      </c>
      <c r="F668" s="21" t="s">
        <v>13</v>
      </c>
      <c r="G668" s="21" t="s">
        <v>116</v>
      </c>
      <c r="H668" s="21"/>
      <c r="I668" s="21"/>
      <c r="J668" s="60">
        <v>2077</v>
      </c>
      <c r="K668" s="60" t="s">
        <v>19</v>
      </c>
    </row>
    <row r="669" spans="2:11" ht="15.6" customHeight="1" thickBot="1" x14ac:dyDescent="0.45">
      <c r="B669" s="21">
        <v>663</v>
      </c>
      <c r="C669" s="21">
        <v>1529</v>
      </c>
      <c r="D669" s="20" t="s">
        <v>1314</v>
      </c>
      <c r="E669" s="21">
        <v>97</v>
      </c>
      <c r="F669" s="21" t="s">
        <v>13</v>
      </c>
      <c r="G669" s="21" t="s">
        <v>79</v>
      </c>
      <c r="H669" s="21"/>
      <c r="I669" s="21"/>
      <c r="J669" s="60">
        <v>2056</v>
      </c>
      <c r="K669" s="60" t="s">
        <v>19</v>
      </c>
    </row>
    <row r="670" spans="2:11" ht="15.6" customHeight="1" thickBot="1" x14ac:dyDescent="0.45">
      <c r="B670" s="21">
        <v>664</v>
      </c>
      <c r="C670" s="21">
        <v>1530</v>
      </c>
      <c r="D670" s="20" t="s">
        <v>1316</v>
      </c>
      <c r="E670" s="21" t="s">
        <v>13</v>
      </c>
      <c r="F670" s="21" t="s">
        <v>13</v>
      </c>
      <c r="G670" s="21" t="s">
        <v>29</v>
      </c>
      <c r="H670" s="21"/>
      <c r="I670" s="21"/>
      <c r="J670" s="60">
        <v>2060</v>
      </c>
      <c r="K670" s="60" t="s">
        <v>19</v>
      </c>
    </row>
    <row r="671" spans="2:11" ht="15.6" customHeight="1" thickBot="1" x14ac:dyDescent="0.45">
      <c r="B671" s="21">
        <v>665</v>
      </c>
      <c r="C671" s="21">
        <v>4103</v>
      </c>
      <c r="D671" s="20" t="s">
        <v>6221</v>
      </c>
      <c r="E671" s="21" t="s">
        <v>3648</v>
      </c>
      <c r="F671" s="21" t="s">
        <v>13</v>
      </c>
      <c r="G671" s="21" t="s">
        <v>29</v>
      </c>
      <c r="H671" s="21"/>
      <c r="I671" s="21"/>
      <c r="J671" s="60">
        <v>2063</v>
      </c>
      <c r="K671" s="60" t="s">
        <v>15</v>
      </c>
    </row>
    <row r="672" spans="2:11" ht="15.6" customHeight="1" thickBot="1" x14ac:dyDescent="0.45">
      <c r="B672" s="21">
        <v>666</v>
      </c>
      <c r="C672" s="21">
        <v>1531</v>
      </c>
      <c r="D672" s="20" t="s">
        <v>1318</v>
      </c>
      <c r="E672" s="21" t="s">
        <v>137</v>
      </c>
      <c r="F672" s="21" t="s">
        <v>13</v>
      </c>
      <c r="G672" s="21" t="s">
        <v>29</v>
      </c>
      <c r="H672" s="21"/>
      <c r="I672" s="21"/>
      <c r="J672" s="60">
        <v>2061</v>
      </c>
      <c r="K672" s="60" t="s">
        <v>19</v>
      </c>
    </row>
    <row r="673" spans="2:11" ht="15.6" customHeight="1" thickBot="1" x14ac:dyDescent="0.45">
      <c r="B673" s="21">
        <v>667</v>
      </c>
      <c r="C673" s="21">
        <v>1532</v>
      </c>
      <c r="D673" s="20" t="s">
        <v>1320</v>
      </c>
      <c r="E673" s="21" t="s">
        <v>137</v>
      </c>
      <c r="F673" s="21" t="s">
        <v>13</v>
      </c>
      <c r="G673" s="21" t="s">
        <v>29</v>
      </c>
      <c r="H673" s="21"/>
      <c r="I673" s="21"/>
      <c r="J673" s="60">
        <v>2091</v>
      </c>
      <c r="K673" s="60" t="s">
        <v>19</v>
      </c>
    </row>
    <row r="674" spans="2:11" ht="15.6" customHeight="1" thickBot="1" x14ac:dyDescent="0.45">
      <c r="B674" s="21">
        <v>668</v>
      </c>
      <c r="C674" s="21">
        <v>4060</v>
      </c>
      <c r="D674" s="20" t="s">
        <v>6338</v>
      </c>
      <c r="E674" s="21" t="s">
        <v>510</v>
      </c>
      <c r="F674" s="21" t="s">
        <v>13</v>
      </c>
      <c r="G674" s="21" t="s">
        <v>29</v>
      </c>
      <c r="H674" s="21">
        <v>8</v>
      </c>
      <c r="I674" s="21">
        <v>-14</v>
      </c>
      <c r="J674" s="60">
        <v>2068</v>
      </c>
      <c r="K674" s="60" t="s">
        <v>15</v>
      </c>
    </row>
    <row r="675" spans="2:11" ht="15.6" customHeight="1" thickBot="1" x14ac:dyDescent="0.45">
      <c r="B675" s="21">
        <v>669</v>
      </c>
      <c r="C675" s="21">
        <v>1533</v>
      </c>
      <c r="D675" s="20" t="s">
        <v>6136</v>
      </c>
      <c r="E675" s="21">
        <v>98</v>
      </c>
      <c r="F675" s="21" t="s">
        <v>184</v>
      </c>
      <c r="G675" s="21" t="s">
        <v>29</v>
      </c>
      <c r="H675" s="21">
        <v>31</v>
      </c>
      <c r="I675" s="21">
        <v>23</v>
      </c>
      <c r="J675" s="60">
        <v>2414</v>
      </c>
      <c r="K675" s="60" t="s">
        <v>15</v>
      </c>
    </row>
    <row r="676" spans="2:11" ht="15.6" customHeight="1" thickBot="1" x14ac:dyDescent="0.45">
      <c r="B676" s="21">
        <v>670</v>
      </c>
      <c r="C676" s="21">
        <v>1534</v>
      </c>
      <c r="D676" s="20" t="s">
        <v>6186</v>
      </c>
      <c r="E676" s="21" t="s">
        <v>28</v>
      </c>
      <c r="F676" s="21" t="s">
        <v>184</v>
      </c>
      <c r="G676" s="21" t="s">
        <v>29</v>
      </c>
      <c r="H676" s="21">
        <v>52</v>
      </c>
      <c r="I676" s="21">
        <v>96</v>
      </c>
      <c r="J676" s="60">
        <v>2372</v>
      </c>
      <c r="K676" s="60" t="s">
        <v>15</v>
      </c>
    </row>
    <row r="677" spans="2:11" ht="15.6" customHeight="1" thickBot="1" x14ac:dyDescent="0.45">
      <c r="B677" s="21">
        <v>671</v>
      </c>
      <c r="C677" s="21">
        <v>1535</v>
      </c>
      <c r="D677" s="20" t="s">
        <v>1324</v>
      </c>
      <c r="E677" s="21">
        <v>39</v>
      </c>
      <c r="F677" s="21" t="s">
        <v>13</v>
      </c>
      <c r="G677" s="21" t="s">
        <v>29</v>
      </c>
      <c r="H677" s="21"/>
      <c r="I677" s="21"/>
      <c r="J677" s="60">
        <v>2061</v>
      </c>
      <c r="K677" s="60" t="s">
        <v>19</v>
      </c>
    </row>
    <row r="678" spans="2:11" ht="15.6" customHeight="1" thickBot="1" x14ac:dyDescent="0.45">
      <c r="B678" s="21">
        <v>672</v>
      </c>
      <c r="C678" s="21">
        <v>1536</v>
      </c>
      <c r="D678" s="20" t="s">
        <v>1326</v>
      </c>
      <c r="E678" s="21" t="s">
        <v>13</v>
      </c>
      <c r="F678" s="21" t="s">
        <v>13</v>
      </c>
      <c r="G678" s="21" t="s">
        <v>29</v>
      </c>
      <c r="H678" s="21"/>
      <c r="I678" s="21"/>
      <c r="J678" s="60">
        <v>1970</v>
      </c>
      <c r="K678" s="60" t="s">
        <v>19</v>
      </c>
    </row>
    <row r="679" spans="2:11" ht="15.6" customHeight="1" thickBot="1" x14ac:dyDescent="0.45">
      <c r="B679" s="21">
        <v>673</v>
      </c>
      <c r="C679" s="21">
        <v>1537</v>
      </c>
      <c r="D679" s="20" t="s">
        <v>1328</v>
      </c>
      <c r="E679" s="21" t="s">
        <v>13</v>
      </c>
      <c r="F679" s="21" t="s">
        <v>13</v>
      </c>
      <c r="G679" s="21" t="s">
        <v>29</v>
      </c>
      <c r="H679" s="21"/>
      <c r="I679" s="21"/>
      <c r="J679" s="60">
        <v>2067</v>
      </c>
      <c r="K679" s="60" t="s">
        <v>19</v>
      </c>
    </row>
    <row r="680" spans="2:11" ht="15.6" customHeight="1" thickBot="1" x14ac:dyDescent="0.45">
      <c r="B680" s="21">
        <v>674</v>
      </c>
      <c r="C680" s="21">
        <v>1538</v>
      </c>
      <c r="D680" s="20" t="s">
        <v>1330</v>
      </c>
      <c r="E680" s="21">
        <v>90</v>
      </c>
      <c r="F680" s="21" t="s">
        <v>184</v>
      </c>
      <c r="G680" s="21" t="s">
        <v>29</v>
      </c>
      <c r="H680" s="21"/>
      <c r="I680" s="21"/>
      <c r="J680" s="60">
        <v>2248</v>
      </c>
      <c r="K680" s="60" t="s">
        <v>19</v>
      </c>
    </row>
    <row r="681" spans="2:11" ht="15.6" customHeight="1" thickBot="1" x14ac:dyDescent="0.45">
      <c r="B681" s="21">
        <v>675</v>
      </c>
      <c r="C681" s="21">
        <v>1539</v>
      </c>
      <c r="D681" s="20" t="s">
        <v>1332</v>
      </c>
      <c r="E681" s="21">
        <v>84</v>
      </c>
      <c r="F681" s="21" t="s">
        <v>13</v>
      </c>
      <c r="G681" s="21" t="s">
        <v>29</v>
      </c>
      <c r="H681" s="21"/>
      <c r="I681" s="21"/>
      <c r="J681" s="60">
        <v>2003</v>
      </c>
      <c r="K681" s="60" t="s">
        <v>19</v>
      </c>
    </row>
    <row r="682" spans="2:11" ht="15.6" customHeight="1" thickBot="1" x14ac:dyDescent="0.45">
      <c r="B682" s="21">
        <v>676</v>
      </c>
      <c r="C682" s="21">
        <v>1540</v>
      </c>
      <c r="D682" s="20" t="s">
        <v>6145</v>
      </c>
      <c r="E682" s="21">
        <v>94</v>
      </c>
      <c r="F682" s="21" t="s">
        <v>57</v>
      </c>
      <c r="G682" s="21" t="s">
        <v>29</v>
      </c>
      <c r="H682" s="21"/>
      <c r="I682" s="21"/>
      <c r="J682" s="60">
        <v>2122</v>
      </c>
      <c r="K682" s="60" t="s">
        <v>15</v>
      </c>
    </row>
    <row r="683" spans="2:11" ht="15.6" customHeight="1" thickBot="1" x14ac:dyDescent="0.45">
      <c r="B683" s="21">
        <v>677</v>
      </c>
      <c r="C683" s="21">
        <v>1541</v>
      </c>
      <c r="D683" s="20" t="s">
        <v>1334</v>
      </c>
      <c r="E683" s="21">
        <v>89</v>
      </c>
      <c r="F683" s="21" t="s">
        <v>134</v>
      </c>
      <c r="G683" s="21" t="s">
        <v>29</v>
      </c>
      <c r="H683" s="21"/>
      <c r="I683" s="21"/>
      <c r="J683" s="60">
        <v>2461</v>
      </c>
      <c r="K683" s="60" t="s">
        <v>19</v>
      </c>
    </row>
    <row r="684" spans="2:11" ht="15.6" customHeight="1" thickBot="1" x14ac:dyDescent="0.45">
      <c r="B684" s="21">
        <v>678</v>
      </c>
      <c r="C684" s="21">
        <v>1542</v>
      </c>
      <c r="D684" s="20" t="s">
        <v>1336</v>
      </c>
      <c r="E684" s="21">
        <v>73</v>
      </c>
      <c r="F684" s="21" t="s">
        <v>57</v>
      </c>
      <c r="G684" s="21" t="s">
        <v>29</v>
      </c>
      <c r="H684" s="21"/>
      <c r="I684" s="21"/>
      <c r="J684" s="60">
        <v>2193</v>
      </c>
      <c r="K684" s="60" t="s">
        <v>19</v>
      </c>
    </row>
    <row r="685" spans="2:11" ht="15.6" customHeight="1" thickBot="1" x14ac:dyDescent="0.45">
      <c r="B685" s="21">
        <v>679</v>
      </c>
      <c r="C685" s="21">
        <v>1543</v>
      </c>
      <c r="D685" s="20" t="s">
        <v>1338</v>
      </c>
      <c r="E685" s="21">
        <v>50</v>
      </c>
      <c r="F685" s="21" t="s">
        <v>13</v>
      </c>
      <c r="G685" s="21" t="s">
        <v>29</v>
      </c>
      <c r="H685" s="21"/>
      <c r="I685" s="21"/>
      <c r="J685" s="60">
        <v>2040</v>
      </c>
      <c r="K685" s="60" t="s">
        <v>19</v>
      </c>
    </row>
    <row r="686" spans="2:11" ht="15.6" customHeight="1" thickBot="1" x14ac:dyDescent="0.45">
      <c r="B686" s="21">
        <v>680</v>
      </c>
      <c r="C686" s="21">
        <v>1544</v>
      </c>
      <c r="D686" s="20" t="s">
        <v>1340</v>
      </c>
      <c r="E686" s="21">
        <v>32</v>
      </c>
      <c r="F686" s="21" t="s">
        <v>13</v>
      </c>
      <c r="G686" s="21" t="s">
        <v>169</v>
      </c>
      <c r="H686" s="21"/>
      <c r="I686" s="21"/>
      <c r="J686" s="60">
        <v>2011</v>
      </c>
      <c r="K686" s="60" t="s">
        <v>19</v>
      </c>
    </row>
    <row r="687" spans="2:11" ht="15.6" customHeight="1" thickBot="1" x14ac:dyDescent="0.45">
      <c r="B687" s="21">
        <v>681</v>
      </c>
      <c r="C687" s="21">
        <v>3886</v>
      </c>
      <c r="D687" s="20" t="s">
        <v>1342</v>
      </c>
      <c r="E687" s="21" t="s">
        <v>82</v>
      </c>
      <c r="F687" s="21" t="s">
        <v>13</v>
      </c>
      <c r="G687" s="21" t="s">
        <v>29</v>
      </c>
      <c r="H687" s="21">
        <v>8</v>
      </c>
      <c r="I687" s="21">
        <v>8</v>
      </c>
      <c r="J687" s="60">
        <v>2152</v>
      </c>
      <c r="K687" s="60" t="s">
        <v>15</v>
      </c>
    </row>
    <row r="688" spans="2:11" ht="15.6" customHeight="1" thickBot="1" x14ac:dyDescent="0.45">
      <c r="B688" s="21">
        <v>682</v>
      </c>
      <c r="C688" s="21">
        <v>1545</v>
      </c>
      <c r="D688" s="20" t="s">
        <v>1344</v>
      </c>
      <c r="E688" s="21">
        <v>61</v>
      </c>
      <c r="F688" s="21" t="s">
        <v>13</v>
      </c>
      <c r="G688" s="21" t="s">
        <v>469</v>
      </c>
      <c r="H688" s="21"/>
      <c r="I688" s="21"/>
      <c r="J688" s="60">
        <v>2174</v>
      </c>
      <c r="K688" s="60" t="s">
        <v>19</v>
      </c>
    </row>
    <row r="689" spans="2:11" ht="15.6" customHeight="1" thickBot="1" x14ac:dyDescent="0.45">
      <c r="B689" s="21">
        <v>683</v>
      </c>
      <c r="C689" s="21">
        <v>1546</v>
      </c>
      <c r="D689" s="20" t="s">
        <v>1346</v>
      </c>
      <c r="E689" s="21">
        <v>76</v>
      </c>
      <c r="F689" s="21" t="s">
        <v>13</v>
      </c>
      <c r="G689" s="21" t="s">
        <v>469</v>
      </c>
      <c r="H689" s="21"/>
      <c r="I689" s="21"/>
      <c r="J689" s="60">
        <v>2033</v>
      </c>
      <c r="K689" s="60" t="s">
        <v>19</v>
      </c>
    </row>
    <row r="690" spans="2:11" ht="15.6" customHeight="1" thickBot="1" x14ac:dyDescent="0.45">
      <c r="B690" s="21">
        <v>684</v>
      </c>
      <c r="C690" s="21">
        <v>1547</v>
      </c>
      <c r="D690" s="20" t="s">
        <v>1348</v>
      </c>
      <c r="E690" s="21">
        <v>86</v>
      </c>
      <c r="F690" s="21" t="s">
        <v>13</v>
      </c>
      <c r="G690" s="21" t="s">
        <v>32</v>
      </c>
      <c r="H690" s="21"/>
      <c r="I690" s="21"/>
      <c r="J690" s="60">
        <v>2108</v>
      </c>
      <c r="K690" s="60" t="s">
        <v>19</v>
      </c>
    </row>
    <row r="691" spans="2:11" ht="15.6" customHeight="1" thickBot="1" x14ac:dyDescent="0.45">
      <c r="B691" s="21">
        <v>685</v>
      </c>
      <c r="C691" s="21">
        <v>1548</v>
      </c>
      <c r="D691" s="20" t="s">
        <v>1350</v>
      </c>
      <c r="E691" s="21">
        <v>55</v>
      </c>
      <c r="F691" s="21" t="s">
        <v>13</v>
      </c>
      <c r="G691" s="21" t="s">
        <v>169</v>
      </c>
      <c r="H691" s="21"/>
      <c r="I691" s="21"/>
      <c r="J691" s="60">
        <v>2056</v>
      </c>
      <c r="K691" s="60" t="s">
        <v>19</v>
      </c>
    </row>
    <row r="692" spans="2:11" ht="15.6" customHeight="1" thickBot="1" x14ac:dyDescent="0.45">
      <c r="B692" s="21">
        <v>686</v>
      </c>
      <c r="C692" s="21">
        <v>1549</v>
      </c>
      <c r="D692" s="20" t="s">
        <v>1352</v>
      </c>
      <c r="E692" s="21" t="s">
        <v>13</v>
      </c>
      <c r="F692" s="21" t="s">
        <v>13</v>
      </c>
      <c r="G692" s="21" t="s">
        <v>435</v>
      </c>
      <c r="H692" s="21"/>
      <c r="I692" s="21"/>
      <c r="J692" s="60">
        <v>2078</v>
      </c>
      <c r="K692" s="60" t="s">
        <v>19</v>
      </c>
    </row>
    <row r="693" spans="2:11" ht="15.6" customHeight="1" thickBot="1" x14ac:dyDescent="0.45">
      <c r="B693" s="21">
        <v>687</v>
      </c>
      <c r="C693" s="21">
        <v>1550</v>
      </c>
      <c r="D693" s="20" t="s">
        <v>1354</v>
      </c>
      <c r="E693" s="21" t="s">
        <v>13</v>
      </c>
      <c r="F693" s="21" t="s">
        <v>13</v>
      </c>
      <c r="G693" s="21" t="s">
        <v>169</v>
      </c>
      <c r="H693" s="21"/>
      <c r="I693" s="21"/>
      <c r="J693" s="60">
        <v>2043</v>
      </c>
      <c r="K693" s="60" t="s">
        <v>19</v>
      </c>
    </row>
    <row r="694" spans="2:11" ht="15.6" customHeight="1" thickBot="1" x14ac:dyDescent="0.45">
      <c r="B694" s="21">
        <v>688</v>
      </c>
      <c r="C694" s="21">
        <v>1551</v>
      </c>
      <c r="D694" s="20" t="s">
        <v>1356</v>
      </c>
      <c r="E694" s="21" t="s">
        <v>13</v>
      </c>
      <c r="F694" s="21" t="s">
        <v>13</v>
      </c>
      <c r="G694" s="21" t="s">
        <v>79</v>
      </c>
      <c r="H694" s="21"/>
      <c r="I694" s="21"/>
      <c r="J694" s="60">
        <v>2024</v>
      </c>
      <c r="K694" s="60" t="s">
        <v>19</v>
      </c>
    </row>
    <row r="695" spans="2:11" ht="15.6" customHeight="1" thickBot="1" x14ac:dyDescent="0.45">
      <c r="B695" s="21">
        <v>689</v>
      </c>
      <c r="C695" s="21">
        <v>1552</v>
      </c>
      <c r="D695" s="20" t="s">
        <v>1358</v>
      </c>
      <c r="E695" s="21" t="s">
        <v>13</v>
      </c>
      <c r="F695" s="21" t="s">
        <v>13</v>
      </c>
      <c r="G695" s="21" t="s">
        <v>103</v>
      </c>
      <c r="H695" s="21"/>
      <c r="I695" s="21"/>
      <c r="J695" s="60">
        <v>2073</v>
      </c>
      <c r="K695" s="60" t="s">
        <v>19</v>
      </c>
    </row>
    <row r="696" spans="2:11" ht="15.6" customHeight="1" thickBot="1" x14ac:dyDescent="0.45">
      <c r="B696" s="21">
        <v>690</v>
      </c>
      <c r="C696" s="21">
        <v>1553</v>
      </c>
      <c r="D696" s="20" t="s">
        <v>1360</v>
      </c>
      <c r="E696" s="21" t="s">
        <v>13</v>
      </c>
      <c r="F696" s="21" t="s">
        <v>13</v>
      </c>
      <c r="G696" s="21" t="s">
        <v>43</v>
      </c>
      <c r="H696" s="21"/>
      <c r="I696" s="21"/>
      <c r="J696" s="60">
        <v>2033</v>
      </c>
      <c r="K696" s="60" t="s">
        <v>19</v>
      </c>
    </row>
    <row r="697" spans="2:11" ht="15.6" customHeight="1" thickBot="1" x14ac:dyDescent="0.45">
      <c r="B697" s="21">
        <v>691</v>
      </c>
      <c r="C697" s="21">
        <v>1554</v>
      </c>
      <c r="D697" s="20" t="s">
        <v>1362</v>
      </c>
      <c r="E697" s="21">
        <v>66</v>
      </c>
      <c r="F697" s="21" t="s">
        <v>13</v>
      </c>
      <c r="G697" s="21" t="s">
        <v>39</v>
      </c>
      <c r="H697" s="21"/>
      <c r="I697" s="21"/>
      <c r="J697" s="60">
        <v>2053</v>
      </c>
      <c r="K697" s="60" t="s">
        <v>19</v>
      </c>
    </row>
    <row r="698" spans="2:11" ht="15.6" customHeight="1" thickBot="1" x14ac:dyDescent="0.45">
      <c r="B698" s="21">
        <v>692</v>
      </c>
      <c r="C698" s="21">
        <v>1555</v>
      </c>
      <c r="D698" s="20" t="s">
        <v>1364</v>
      </c>
      <c r="E698" s="21">
        <v>85</v>
      </c>
      <c r="F698" s="21" t="s">
        <v>13</v>
      </c>
      <c r="G698" s="21" t="s">
        <v>29</v>
      </c>
      <c r="H698" s="21"/>
      <c r="I698" s="21"/>
      <c r="J698" s="60">
        <v>2139</v>
      </c>
      <c r="K698" s="60" t="s">
        <v>19</v>
      </c>
    </row>
    <row r="699" spans="2:11" ht="15.6" customHeight="1" thickBot="1" x14ac:dyDescent="0.45">
      <c r="B699" s="21">
        <v>693</v>
      </c>
      <c r="C699" s="21">
        <v>1556</v>
      </c>
      <c r="D699" s="20" t="s">
        <v>1366</v>
      </c>
      <c r="E699" s="21">
        <v>96</v>
      </c>
      <c r="F699" s="21" t="s">
        <v>13</v>
      </c>
      <c r="G699" s="21" t="s">
        <v>79</v>
      </c>
      <c r="H699" s="21"/>
      <c r="I699" s="21"/>
      <c r="J699" s="60">
        <v>2047</v>
      </c>
      <c r="K699" s="60" t="s">
        <v>19</v>
      </c>
    </row>
    <row r="700" spans="2:11" ht="15.6" customHeight="1" thickBot="1" x14ac:dyDescent="0.45">
      <c r="B700" s="21">
        <v>694</v>
      </c>
      <c r="C700" s="21">
        <v>1557</v>
      </c>
      <c r="D700" s="20" t="s">
        <v>1368</v>
      </c>
      <c r="E700" s="21" t="s">
        <v>13</v>
      </c>
      <c r="F700" s="21" t="s">
        <v>13</v>
      </c>
      <c r="G700" s="21" t="s">
        <v>39</v>
      </c>
      <c r="H700" s="21"/>
      <c r="I700" s="21"/>
      <c r="J700" s="60">
        <v>2037</v>
      </c>
      <c r="K700" s="60" t="s">
        <v>19</v>
      </c>
    </row>
    <row r="701" spans="2:11" ht="15.6" customHeight="1" thickBot="1" x14ac:dyDescent="0.45">
      <c r="B701" s="21">
        <v>695</v>
      </c>
      <c r="C701" s="21">
        <v>4186</v>
      </c>
      <c r="D701" s="20" t="s">
        <v>6455</v>
      </c>
      <c r="E701" s="57" t="s">
        <v>42</v>
      </c>
      <c r="F701" s="21" t="s">
        <v>13</v>
      </c>
      <c r="G701" s="21" t="s">
        <v>29</v>
      </c>
      <c r="H701" s="21">
        <v>11</v>
      </c>
      <c r="I701" s="21">
        <v>38</v>
      </c>
      <c r="J701" s="60">
        <v>2138</v>
      </c>
      <c r="K701" s="60" t="s">
        <v>15</v>
      </c>
    </row>
    <row r="702" spans="2:11" ht="15.6" customHeight="1" thickBot="1" x14ac:dyDescent="0.45">
      <c r="B702" s="21">
        <v>696</v>
      </c>
      <c r="C702" s="21">
        <v>1558</v>
      </c>
      <c r="D702" s="20" t="s">
        <v>1370</v>
      </c>
      <c r="E702" s="21" t="s">
        <v>13</v>
      </c>
      <c r="F702" s="21" t="s">
        <v>13</v>
      </c>
      <c r="G702" s="21" t="s">
        <v>29</v>
      </c>
      <c r="H702" s="21"/>
      <c r="I702" s="21"/>
      <c r="J702" s="60">
        <v>2032</v>
      </c>
      <c r="K702" s="60" t="s">
        <v>19</v>
      </c>
    </row>
    <row r="703" spans="2:11" ht="15.6" customHeight="1" thickBot="1" x14ac:dyDescent="0.45">
      <c r="B703" s="21">
        <v>697</v>
      </c>
      <c r="C703" s="21">
        <v>1559</v>
      </c>
      <c r="D703" s="20" t="s">
        <v>1372</v>
      </c>
      <c r="E703" s="21" t="s">
        <v>13</v>
      </c>
      <c r="F703" s="21" t="s">
        <v>13</v>
      </c>
      <c r="G703" s="21" t="s">
        <v>29</v>
      </c>
      <c r="H703" s="21"/>
      <c r="I703" s="21"/>
      <c r="J703" s="60">
        <v>2003</v>
      </c>
      <c r="K703" s="60" t="s">
        <v>19</v>
      </c>
    </row>
    <row r="704" spans="2:11" ht="15.6" customHeight="1" thickBot="1" x14ac:dyDescent="0.45">
      <c r="B704" s="21">
        <v>698</v>
      </c>
      <c r="C704" s="21">
        <v>1560</v>
      </c>
      <c r="D704" s="20" t="s">
        <v>1374</v>
      </c>
      <c r="E704" s="21">
        <v>89</v>
      </c>
      <c r="F704" s="21" t="s">
        <v>13</v>
      </c>
      <c r="G704" s="21" t="s">
        <v>29</v>
      </c>
      <c r="H704" s="21"/>
      <c r="I704" s="21"/>
      <c r="J704" s="60">
        <v>2038</v>
      </c>
      <c r="K704" s="60" t="s">
        <v>19</v>
      </c>
    </row>
    <row r="705" spans="2:11" ht="15.6" customHeight="1" thickBot="1" x14ac:dyDescent="0.45">
      <c r="B705" s="21">
        <v>699</v>
      </c>
      <c r="C705" s="21">
        <v>3704</v>
      </c>
      <c r="D705" s="20" t="s">
        <v>1377</v>
      </c>
      <c r="E705" s="21" t="s">
        <v>13</v>
      </c>
      <c r="F705" s="21" t="s">
        <v>13</v>
      </c>
      <c r="G705" s="21" t="s">
        <v>39</v>
      </c>
      <c r="H705" s="21"/>
      <c r="I705" s="21"/>
      <c r="J705" s="60">
        <v>2115</v>
      </c>
      <c r="K705" s="60" t="s">
        <v>19</v>
      </c>
    </row>
    <row r="706" spans="2:11" ht="15.6" customHeight="1" thickBot="1" x14ac:dyDescent="0.45">
      <c r="B706" s="21">
        <v>700</v>
      </c>
      <c r="C706" s="21">
        <v>3815</v>
      </c>
      <c r="D706" s="20" t="s">
        <v>1379</v>
      </c>
      <c r="E706" s="21" t="s">
        <v>203</v>
      </c>
      <c r="F706" s="21" t="s">
        <v>13</v>
      </c>
      <c r="G706" s="21" t="s">
        <v>43</v>
      </c>
      <c r="H706" s="21"/>
      <c r="I706" s="21"/>
      <c r="J706" s="60">
        <v>2080</v>
      </c>
      <c r="K706" s="60" t="s">
        <v>19</v>
      </c>
    </row>
    <row r="707" spans="2:11" ht="15.6" customHeight="1" thickBot="1" x14ac:dyDescent="0.45">
      <c r="B707" s="21">
        <v>701</v>
      </c>
      <c r="C707" s="21">
        <v>4079</v>
      </c>
      <c r="D707" s="20" t="s">
        <v>6155</v>
      </c>
      <c r="E707" s="21" t="s">
        <v>189</v>
      </c>
      <c r="F707" s="21" t="s">
        <v>13</v>
      </c>
      <c r="G707" s="21" t="s">
        <v>43</v>
      </c>
      <c r="H707" s="21"/>
      <c r="I707" s="21"/>
      <c r="J707" s="60">
        <v>2071</v>
      </c>
      <c r="K707" s="60" t="s">
        <v>15</v>
      </c>
    </row>
    <row r="708" spans="2:11" ht="15.6" customHeight="1" thickBot="1" x14ac:dyDescent="0.45">
      <c r="B708" s="21">
        <v>702</v>
      </c>
      <c r="C708" s="21">
        <v>1561</v>
      </c>
      <c r="D708" s="20" t="s">
        <v>1381</v>
      </c>
      <c r="E708" s="21">
        <v>53</v>
      </c>
      <c r="F708" s="21" t="s">
        <v>13</v>
      </c>
      <c r="G708" s="21" t="s">
        <v>169</v>
      </c>
      <c r="H708" s="21"/>
      <c r="I708" s="21"/>
      <c r="J708" s="60">
        <v>1960</v>
      </c>
      <c r="K708" s="60" t="s">
        <v>19</v>
      </c>
    </row>
    <row r="709" spans="2:11" ht="15.6" customHeight="1" thickBot="1" x14ac:dyDescent="0.45">
      <c r="B709" s="21">
        <v>703</v>
      </c>
      <c r="C709" s="21">
        <v>1562</v>
      </c>
      <c r="D709" s="20" t="s">
        <v>1383</v>
      </c>
      <c r="E709" s="21" t="s">
        <v>13</v>
      </c>
      <c r="F709" s="21" t="s">
        <v>13</v>
      </c>
      <c r="G709" s="21" t="s">
        <v>29</v>
      </c>
      <c r="H709" s="21"/>
      <c r="I709" s="21"/>
      <c r="J709" s="60">
        <v>2045</v>
      </c>
      <c r="K709" s="60" t="s">
        <v>19</v>
      </c>
    </row>
    <row r="710" spans="2:11" ht="15.6" customHeight="1" thickBot="1" x14ac:dyDescent="0.45">
      <c r="B710" s="21">
        <v>704</v>
      </c>
      <c r="C710" s="21">
        <v>1563</v>
      </c>
      <c r="D710" s="20" t="s">
        <v>1385</v>
      </c>
      <c r="E710" s="21">
        <v>90</v>
      </c>
      <c r="F710" s="21" t="s">
        <v>13</v>
      </c>
      <c r="G710" s="21" t="s">
        <v>29</v>
      </c>
      <c r="H710" s="21"/>
      <c r="I710" s="21"/>
      <c r="J710" s="60">
        <v>2038</v>
      </c>
      <c r="K710" s="60" t="s">
        <v>19</v>
      </c>
    </row>
    <row r="711" spans="2:11" ht="15.6" customHeight="1" thickBot="1" x14ac:dyDescent="0.45">
      <c r="B711" s="21">
        <v>705</v>
      </c>
      <c r="C711" s="21">
        <v>1564</v>
      </c>
      <c r="D711" s="20" t="s">
        <v>1387</v>
      </c>
      <c r="E711" s="21">
        <v>67</v>
      </c>
      <c r="F711" s="21" t="s">
        <v>13</v>
      </c>
      <c r="G711" s="21" t="s">
        <v>29</v>
      </c>
      <c r="H711" s="21"/>
      <c r="I711" s="21"/>
      <c r="J711" s="60">
        <v>2108</v>
      </c>
      <c r="K711" s="60" t="s">
        <v>19</v>
      </c>
    </row>
    <row r="712" spans="2:11" ht="15.6" customHeight="1" thickBot="1" x14ac:dyDescent="0.45">
      <c r="B712" s="21">
        <v>706</v>
      </c>
      <c r="C712" s="21">
        <v>1565</v>
      </c>
      <c r="D712" s="20" t="s">
        <v>1389</v>
      </c>
      <c r="E712" s="21">
        <v>58</v>
      </c>
      <c r="F712" s="21" t="s">
        <v>13</v>
      </c>
      <c r="G712" s="21" t="s">
        <v>32</v>
      </c>
      <c r="H712" s="21"/>
      <c r="I712" s="21"/>
      <c r="J712" s="60">
        <v>2082</v>
      </c>
      <c r="K712" s="60" t="s">
        <v>19</v>
      </c>
    </row>
    <row r="713" spans="2:11" ht="15.6" customHeight="1" thickBot="1" x14ac:dyDescent="0.45">
      <c r="B713" s="21">
        <v>707</v>
      </c>
      <c r="C713" s="21">
        <v>4199</v>
      </c>
      <c r="D713" s="20" t="s">
        <v>6468</v>
      </c>
      <c r="E713" s="57" t="s">
        <v>6259</v>
      </c>
      <c r="F713" s="21" t="s">
        <v>13</v>
      </c>
      <c r="G713" s="21" t="s">
        <v>29</v>
      </c>
      <c r="H713" s="21">
        <v>11</v>
      </c>
      <c r="I713" s="21">
        <v>-49</v>
      </c>
      <c r="J713" s="60">
        <v>2051</v>
      </c>
      <c r="K713" s="60" t="s">
        <v>15</v>
      </c>
    </row>
    <row r="714" spans="2:11" ht="15.6" customHeight="1" thickBot="1" x14ac:dyDescent="0.45">
      <c r="B714" s="21">
        <v>708</v>
      </c>
      <c r="C714" s="21">
        <v>1566</v>
      </c>
      <c r="D714" s="20" t="s">
        <v>1391</v>
      </c>
      <c r="E714" s="21">
        <v>69</v>
      </c>
      <c r="F714" s="21" t="s">
        <v>13</v>
      </c>
      <c r="G714" s="21" t="s">
        <v>1142</v>
      </c>
      <c r="H714" s="21"/>
      <c r="I714" s="21"/>
      <c r="J714" s="60">
        <v>2047</v>
      </c>
      <c r="K714" s="60" t="s">
        <v>19</v>
      </c>
    </row>
    <row r="715" spans="2:11" ht="15.6" customHeight="1" thickBot="1" x14ac:dyDescent="0.45">
      <c r="B715" s="21">
        <v>709</v>
      </c>
      <c r="C715" s="21">
        <v>1567</v>
      </c>
      <c r="D715" s="20" t="s">
        <v>1393</v>
      </c>
      <c r="E715" s="21">
        <v>87</v>
      </c>
      <c r="F715" s="21" t="s">
        <v>13</v>
      </c>
      <c r="G715" s="21" t="s">
        <v>29</v>
      </c>
      <c r="H715" s="21"/>
      <c r="I715" s="21"/>
      <c r="J715" s="60">
        <v>2057</v>
      </c>
      <c r="K715" s="60" t="s">
        <v>19</v>
      </c>
    </row>
    <row r="716" spans="2:11" ht="15.6" customHeight="1" thickBot="1" x14ac:dyDescent="0.45">
      <c r="B716" s="21">
        <v>710</v>
      </c>
      <c r="C716" s="21">
        <v>1568</v>
      </c>
      <c r="D716" s="20" t="s">
        <v>1395</v>
      </c>
      <c r="E716" s="21">
        <v>57</v>
      </c>
      <c r="F716" s="21" t="s">
        <v>13</v>
      </c>
      <c r="G716" s="21" t="s">
        <v>32</v>
      </c>
      <c r="H716" s="21"/>
      <c r="I716" s="21"/>
      <c r="J716" s="60">
        <v>2074</v>
      </c>
      <c r="K716" s="60" t="s">
        <v>19</v>
      </c>
    </row>
    <row r="717" spans="2:11" ht="15.6" customHeight="1" thickBot="1" x14ac:dyDescent="0.45">
      <c r="B717" s="21">
        <v>711</v>
      </c>
      <c r="C717" s="21">
        <v>1569</v>
      </c>
      <c r="D717" s="20" t="s">
        <v>1397</v>
      </c>
      <c r="E717" s="21">
        <v>53</v>
      </c>
      <c r="F717" s="21" t="s">
        <v>13</v>
      </c>
      <c r="G717" s="21" t="s">
        <v>29</v>
      </c>
      <c r="H717" s="21"/>
      <c r="I717" s="21"/>
      <c r="J717" s="60">
        <v>1991</v>
      </c>
      <c r="K717" s="60" t="s">
        <v>19</v>
      </c>
    </row>
    <row r="718" spans="2:11" ht="15.6" customHeight="1" thickBot="1" x14ac:dyDescent="0.45">
      <c r="B718" s="21">
        <v>712</v>
      </c>
      <c r="C718" s="21">
        <v>1570</v>
      </c>
      <c r="D718" s="20" t="s">
        <v>1399</v>
      </c>
      <c r="E718" s="21">
        <v>89</v>
      </c>
      <c r="F718" s="21" t="s">
        <v>13</v>
      </c>
      <c r="G718" s="21" t="s">
        <v>79</v>
      </c>
      <c r="H718" s="21"/>
      <c r="I718" s="21"/>
      <c r="J718" s="60">
        <v>2076</v>
      </c>
      <c r="K718" s="60" t="s">
        <v>19</v>
      </c>
    </row>
    <row r="719" spans="2:11" ht="15.6" customHeight="1" thickBot="1" x14ac:dyDescent="0.45">
      <c r="B719" s="21">
        <v>713</v>
      </c>
      <c r="C719" s="21">
        <v>1571</v>
      </c>
      <c r="D719" s="20" t="s">
        <v>1401</v>
      </c>
      <c r="E719" s="21" t="s">
        <v>13</v>
      </c>
      <c r="F719" s="21" t="s">
        <v>13</v>
      </c>
      <c r="G719" s="21" t="s">
        <v>39</v>
      </c>
      <c r="H719" s="21"/>
      <c r="I719" s="21"/>
      <c r="J719" s="60">
        <v>1983</v>
      </c>
      <c r="K719" s="60" t="s">
        <v>19</v>
      </c>
    </row>
    <row r="720" spans="2:11" ht="15.6" customHeight="1" thickBot="1" x14ac:dyDescent="0.45">
      <c r="B720" s="21">
        <v>714</v>
      </c>
      <c r="C720" s="21">
        <v>1572</v>
      </c>
      <c r="D720" s="20" t="s">
        <v>1403</v>
      </c>
      <c r="E720" s="21">
        <v>89</v>
      </c>
      <c r="F720" s="21" t="s">
        <v>13</v>
      </c>
      <c r="G720" s="21" t="s">
        <v>79</v>
      </c>
      <c r="H720" s="21"/>
      <c r="I720" s="21"/>
      <c r="J720" s="60">
        <v>2166</v>
      </c>
      <c r="K720" s="60" t="s">
        <v>19</v>
      </c>
    </row>
    <row r="721" spans="2:11" ht="15.6" customHeight="1" thickBot="1" x14ac:dyDescent="0.45">
      <c r="B721" s="21">
        <v>715</v>
      </c>
      <c r="C721" s="21">
        <v>1573</v>
      </c>
      <c r="D721" s="20" t="s">
        <v>1405</v>
      </c>
      <c r="E721" s="21">
        <v>52</v>
      </c>
      <c r="F721" s="21" t="s">
        <v>13</v>
      </c>
      <c r="G721" s="21" t="s">
        <v>29</v>
      </c>
      <c r="H721" s="21"/>
      <c r="I721" s="21"/>
      <c r="J721" s="60">
        <v>2018</v>
      </c>
      <c r="K721" s="60" t="s">
        <v>19</v>
      </c>
    </row>
    <row r="722" spans="2:11" ht="15.6" customHeight="1" thickBot="1" x14ac:dyDescent="0.45">
      <c r="B722" s="21">
        <v>716</v>
      </c>
      <c r="C722" s="21">
        <v>1574</v>
      </c>
      <c r="D722" s="20" t="s">
        <v>1407</v>
      </c>
      <c r="E722" s="21" t="s">
        <v>137</v>
      </c>
      <c r="F722" s="21" t="s">
        <v>13</v>
      </c>
      <c r="G722" s="21" t="s">
        <v>1408</v>
      </c>
      <c r="H722" s="21"/>
      <c r="I722" s="21"/>
      <c r="J722" s="60">
        <v>1926</v>
      </c>
      <c r="K722" s="60" t="s">
        <v>19</v>
      </c>
    </row>
    <row r="723" spans="2:11" ht="15.6" customHeight="1" thickBot="1" x14ac:dyDescent="0.45">
      <c r="B723" s="21">
        <v>717</v>
      </c>
      <c r="C723" s="21">
        <v>1575</v>
      </c>
      <c r="D723" s="20" t="s">
        <v>1410</v>
      </c>
      <c r="E723" s="21">
        <v>93</v>
      </c>
      <c r="F723" s="21" t="s">
        <v>13</v>
      </c>
      <c r="G723" s="21" t="s">
        <v>29</v>
      </c>
      <c r="H723" s="21"/>
      <c r="I723" s="21"/>
      <c r="J723" s="60">
        <v>2066</v>
      </c>
      <c r="K723" s="60" t="s">
        <v>19</v>
      </c>
    </row>
    <row r="724" spans="2:11" ht="15.6" customHeight="1" thickBot="1" x14ac:dyDescent="0.45">
      <c r="B724" s="21">
        <v>718</v>
      </c>
      <c r="C724" s="21">
        <v>1576</v>
      </c>
      <c r="D724" s="20" t="s">
        <v>1412</v>
      </c>
      <c r="E724" s="21">
        <v>83</v>
      </c>
      <c r="F724" s="21" t="s">
        <v>57</v>
      </c>
      <c r="G724" s="21" t="s">
        <v>277</v>
      </c>
      <c r="H724" s="21"/>
      <c r="I724" s="21"/>
      <c r="J724" s="60">
        <v>2145</v>
      </c>
      <c r="K724" s="60" t="s">
        <v>19</v>
      </c>
    </row>
    <row r="725" spans="2:11" ht="15.6" customHeight="1" thickBot="1" x14ac:dyDescent="0.45">
      <c r="B725" s="21">
        <v>719</v>
      </c>
      <c r="C725" s="21">
        <v>1577</v>
      </c>
      <c r="D725" s="20" t="s">
        <v>1414</v>
      </c>
      <c r="E725" s="21" t="s">
        <v>13</v>
      </c>
      <c r="F725" s="21" t="s">
        <v>13</v>
      </c>
      <c r="G725" s="21" t="s">
        <v>29</v>
      </c>
      <c r="H725" s="21"/>
      <c r="I725" s="21"/>
      <c r="J725" s="60">
        <v>2054</v>
      </c>
      <c r="K725" s="60" t="s">
        <v>19</v>
      </c>
    </row>
    <row r="726" spans="2:11" ht="15.6" customHeight="1" thickBot="1" x14ac:dyDescent="0.45">
      <c r="B726" s="21">
        <v>720</v>
      </c>
      <c r="C726" s="21">
        <v>1578</v>
      </c>
      <c r="D726" s="20" t="s">
        <v>1416</v>
      </c>
      <c r="E726" s="21">
        <v>57</v>
      </c>
      <c r="F726" s="21" t="s">
        <v>13</v>
      </c>
      <c r="G726" s="21" t="s">
        <v>29</v>
      </c>
      <c r="H726" s="21"/>
      <c r="I726" s="21"/>
      <c r="J726" s="60">
        <v>2000</v>
      </c>
      <c r="K726" s="60" t="s">
        <v>19</v>
      </c>
    </row>
    <row r="727" spans="2:11" ht="15.6" customHeight="1" thickBot="1" x14ac:dyDescent="0.45">
      <c r="B727" s="21">
        <v>721</v>
      </c>
      <c r="C727" s="21">
        <v>1579</v>
      </c>
      <c r="D727" s="20" t="s">
        <v>1418</v>
      </c>
      <c r="E727" s="21">
        <v>61</v>
      </c>
      <c r="F727" s="21" t="s">
        <v>13</v>
      </c>
      <c r="G727" s="21" t="s">
        <v>551</v>
      </c>
      <c r="H727" s="21"/>
      <c r="I727" s="21"/>
      <c r="J727" s="60">
        <v>2149</v>
      </c>
      <c r="K727" s="60" t="s">
        <v>19</v>
      </c>
    </row>
    <row r="728" spans="2:11" ht="15.6" customHeight="1" thickBot="1" x14ac:dyDescent="0.45">
      <c r="B728" s="21">
        <v>722</v>
      </c>
      <c r="C728" s="21">
        <v>1580</v>
      </c>
      <c r="D728" s="20" t="s">
        <v>1420</v>
      </c>
      <c r="E728" s="21">
        <v>91</v>
      </c>
      <c r="F728" s="21" t="s">
        <v>13</v>
      </c>
      <c r="G728" s="21" t="s">
        <v>29</v>
      </c>
      <c r="H728" s="21"/>
      <c r="I728" s="21"/>
      <c r="J728" s="60">
        <v>2046</v>
      </c>
      <c r="K728" s="60" t="s">
        <v>19</v>
      </c>
    </row>
    <row r="729" spans="2:11" ht="15.6" customHeight="1" thickBot="1" x14ac:dyDescent="0.45">
      <c r="B729" s="21">
        <v>723</v>
      </c>
      <c r="C729" s="21">
        <v>1581</v>
      </c>
      <c r="D729" s="20" t="s">
        <v>1422</v>
      </c>
      <c r="E729" s="21">
        <v>55</v>
      </c>
      <c r="F729" s="21" t="s">
        <v>184</v>
      </c>
      <c r="G729" s="21" t="s">
        <v>29</v>
      </c>
      <c r="H729" s="21"/>
      <c r="I729" s="21"/>
      <c r="J729" s="60">
        <v>2187</v>
      </c>
      <c r="K729" s="60" t="s">
        <v>19</v>
      </c>
    </row>
    <row r="730" spans="2:11" ht="15.6" customHeight="1" thickBot="1" x14ac:dyDescent="0.45">
      <c r="B730" s="21">
        <v>724</v>
      </c>
      <c r="C730" s="21">
        <v>1582</v>
      </c>
      <c r="D730" s="20" t="s">
        <v>1424</v>
      </c>
      <c r="E730" s="21">
        <v>54</v>
      </c>
      <c r="F730" s="21" t="s">
        <v>134</v>
      </c>
      <c r="G730" s="21" t="s">
        <v>169</v>
      </c>
      <c r="H730" s="21"/>
      <c r="I730" s="21"/>
      <c r="J730" s="60">
        <v>2369</v>
      </c>
      <c r="K730" s="60" t="s">
        <v>19</v>
      </c>
    </row>
    <row r="731" spans="2:11" ht="15.6" customHeight="1" thickBot="1" x14ac:dyDescent="0.45">
      <c r="B731" s="21">
        <v>725</v>
      </c>
      <c r="C731" s="21">
        <v>1583</v>
      </c>
      <c r="D731" s="20" t="s">
        <v>1426</v>
      </c>
      <c r="E731" s="21" t="s">
        <v>13</v>
      </c>
      <c r="F731" s="21" t="s">
        <v>13</v>
      </c>
      <c r="G731" s="21" t="s">
        <v>29</v>
      </c>
      <c r="H731" s="21"/>
      <c r="I731" s="21"/>
      <c r="J731" s="60">
        <v>1929</v>
      </c>
      <c r="K731" s="60" t="s">
        <v>19</v>
      </c>
    </row>
    <row r="732" spans="2:11" ht="15.6" customHeight="1" thickBot="1" x14ac:dyDescent="0.45">
      <c r="B732" s="21">
        <v>726</v>
      </c>
      <c r="C732" s="21">
        <v>4154</v>
      </c>
      <c r="D732" s="20" t="s">
        <v>6295</v>
      </c>
      <c r="E732" s="21" t="s">
        <v>13</v>
      </c>
      <c r="F732" s="21" t="s">
        <v>13</v>
      </c>
      <c r="G732" s="21" t="s">
        <v>469</v>
      </c>
      <c r="H732" s="21"/>
      <c r="I732" s="21"/>
      <c r="J732" s="60">
        <v>2037</v>
      </c>
      <c r="K732" s="60" t="s">
        <v>15</v>
      </c>
    </row>
    <row r="733" spans="2:11" ht="15.6" customHeight="1" thickBot="1" x14ac:dyDescent="0.45">
      <c r="B733" s="21">
        <v>727</v>
      </c>
      <c r="C733" s="21">
        <v>3912</v>
      </c>
      <c r="D733" s="20" t="s">
        <v>6146</v>
      </c>
      <c r="E733" s="21" t="s">
        <v>510</v>
      </c>
      <c r="F733" s="21" t="s">
        <v>13</v>
      </c>
      <c r="G733" s="21" t="s">
        <v>29</v>
      </c>
      <c r="H733" s="21"/>
      <c r="I733" s="21"/>
      <c r="J733" s="60">
        <v>2086</v>
      </c>
      <c r="K733" s="60" t="s">
        <v>15</v>
      </c>
    </row>
    <row r="734" spans="2:11" ht="15.6" customHeight="1" thickBot="1" x14ac:dyDescent="0.45">
      <c r="B734" s="21">
        <v>728</v>
      </c>
      <c r="C734" s="21">
        <v>1584</v>
      </c>
      <c r="D734" s="20" t="s">
        <v>1428</v>
      </c>
      <c r="E734" s="21">
        <v>60</v>
      </c>
      <c r="F734" s="21" t="s">
        <v>57</v>
      </c>
      <c r="G734" s="21" t="s">
        <v>29</v>
      </c>
      <c r="H734" s="21">
        <v>7</v>
      </c>
      <c r="I734" s="21">
        <v>-5</v>
      </c>
      <c r="J734" s="60">
        <v>2143</v>
      </c>
      <c r="K734" s="60" t="s">
        <v>15</v>
      </c>
    </row>
    <row r="735" spans="2:11" ht="15.6" customHeight="1" thickBot="1" x14ac:dyDescent="0.45">
      <c r="B735" s="21">
        <v>729</v>
      </c>
      <c r="C735" s="21">
        <v>1585</v>
      </c>
      <c r="D735" s="20" t="s">
        <v>1430</v>
      </c>
      <c r="E735" s="21">
        <v>90</v>
      </c>
      <c r="F735" s="21" t="s">
        <v>184</v>
      </c>
      <c r="G735" s="21" t="s">
        <v>29</v>
      </c>
      <c r="H735" s="21">
        <v>8</v>
      </c>
      <c r="I735" s="21">
        <v>7</v>
      </c>
      <c r="J735" s="60">
        <v>2438</v>
      </c>
      <c r="K735" s="60" t="s">
        <v>15</v>
      </c>
    </row>
    <row r="736" spans="2:11" ht="15.6" customHeight="1" thickBot="1" x14ac:dyDescent="0.45">
      <c r="B736" s="21">
        <v>730</v>
      </c>
      <c r="C736" s="21">
        <v>1586</v>
      </c>
      <c r="D736" s="20" t="s">
        <v>1432</v>
      </c>
      <c r="E736" s="21" t="s">
        <v>13</v>
      </c>
      <c r="F736" s="21" t="s">
        <v>13</v>
      </c>
      <c r="G736" s="21" t="s">
        <v>79</v>
      </c>
      <c r="H736" s="21"/>
      <c r="I736" s="21"/>
      <c r="J736" s="60">
        <v>2063</v>
      </c>
      <c r="K736" s="60" t="s">
        <v>19</v>
      </c>
    </row>
    <row r="737" spans="2:11" ht="15.6" customHeight="1" thickBot="1" x14ac:dyDescent="0.45">
      <c r="B737" s="21">
        <v>731</v>
      </c>
      <c r="C737" s="21">
        <v>1587</v>
      </c>
      <c r="D737" s="20" t="s">
        <v>1434</v>
      </c>
      <c r="E737" s="21">
        <v>90</v>
      </c>
      <c r="F737" s="21" t="s">
        <v>13</v>
      </c>
      <c r="G737" s="21" t="s">
        <v>29</v>
      </c>
      <c r="H737" s="21"/>
      <c r="I737" s="21"/>
      <c r="J737" s="60">
        <v>2035</v>
      </c>
      <c r="K737" s="60" t="s">
        <v>19</v>
      </c>
    </row>
    <row r="738" spans="2:11" ht="15.6" customHeight="1" thickBot="1" x14ac:dyDescent="0.45">
      <c r="B738" s="21">
        <v>732</v>
      </c>
      <c r="C738" s="21">
        <v>1588</v>
      </c>
      <c r="D738" s="20" t="s">
        <v>1436</v>
      </c>
      <c r="E738" s="21">
        <v>94</v>
      </c>
      <c r="F738" s="21" t="s">
        <v>13</v>
      </c>
      <c r="G738" s="21" t="s">
        <v>79</v>
      </c>
      <c r="H738" s="21"/>
      <c r="I738" s="21"/>
      <c r="J738" s="60">
        <v>2061</v>
      </c>
      <c r="K738" s="60" t="s">
        <v>19</v>
      </c>
    </row>
    <row r="739" spans="2:11" ht="15.6" customHeight="1" thickBot="1" x14ac:dyDescent="0.45">
      <c r="B739" s="21">
        <v>733</v>
      </c>
      <c r="C739" s="21">
        <v>3900</v>
      </c>
      <c r="D739" s="20" t="s">
        <v>1438</v>
      </c>
      <c r="E739" s="21" t="s">
        <v>1439</v>
      </c>
      <c r="F739" s="21" t="s">
        <v>13</v>
      </c>
      <c r="G739" s="21" t="s">
        <v>29</v>
      </c>
      <c r="H739" s="21"/>
      <c r="I739" s="21"/>
      <c r="J739" s="60">
        <v>2101</v>
      </c>
      <c r="K739" s="60" t="s">
        <v>19</v>
      </c>
    </row>
    <row r="740" spans="2:11" ht="15.6" customHeight="1" thickBot="1" x14ac:dyDescent="0.45">
      <c r="B740" s="21">
        <v>734</v>
      </c>
      <c r="C740" s="21">
        <v>1589</v>
      </c>
      <c r="D740" s="20" t="s">
        <v>1441</v>
      </c>
      <c r="E740" s="21">
        <v>85</v>
      </c>
      <c r="F740" s="21" t="s">
        <v>13</v>
      </c>
      <c r="G740" s="21" t="s">
        <v>79</v>
      </c>
      <c r="H740" s="21"/>
      <c r="I740" s="21"/>
      <c r="J740" s="60">
        <v>2065</v>
      </c>
      <c r="K740" s="60" t="s">
        <v>19</v>
      </c>
    </row>
    <row r="741" spans="2:11" ht="15.6" customHeight="1" thickBot="1" x14ac:dyDescent="0.45">
      <c r="B741" s="21">
        <v>735</v>
      </c>
      <c r="C741" s="21">
        <v>1590</v>
      </c>
      <c r="D741" s="20" t="s">
        <v>1443</v>
      </c>
      <c r="E741" s="21" t="s">
        <v>13</v>
      </c>
      <c r="F741" s="21" t="s">
        <v>13</v>
      </c>
      <c r="G741" s="21" t="s">
        <v>323</v>
      </c>
      <c r="H741" s="21"/>
      <c r="I741" s="21"/>
      <c r="J741" s="60">
        <v>2085</v>
      </c>
      <c r="K741" s="60" t="s">
        <v>19</v>
      </c>
    </row>
    <row r="742" spans="2:11" ht="15.6" customHeight="1" thickBot="1" x14ac:dyDescent="0.45">
      <c r="B742" s="21">
        <v>736</v>
      </c>
      <c r="C742" s="21">
        <v>1591</v>
      </c>
      <c r="D742" s="20" t="s">
        <v>1445</v>
      </c>
      <c r="E742" s="21">
        <v>71</v>
      </c>
      <c r="F742" s="21" t="s">
        <v>13</v>
      </c>
      <c r="G742" s="21" t="s">
        <v>239</v>
      </c>
      <c r="H742" s="21"/>
      <c r="I742" s="21"/>
      <c r="J742" s="60">
        <v>2034</v>
      </c>
      <c r="K742" s="60" t="s">
        <v>19</v>
      </c>
    </row>
    <row r="743" spans="2:11" ht="15.6" customHeight="1" thickBot="1" x14ac:dyDescent="0.45">
      <c r="B743" s="21">
        <v>737</v>
      </c>
      <c r="C743" s="21">
        <v>1592</v>
      </c>
      <c r="D743" s="20" t="s">
        <v>1447</v>
      </c>
      <c r="E743" s="21" t="s">
        <v>137</v>
      </c>
      <c r="F743" s="21" t="s">
        <v>13</v>
      </c>
      <c r="G743" s="21" t="s">
        <v>29</v>
      </c>
      <c r="H743" s="21"/>
      <c r="I743" s="21"/>
      <c r="J743" s="60">
        <v>2058</v>
      </c>
      <c r="K743" s="60" t="s">
        <v>19</v>
      </c>
    </row>
    <row r="744" spans="2:11" ht="15.6" customHeight="1" thickBot="1" x14ac:dyDescent="0.45">
      <c r="B744" s="21">
        <v>738</v>
      </c>
      <c r="C744" s="21">
        <v>1593</v>
      </c>
      <c r="D744" s="20" t="s">
        <v>1449</v>
      </c>
      <c r="E744" s="21">
        <v>77</v>
      </c>
      <c r="F744" s="21" t="s">
        <v>13</v>
      </c>
      <c r="G744" s="21" t="s">
        <v>32</v>
      </c>
      <c r="H744" s="21"/>
      <c r="I744" s="21"/>
      <c r="J744" s="60">
        <v>2062</v>
      </c>
      <c r="K744" s="60" t="s">
        <v>19</v>
      </c>
    </row>
    <row r="745" spans="2:11" ht="15.6" customHeight="1" thickBot="1" x14ac:dyDescent="0.45">
      <c r="B745" s="21">
        <v>739</v>
      </c>
      <c r="C745" s="21">
        <v>1594</v>
      </c>
      <c r="D745" s="20" t="s">
        <v>1451</v>
      </c>
      <c r="E745" s="21">
        <v>95</v>
      </c>
      <c r="F745" s="21" t="s">
        <v>13</v>
      </c>
      <c r="G745" s="21" t="s">
        <v>32</v>
      </c>
      <c r="H745" s="21"/>
      <c r="I745" s="21"/>
      <c r="J745" s="60">
        <v>2054</v>
      </c>
      <c r="K745" s="60" t="s">
        <v>19</v>
      </c>
    </row>
    <row r="746" spans="2:11" ht="15.6" customHeight="1" thickBot="1" x14ac:dyDescent="0.45">
      <c r="B746" s="21">
        <v>740</v>
      </c>
      <c r="C746" s="21">
        <v>1595</v>
      </c>
      <c r="D746" s="20" t="s">
        <v>1453</v>
      </c>
      <c r="E746" s="21" t="s">
        <v>189</v>
      </c>
      <c r="F746" s="21" t="s">
        <v>57</v>
      </c>
      <c r="G746" s="21" t="s">
        <v>29</v>
      </c>
      <c r="H746" s="21">
        <v>50</v>
      </c>
      <c r="I746" s="21">
        <v>50</v>
      </c>
      <c r="J746" s="60">
        <v>2250</v>
      </c>
      <c r="K746" s="60" t="s">
        <v>15</v>
      </c>
    </row>
    <row r="747" spans="2:11" ht="15.6" customHeight="1" thickBot="1" x14ac:dyDescent="0.45">
      <c r="B747" s="21">
        <v>741</v>
      </c>
      <c r="C747" s="21">
        <v>1597</v>
      </c>
      <c r="D747" s="20" t="s">
        <v>1455</v>
      </c>
      <c r="E747" s="21">
        <v>90</v>
      </c>
      <c r="F747" s="21" t="s">
        <v>13</v>
      </c>
      <c r="G747" s="21" t="s">
        <v>79</v>
      </c>
      <c r="H747" s="21"/>
      <c r="I747" s="21"/>
      <c r="J747" s="60">
        <v>2060</v>
      </c>
      <c r="K747" s="60" t="s">
        <v>19</v>
      </c>
    </row>
    <row r="748" spans="2:11" ht="15.6" customHeight="1" thickBot="1" x14ac:dyDescent="0.45">
      <c r="B748" s="21">
        <v>742</v>
      </c>
      <c r="C748" s="21">
        <v>3705</v>
      </c>
      <c r="D748" s="20" t="s">
        <v>1457</v>
      </c>
      <c r="E748" s="21" t="s">
        <v>13</v>
      </c>
      <c r="F748" s="21" t="s">
        <v>13</v>
      </c>
      <c r="G748" s="21" t="s">
        <v>1458</v>
      </c>
      <c r="H748" s="21"/>
      <c r="I748" s="21"/>
      <c r="J748" s="60">
        <v>2042</v>
      </c>
      <c r="K748" s="60" t="s">
        <v>19</v>
      </c>
    </row>
    <row r="749" spans="2:11" ht="15.6" customHeight="1" thickBot="1" x14ac:dyDescent="0.45">
      <c r="B749" s="21">
        <v>743</v>
      </c>
      <c r="C749" s="21">
        <v>1598</v>
      </c>
      <c r="D749" s="20" t="s">
        <v>1460</v>
      </c>
      <c r="E749" s="21">
        <v>80</v>
      </c>
      <c r="F749" s="21" t="s">
        <v>13</v>
      </c>
      <c r="G749" s="21" t="s">
        <v>32</v>
      </c>
      <c r="H749" s="21"/>
      <c r="I749" s="21"/>
      <c r="J749" s="60">
        <v>2066</v>
      </c>
      <c r="K749" s="60" t="s">
        <v>19</v>
      </c>
    </row>
    <row r="750" spans="2:11" ht="15.6" customHeight="1" thickBot="1" x14ac:dyDescent="0.45">
      <c r="B750" s="21">
        <v>744</v>
      </c>
      <c r="C750" s="21">
        <v>4016</v>
      </c>
      <c r="D750" s="20" t="s">
        <v>6189</v>
      </c>
      <c r="E750" s="21">
        <v>83</v>
      </c>
      <c r="F750" s="21" t="s">
        <v>13</v>
      </c>
      <c r="G750" s="21" t="s">
        <v>29</v>
      </c>
      <c r="H750" s="21"/>
      <c r="I750" s="21"/>
      <c r="J750" s="60">
        <v>2098</v>
      </c>
      <c r="K750" s="60" t="s">
        <v>15</v>
      </c>
    </row>
    <row r="751" spans="2:11" ht="15.6" customHeight="1" thickBot="1" x14ac:dyDescent="0.45">
      <c r="B751" s="21">
        <v>745</v>
      </c>
      <c r="C751" s="21">
        <v>1599</v>
      </c>
      <c r="D751" s="20" t="s">
        <v>1463</v>
      </c>
      <c r="E751" s="21">
        <v>93</v>
      </c>
      <c r="F751" s="21" t="s">
        <v>13</v>
      </c>
      <c r="G751" s="21" t="s">
        <v>29</v>
      </c>
      <c r="H751" s="21"/>
      <c r="I751" s="21"/>
      <c r="J751" s="60">
        <v>2051</v>
      </c>
      <c r="K751" s="60" t="s">
        <v>19</v>
      </c>
    </row>
    <row r="752" spans="2:11" ht="15.6" customHeight="1" thickBot="1" x14ac:dyDescent="0.45">
      <c r="B752" s="21">
        <v>746</v>
      </c>
      <c r="C752" s="21">
        <v>4138</v>
      </c>
      <c r="D752" s="20" t="s">
        <v>6365</v>
      </c>
      <c r="E752" s="21" t="s">
        <v>203</v>
      </c>
      <c r="F752" s="21" t="s">
        <v>13</v>
      </c>
      <c r="G752" s="21" t="s">
        <v>29</v>
      </c>
      <c r="H752" s="21"/>
      <c r="I752" s="21"/>
      <c r="J752" s="60">
        <v>2080</v>
      </c>
      <c r="K752" s="60" t="s">
        <v>15</v>
      </c>
    </row>
    <row r="753" spans="2:11" ht="15.6" customHeight="1" thickBot="1" x14ac:dyDescent="0.45">
      <c r="B753" s="21">
        <v>747</v>
      </c>
      <c r="C753" s="21">
        <v>1600</v>
      </c>
      <c r="D753" s="20" t="s">
        <v>1465</v>
      </c>
      <c r="E753" s="21" t="s">
        <v>13</v>
      </c>
      <c r="F753" s="21" t="s">
        <v>13</v>
      </c>
      <c r="G753" s="21" t="s">
        <v>277</v>
      </c>
      <c r="H753" s="21"/>
      <c r="I753" s="21"/>
      <c r="J753" s="60">
        <v>2019</v>
      </c>
      <c r="K753" s="60" t="s">
        <v>19</v>
      </c>
    </row>
    <row r="754" spans="2:11" ht="15.6" customHeight="1" thickBot="1" x14ac:dyDescent="0.45">
      <c r="B754" s="21">
        <v>748</v>
      </c>
      <c r="C754" s="21">
        <v>1601</v>
      </c>
      <c r="D754" s="20" t="s">
        <v>1467</v>
      </c>
      <c r="E754" s="21">
        <v>98</v>
      </c>
      <c r="F754" s="21" t="s">
        <v>13</v>
      </c>
      <c r="G754" s="21" t="s">
        <v>85</v>
      </c>
      <c r="H754" s="21"/>
      <c r="I754" s="21"/>
      <c r="J754" s="60">
        <v>1983</v>
      </c>
      <c r="K754" s="60" t="s">
        <v>19</v>
      </c>
    </row>
    <row r="755" spans="2:11" ht="15.6" customHeight="1" thickBot="1" x14ac:dyDescent="0.45">
      <c r="B755" s="21">
        <v>749</v>
      </c>
      <c r="C755" s="21">
        <v>1602</v>
      </c>
      <c r="D755" s="20" t="s">
        <v>1469</v>
      </c>
      <c r="E755" s="21">
        <v>88</v>
      </c>
      <c r="F755" s="21" t="s">
        <v>13</v>
      </c>
      <c r="G755" s="21" t="s">
        <v>29</v>
      </c>
      <c r="H755" s="21"/>
      <c r="I755" s="21"/>
      <c r="J755" s="60">
        <v>2083</v>
      </c>
      <c r="K755" s="60" t="s">
        <v>19</v>
      </c>
    </row>
    <row r="756" spans="2:11" ht="15.6" customHeight="1" thickBot="1" x14ac:dyDescent="0.45">
      <c r="B756" s="21">
        <v>750</v>
      </c>
      <c r="C756" s="21">
        <v>1603</v>
      </c>
      <c r="D756" s="20" t="s">
        <v>1471</v>
      </c>
      <c r="E756" s="21">
        <v>52</v>
      </c>
      <c r="F756" s="21" t="s">
        <v>13</v>
      </c>
      <c r="G756" s="21" t="s">
        <v>79</v>
      </c>
      <c r="H756" s="21"/>
      <c r="I756" s="21"/>
      <c r="J756" s="60">
        <v>2066</v>
      </c>
      <c r="K756" s="60" t="s">
        <v>19</v>
      </c>
    </row>
    <row r="757" spans="2:11" ht="15.6" customHeight="1" thickBot="1" x14ac:dyDescent="0.45">
      <c r="B757" s="21">
        <v>751</v>
      </c>
      <c r="C757" s="21">
        <v>1604</v>
      </c>
      <c r="D757" s="20" t="s">
        <v>1473</v>
      </c>
      <c r="E757" s="21" t="s">
        <v>13</v>
      </c>
      <c r="F757" s="21" t="s">
        <v>13</v>
      </c>
      <c r="G757" s="21" t="s">
        <v>29</v>
      </c>
      <c r="H757" s="21"/>
      <c r="I757" s="21"/>
      <c r="J757" s="60">
        <v>2053</v>
      </c>
      <c r="K757" s="60" t="s">
        <v>19</v>
      </c>
    </row>
    <row r="758" spans="2:11" ht="15.6" customHeight="1" thickBot="1" x14ac:dyDescent="0.45">
      <c r="B758" s="21">
        <v>752</v>
      </c>
      <c r="C758" s="21">
        <v>1605</v>
      </c>
      <c r="D758" s="20" t="s">
        <v>1475</v>
      </c>
      <c r="E758" s="21" t="s">
        <v>13</v>
      </c>
      <c r="F758" s="21" t="s">
        <v>13</v>
      </c>
      <c r="G758" s="21" t="s">
        <v>29</v>
      </c>
      <c r="H758" s="21"/>
      <c r="I758" s="21"/>
      <c r="J758" s="60">
        <v>1985</v>
      </c>
      <c r="K758" s="60" t="s">
        <v>19</v>
      </c>
    </row>
    <row r="759" spans="2:11" ht="15.6" customHeight="1" thickBot="1" x14ac:dyDescent="0.45">
      <c r="B759" s="21">
        <v>753</v>
      </c>
      <c r="C759" s="21">
        <v>1606</v>
      </c>
      <c r="D759" s="20" t="s">
        <v>1477</v>
      </c>
      <c r="E759" s="21" t="s">
        <v>13</v>
      </c>
      <c r="F759" s="21" t="s">
        <v>13</v>
      </c>
      <c r="G759" s="21" t="s">
        <v>85</v>
      </c>
      <c r="H759" s="21"/>
      <c r="I759" s="21"/>
      <c r="J759" s="60">
        <v>2050</v>
      </c>
      <c r="K759" s="60" t="s">
        <v>19</v>
      </c>
    </row>
    <row r="760" spans="2:11" ht="15.6" customHeight="1" thickBot="1" x14ac:dyDescent="0.45">
      <c r="B760" s="21">
        <v>754</v>
      </c>
      <c r="C760" s="21">
        <v>1607</v>
      </c>
      <c r="D760" s="20" t="s">
        <v>1479</v>
      </c>
      <c r="E760" s="21" t="s">
        <v>13</v>
      </c>
      <c r="F760" s="21" t="s">
        <v>13</v>
      </c>
      <c r="G760" s="21" t="s">
        <v>228</v>
      </c>
      <c r="H760" s="21"/>
      <c r="I760" s="21"/>
      <c r="J760" s="60">
        <v>2068</v>
      </c>
      <c r="K760" s="60" t="s">
        <v>19</v>
      </c>
    </row>
    <row r="761" spans="2:11" ht="15.6" customHeight="1" thickBot="1" x14ac:dyDescent="0.45">
      <c r="B761" s="21">
        <v>755</v>
      </c>
      <c r="C761" s="21">
        <v>1608</v>
      </c>
      <c r="D761" s="20" t="s">
        <v>1481</v>
      </c>
      <c r="E761" s="21" t="s">
        <v>13</v>
      </c>
      <c r="F761" s="21" t="s">
        <v>13</v>
      </c>
      <c r="G761" s="21" t="s">
        <v>1482</v>
      </c>
      <c r="H761" s="21"/>
      <c r="I761" s="21"/>
      <c r="J761" s="60">
        <v>2030</v>
      </c>
      <c r="K761" s="60" t="s">
        <v>19</v>
      </c>
    </row>
    <row r="762" spans="2:11" ht="15.6" customHeight="1" thickBot="1" x14ac:dyDescent="0.45">
      <c r="B762" s="21">
        <v>756</v>
      </c>
      <c r="C762" s="21">
        <v>3873</v>
      </c>
      <c r="D762" s="20" t="s">
        <v>1484</v>
      </c>
      <c r="E762" s="21" t="s">
        <v>13</v>
      </c>
      <c r="F762" s="21" t="s">
        <v>13</v>
      </c>
      <c r="G762" s="21" t="s">
        <v>323</v>
      </c>
      <c r="H762" s="21"/>
      <c r="I762" s="21"/>
      <c r="J762" s="60">
        <v>2073</v>
      </c>
      <c r="K762" s="60" t="s">
        <v>19</v>
      </c>
    </row>
    <row r="763" spans="2:11" ht="15.6" customHeight="1" thickBot="1" x14ac:dyDescent="0.45">
      <c r="B763" s="21">
        <v>757</v>
      </c>
      <c r="C763" s="21">
        <v>1609</v>
      </c>
      <c r="D763" s="20" t="s">
        <v>1486</v>
      </c>
      <c r="E763" s="21">
        <v>98</v>
      </c>
      <c r="F763" s="21" t="s">
        <v>13</v>
      </c>
      <c r="G763" s="21" t="s">
        <v>79</v>
      </c>
      <c r="H763" s="21"/>
      <c r="I763" s="21"/>
      <c r="J763" s="60">
        <v>2036</v>
      </c>
      <c r="K763" s="60" t="s">
        <v>19</v>
      </c>
    </row>
    <row r="764" spans="2:11" ht="15.6" customHeight="1" thickBot="1" x14ac:dyDescent="0.45">
      <c r="B764" s="21">
        <v>758</v>
      </c>
      <c r="C764" s="21">
        <v>1610</v>
      </c>
      <c r="D764" s="20" t="s">
        <v>1488</v>
      </c>
      <c r="E764" s="21">
        <v>52</v>
      </c>
      <c r="F764" s="21" t="s">
        <v>184</v>
      </c>
      <c r="G764" s="21" t="s">
        <v>1489</v>
      </c>
      <c r="H764" s="21"/>
      <c r="I764" s="21"/>
      <c r="J764" s="60">
        <v>2098</v>
      </c>
      <c r="K764" s="60" t="s">
        <v>19</v>
      </c>
    </row>
    <row r="765" spans="2:11" ht="15.6" customHeight="1" thickBot="1" x14ac:dyDescent="0.45">
      <c r="B765" s="21">
        <v>759</v>
      </c>
      <c r="C765" s="21">
        <v>1611</v>
      </c>
      <c r="D765" s="20" t="s">
        <v>1491</v>
      </c>
      <c r="E765" s="21" t="s">
        <v>13</v>
      </c>
      <c r="F765" s="21" t="s">
        <v>13</v>
      </c>
      <c r="G765" s="21" t="s">
        <v>469</v>
      </c>
      <c r="H765" s="21"/>
      <c r="I765" s="21"/>
      <c r="J765" s="60">
        <v>2085</v>
      </c>
      <c r="K765" s="60" t="s">
        <v>19</v>
      </c>
    </row>
    <row r="766" spans="2:11" ht="15.6" customHeight="1" thickBot="1" x14ac:dyDescent="0.45">
      <c r="B766" s="21">
        <v>760</v>
      </c>
      <c r="C766" s="21">
        <v>1612</v>
      </c>
      <c r="D766" s="20" t="s">
        <v>1493</v>
      </c>
      <c r="E766" s="21">
        <v>57</v>
      </c>
      <c r="F766" s="21" t="s">
        <v>57</v>
      </c>
      <c r="G766" s="21" t="s">
        <v>469</v>
      </c>
      <c r="H766" s="21">
        <v>18</v>
      </c>
      <c r="I766" s="21">
        <v>32</v>
      </c>
      <c r="J766" s="60">
        <v>2239</v>
      </c>
      <c r="K766" s="60" t="s">
        <v>15</v>
      </c>
    </row>
    <row r="767" spans="2:11" ht="15.6" customHeight="1" thickBot="1" x14ac:dyDescent="0.45">
      <c r="B767" s="21">
        <v>761</v>
      </c>
      <c r="C767" s="21">
        <v>1613</v>
      </c>
      <c r="D767" s="20" t="s">
        <v>1495</v>
      </c>
      <c r="E767" s="21">
        <v>88</v>
      </c>
      <c r="F767" s="21" t="s">
        <v>13</v>
      </c>
      <c r="G767" s="21" t="s">
        <v>29</v>
      </c>
      <c r="H767" s="21"/>
      <c r="I767" s="21"/>
      <c r="J767" s="60">
        <v>2062</v>
      </c>
      <c r="K767" s="60" t="s">
        <v>19</v>
      </c>
    </row>
    <row r="768" spans="2:11" ht="15.6" customHeight="1" thickBot="1" x14ac:dyDescent="0.45">
      <c r="B768" s="21">
        <v>762</v>
      </c>
      <c r="C768" s="21">
        <v>1614</v>
      </c>
      <c r="D768" s="20" t="s">
        <v>1497</v>
      </c>
      <c r="E768" s="21" t="s">
        <v>13</v>
      </c>
      <c r="F768" s="21" t="s">
        <v>13</v>
      </c>
      <c r="G768" s="21" t="s">
        <v>193</v>
      </c>
      <c r="H768" s="21"/>
      <c r="I768" s="21"/>
      <c r="J768" s="60">
        <v>2040</v>
      </c>
      <c r="K768" s="60" t="s">
        <v>19</v>
      </c>
    </row>
    <row r="769" spans="2:11" ht="15.6" customHeight="1" thickBot="1" x14ac:dyDescent="0.45">
      <c r="B769" s="21">
        <v>763</v>
      </c>
      <c r="C769" s="21">
        <v>1615</v>
      </c>
      <c r="D769" s="20" t="s">
        <v>1499</v>
      </c>
      <c r="E769" s="21">
        <v>69</v>
      </c>
      <c r="F769" s="21" t="s">
        <v>13</v>
      </c>
      <c r="G769" s="21" t="s">
        <v>29</v>
      </c>
      <c r="H769" s="21"/>
      <c r="I769" s="21"/>
      <c r="J769" s="60">
        <v>2119</v>
      </c>
      <c r="K769" s="60" t="s">
        <v>19</v>
      </c>
    </row>
    <row r="770" spans="2:11" ht="15.6" customHeight="1" thickBot="1" x14ac:dyDescent="0.45">
      <c r="B770" s="21">
        <v>764</v>
      </c>
      <c r="C770" s="21">
        <v>1616</v>
      </c>
      <c r="D770" s="20" t="s">
        <v>1501</v>
      </c>
      <c r="E770" s="21">
        <v>64</v>
      </c>
      <c r="F770" s="21" t="s">
        <v>134</v>
      </c>
      <c r="G770" s="21" t="s">
        <v>29</v>
      </c>
      <c r="H770" s="21"/>
      <c r="I770" s="21"/>
      <c r="J770" s="60">
        <v>2375</v>
      </c>
      <c r="K770" s="60" t="s">
        <v>19</v>
      </c>
    </row>
    <row r="771" spans="2:11" ht="15.6" customHeight="1" thickBot="1" x14ac:dyDescent="0.45">
      <c r="B771" s="21">
        <v>765</v>
      </c>
      <c r="C771" s="21">
        <v>1617</v>
      </c>
      <c r="D771" s="20" t="s">
        <v>1504</v>
      </c>
      <c r="E771" s="21">
        <v>66</v>
      </c>
      <c r="F771" s="21" t="s">
        <v>13</v>
      </c>
      <c r="G771" s="21" t="s">
        <v>29</v>
      </c>
      <c r="H771" s="21"/>
      <c r="I771" s="21"/>
      <c r="J771" s="60">
        <v>2030</v>
      </c>
      <c r="K771" s="60" t="s">
        <v>19</v>
      </c>
    </row>
    <row r="772" spans="2:11" ht="15.6" customHeight="1" thickBot="1" x14ac:dyDescent="0.45">
      <c r="B772" s="21">
        <v>766</v>
      </c>
      <c r="C772" s="21">
        <v>1618</v>
      </c>
      <c r="D772" s="20" t="s">
        <v>1506</v>
      </c>
      <c r="E772" s="21">
        <v>86</v>
      </c>
      <c r="F772" s="21" t="s">
        <v>13</v>
      </c>
      <c r="G772" s="21" t="s">
        <v>29</v>
      </c>
      <c r="H772" s="21"/>
      <c r="I772" s="21"/>
      <c r="J772" s="60">
        <v>2022</v>
      </c>
      <c r="K772" s="60" t="s">
        <v>19</v>
      </c>
    </row>
    <row r="773" spans="2:11" ht="15.6" customHeight="1" thickBot="1" x14ac:dyDescent="0.45">
      <c r="B773" s="21">
        <v>767</v>
      </c>
      <c r="C773" s="21">
        <v>1619</v>
      </c>
      <c r="D773" s="20" t="s">
        <v>1508</v>
      </c>
      <c r="E773" s="21" t="s">
        <v>13</v>
      </c>
      <c r="F773" s="21" t="s">
        <v>13</v>
      </c>
      <c r="G773" s="21" t="s">
        <v>91</v>
      </c>
      <c r="H773" s="21"/>
      <c r="I773" s="21"/>
      <c r="J773" s="60">
        <v>2047</v>
      </c>
      <c r="K773" s="60" t="s">
        <v>19</v>
      </c>
    </row>
    <row r="774" spans="2:11" ht="15.6" customHeight="1" thickBot="1" x14ac:dyDescent="0.45">
      <c r="B774" s="21">
        <v>768</v>
      </c>
      <c r="C774" s="21">
        <v>4078</v>
      </c>
      <c r="D774" s="20" t="s">
        <v>6154</v>
      </c>
      <c r="E774" s="21" t="s">
        <v>2331</v>
      </c>
      <c r="F774" s="21" t="s">
        <v>13</v>
      </c>
      <c r="G774" s="21" t="s">
        <v>39</v>
      </c>
      <c r="H774" s="21">
        <v>11</v>
      </c>
      <c r="I774" s="21">
        <v>17</v>
      </c>
      <c r="J774" s="60">
        <v>2108</v>
      </c>
      <c r="K774" s="60" t="s">
        <v>15</v>
      </c>
    </row>
    <row r="775" spans="2:11" ht="15.6" customHeight="1" thickBot="1" x14ac:dyDescent="0.45">
      <c r="B775" s="21">
        <v>769</v>
      </c>
      <c r="C775" s="21">
        <v>4190</v>
      </c>
      <c r="D775" s="20" t="s">
        <v>6459</v>
      </c>
      <c r="E775" s="57" t="s">
        <v>3053</v>
      </c>
      <c r="F775" s="21" t="s">
        <v>13</v>
      </c>
      <c r="G775" s="21" t="s">
        <v>39</v>
      </c>
      <c r="H775" s="21">
        <v>11</v>
      </c>
      <c r="I775" s="21">
        <v>-4</v>
      </c>
      <c r="J775" s="60">
        <v>2096</v>
      </c>
      <c r="K775" s="60" t="s">
        <v>15</v>
      </c>
    </row>
    <row r="776" spans="2:11" ht="15.6" customHeight="1" thickBot="1" x14ac:dyDescent="0.45">
      <c r="B776" s="21">
        <v>770</v>
      </c>
      <c r="C776" s="21">
        <v>1620</v>
      </c>
      <c r="D776" s="20" t="s">
        <v>1510</v>
      </c>
      <c r="E776" s="21" t="s">
        <v>13</v>
      </c>
      <c r="F776" s="21" t="s">
        <v>13</v>
      </c>
      <c r="G776" s="21" t="s">
        <v>103</v>
      </c>
      <c r="H776" s="21"/>
      <c r="I776" s="21"/>
      <c r="J776" s="60">
        <v>2035</v>
      </c>
      <c r="K776" s="60" t="s">
        <v>19</v>
      </c>
    </row>
    <row r="777" spans="2:11" ht="15.6" customHeight="1" thickBot="1" x14ac:dyDescent="0.45">
      <c r="B777" s="21">
        <v>771</v>
      </c>
      <c r="C777" s="21">
        <v>1622</v>
      </c>
      <c r="D777" s="20" t="s">
        <v>1512</v>
      </c>
      <c r="E777" s="21">
        <v>88</v>
      </c>
      <c r="F777" s="21" t="s">
        <v>13</v>
      </c>
      <c r="G777" s="21" t="s">
        <v>29</v>
      </c>
      <c r="H777" s="21"/>
      <c r="I777" s="21"/>
      <c r="J777" s="60">
        <v>2052</v>
      </c>
      <c r="K777" s="60" t="s">
        <v>19</v>
      </c>
    </row>
    <row r="778" spans="2:11" ht="15.6" customHeight="1" thickBot="1" x14ac:dyDescent="0.45">
      <c r="B778" s="21">
        <v>772</v>
      </c>
      <c r="C778" s="21">
        <v>3706</v>
      </c>
      <c r="D778" s="20" t="s">
        <v>1514</v>
      </c>
      <c r="E778" s="21" t="s">
        <v>13</v>
      </c>
      <c r="F778" s="21" t="s">
        <v>13</v>
      </c>
      <c r="G778" s="21" t="s">
        <v>85</v>
      </c>
      <c r="H778" s="21"/>
      <c r="I778" s="21"/>
      <c r="J778" s="60">
        <v>2082</v>
      </c>
      <c r="K778" s="60" t="s">
        <v>19</v>
      </c>
    </row>
    <row r="779" spans="2:11" ht="15.6" customHeight="1" thickBot="1" x14ac:dyDescent="0.45">
      <c r="B779" s="21">
        <v>773</v>
      </c>
      <c r="C779" s="21">
        <v>1623</v>
      </c>
      <c r="D779" s="20" t="s">
        <v>1516</v>
      </c>
      <c r="E779" s="21" t="s">
        <v>13</v>
      </c>
      <c r="F779" s="21" t="s">
        <v>13</v>
      </c>
      <c r="G779" s="21" t="s">
        <v>54</v>
      </c>
      <c r="H779" s="21"/>
      <c r="I779" s="21"/>
      <c r="J779" s="60">
        <v>2034</v>
      </c>
      <c r="K779" s="60" t="s">
        <v>19</v>
      </c>
    </row>
    <row r="780" spans="2:11" ht="15.6" customHeight="1" thickBot="1" x14ac:dyDescent="0.45">
      <c r="B780" s="21">
        <v>774</v>
      </c>
      <c r="C780" s="21">
        <v>1624</v>
      </c>
      <c r="D780" s="20" t="s">
        <v>1518</v>
      </c>
      <c r="E780" s="21">
        <v>90</v>
      </c>
      <c r="F780" s="21" t="s">
        <v>13</v>
      </c>
      <c r="G780" s="21" t="s">
        <v>29</v>
      </c>
      <c r="H780" s="21"/>
      <c r="I780" s="21"/>
      <c r="J780" s="60">
        <v>2049</v>
      </c>
      <c r="K780" s="60" t="s">
        <v>19</v>
      </c>
    </row>
    <row r="781" spans="2:11" ht="15.6" customHeight="1" thickBot="1" x14ac:dyDescent="0.45">
      <c r="B781" s="21">
        <v>775</v>
      </c>
      <c r="C781" s="21">
        <v>1625</v>
      </c>
      <c r="D781" s="20" t="s">
        <v>1520</v>
      </c>
      <c r="E781" s="21" t="s">
        <v>189</v>
      </c>
      <c r="F781" s="21" t="s">
        <v>13</v>
      </c>
      <c r="G781" s="21" t="s">
        <v>193</v>
      </c>
      <c r="H781" s="21">
        <v>6</v>
      </c>
      <c r="I781" s="21">
        <v>-4</v>
      </c>
      <c r="J781" s="60">
        <v>2001</v>
      </c>
      <c r="K781" s="60" t="s">
        <v>15</v>
      </c>
    </row>
    <row r="782" spans="2:11" ht="15.6" customHeight="1" thickBot="1" x14ac:dyDescent="0.45">
      <c r="B782" s="21">
        <v>776</v>
      </c>
      <c r="C782" s="21">
        <v>3708</v>
      </c>
      <c r="D782" s="20" t="s">
        <v>6134</v>
      </c>
      <c r="E782" s="21" t="s">
        <v>137</v>
      </c>
      <c r="F782" s="21" t="s">
        <v>13</v>
      </c>
      <c r="G782" s="21" t="s">
        <v>39</v>
      </c>
      <c r="H782" s="21"/>
      <c r="I782" s="21"/>
      <c r="J782" s="60">
        <v>2138</v>
      </c>
      <c r="K782" s="60" t="s">
        <v>15</v>
      </c>
    </row>
    <row r="783" spans="2:11" ht="15.6" customHeight="1" thickBot="1" x14ac:dyDescent="0.45">
      <c r="B783" s="21">
        <v>777</v>
      </c>
      <c r="C783" s="21">
        <v>1626</v>
      </c>
      <c r="D783" s="20" t="s">
        <v>1522</v>
      </c>
      <c r="E783" s="21">
        <v>91</v>
      </c>
      <c r="F783" s="21" t="s">
        <v>13</v>
      </c>
      <c r="G783" s="21" t="s">
        <v>277</v>
      </c>
      <c r="H783" s="21"/>
      <c r="I783" s="21"/>
      <c r="J783" s="60">
        <v>2057</v>
      </c>
      <c r="K783" s="60" t="s">
        <v>19</v>
      </c>
    </row>
    <row r="784" spans="2:11" ht="15.6" customHeight="1" thickBot="1" x14ac:dyDescent="0.45">
      <c r="B784" s="21">
        <v>778</v>
      </c>
      <c r="C784" s="21">
        <v>1627</v>
      </c>
      <c r="D784" s="20" t="s">
        <v>1524</v>
      </c>
      <c r="E784" s="21">
        <v>57</v>
      </c>
      <c r="F784" s="21" t="s">
        <v>13</v>
      </c>
      <c r="G784" s="21" t="s">
        <v>29</v>
      </c>
      <c r="H784" s="21">
        <v>11</v>
      </c>
      <c r="I784" s="21">
        <v>-14</v>
      </c>
      <c r="J784" s="60">
        <v>2161</v>
      </c>
      <c r="K784" s="60" t="s">
        <v>15</v>
      </c>
    </row>
    <row r="785" spans="2:11" ht="15.6" customHeight="1" thickBot="1" x14ac:dyDescent="0.45">
      <c r="B785" s="21">
        <v>779</v>
      </c>
      <c r="C785" s="21">
        <v>1628</v>
      </c>
      <c r="D785" s="20" t="s">
        <v>1526</v>
      </c>
      <c r="E785" s="21">
        <v>87</v>
      </c>
      <c r="F785" s="21" t="s">
        <v>13</v>
      </c>
      <c r="G785" s="21" t="s">
        <v>32</v>
      </c>
      <c r="H785" s="21"/>
      <c r="I785" s="21"/>
      <c r="J785" s="60">
        <v>2056</v>
      </c>
      <c r="K785" s="60" t="s">
        <v>19</v>
      </c>
    </row>
    <row r="786" spans="2:11" ht="15.6" customHeight="1" thickBot="1" x14ac:dyDescent="0.45">
      <c r="B786" s="21">
        <v>780</v>
      </c>
      <c r="C786" s="21">
        <v>1629</v>
      </c>
      <c r="D786" s="20" t="s">
        <v>1528</v>
      </c>
      <c r="E786" s="21" t="s">
        <v>13</v>
      </c>
      <c r="F786" s="21" t="s">
        <v>13</v>
      </c>
      <c r="G786" s="21" t="s">
        <v>29</v>
      </c>
      <c r="H786" s="21"/>
      <c r="I786" s="21"/>
      <c r="J786" s="60">
        <v>2127</v>
      </c>
      <c r="K786" s="60" t="s">
        <v>19</v>
      </c>
    </row>
    <row r="787" spans="2:11" ht="15.6" customHeight="1" thickBot="1" x14ac:dyDescent="0.45">
      <c r="B787" s="21">
        <v>781</v>
      </c>
      <c r="C787" s="21">
        <v>1630</v>
      </c>
      <c r="D787" s="20" t="s">
        <v>1530</v>
      </c>
      <c r="E787" s="21">
        <v>41</v>
      </c>
      <c r="F787" s="21" t="s">
        <v>13</v>
      </c>
      <c r="G787" s="21" t="s">
        <v>29</v>
      </c>
      <c r="H787" s="21"/>
      <c r="I787" s="21"/>
      <c r="J787" s="60">
        <v>2001</v>
      </c>
      <c r="K787" s="60" t="s">
        <v>19</v>
      </c>
    </row>
    <row r="788" spans="2:11" ht="15.6" customHeight="1" thickBot="1" x14ac:dyDescent="0.45">
      <c r="B788" s="21">
        <v>782</v>
      </c>
      <c r="C788" s="21">
        <v>1631</v>
      </c>
      <c r="D788" s="20" t="s">
        <v>1532</v>
      </c>
      <c r="E788" s="21" t="s">
        <v>13</v>
      </c>
      <c r="F788" s="21" t="s">
        <v>13</v>
      </c>
      <c r="G788" s="21" t="s">
        <v>85</v>
      </c>
      <c r="H788" s="21"/>
      <c r="I788" s="21"/>
      <c r="J788" s="60">
        <v>2055</v>
      </c>
      <c r="K788" s="60" t="s">
        <v>19</v>
      </c>
    </row>
    <row r="789" spans="2:11" ht="15.6" customHeight="1" thickBot="1" x14ac:dyDescent="0.45">
      <c r="B789" s="21">
        <v>783</v>
      </c>
      <c r="C789" s="21">
        <v>1632</v>
      </c>
      <c r="D789" s="20" t="s">
        <v>1534</v>
      </c>
      <c r="E789" s="21">
        <v>53</v>
      </c>
      <c r="F789" s="21" t="s">
        <v>13</v>
      </c>
      <c r="G789" s="21" t="s">
        <v>29</v>
      </c>
      <c r="H789" s="21"/>
      <c r="I789" s="21"/>
      <c r="J789" s="60">
        <v>2002</v>
      </c>
      <c r="K789" s="60" t="s">
        <v>19</v>
      </c>
    </row>
    <row r="790" spans="2:11" ht="15.6" customHeight="1" thickBot="1" x14ac:dyDescent="0.45">
      <c r="B790" s="21">
        <v>784</v>
      </c>
      <c r="C790" s="21">
        <v>1633</v>
      </c>
      <c r="D790" s="20" t="s">
        <v>1536</v>
      </c>
      <c r="E790" s="21">
        <v>85</v>
      </c>
      <c r="F790" s="21" t="s">
        <v>57</v>
      </c>
      <c r="G790" s="21" t="s">
        <v>79</v>
      </c>
      <c r="H790" s="21"/>
      <c r="I790" s="21"/>
      <c r="J790" s="60">
        <v>2136</v>
      </c>
      <c r="K790" s="60" t="s">
        <v>19</v>
      </c>
    </row>
    <row r="791" spans="2:11" ht="15.6" customHeight="1" thickBot="1" x14ac:dyDescent="0.45">
      <c r="B791" s="21">
        <v>785</v>
      </c>
      <c r="C791" s="21">
        <v>1634</v>
      </c>
      <c r="D791" s="20" t="s">
        <v>1538</v>
      </c>
      <c r="E791" s="21" t="s">
        <v>13</v>
      </c>
      <c r="F791" s="21" t="s">
        <v>13</v>
      </c>
      <c r="G791" s="21" t="s">
        <v>54</v>
      </c>
      <c r="H791" s="21"/>
      <c r="I791" s="21"/>
      <c r="J791" s="60">
        <v>2018</v>
      </c>
      <c r="K791" s="60" t="s">
        <v>19</v>
      </c>
    </row>
    <row r="792" spans="2:11" ht="15.6" customHeight="1" thickBot="1" x14ac:dyDescent="0.45">
      <c r="B792" s="21">
        <v>786</v>
      </c>
      <c r="C792" s="21">
        <v>1635</v>
      </c>
      <c r="D792" s="20" t="s">
        <v>1540</v>
      </c>
      <c r="E792" s="21">
        <v>80</v>
      </c>
      <c r="F792" s="21" t="s">
        <v>13</v>
      </c>
      <c r="G792" s="21" t="s">
        <v>435</v>
      </c>
      <c r="H792" s="21"/>
      <c r="I792" s="21"/>
      <c r="J792" s="60">
        <v>2106</v>
      </c>
      <c r="K792" s="60" t="s">
        <v>15</v>
      </c>
    </row>
    <row r="793" spans="2:11" ht="15.6" customHeight="1" thickBot="1" x14ac:dyDescent="0.45">
      <c r="B793" s="21">
        <v>787</v>
      </c>
      <c r="C793" s="21">
        <v>1636</v>
      </c>
      <c r="D793" s="20" t="s">
        <v>1542</v>
      </c>
      <c r="E793" s="21" t="s">
        <v>13</v>
      </c>
      <c r="F793" s="21" t="s">
        <v>13</v>
      </c>
      <c r="G793" s="21" t="s">
        <v>435</v>
      </c>
      <c r="H793" s="21"/>
      <c r="I793" s="21"/>
      <c r="J793" s="60">
        <v>2060</v>
      </c>
      <c r="K793" s="60" t="s">
        <v>19</v>
      </c>
    </row>
    <row r="794" spans="2:11" ht="15.6" customHeight="1" thickBot="1" x14ac:dyDescent="0.45">
      <c r="B794" s="21">
        <v>788</v>
      </c>
      <c r="C794" s="21">
        <v>1637</v>
      </c>
      <c r="D794" s="20" t="s">
        <v>1544</v>
      </c>
      <c r="E794" s="21" t="s">
        <v>13</v>
      </c>
      <c r="F794" s="21" t="s">
        <v>13</v>
      </c>
      <c r="G794" s="21" t="s">
        <v>936</v>
      </c>
      <c r="H794" s="21"/>
      <c r="I794" s="21"/>
      <c r="J794" s="60">
        <v>2048</v>
      </c>
      <c r="K794" s="60" t="s">
        <v>19</v>
      </c>
    </row>
    <row r="795" spans="2:11" ht="15.6" customHeight="1" thickBot="1" x14ac:dyDescent="0.45">
      <c r="B795" s="21">
        <v>789</v>
      </c>
      <c r="C795" s="21">
        <v>1638</v>
      </c>
      <c r="D795" s="20" t="s">
        <v>1546</v>
      </c>
      <c r="E795" s="57" t="s">
        <v>46</v>
      </c>
      <c r="F795" s="21" t="s">
        <v>13</v>
      </c>
      <c r="G795" s="21" t="s">
        <v>54</v>
      </c>
      <c r="H795" s="21">
        <v>7</v>
      </c>
      <c r="I795" s="21">
        <v>0</v>
      </c>
      <c r="J795" s="60">
        <v>2086</v>
      </c>
      <c r="K795" s="60" t="s">
        <v>15</v>
      </c>
    </row>
    <row r="796" spans="2:11" ht="15.6" customHeight="1" thickBot="1" x14ac:dyDescent="0.45">
      <c r="B796" s="21">
        <v>790</v>
      </c>
      <c r="C796" s="21">
        <v>1639</v>
      </c>
      <c r="D796" s="20" t="s">
        <v>1548</v>
      </c>
      <c r="E796" s="21" t="s">
        <v>13</v>
      </c>
      <c r="F796" s="21" t="s">
        <v>13</v>
      </c>
      <c r="G796" s="21" t="s">
        <v>43</v>
      </c>
      <c r="H796" s="21"/>
      <c r="I796" s="21"/>
      <c r="J796" s="60">
        <v>2039</v>
      </c>
      <c r="K796" s="60" t="s">
        <v>19</v>
      </c>
    </row>
    <row r="797" spans="2:11" ht="15.6" customHeight="1" thickBot="1" x14ac:dyDescent="0.45">
      <c r="B797" s="21">
        <v>791</v>
      </c>
      <c r="C797" s="21">
        <v>1640</v>
      </c>
      <c r="D797" s="20" t="s">
        <v>1550</v>
      </c>
      <c r="E797" s="21">
        <v>65</v>
      </c>
      <c r="F797" s="21" t="s">
        <v>184</v>
      </c>
      <c r="G797" s="21" t="s">
        <v>169</v>
      </c>
      <c r="H797" s="21"/>
      <c r="I797" s="21"/>
      <c r="J797" s="60">
        <v>2299</v>
      </c>
      <c r="K797" s="60" t="s">
        <v>19</v>
      </c>
    </row>
    <row r="798" spans="2:11" ht="15.6" customHeight="1" thickBot="1" x14ac:dyDescent="0.45">
      <c r="B798" s="21">
        <v>792</v>
      </c>
      <c r="C798" s="21">
        <v>1641</v>
      </c>
      <c r="D798" s="20" t="s">
        <v>1552</v>
      </c>
      <c r="E798" s="21">
        <v>70</v>
      </c>
      <c r="F798" s="21" t="s">
        <v>13</v>
      </c>
      <c r="G798" s="21" t="s">
        <v>169</v>
      </c>
      <c r="H798" s="21"/>
      <c r="I798" s="21"/>
      <c r="J798" s="60">
        <v>2185</v>
      </c>
      <c r="K798" s="60" t="s">
        <v>19</v>
      </c>
    </row>
    <row r="799" spans="2:11" ht="15.6" customHeight="1" thickBot="1" x14ac:dyDescent="0.45">
      <c r="B799" s="21">
        <v>793</v>
      </c>
      <c r="C799" s="21">
        <v>1642</v>
      </c>
      <c r="D799" s="20" t="s">
        <v>1554</v>
      </c>
      <c r="E799" s="21">
        <v>67</v>
      </c>
      <c r="F799" s="21" t="s">
        <v>13</v>
      </c>
      <c r="G799" s="21" t="s">
        <v>32</v>
      </c>
      <c r="H799" s="21"/>
      <c r="I799" s="21"/>
      <c r="J799" s="60">
        <v>2057</v>
      </c>
      <c r="K799" s="60" t="s">
        <v>19</v>
      </c>
    </row>
    <row r="800" spans="2:11" ht="15.6" customHeight="1" thickBot="1" x14ac:dyDescent="0.45">
      <c r="B800" s="21">
        <v>794</v>
      </c>
      <c r="C800" s="21">
        <v>1643</v>
      </c>
      <c r="D800" s="20" t="s">
        <v>1556</v>
      </c>
      <c r="E800" s="21">
        <v>94</v>
      </c>
      <c r="F800" s="21" t="s">
        <v>57</v>
      </c>
      <c r="G800" s="21" t="s">
        <v>29</v>
      </c>
      <c r="H800" s="21"/>
      <c r="I800" s="21"/>
      <c r="J800" s="60">
        <v>2198</v>
      </c>
      <c r="K800" s="60" t="s">
        <v>19</v>
      </c>
    </row>
    <row r="801" spans="2:11" ht="15.6" customHeight="1" thickBot="1" x14ac:dyDescent="0.45">
      <c r="B801" s="21">
        <v>795</v>
      </c>
      <c r="C801" s="21">
        <v>4017</v>
      </c>
      <c r="D801" s="20" t="s">
        <v>1558</v>
      </c>
      <c r="E801" s="21">
        <v>91</v>
      </c>
      <c r="F801" s="21" t="s">
        <v>13</v>
      </c>
      <c r="G801" s="21" t="s">
        <v>29</v>
      </c>
      <c r="H801" s="21">
        <v>11</v>
      </c>
      <c r="I801" s="21">
        <v>-1</v>
      </c>
      <c r="J801" s="60">
        <v>2091</v>
      </c>
      <c r="K801" s="60" t="s">
        <v>15</v>
      </c>
    </row>
    <row r="802" spans="2:11" ht="15.6" customHeight="1" thickBot="1" x14ac:dyDescent="0.45">
      <c r="B802" s="21">
        <v>796</v>
      </c>
      <c r="C802" s="21">
        <v>1644</v>
      </c>
      <c r="D802" s="20" t="s">
        <v>1560</v>
      </c>
      <c r="E802" s="21" t="s">
        <v>13</v>
      </c>
      <c r="F802" s="21" t="s">
        <v>13</v>
      </c>
      <c r="G802" s="21" t="s">
        <v>29</v>
      </c>
      <c r="H802" s="21"/>
      <c r="I802" s="21"/>
      <c r="J802" s="60">
        <v>1976</v>
      </c>
      <c r="K802" s="60" t="s">
        <v>19</v>
      </c>
    </row>
    <row r="803" spans="2:11" ht="15.6" customHeight="1" thickBot="1" x14ac:dyDescent="0.45">
      <c r="B803" s="21">
        <v>797</v>
      </c>
      <c r="C803" s="21">
        <v>1645</v>
      </c>
      <c r="D803" s="20" t="s">
        <v>1562</v>
      </c>
      <c r="E803" s="21" t="s">
        <v>13</v>
      </c>
      <c r="F803" s="21" t="s">
        <v>13</v>
      </c>
      <c r="G803" s="21" t="s">
        <v>79</v>
      </c>
      <c r="H803" s="21"/>
      <c r="I803" s="21"/>
      <c r="J803" s="60">
        <v>2046</v>
      </c>
      <c r="K803" s="60" t="s">
        <v>19</v>
      </c>
    </row>
    <row r="804" spans="2:11" ht="15.6" customHeight="1" thickBot="1" x14ac:dyDescent="0.45">
      <c r="B804" s="21">
        <v>798</v>
      </c>
      <c r="C804" s="21">
        <v>1646</v>
      </c>
      <c r="D804" s="20" t="s">
        <v>1564</v>
      </c>
      <c r="E804" s="21" t="s">
        <v>13</v>
      </c>
      <c r="F804" s="21" t="s">
        <v>13</v>
      </c>
      <c r="G804" s="21" t="s">
        <v>29</v>
      </c>
      <c r="H804" s="21"/>
      <c r="I804" s="21"/>
      <c r="J804" s="60">
        <v>2026</v>
      </c>
      <c r="K804" s="60" t="s">
        <v>19</v>
      </c>
    </row>
    <row r="805" spans="2:11" ht="15.6" customHeight="1" thickBot="1" x14ac:dyDescent="0.45">
      <c r="B805" s="21">
        <v>799</v>
      </c>
      <c r="C805" s="21">
        <v>1647</v>
      </c>
      <c r="D805" s="20" t="s">
        <v>1566</v>
      </c>
      <c r="E805" s="21" t="s">
        <v>13</v>
      </c>
      <c r="F805" s="21" t="s">
        <v>13</v>
      </c>
      <c r="G805" s="21" t="s">
        <v>54</v>
      </c>
      <c r="H805" s="21"/>
      <c r="I805" s="21"/>
      <c r="J805" s="60">
        <v>2068</v>
      </c>
      <c r="K805" s="60" t="s">
        <v>19</v>
      </c>
    </row>
    <row r="806" spans="2:11" ht="15.6" customHeight="1" thickBot="1" x14ac:dyDescent="0.45">
      <c r="B806" s="21">
        <v>800</v>
      </c>
      <c r="C806" s="21">
        <v>1648</v>
      </c>
      <c r="D806" s="20" t="s">
        <v>1568</v>
      </c>
      <c r="E806" s="21">
        <v>85</v>
      </c>
      <c r="F806" s="21" t="s">
        <v>13</v>
      </c>
      <c r="G806" s="21" t="s">
        <v>29</v>
      </c>
      <c r="H806" s="21"/>
      <c r="I806" s="21"/>
      <c r="J806" s="60">
        <v>2039</v>
      </c>
      <c r="K806" s="60" t="s">
        <v>19</v>
      </c>
    </row>
    <row r="807" spans="2:11" ht="15.6" customHeight="1" thickBot="1" x14ac:dyDescent="0.45">
      <c r="B807" s="21">
        <v>801</v>
      </c>
      <c r="C807" s="21">
        <v>1649</v>
      </c>
      <c r="D807" s="20" t="s">
        <v>1570</v>
      </c>
      <c r="E807" s="21">
        <v>52</v>
      </c>
      <c r="F807" s="21" t="s">
        <v>13</v>
      </c>
      <c r="G807" s="21" t="s">
        <v>32</v>
      </c>
      <c r="H807" s="21"/>
      <c r="I807" s="21"/>
      <c r="J807" s="60">
        <v>2110</v>
      </c>
      <c r="K807" s="60" t="s">
        <v>19</v>
      </c>
    </row>
    <row r="808" spans="2:11" ht="15.6" customHeight="1" thickBot="1" x14ac:dyDescent="0.45">
      <c r="B808" s="21">
        <v>802</v>
      </c>
      <c r="C808" s="21">
        <v>1650</v>
      </c>
      <c r="D808" s="20" t="s">
        <v>6150</v>
      </c>
      <c r="E808" s="21" t="s">
        <v>46</v>
      </c>
      <c r="F808" s="21" t="s">
        <v>13</v>
      </c>
      <c r="G808" s="21" t="s">
        <v>29</v>
      </c>
      <c r="H808" s="21"/>
      <c r="I808" s="21"/>
      <c r="J808" s="60">
        <v>2014</v>
      </c>
      <c r="K808" s="60" t="s">
        <v>15</v>
      </c>
    </row>
    <row r="809" spans="2:11" ht="15.6" customHeight="1" thickBot="1" x14ac:dyDescent="0.45">
      <c r="B809" s="21">
        <v>803</v>
      </c>
      <c r="C809" s="21">
        <v>3707</v>
      </c>
      <c r="D809" s="20" t="s">
        <v>1573</v>
      </c>
      <c r="E809" s="21" t="s">
        <v>1439</v>
      </c>
      <c r="F809" s="21" t="s">
        <v>13</v>
      </c>
      <c r="G809" s="21" t="s">
        <v>29</v>
      </c>
      <c r="H809" s="21"/>
      <c r="I809" s="21"/>
      <c r="J809" s="60">
        <v>2099</v>
      </c>
      <c r="K809" s="60" t="s">
        <v>15</v>
      </c>
    </row>
    <row r="810" spans="2:11" ht="15.6" customHeight="1" thickBot="1" x14ac:dyDescent="0.45">
      <c r="B810" s="21">
        <v>804</v>
      </c>
      <c r="C810" s="21">
        <v>1651</v>
      </c>
      <c r="D810" s="20" t="s">
        <v>1575</v>
      </c>
      <c r="E810" s="21" t="s">
        <v>82</v>
      </c>
      <c r="F810" s="21" t="s">
        <v>13</v>
      </c>
      <c r="G810" s="21" t="s">
        <v>29</v>
      </c>
      <c r="H810" s="21"/>
      <c r="I810" s="21"/>
      <c r="J810" s="60">
        <v>2089</v>
      </c>
      <c r="K810" s="60" t="s">
        <v>19</v>
      </c>
    </row>
    <row r="811" spans="2:11" ht="15.6" customHeight="1" thickBot="1" x14ac:dyDescent="0.45">
      <c r="B811" s="21">
        <v>805</v>
      </c>
      <c r="C811" s="21">
        <v>1652</v>
      </c>
      <c r="D811" s="20" t="s">
        <v>1577</v>
      </c>
      <c r="E811" s="21" t="s">
        <v>13</v>
      </c>
      <c r="F811" s="21" t="s">
        <v>13</v>
      </c>
      <c r="G811" s="21" t="s">
        <v>85</v>
      </c>
      <c r="H811" s="21"/>
      <c r="I811" s="21"/>
      <c r="J811" s="60">
        <v>2226</v>
      </c>
      <c r="K811" s="60" t="s">
        <v>19</v>
      </c>
    </row>
    <row r="812" spans="2:11" ht="15.6" customHeight="1" thickBot="1" x14ac:dyDescent="0.45">
      <c r="B812" s="21">
        <v>806</v>
      </c>
      <c r="C812" s="21">
        <v>1653</v>
      </c>
      <c r="D812" s="20" t="s">
        <v>1579</v>
      </c>
      <c r="E812" s="21">
        <v>98</v>
      </c>
      <c r="F812" s="21" t="s">
        <v>184</v>
      </c>
      <c r="G812" s="21" t="s">
        <v>29</v>
      </c>
      <c r="H812" s="21"/>
      <c r="I812" s="21"/>
      <c r="J812" s="60">
        <v>2279</v>
      </c>
      <c r="K812" s="60" t="s">
        <v>19</v>
      </c>
    </row>
    <row r="813" spans="2:11" ht="15.6" customHeight="1" thickBot="1" x14ac:dyDescent="0.45">
      <c r="B813" s="21">
        <v>807</v>
      </c>
      <c r="C813" s="21">
        <v>1654</v>
      </c>
      <c r="D813" s="20" t="s">
        <v>1581</v>
      </c>
      <c r="E813" s="21" t="s">
        <v>13</v>
      </c>
      <c r="F813" s="21" t="s">
        <v>13</v>
      </c>
      <c r="G813" s="21" t="s">
        <v>79</v>
      </c>
      <c r="H813" s="21"/>
      <c r="I813" s="21"/>
      <c r="J813" s="60">
        <v>2082</v>
      </c>
      <c r="K813" s="60" t="s">
        <v>19</v>
      </c>
    </row>
    <row r="814" spans="2:11" ht="15.6" customHeight="1" thickBot="1" x14ac:dyDescent="0.45">
      <c r="B814" s="21">
        <v>808</v>
      </c>
      <c r="C814" s="21">
        <v>1655</v>
      </c>
      <c r="D814" s="20" t="s">
        <v>6404</v>
      </c>
      <c r="E814" s="21">
        <v>85</v>
      </c>
      <c r="F814" s="21" t="s">
        <v>184</v>
      </c>
      <c r="G814" s="21" t="s">
        <v>29</v>
      </c>
      <c r="H814" s="21"/>
      <c r="I814" s="21"/>
      <c r="J814" s="60">
        <v>2225</v>
      </c>
      <c r="K814" s="60" t="s">
        <v>19</v>
      </c>
    </row>
    <row r="815" spans="2:11" ht="15.6" customHeight="1" thickBot="1" x14ac:dyDescent="0.45">
      <c r="B815" s="21">
        <v>809</v>
      </c>
      <c r="C815" s="21">
        <v>1656</v>
      </c>
      <c r="D815" s="20" t="s">
        <v>1585</v>
      </c>
      <c r="E815" s="21">
        <v>47</v>
      </c>
      <c r="F815" s="21" t="s">
        <v>13</v>
      </c>
      <c r="G815" s="21" t="s">
        <v>32</v>
      </c>
      <c r="H815" s="21"/>
      <c r="I815" s="21"/>
      <c r="J815" s="60">
        <v>2057</v>
      </c>
      <c r="K815" s="60" t="s">
        <v>19</v>
      </c>
    </row>
    <row r="816" spans="2:11" ht="15.6" customHeight="1" thickBot="1" x14ac:dyDescent="0.45">
      <c r="B816" s="21">
        <v>810</v>
      </c>
      <c r="C816" s="21">
        <v>1657</v>
      </c>
      <c r="D816" s="20" t="s">
        <v>6399</v>
      </c>
      <c r="E816" s="21">
        <v>75</v>
      </c>
      <c r="F816" s="21" t="s">
        <v>184</v>
      </c>
      <c r="G816" s="21" t="s">
        <v>29</v>
      </c>
      <c r="H816" s="21">
        <v>22</v>
      </c>
      <c r="I816" s="21">
        <v>28</v>
      </c>
      <c r="J816" s="60">
        <v>2429</v>
      </c>
      <c r="K816" s="60" t="s">
        <v>15</v>
      </c>
    </row>
    <row r="817" spans="2:11" ht="15.6" customHeight="1" thickBot="1" x14ac:dyDescent="0.45">
      <c r="B817" s="21">
        <v>811</v>
      </c>
      <c r="C817" s="21">
        <v>1658</v>
      </c>
      <c r="D817" s="20" t="s">
        <v>1588</v>
      </c>
      <c r="E817" s="21" t="s">
        <v>13</v>
      </c>
      <c r="F817" s="21" t="s">
        <v>13</v>
      </c>
      <c r="G817" s="21" t="s">
        <v>29</v>
      </c>
      <c r="H817" s="21"/>
      <c r="I817" s="21"/>
      <c r="J817" s="60">
        <v>2054</v>
      </c>
      <c r="K817" s="60" t="s">
        <v>19</v>
      </c>
    </row>
    <row r="818" spans="2:11" ht="15.6" customHeight="1" thickBot="1" x14ac:dyDescent="0.45">
      <c r="B818" s="21">
        <v>812</v>
      </c>
      <c r="C818" s="21">
        <v>1659</v>
      </c>
      <c r="D818" s="20" t="s">
        <v>1590</v>
      </c>
      <c r="E818" s="21" t="s">
        <v>49</v>
      </c>
      <c r="F818" s="21" t="s">
        <v>13</v>
      </c>
      <c r="G818" s="21" t="s">
        <v>292</v>
      </c>
      <c r="H818" s="21"/>
      <c r="I818" s="21"/>
      <c r="J818" s="60">
        <v>2066</v>
      </c>
      <c r="K818" s="60" t="s">
        <v>19</v>
      </c>
    </row>
    <row r="819" spans="2:11" ht="15.6" customHeight="1" thickBot="1" x14ac:dyDescent="0.45">
      <c r="B819" s="21">
        <v>813</v>
      </c>
      <c r="C819" s="21">
        <v>1660</v>
      </c>
      <c r="D819" s="20" t="s">
        <v>1592</v>
      </c>
      <c r="E819" s="21">
        <v>97</v>
      </c>
      <c r="F819" s="21" t="s">
        <v>13</v>
      </c>
      <c r="G819" s="21" t="s">
        <v>29</v>
      </c>
      <c r="H819" s="21"/>
      <c r="I819" s="21"/>
      <c r="J819" s="60">
        <v>2048</v>
      </c>
      <c r="K819" s="60" t="s">
        <v>19</v>
      </c>
    </row>
    <row r="820" spans="2:11" ht="15.6" customHeight="1" thickBot="1" x14ac:dyDescent="0.45">
      <c r="B820" s="21">
        <v>814</v>
      </c>
      <c r="C820" s="21">
        <v>1661</v>
      </c>
      <c r="D820" s="20" t="s">
        <v>1594</v>
      </c>
      <c r="E820" s="21">
        <v>87</v>
      </c>
      <c r="F820" s="21" t="s">
        <v>13</v>
      </c>
      <c r="G820" s="21" t="s">
        <v>79</v>
      </c>
      <c r="H820" s="21"/>
      <c r="I820" s="21"/>
      <c r="J820" s="60">
        <v>2055</v>
      </c>
      <c r="K820" s="60" t="s">
        <v>19</v>
      </c>
    </row>
    <row r="821" spans="2:11" ht="15.6" customHeight="1" thickBot="1" x14ac:dyDescent="0.45">
      <c r="B821" s="21">
        <v>815</v>
      </c>
      <c r="C821" s="21">
        <v>3709</v>
      </c>
      <c r="D821" s="20" t="s">
        <v>1596</v>
      </c>
      <c r="E821" s="21" t="s">
        <v>13</v>
      </c>
      <c r="F821" s="21" t="s">
        <v>13</v>
      </c>
      <c r="G821" s="21" t="s">
        <v>14</v>
      </c>
      <c r="H821" s="21"/>
      <c r="I821" s="21"/>
      <c r="J821" s="60">
        <v>2110</v>
      </c>
      <c r="K821" s="60" t="s">
        <v>19</v>
      </c>
    </row>
    <row r="822" spans="2:11" ht="15.6" customHeight="1" thickBot="1" x14ac:dyDescent="0.45">
      <c r="B822" s="21">
        <v>816</v>
      </c>
      <c r="C822" s="21">
        <v>1662</v>
      </c>
      <c r="D822" s="20" t="s">
        <v>6140</v>
      </c>
      <c r="E822" s="21">
        <v>90</v>
      </c>
      <c r="F822" s="21" t="s">
        <v>134</v>
      </c>
      <c r="G822" s="21" t="s">
        <v>29</v>
      </c>
      <c r="H822" s="21"/>
      <c r="I822" s="21"/>
      <c r="J822" s="60">
        <v>2403</v>
      </c>
      <c r="K822" s="60" t="s">
        <v>15</v>
      </c>
    </row>
    <row r="823" spans="2:11" ht="15.6" customHeight="1" thickBot="1" x14ac:dyDescent="0.45">
      <c r="B823" s="21">
        <v>817</v>
      </c>
      <c r="C823" s="21">
        <v>1663</v>
      </c>
      <c r="D823" s="20" t="s">
        <v>1599</v>
      </c>
      <c r="E823" s="21" t="s">
        <v>13</v>
      </c>
      <c r="F823" s="21" t="s">
        <v>13</v>
      </c>
      <c r="G823" s="21" t="s">
        <v>242</v>
      </c>
      <c r="H823" s="21"/>
      <c r="I823" s="21"/>
      <c r="J823" s="60">
        <v>2063</v>
      </c>
      <c r="K823" s="60" t="s">
        <v>19</v>
      </c>
    </row>
    <row r="824" spans="2:11" ht="15.6" customHeight="1" thickBot="1" x14ac:dyDescent="0.45">
      <c r="B824" s="21">
        <v>818</v>
      </c>
      <c r="C824" s="21">
        <v>1664</v>
      </c>
      <c r="D824" s="20" t="s">
        <v>1601</v>
      </c>
      <c r="E824" s="21">
        <v>39</v>
      </c>
      <c r="F824" s="21" t="s">
        <v>13</v>
      </c>
      <c r="G824" s="21" t="s">
        <v>29</v>
      </c>
      <c r="H824" s="21"/>
      <c r="I824" s="21"/>
      <c r="J824" s="60">
        <v>2138</v>
      </c>
      <c r="K824" s="60" t="s">
        <v>19</v>
      </c>
    </row>
    <row r="825" spans="2:11" ht="15.6" customHeight="1" thickBot="1" x14ac:dyDescent="0.45">
      <c r="B825" s="21">
        <v>819</v>
      </c>
      <c r="C825" s="21">
        <v>1665</v>
      </c>
      <c r="D825" s="20" t="s">
        <v>1603</v>
      </c>
      <c r="E825" s="21" t="s">
        <v>46</v>
      </c>
      <c r="F825" s="21" t="s">
        <v>13</v>
      </c>
      <c r="G825" s="21" t="s">
        <v>32</v>
      </c>
      <c r="H825" s="21"/>
      <c r="I825" s="21"/>
      <c r="J825" s="60">
        <v>2035</v>
      </c>
      <c r="K825" s="60" t="s">
        <v>19</v>
      </c>
    </row>
    <row r="826" spans="2:11" ht="15.6" customHeight="1" thickBot="1" x14ac:dyDescent="0.45">
      <c r="B826" s="21">
        <v>820</v>
      </c>
      <c r="C826" s="21">
        <v>1666</v>
      </c>
      <c r="D826" s="20" t="s">
        <v>1605</v>
      </c>
      <c r="E826" s="21" t="s">
        <v>13</v>
      </c>
      <c r="F826" s="21" t="s">
        <v>13</v>
      </c>
      <c r="G826" s="21" t="s">
        <v>323</v>
      </c>
      <c r="H826" s="21"/>
      <c r="I826" s="21"/>
      <c r="J826" s="60">
        <v>2060</v>
      </c>
      <c r="K826" s="60" t="s">
        <v>19</v>
      </c>
    </row>
    <row r="827" spans="2:11" ht="15.6" customHeight="1" thickBot="1" x14ac:dyDescent="0.45">
      <c r="B827" s="21">
        <v>821</v>
      </c>
      <c r="C827" s="21">
        <v>1667</v>
      </c>
      <c r="D827" s="20" t="s">
        <v>1607</v>
      </c>
      <c r="E827" s="21">
        <v>91</v>
      </c>
      <c r="F827" s="21" t="s">
        <v>13</v>
      </c>
      <c r="G827" s="21" t="s">
        <v>29</v>
      </c>
      <c r="H827" s="21"/>
      <c r="I827" s="21"/>
      <c r="J827" s="60">
        <v>2041</v>
      </c>
      <c r="K827" s="60" t="s">
        <v>19</v>
      </c>
    </row>
    <row r="828" spans="2:11" ht="15.6" customHeight="1" thickBot="1" x14ac:dyDescent="0.45">
      <c r="B828" s="21">
        <v>822</v>
      </c>
      <c r="C828" s="21">
        <v>1668</v>
      </c>
      <c r="D828" s="20" t="s">
        <v>6391</v>
      </c>
      <c r="E828" s="21">
        <v>77</v>
      </c>
      <c r="F828" s="21" t="s">
        <v>134</v>
      </c>
      <c r="G828" s="21" t="s">
        <v>29</v>
      </c>
      <c r="H828" s="21">
        <v>40</v>
      </c>
      <c r="I828" s="21">
        <v>-41</v>
      </c>
      <c r="J828" s="60">
        <v>2391</v>
      </c>
      <c r="K828" s="60" t="s">
        <v>15</v>
      </c>
    </row>
    <row r="829" spans="2:11" ht="15.6" customHeight="1" thickBot="1" x14ac:dyDescent="0.45">
      <c r="B829" s="21">
        <v>823</v>
      </c>
      <c r="C829" s="21">
        <v>3996</v>
      </c>
      <c r="D829" s="20" t="s">
        <v>6400</v>
      </c>
      <c r="E829" s="21" t="s">
        <v>510</v>
      </c>
      <c r="F829" s="21" t="s">
        <v>13</v>
      </c>
      <c r="G829" s="21" t="s">
        <v>29</v>
      </c>
      <c r="H829" s="21"/>
      <c r="I829" s="21"/>
      <c r="J829" s="60">
        <v>2121</v>
      </c>
      <c r="K829" s="60" t="s">
        <v>15</v>
      </c>
    </row>
    <row r="830" spans="2:11" ht="15.6" customHeight="1" thickBot="1" x14ac:dyDescent="0.45">
      <c r="B830" s="21">
        <v>824</v>
      </c>
      <c r="C830" s="21">
        <v>1669</v>
      </c>
      <c r="D830" s="20" t="s">
        <v>6393</v>
      </c>
      <c r="E830" s="21">
        <v>91</v>
      </c>
      <c r="F830" s="21" t="s">
        <v>184</v>
      </c>
      <c r="G830" s="21" t="s">
        <v>29</v>
      </c>
      <c r="H830" s="21"/>
      <c r="I830" s="21"/>
      <c r="J830" s="60">
        <v>2374</v>
      </c>
      <c r="K830" s="60" t="s">
        <v>15</v>
      </c>
    </row>
    <row r="831" spans="2:11" ht="15.6" customHeight="1" thickBot="1" x14ac:dyDescent="0.45">
      <c r="B831" s="21">
        <v>825</v>
      </c>
      <c r="C831" s="21">
        <v>1670</v>
      </c>
      <c r="D831" s="20" t="s">
        <v>1612</v>
      </c>
      <c r="E831" s="21" t="s">
        <v>13</v>
      </c>
      <c r="F831" s="21" t="s">
        <v>13</v>
      </c>
      <c r="G831" s="21" t="s">
        <v>103</v>
      </c>
      <c r="H831" s="21"/>
      <c r="I831" s="21"/>
      <c r="J831" s="60">
        <v>2022</v>
      </c>
      <c r="K831" s="60" t="s">
        <v>19</v>
      </c>
    </row>
    <row r="832" spans="2:11" ht="15.6" customHeight="1" thickBot="1" x14ac:dyDescent="0.45">
      <c r="B832" s="21">
        <v>826</v>
      </c>
      <c r="C832" s="21">
        <v>1671</v>
      </c>
      <c r="D832" s="20" t="s">
        <v>1614</v>
      </c>
      <c r="E832" s="21" t="s">
        <v>13</v>
      </c>
      <c r="F832" s="21" t="s">
        <v>13</v>
      </c>
      <c r="G832" s="21" t="s">
        <v>193</v>
      </c>
      <c r="H832" s="21"/>
      <c r="I832" s="21"/>
      <c r="J832" s="60">
        <v>2010</v>
      </c>
      <c r="K832" s="60" t="s">
        <v>19</v>
      </c>
    </row>
    <row r="833" spans="2:11" ht="15.6" customHeight="1" thickBot="1" x14ac:dyDescent="0.45">
      <c r="B833" s="21">
        <v>827</v>
      </c>
      <c r="C833" s="21">
        <v>1672</v>
      </c>
      <c r="D833" s="20" t="s">
        <v>1616</v>
      </c>
      <c r="E833" s="21">
        <v>50</v>
      </c>
      <c r="F833" s="21" t="s">
        <v>13</v>
      </c>
      <c r="G833" s="21" t="s">
        <v>29</v>
      </c>
      <c r="H833" s="21"/>
      <c r="I833" s="21"/>
      <c r="J833" s="60">
        <v>2110</v>
      </c>
      <c r="K833" s="60" t="s">
        <v>19</v>
      </c>
    </row>
    <row r="834" spans="2:11" ht="15.6" customHeight="1" thickBot="1" x14ac:dyDescent="0.45">
      <c r="B834" s="21">
        <v>828</v>
      </c>
      <c r="C834" s="21">
        <v>1673</v>
      </c>
      <c r="D834" s="20" t="s">
        <v>1618</v>
      </c>
      <c r="E834" s="21" t="s">
        <v>13</v>
      </c>
      <c r="F834" s="21" t="s">
        <v>13</v>
      </c>
      <c r="G834" s="21" t="s">
        <v>228</v>
      </c>
      <c r="H834" s="21"/>
      <c r="I834" s="21"/>
      <c r="J834" s="60">
        <v>2017</v>
      </c>
      <c r="K834" s="60" t="s">
        <v>19</v>
      </c>
    </row>
    <row r="835" spans="2:11" ht="15.6" customHeight="1" thickBot="1" x14ac:dyDescent="0.45">
      <c r="B835" s="21">
        <v>829</v>
      </c>
      <c r="C835" s="21">
        <v>1674</v>
      </c>
      <c r="D835" s="20" t="s">
        <v>1620</v>
      </c>
      <c r="E835" s="21">
        <v>82</v>
      </c>
      <c r="F835" s="21" t="s">
        <v>13</v>
      </c>
      <c r="G835" s="21" t="s">
        <v>29</v>
      </c>
      <c r="H835" s="21"/>
      <c r="I835" s="21"/>
      <c r="J835" s="60">
        <v>1993</v>
      </c>
      <c r="K835" s="60" t="s">
        <v>19</v>
      </c>
    </row>
    <row r="836" spans="2:11" ht="15.6" customHeight="1" thickBot="1" x14ac:dyDescent="0.45">
      <c r="B836" s="21">
        <v>830</v>
      </c>
      <c r="C836" s="21">
        <v>1675</v>
      </c>
      <c r="D836" s="20" t="s">
        <v>1622</v>
      </c>
      <c r="E836" s="21">
        <v>94</v>
      </c>
      <c r="F836" s="21" t="s">
        <v>13</v>
      </c>
      <c r="G836" s="21" t="s">
        <v>29</v>
      </c>
      <c r="H836" s="21"/>
      <c r="I836" s="21"/>
      <c r="J836" s="60">
        <v>2050</v>
      </c>
      <c r="K836" s="60" t="s">
        <v>19</v>
      </c>
    </row>
    <row r="837" spans="2:11" ht="15.6" customHeight="1" thickBot="1" x14ac:dyDescent="0.45">
      <c r="B837" s="21">
        <v>831</v>
      </c>
      <c r="C837" s="21">
        <v>1676</v>
      </c>
      <c r="D837" s="20" t="s">
        <v>1624</v>
      </c>
      <c r="E837" s="21">
        <v>64</v>
      </c>
      <c r="F837" s="21" t="s">
        <v>13</v>
      </c>
      <c r="G837" s="21" t="s">
        <v>29</v>
      </c>
      <c r="H837" s="21"/>
      <c r="I837" s="21"/>
      <c r="J837" s="60">
        <v>2096</v>
      </c>
      <c r="K837" s="60" t="s">
        <v>19</v>
      </c>
    </row>
    <row r="838" spans="2:11" ht="15.6" customHeight="1" thickBot="1" x14ac:dyDescent="0.45">
      <c r="B838" s="21">
        <v>832</v>
      </c>
      <c r="C838" s="21">
        <v>1677</v>
      </c>
      <c r="D838" s="20" t="s">
        <v>1626</v>
      </c>
      <c r="E838" s="21">
        <v>85</v>
      </c>
      <c r="F838" s="21" t="s">
        <v>13</v>
      </c>
      <c r="G838" s="21" t="s">
        <v>29</v>
      </c>
      <c r="H838" s="21"/>
      <c r="I838" s="21"/>
      <c r="J838" s="60">
        <v>2061</v>
      </c>
      <c r="K838" s="60" t="s">
        <v>19</v>
      </c>
    </row>
    <row r="839" spans="2:11" ht="15.6" customHeight="1" thickBot="1" x14ac:dyDescent="0.45">
      <c r="B839" s="21">
        <v>833</v>
      </c>
      <c r="C839" s="21">
        <v>1678</v>
      </c>
      <c r="D839" s="20" t="s">
        <v>1628</v>
      </c>
      <c r="E839" s="21" t="s">
        <v>13</v>
      </c>
      <c r="F839" s="21" t="s">
        <v>13</v>
      </c>
      <c r="G839" s="21" t="s">
        <v>29</v>
      </c>
      <c r="H839" s="21"/>
      <c r="I839" s="21"/>
      <c r="J839" s="60">
        <v>2017</v>
      </c>
      <c r="K839" s="60" t="s">
        <v>19</v>
      </c>
    </row>
    <row r="840" spans="2:11" ht="15.6" customHeight="1" thickBot="1" x14ac:dyDescent="0.45">
      <c r="B840" s="21">
        <v>834</v>
      </c>
      <c r="C840" s="21">
        <v>4202</v>
      </c>
      <c r="D840" s="20" t="s">
        <v>6471</v>
      </c>
      <c r="E840" s="57" t="s">
        <v>6261</v>
      </c>
      <c r="F840" s="21" t="s">
        <v>13</v>
      </c>
      <c r="G840" s="21" t="s">
        <v>39</v>
      </c>
      <c r="H840" s="21">
        <v>11</v>
      </c>
      <c r="I840" s="21">
        <v>-60</v>
      </c>
      <c r="J840" s="60">
        <v>2040</v>
      </c>
      <c r="K840" s="60" t="s">
        <v>15</v>
      </c>
    </row>
    <row r="841" spans="2:11" ht="15.6" customHeight="1" thickBot="1" x14ac:dyDescent="0.45">
      <c r="B841" s="21">
        <v>835</v>
      </c>
      <c r="C841" s="21">
        <v>1679</v>
      </c>
      <c r="D841" s="20" t="s">
        <v>1630</v>
      </c>
      <c r="E841" s="21" t="s">
        <v>13</v>
      </c>
      <c r="F841" s="21" t="s">
        <v>13</v>
      </c>
      <c r="G841" s="21" t="s">
        <v>79</v>
      </c>
      <c r="H841" s="21"/>
      <c r="I841" s="21"/>
      <c r="J841" s="60">
        <v>2127</v>
      </c>
      <c r="K841" s="60" t="s">
        <v>19</v>
      </c>
    </row>
    <row r="842" spans="2:11" ht="15.6" customHeight="1" thickBot="1" x14ac:dyDescent="0.45">
      <c r="B842" s="21">
        <v>836</v>
      </c>
      <c r="C842" s="21">
        <v>1680</v>
      </c>
      <c r="D842" s="20" t="s">
        <v>1632</v>
      </c>
      <c r="E842" s="21">
        <v>96</v>
      </c>
      <c r="F842" s="21" t="s">
        <v>13</v>
      </c>
      <c r="G842" s="21" t="s">
        <v>323</v>
      </c>
      <c r="H842" s="21"/>
      <c r="I842" s="21"/>
      <c r="J842" s="60">
        <v>2024</v>
      </c>
      <c r="K842" s="60" t="s">
        <v>19</v>
      </c>
    </row>
    <row r="843" spans="2:11" ht="15.6" customHeight="1" thickBot="1" x14ac:dyDescent="0.45">
      <c r="B843" s="21">
        <v>837</v>
      </c>
      <c r="C843" s="21">
        <v>1681</v>
      </c>
      <c r="D843" s="20" t="s">
        <v>1634</v>
      </c>
      <c r="E843" s="21">
        <v>75</v>
      </c>
      <c r="F843" s="21" t="s">
        <v>13</v>
      </c>
      <c r="G843" s="21" t="s">
        <v>29</v>
      </c>
      <c r="H843" s="21"/>
      <c r="I843" s="21"/>
      <c r="J843" s="60">
        <v>2173</v>
      </c>
      <c r="K843" s="60" t="s">
        <v>19</v>
      </c>
    </row>
    <row r="844" spans="2:11" ht="15.6" customHeight="1" thickBot="1" x14ac:dyDescent="0.45">
      <c r="B844" s="21">
        <v>838</v>
      </c>
      <c r="C844" s="21">
        <v>1682</v>
      </c>
      <c r="D844" s="20" t="s">
        <v>1636</v>
      </c>
      <c r="E844" s="21" t="s">
        <v>13</v>
      </c>
      <c r="F844" s="21" t="s">
        <v>13</v>
      </c>
      <c r="G844" s="21" t="s">
        <v>29</v>
      </c>
      <c r="H844" s="21"/>
      <c r="I844" s="21"/>
      <c r="J844" s="60">
        <v>1973</v>
      </c>
      <c r="K844" s="60" t="s">
        <v>19</v>
      </c>
    </row>
    <row r="845" spans="2:11" ht="15.6" customHeight="1" thickBot="1" x14ac:dyDescent="0.45">
      <c r="B845" s="21">
        <v>839</v>
      </c>
      <c r="C845" s="21">
        <v>1683</v>
      </c>
      <c r="D845" s="20" t="s">
        <v>1638</v>
      </c>
      <c r="E845" s="21" t="s">
        <v>189</v>
      </c>
      <c r="F845" s="21" t="s">
        <v>13</v>
      </c>
      <c r="G845" s="21" t="s">
        <v>79</v>
      </c>
      <c r="H845" s="21"/>
      <c r="I845" s="21"/>
      <c r="J845" s="60">
        <v>2047</v>
      </c>
      <c r="K845" s="60" t="s">
        <v>19</v>
      </c>
    </row>
    <row r="846" spans="2:11" ht="15.6" customHeight="1" thickBot="1" x14ac:dyDescent="0.45">
      <c r="B846" s="21">
        <v>840</v>
      </c>
      <c r="C846" s="21">
        <v>4051</v>
      </c>
      <c r="D846" s="20" t="s">
        <v>6314</v>
      </c>
      <c r="E846" s="21" t="s">
        <v>46</v>
      </c>
      <c r="F846" s="21" t="s">
        <v>13</v>
      </c>
      <c r="G846" s="21" t="s">
        <v>29</v>
      </c>
      <c r="H846" s="21">
        <v>8</v>
      </c>
      <c r="I846" s="21">
        <v>11</v>
      </c>
      <c r="J846" s="60">
        <v>2133</v>
      </c>
      <c r="K846" s="60" t="s">
        <v>15</v>
      </c>
    </row>
    <row r="847" spans="2:11" ht="15.6" customHeight="1" thickBot="1" x14ac:dyDescent="0.45">
      <c r="B847" s="21">
        <v>841</v>
      </c>
      <c r="C847" s="21">
        <v>1684</v>
      </c>
      <c r="D847" s="20" t="s">
        <v>1640</v>
      </c>
      <c r="E847" s="21" t="s">
        <v>13</v>
      </c>
      <c r="F847" s="21" t="s">
        <v>13</v>
      </c>
      <c r="G847" s="21" t="s">
        <v>29</v>
      </c>
      <c r="H847" s="21"/>
      <c r="I847" s="21"/>
      <c r="J847" s="60">
        <v>1987</v>
      </c>
      <c r="K847" s="60" t="s">
        <v>19</v>
      </c>
    </row>
    <row r="848" spans="2:11" ht="15.6" customHeight="1" thickBot="1" x14ac:dyDescent="0.45">
      <c r="B848" s="21">
        <v>842</v>
      </c>
      <c r="C848" s="21">
        <v>1685</v>
      </c>
      <c r="D848" s="20" t="s">
        <v>1642</v>
      </c>
      <c r="E848" s="21">
        <v>88</v>
      </c>
      <c r="F848" s="21" t="s">
        <v>134</v>
      </c>
      <c r="G848" s="21" t="s">
        <v>29</v>
      </c>
      <c r="H848" s="21"/>
      <c r="I848" s="21"/>
      <c r="J848" s="60">
        <v>2359</v>
      </c>
      <c r="K848" s="60" t="s">
        <v>19</v>
      </c>
    </row>
    <row r="849" spans="2:11" ht="15.6" customHeight="1" thickBot="1" x14ac:dyDescent="0.45">
      <c r="B849" s="21">
        <v>843</v>
      </c>
      <c r="C849" s="21">
        <v>1686</v>
      </c>
      <c r="D849" s="20" t="s">
        <v>1644</v>
      </c>
      <c r="E849" s="21">
        <v>93</v>
      </c>
      <c r="F849" s="21" t="s">
        <v>13</v>
      </c>
      <c r="G849" s="21" t="s">
        <v>79</v>
      </c>
      <c r="H849" s="21"/>
      <c r="I849" s="21"/>
      <c r="J849" s="60">
        <v>2045</v>
      </c>
      <c r="K849" s="60" t="s">
        <v>19</v>
      </c>
    </row>
    <row r="850" spans="2:11" ht="15.6" customHeight="1" thickBot="1" x14ac:dyDescent="0.45">
      <c r="B850" s="21">
        <v>844</v>
      </c>
      <c r="C850" s="21">
        <v>1687</v>
      </c>
      <c r="D850" s="20" t="s">
        <v>1646</v>
      </c>
      <c r="E850" s="21">
        <v>79</v>
      </c>
      <c r="F850" s="21" t="s">
        <v>13</v>
      </c>
      <c r="G850" s="21" t="s">
        <v>32</v>
      </c>
      <c r="H850" s="21"/>
      <c r="I850" s="21"/>
      <c r="J850" s="60">
        <v>2078</v>
      </c>
      <c r="K850" s="60" t="s">
        <v>19</v>
      </c>
    </row>
    <row r="851" spans="2:11" ht="15.6" customHeight="1" thickBot="1" x14ac:dyDescent="0.45">
      <c r="B851" s="21">
        <v>845</v>
      </c>
      <c r="C851" s="21">
        <v>1688</v>
      </c>
      <c r="D851" s="20" t="s">
        <v>1648</v>
      </c>
      <c r="E851" s="21" t="s">
        <v>189</v>
      </c>
      <c r="F851" s="21" t="s">
        <v>13</v>
      </c>
      <c r="G851" s="21" t="s">
        <v>29</v>
      </c>
      <c r="H851" s="21"/>
      <c r="I851" s="21"/>
      <c r="J851" s="60">
        <v>2003</v>
      </c>
      <c r="K851" s="60" t="s">
        <v>19</v>
      </c>
    </row>
    <row r="852" spans="2:11" ht="15.6" customHeight="1" thickBot="1" x14ac:dyDescent="0.45">
      <c r="B852" s="21">
        <v>846</v>
      </c>
      <c r="C852" s="21">
        <v>1689</v>
      </c>
      <c r="D852" s="20" t="s">
        <v>1650</v>
      </c>
      <c r="E852" s="21" t="s">
        <v>13</v>
      </c>
      <c r="F852" s="21" t="s">
        <v>13</v>
      </c>
      <c r="G852" s="21" t="s">
        <v>1651</v>
      </c>
      <c r="H852" s="21"/>
      <c r="I852" s="21"/>
      <c r="J852" s="60">
        <v>1993</v>
      </c>
      <c r="K852" s="60" t="s">
        <v>19</v>
      </c>
    </row>
    <row r="853" spans="2:11" ht="15.6" customHeight="1" thickBot="1" x14ac:dyDescent="0.45">
      <c r="B853" s="21">
        <v>847</v>
      </c>
      <c r="C853" s="21">
        <v>3913</v>
      </c>
      <c r="D853" s="20" t="s">
        <v>1653</v>
      </c>
      <c r="E853" s="21" t="s">
        <v>13</v>
      </c>
      <c r="F853" s="21" t="s">
        <v>13</v>
      </c>
      <c r="G853" s="21" t="s">
        <v>29</v>
      </c>
      <c r="H853" s="21"/>
      <c r="I853" s="21"/>
      <c r="J853" s="60">
        <v>2044</v>
      </c>
      <c r="K853" s="60" t="s">
        <v>19</v>
      </c>
    </row>
    <row r="854" spans="2:11" ht="15.6" customHeight="1" thickBot="1" x14ac:dyDescent="0.45">
      <c r="B854" s="21">
        <v>848</v>
      </c>
      <c r="C854" s="21">
        <v>1690</v>
      </c>
      <c r="D854" s="20" t="s">
        <v>1655</v>
      </c>
      <c r="E854" s="21" t="s">
        <v>13</v>
      </c>
      <c r="F854" s="21" t="s">
        <v>13</v>
      </c>
      <c r="G854" s="21" t="s">
        <v>323</v>
      </c>
      <c r="H854" s="21"/>
      <c r="I854" s="21"/>
      <c r="J854" s="60">
        <v>2070</v>
      </c>
      <c r="K854" s="60" t="s">
        <v>19</v>
      </c>
    </row>
    <row r="855" spans="2:11" ht="15.6" customHeight="1" thickBot="1" x14ac:dyDescent="0.45">
      <c r="B855" s="21">
        <v>849</v>
      </c>
      <c r="C855" s="21">
        <v>1691</v>
      </c>
      <c r="D855" s="20" t="s">
        <v>1657</v>
      </c>
      <c r="E855" s="21" t="s">
        <v>62</v>
      </c>
      <c r="F855" s="21" t="s">
        <v>13</v>
      </c>
      <c r="G855" s="21" t="s">
        <v>169</v>
      </c>
      <c r="H855" s="21"/>
      <c r="I855" s="21"/>
      <c r="J855" s="60">
        <v>1985</v>
      </c>
      <c r="K855" s="60" t="s">
        <v>19</v>
      </c>
    </row>
    <row r="856" spans="2:11" ht="15.6" customHeight="1" thickBot="1" x14ac:dyDescent="0.45">
      <c r="B856" s="21">
        <v>850</v>
      </c>
      <c r="C856" s="21">
        <v>1692</v>
      </c>
      <c r="D856" s="20" t="s">
        <v>1659</v>
      </c>
      <c r="E856" s="21">
        <v>65</v>
      </c>
      <c r="F856" s="21" t="s">
        <v>13</v>
      </c>
      <c r="G856" s="21" t="s">
        <v>169</v>
      </c>
      <c r="H856" s="21"/>
      <c r="I856" s="21"/>
      <c r="J856" s="60">
        <v>2007</v>
      </c>
      <c r="K856" s="60" t="s">
        <v>19</v>
      </c>
    </row>
    <row r="857" spans="2:11" ht="15.6" customHeight="1" thickBot="1" x14ac:dyDescent="0.45">
      <c r="B857" s="21">
        <v>851</v>
      </c>
      <c r="C857" s="21">
        <v>1693</v>
      </c>
      <c r="D857" s="20" t="s">
        <v>1661</v>
      </c>
      <c r="E857" s="21">
        <v>89</v>
      </c>
      <c r="F857" s="21" t="s">
        <v>13</v>
      </c>
      <c r="G857" s="21" t="s">
        <v>29</v>
      </c>
      <c r="H857" s="21"/>
      <c r="I857" s="21"/>
      <c r="J857" s="60">
        <v>2050</v>
      </c>
      <c r="K857" s="60" t="s">
        <v>19</v>
      </c>
    </row>
    <row r="858" spans="2:11" ht="15.6" customHeight="1" thickBot="1" x14ac:dyDescent="0.45">
      <c r="B858" s="21">
        <v>852</v>
      </c>
      <c r="C858" s="21">
        <v>1694</v>
      </c>
      <c r="D858" s="20" t="s">
        <v>1663</v>
      </c>
      <c r="E858" s="21">
        <v>48</v>
      </c>
      <c r="F858" s="21" t="s">
        <v>13</v>
      </c>
      <c r="G858" s="21" t="s">
        <v>29</v>
      </c>
      <c r="H858" s="21"/>
      <c r="I858" s="21"/>
      <c r="J858" s="60">
        <v>2033</v>
      </c>
      <c r="K858" s="60" t="s">
        <v>19</v>
      </c>
    </row>
    <row r="859" spans="2:11" ht="15.6" customHeight="1" thickBot="1" x14ac:dyDescent="0.45">
      <c r="B859" s="21">
        <v>853</v>
      </c>
      <c r="C859" s="21">
        <v>1695</v>
      </c>
      <c r="D859" s="20" t="s">
        <v>1665</v>
      </c>
      <c r="E859" s="21">
        <v>85</v>
      </c>
      <c r="F859" s="21" t="s">
        <v>13</v>
      </c>
      <c r="G859" s="21" t="s">
        <v>79</v>
      </c>
      <c r="H859" s="21"/>
      <c r="I859" s="21"/>
      <c r="J859" s="60">
        <v>2025</v>
      </c>
      <c r="K859" s="60" t="s">
        <v>19</v>
      </c>
    </row>
    <row r="860" spans="2:11" ht="15.6" customHeight="1" thickBot="1" x14ac:dyDescent="0.45">
      <c r="B860" s="21">
        <v>854</v>
      </c>
      <c r="C860" s="21">
        <v>1696</v>
      </c>
      <c r="D860" s="20" t="s">
        <v>1667</v>
      </c>
      <c r="E860" s="21">
        <v>99</v>
      </c>
      <c r="F860" s="21" t="s">
        <v>13</v>
      </c>
      <c r="G860" s="21" t="s">
        <v>32</v>
      </c>
      <c r="H860" s="21"/>
      <c r="I860" s="21"/>
      <c r="J860" s="60">
        <v>2092</v>
      </c>
      <c r="K860" s="60" t="s">
        <v>19</v>
      </c>
    </row>
    <row r="861" spans="2:11" ht="15.6" customHeight="1" thickBot="1" x14ac:dyDescent="0.45">
      <c r="B861" s="21">
        <v>855</v>
      </c>
      <c r="C861" s="21">
        <v>1697</v>
      </c>
      <c r="D861" s="20" t="s">
        <v>1669</v>
      </c>
      <c r="E861" s="21" t="s">
        <v>13</v>
      </c>
      <c r="F861" s="21" t="s">
        <v>13</v>
      </c>
      <c r="G861" s="21" t="s">
        <v>79</v>
      </c>
      <c r="H861" s="21"/>
      <c r="I861" s="21"/>
      <c r="J861" s="60">
        <v>2108</v>
      </c>
      <c r="K861" s="60" t="s">
        <v>19</v>
      </c>
    </row>
    <row r="862" spans="2:11" ht="15.6" customHeight="1" thickBot="1" x14ac:dyDescent="0.45">
      <c r="B862" s="21">
        <v>856</v>
      </c>
      <c r="C862" s="21">
        <v>1698</v>
      </c>
      <c r="D862" s="20" t="s">
        <v>1671</v>
      </c>
      <c r="E862" s="21" t="s">
        <v>62</v>
      </c>
      <c r="F862" s="21" t="s">
        <v>57</v>
      </c>
      <c r="G862" s="21" t="s">
        <v>85</v>
      </c>
      <c r="H862" s="21"/>
      <c r="I862" s="21"/>
      <c r="J862" s="60">
        <v>2215</v>
      </c>
      <c r="K862" s="60" t="s">
        <v>19</v>
      </c>
    </row>
    <row r="863" spans="2:11" ht="15.6" customHeight="1" thickBot="1" x14ac:dyDescent="0.45">
      <c r="B863" s="21">
        <v>857</v>
      </c>
      <c r="C863" s="21">
        <v>3917</v>
      </c>
      <c r="D863" s="20" t="s">
        <v>1673</v>
      </c>
      <c r="E863" s="21" t="s">
        <v>13</v>
      </c>
      <c r="F863" s="21" t="s">
        <v>13</v>
      </c>
      <c r="G863" s="21" t="s">
        <v>169</v>
      </c>
      <c r="H863" s="21"/>
      <c r="I863" s="21"/>
      <c r="J863" s="60">
        <v>2094</v>
      </c>
      <c r="K863" s="60" t="s">
        <v>19</v>
      </c>
    </row>
    <row r="864" spans="2:11" ht="15.6" customHeight="1" thickBot="1" x14ac:dyDescent="0.45">
      <c r="B864" s="21">
        <v>858</v>
      </c>
      <c r="C864" s="21">
        <v>1699</v>
      </c>
      <c r="D864" s="20" t="s">
        <v>1675</v>
      </c>
      <c r="E864" s="21" t="s">
        <v>13</v>
      </c>
      <c r="F864" s="21" t="s">
        <v>13</v>
      </c>
      <c r="G864" s="21" t="s">
        <v>79</v>
      </c>
      <c r="H864" s="21"/>
      <c r="I864" s="21"/>
      <c r="J864" s="60">
        <v>2060</v>
      </c>
      <c r="K864" s="60" t="s">
        <v>19</v>
      </c>
    </row>
    <row r="865" spans="2:11" ht="15.6" customHeight="1" thickBot="1" x14ac:dyDescent="0.45">
      <c r="B865" s="21">
        <v>859</v>
      </c>
      <c r="C865" s="21">
        <v>1700</v>
      </c>
      <c r="D865" s="20" t="s">
        <v>1677</v>
      </c>
      <c r="E865" s="21">
        <v>90</v>
      </c>
      <c r="F865" s="21" t="s">
        <v>13</v>
      </c>
      <c r="G865" s="21" t="s">
        <v>32</v>
      </c>
      <c r="H865" s="21"/>
      <c r="I865" s="21"/>
      <c r="J865" s="60">
        <v>2041</v>
      </c>
      <c r="K865" s="60" t="s">
        <v>19</v>
      </c>
    </row>
    <row r="866" spans="2:11" ht="15.6" customHeight="1" thickBot="1" x14ac:dyDescent="0.45">
      <c r="B866" s="21">
        <v>860</v>
      </c>
      <c r="C866" s="21">
        <v>1701</v>
      </c>
      <c r="D866" s="20" t="s">
        <v>1679</v>
      </c>
      <c r="E866" s="21" t="s">
        <v>13</v>
      </c>
      <c r="F866" s="21" t="s">
        <v>13</v>
      </c>
      <c r="G866" s="21" t="s">
        <v>169</v>
      </c>
      <c r="H866" s="21"/>
      <c r="I866" s="21"/>
      <c r="J866" s="60">
        <v>2105</v>
      </c>
      <c r="K866" s="60" t="s">
        <v>19</v>
      </c>
    </row>
    <row r="867" spans="2:11" ht="15.6" customHeight="1" thickBot="1" x14ac:dyDescent="0.45">
      <c r="B867" s="21">
        <v>861</v>
      </c>
      <c r="C867" s="21">
        <v>1702</v>
      </c>
      <c r="D867" s="20" t="s">
        <v>1681</v>
      </c>
      <c r="E867" s="21">
        <v>91</v>
      </c>
      <c r="F867" s="21" t="s">
        <v>13</v>
      </c>
      <c r="G867" s="21" t="s">
        <v>32</v>
      </c>
      <c r="H867" s="21"/>
      <c r="I867" s="21"/>
      <c r="J867" s="60">
        <v>2049</v>
      </c>
      <c r="K867" s="60" t="s">
        <v>19</v>
      </c>
    </row>
    <row r="868" spans="2:11" ht="15.6" customHeight="1" thickBot="1" x14ac:dyDescent="0.45">
      <c r="B868" s="21">
        <v>862</v>
      </c>
      <c r="C868" s="21">
        <v>1703</v>
      </c>
      <c r="D868" s="20" t="s">
        <v>1683</v>
      </c>
      <c r="E868" s="21" t="s">
        <v>13</v>
      </c>
      <c r="F868" s="21" t="s">
        <v>13</v>
      </c>
      <c r="G868" s="21" t="s">
        <v>29</v>
      </c>
      <c r="H868" s="21"/>
      <c r="I868" s="21"/>
      <c r="J868" s="60">
        <v>2030</v>
      </c>
      <c r="K868" s="60" t="s">
        <v>19</v>
      </c>
    </row>
    <row r="869" spans="2:11" ht="15.6" customHeight="1" thickBot="1" x14ac:dyDescent="0.45">
      <c r="B869" s="21">
        <v>863</v>
      </c>
      <c r="C869" s="21">
        <v>3710</v>
      </c>
      <c r="D869" s="20" t="s">
        <v>1685</v>
      </c>
      <c r="E869" s="21" t="s">
        <v>13</v>
      </c>
      <c r="F869" s="21" t="s">
        <v>13</v>
      </c>
      <c r="G869" s="21" t="s">
        <v>14</v>
      </c>
      <c r="H869" s="21"/>
      <c r="I869" s="21"/>
      <c r="J869" s="60">
        <v>2092</v>
      </c>
      <c r="K869" s="60" t="s">
        <v>19</v>
      </c>
    </row>
    <row r="870" spans="2:11" ht="15.6" customHeight="1" thickBot="1" x14ac:dyDescent="0.45">
      <c r="B870" s="21">
        <v>864</v>
      </c>
      <c r="C870" s="21">
        <v>1704</v>
      </c>
      <c r="D870" s="20" t="s">
        <v>1687</v>
      </c>
      <c r="E870" s="21">
        <v>83</v>
      </c>
      <c r="F870" s="21" t="s">
        <v>57</v>
      </c>
      <c r="G870" s="21" t="s">
        <v>32</v>
      </c>
      <c r="H870" s="21"/>
      <c r="I870" s="21"/>
      <c r="J870" s="60">
        <v>2156</v>
      </c>
      <c r="K870" s="60" t="s">
        <v>19</v>
      </c>
    </row>
    <row r="871" spans="2:11" ht="15.6" customHeight="1" thickBot="1" x14ac:dyDescent="0.45">
      <c r="B871" s="21">
        <v>865</v>
      </c>
      <c r="C871" s="21">
        <v>1705</v>
      </c>
      <c r="D871" s="20" t="s">
        <v>1689</v>
      </c>
      <c r="E871" s="21">
        <v>75</v>
      </c>
      <c r="F871" s="21" t="s">
        <v>184</v>
      </c>
      <c r="G871" s="21" t="s">
        <v>242</v>
      </c>
      <c r="H871" s="21"/>
      <c r="I871" s="21"/>
      <c r="J871" s="60">
        <v>2166</v>
      </c>
      <c r="K871" s="60" t="s">
        <v>19</v>
      </c>
    </row>
    <row r="872" spans="2:11" ht="15.6" customHeight="1" thickBot="1" x14ac:dyDescent="0.45">
      <c r="B872" s="21">
        <v>866</v>
      </c>
      <c r="C872" s="21">
        <v>1706</v>
      </c>
      <c r="D872" s="20" t="s">
        <v>1691</v>
      </c>
      <c r="E872" s="21">
        <v>86</v>
      </c>
      <c r="F872" s="21" t="s">
        <v>57</v>
      </c>
      <c r="G872" s="21" t="s">
        <v>29</v>
      </c>
      <c r="H872" s="21"/>
      <c r="I872" s="21"/>
      <c r="J872" s="60">
        <v>2253</v>
      </c>
      <c r="K872" s="60" t="s">
        <v>19</v>
      </c>
    </row>
    <row r="873" spans="2:11" ht="15.6" customHeight="1" thickBot="1" x14ac:dyDescent="0.45">
      <c r="B873" s="21">
        <v>867</v>
      </c>
      <c r="C873" s="21">
        <v>1707</v>
      </c>
      <c r="D873" s="20" t="s">
        <v>1693</v>
      </c>
      <c r="E873" s="21">
        <v>98</v>
      </c>
      <c r="F873" s="21" t="s">
        <v>13</v>
      </c>
      <c r="G873" s="21" t="s">
        <v>29</v>
      </c>
      <c r="H873" s="21"/>
      <c r="I873" s="21"/>
      <c r="J873" s="60">
        <v>2013</v>
      </c>
      <c r="K873" s="60" t="s">
        <v>19</v>
      </c>
    </row>
    <row r="874" spans="2:11" ht="15.6" customHeight="1" thickBot="1" x14ac:dyDescent="0.45">
      <c r="B874" s="21">
        <v>868</v>
      </c>
      <c r="C874" s="21">
        <v>1708</v>
      </c>
      <c r="D874" s="20" t="s">
        <v>1695</v>
      </c>
      <c r="E874" s="21" t="s">
        <v>82</v>
      </c>
      <c r="F874" s="21" t="s">
        <v>13</v>
      </c>
      <c r="G874" s="21" t="s">
        <v>29</v>
      </c>
      <c r="H874" s="21"/>
      <c r="I874" s="21"/>
      <c r="J874" s="60">
        <v>2053</v>
      </c>
      <c r="K874" s="60" t="s">
        <v>19</v>
      </c>
    </row>
    <row r="875" spans="2:11" ht="15.6" customHeight="1" thickBot="1" x14ac:dyDescent="0.45">
      <c r="B875" s="21">
        <v>869</v>
      </c>
      <c r="C875" s="21">
        <v>4220</v>
      </c>
      <c r="D875" s="20" t="s">
        <v>6557</v>
      </c>
      <c r="E875" s="21">
        <v>84</v>
      </c>
      <c r="F875" s="21"/>
      <c r="G875" s="21" t="s">
        <v>29</v>
      </c>
      <c r="H875" s="21">
        <v>11</v>
      </c>
      <c r="I875" s="21">
        <v>-6</v>
      </c>
      <c r="J875" s="60">
        <v>2094</v>
      </c>
      <c r="K875" s="60" t="s">
        <v>15</v>
      </c>
    </row>
    <row r="876" spans="2:11" ht="15.6" customHeight="1" thickBot="1" x14ac:dyDescent="0.45">
      <c r="B876" s="21">
        <v>870</v>
      </c>
      <c r="C876" s="21">
        <v>1709</v>
      </c>
      <c r="D876" s="20" t="s">
        <v>1697</v>
      </c>
      <c r="E876" s="21">
        <v>49</v>
      </c>
      <c r="F876" s="21" t="s">
        <v>13</v>
      </c>
      <c r="G876" s="21" t="s">
        <v>169</v>
      </c>
      <c r="H876" s="21"/>
      <c r="I876" s="21"/>
      <c r="J876" s="60">
        <v>2040</v>
      </c>
      <c r="K876" s="60" t="s">
        <v>19</v>
      </c>
    </row>
    <row r="877" spans="2:11" ht="15.6" customHeight="1" thickBot="1" x14ac:dyDescent="0.45">
      <c r="B877" s="21">
        <v>871</v>
      </c>
      <c r="C877" s="21">
        <v>1710</v>
      </c>
      <c r="D877" s="20" t="s">
        <v>1699</v>
      </c>
      <c r="E877" s="21">
        <v>94</v>
      </c>
      <c r="F877" s="21" t="s">
        <v>13</v>
      </c>
      <c r="G877" s="21" t="s">
        <v>29</v>
      </c>
      <c r="H877" s="21"/>
      <c r="I877" s="21"/>
      <c r="J877" s="60">
        <v>2055</v>
      </c>
      <c r="K877" s="60" t="s">
        <v>19</v>
      </c>
    </row>
    <row r="878" spans="2:11" ht="15.6" customHeight="1" thickBot="1" x14ac:dyDescent="0.45">
      <c r="B878" s="21">
        <v>872</v>
      </c>
      <c r="C878" s="21">
        <v>1711</v>
      </c>
      <c r="D878" s="20" t="s">
        <v>1701</v>
      </c>
      <c r="E878" s="21">
        <v>50</v>
      </c>
      <c r="F878" s="21" t="s">
        <v>13</v>
      </c>
      <c r="G878" s="21" t="s">
        <v>169</v>
      </c>
      <c r="H878" s="21"/>
      <c r="I878" s="21"/>
      <c r="J878" s="60">
        <v>1997</v>
      </c>
      <c r="K878" s="60" t="s">
        <v>19</v>
      </c>
    </row>
    <row r="879" spans="2:11" ht="15.6" customHeight="1" thickBot="1" x14ac:dyDescent="0.45">
      <c r="B879" s="21">
        <v>873</v>
      </c>
      <c r="C879" s="21">
        <v>1712</v>
      </c>
      <c r="D879" s="20" t="s">
        <v>1703</v>
      </c>
      <c r="E879" s="21">
        <v>92</v>
      </c>
      <c r="F879" s="21" t="s">
        <v>13</v>
      </c>
      <c r="G879" s="21" t="s">
        <v>29</v>
      </c>
      <c r="H879" s="21"/>
      <c r="I879" s="21"/>
      <c r="J879" s="60">
        <v>2044</v>
      </c>
      <c r="K879" s="60" t="s">
        <v>19</v>
      </c>
    </row>
    <row r="880" spans="2:11" ht="15.6" customHeight="1" thickBot="1" x14ac:dyDescent="0.45">
      <c r="B880" s="21">
        <v>874</v>
      </c>
      <c r="C880" s="21">
        <v>1717</v>
      </c>
      <c r="D880" s="20" t="s">
        <v>6284</v>
      </c>
      <c r="E880" s="21">
        <v>74</v>
      </c>
      <c r="F880" s="21" t="s">
        <v>184</v>
      </c>
      <c r="G880" s="21" t="s">
        <v>29</v>
      </c>
      <c r="H880" s="21">
        <v>24</v>
      </c>
      <c r="I880" s="21">
        <v>2</v>
      </c>
      <c r="J880" s="60">
        <v>2338</v>
      </c>
      <c r="K880" s="60" t="s">
        <v>15</v>
      </c>
    </row>
    <row r="881" spans="2:11" ht="15.6" customHeight="1" thickBot="1" x14ac:dyDescent="0.45">
      <c r="B881" s="21">
        <v>875</v>
      </c>
      <c r="C881" s="21">
        <v>1713</v>
      </c>
      <c r="D881" s="20" t="s">
        <v>1705</v>
      </c>
      <c r="E881" s="21" t="s">
        <v>13</v>
      </c>
      <c r="F881" s="21" t="s">
        <v>13</v>
      </c>
      <c r="G881" s="21" t="s">
        <v>277</v>
      </c>
      <c r="H881" s="21"/>
      <c r="I881" s="21"/>
      <c r="J881" s="60">
        <v>2046</v>
      </c>
      <c r="K881" s="60" t="s">
        <v>19</v>
      </c>
    </row>
    <row r="882" spans="2:11" ht="15.6" customHeight="1" thickBot="1" x14ac:dyDescent="0.45">
      <c r="B882" s="21">
        <v>876</v>
      </c>
      <c r="C882" s="21">
        <v>1714</v>
      </c>
      <c r="D882" s="20" t="s">
        <v>1707</v>
      </c>
      <c r="E882" s="21">
        <v>58</v>
      </c>
      <c r="F882" s="21" t="s">
        <v>57</v>
      </c>
      <c r="G882" s="21" t="s">
        <v>32</v>
      </c>
      <c r="H882" s="21"/>
      <c r="I882" s="21"/>
      <c r="J882" s="60">
        <v>2180</v>
      </c>
      <c r="K882" s="60" t="s">
        <v>19</v>
      </c>
    </row>
    <row r="883" spans="2:11" ht="15.6" customHeight="1" thickBot="1" x14ac:dyDescent="0.45">
      <c r="B883" s="21">
        <v>877</v>
      </c>
      <c r="C883" s="21">
        <v>1715</v>
      </c>
      <c r="D883" s="20" t="s">
        <v>1709</v>
      </c>
      <c r="E883" s="21">
        <v>40</v>
      </c>
      <c r="F883" s="21" t="s">
        <v>13</v>
      </c>
      <c r="G883" s="21" t="s">
        <v>32</v>
      </c>
      <c r="H883" s="21"/>
      <c r="I883" s="21"/>
      <c r="J883" s="60">
        <v>2059</v>
      </c>
      <c r="K883" s="60" t="s">
        <v>19</v>
      </c>
    </row>
    <row r="884" spans="2:11" ht="15.6" customHeight="1" thickBot="1" x14ac:dyDescent="0.45">
      <c r="B884" s="21">
        <v>878</v>
      </c>
      <c r="C884" s="21">
        <v>1716</v>
      </c>
      <c r="D884" s="20" t="s">
        <v>1711</v>
      </c>
      <c r="E884" s="21">
        <v>73</v>
      </c>
      <c r="F884" s="21" t="s">
        <v>13</v>
      </c>
      <c r="G884" s="21" t="s">
        <v>29</v>
      </c>
      <c r="H884" s="21"/>
      <c r="I884" s="21"/>
      <c r="J884" s="60">
        <v>2005</v>
      </c>
      <c r="K884" s="60" t="s">
        <v>19</v>
      </c>
    </row>
    <row r="885" spans="2:11" ht="15.6" customHeight="1" thickBot="1" x14ac:dyDescent="0.45">
      <c r="B885" s="21">
        <v>879</v>
      </c>
      <c r="C885" s="21">
        <v>1718</v>
      </c>
      <c r="D885" s="20" t="s">
        <v>6398</v>
      </c>
      <c r="E885" s="21" t="s">
        <v>510</v>
      </c>
      <c r="F885" s="21" t="s">
        <v>57</v>
      </c>
      <c r="G885" s="21" t="s">
        <v>29</v>
      </c>
      <c r="H885" s="21"/>
      <c r="I885" s="21"/>
      <c r="J885" s="60">
        <v>2207</v>
      </c>
      <c r="K885" s="60" t="s">
        <v>15</v>
      </c>
    </row>
    <row r="886" spans="2:11" ht="15.6" customHeight="1" thickBot="1" x14ac:dyDescent="0.45">
      <c r="B886" s="21">
        <v>880</v>
      </c>
      <c r="C886" s="21">
        <v>1719</v>
      </c>
      <c r="D886" s="20" t="s">
        <v>1715</v>
      </c>
      <c r="E886" s="21">
        <v>37</v>
      </c>
      <c r="F886" s="21" t="s">
        <v>13</v>
      </c>
      <c r="G886" s="21" t="s">
        <v>169</v>
      </c>
      <c r="H886" s="21"/>
      <c r="I886" s="21"/>
      <c r="J886" s="60">
        <v>2009</v>
      </c>
      <c r="K886" s="60" t="s">
        <v>19</v>
      </c>
    </row>
    <row r="887" spans="2:11" ht="15.6" customHeight="1" thickBot="1" x14ac:dyDescent="0.45">
      <c r="B887" s="21">
        <v>881</v>
      </c>
      <c r="C887" s="21">
        <v>1720</v>
      </c>
      <c r="D887" s="20" t="s">
        <v>1717</v>
      </c>
      <c r="E887" s="21">
        <v>97</v>
      </c>
      <c r="F887" s="21" t="s">
        <v>13</v>
      </c>
      <c r="G887" s="21" t="s">
        <v>32</v>
      </c>
      <c r="H887" s="21"/>
      <c r="I887" s="21"/>
      <c r="J887" s="60">
        <v>2041</v>
      </c>
      <c r="K887" s="60" t="s">
        <v>19</v>
      </c>
    </row>
    <row r="888" spans="2:11" ht="15.6" customHeight="1" thickBot="1" x14ac:dyDescent="0.45">
      <c r="B888" s="21">
        <v>882</v>
      </c>
      <c r="C888" s="21">
        <v>4225</v>
      </c>
      <c r="D888" s="20" t="s">
        <v>6555</v>
      </c>
      <c r="E888" s="21">
        <v>10</v>
      </c>
      <c r="F888" s="21"/>
      <c r="G888" s="21" t="s">
        <v>29</v>
      </c>
      <c r="H888" s="21">
        <v>11</v>
      </c>
      <c r="I888" s="21">
        <v>-87</v>
      </c>
      <c r="J888" s="60">
        <v>2013</v>
      </c>
      <c r="K888" s="60" t="s">
        <v>15</v>
      </c>
    </row>
    <row r="889" spans="2:11" ht="15.6" customHeight="1" thickBot="1" x14ac:dyDescent="0.45">
      <c r="B889" s="21">
        <v>883</v>
      </c>
      <c r="C889" s="21">
        <v>1721</v>
      </c>
      <c r="D889" s="20" t="s">
        <v>1719</v>
      </c>
      <c r="E889" s="21">
        <v>64</v>
      </c>
      <c r="F889" s="21" t="s">
        <v>13</v>
      </c>
      <c r="G889" s="21" t="s">
        <v>29</v>
      </c>
      <c r="H889" s="21"/>
      <c r="I889" s="21"/>
      <c r="J889" s="60">
        <v>1995</v>
      </c>
      <c r="K889" s="60" t="s">
        <v>19</v>
      </c>
    </row>
    <row r="890" spans="2:11" ht="15.6" customHeight="1" thickBot="1" x14ac:dyDescent="0.45">
      <c r="B890" s="21">
        <v>884</v>
      </c>
      <c r="C890" s="21">
        <v>1722</v>
      </c>
      <c r="D890" s="20" t="s">
        <v>1721</v>
      </c>
      <c r="E890" s="21" t="s">
        <v>13</v>
      </c>
      <c r="F890" s="21" t="s">
        <v>13</v>
      </c>
      <c r="G890" s="21" t="s">
        <v>323</v>
      </c>
      <c r="H890" s="21"/>
      <c r="I890" s="21"/>
      <c r="J890" s="60">
        <v>2044</v>
      </c>
      <c r="K890" s="60" t="s">
        <v>19</v>
      </c>
    </row>
    <row r="891" spans="2:11" ht="15.6" customHeight="1" thickBot="1" x14ac:dyDescent="0.45">
      <c r="B891" s="21">
        <v>885</v>
      </c>
      <c r="C891" s="21">
        <v>1723</v>
      </c>
      <c r="D891" s="20" t="s">
        <v>1723</v>
      </c>
      <c r="E891" s="21" t="s">
        <v>13</v>
      </c>
      <c r="F891" s="21" t="s">
        <v>13</v>
      </c>
      <c r="G891" s="21" t="s">
        <v>32</v>
      </c>
      <c r="H891" s="21"/>
      <c r="I891" s="21"/>
      <c r="J891" s="60">
        <v>2046</v>
      </c>
      <c r="K891" s="60" t="s">
        <v>19</v>
      </c>
    </row>
    <row r="892" spans="2:11" ht="15.6" customHeight="1" thickBot="1" x14ac:dyDescent="0.45">
      <c r="B892" s="21">
        <v>886</v>
      </c>
      <c r="C892" s="21">
        <v>1724</v>
      </c>
      <c r="D892" s="20" t="s">
        <v>1725</v>
      </c>
      <c r="E892" s="21" t="s">
        <v>13</v>
      </c>
      <c r="F892" s="21" t="s">
        <v>13</v>
      </c>
      <c r="G892" s="21" t="s">
        <v>14</v>
      </c>
      <c r="H892" s="21"/>
      <c r="I892" s="21"/>
      <c r="J892" s="60">
        <v>2047</v>
      </c>
      <c r="K892" s="60" t="s">
        <v>19</v>
      </c>
    </row>
    <row r="893" spans="2:11" ht="15.6" customHeight="1" thickBot="1" x14ac:dyDescent="0.45">
      <c r="B893" s="21">
        <v>887</v>
      </c>
      <c r="C893" s="21">
        <v>1725</v>
      </c>
      <c r="D893" s="20" t="s">
        <v>1727</v>
      </c>
      <c r="E893" s="21">
        <v>87</v>
      </c>
      <c r="F893" s="21" t="s">
        <v>13</v>
      </c>
      <c r="G893" s="21" t="s">
        <v>193</v>
      </c>
      <c r="H893" s="21"/>
      <c r="I893" s="21"/>
      <c r="J893" s="60">
        <v>2046</v>
      </c>
      <c r="K893" s="60" t="s">
        <v>19</v>
      </c>
    </row>
    <row r="894" spans="2:11" ht="15.6" customHeight="1" thickBot="1" x14ac:dyDescent="0.45">
      <c r="B894" s="21">
        <v>888</v>
      </c>
      <c r="C894" s="21">
        <v>3868</v>
      </c>
      <c r="D894" s="20" t="s">
        <v>1729</v>
      </c>
      <c r="E894" s="21" t="s">
        <v>1730</v>
      </c>
      <c r="F894" s="21" t="s">
        <v>13</v>
      </c>
      <c r="G894" s="21" t="s">
        <v>1731</v>
      </c>
      <c r="H894" s="21"/>
      <c r="I894" s="21"/>
      <c r="J894" s="60">
        <v>2080</v>
      </c>
      <c r="K894" s="60" t="s">
        <v>19</v>
      </c>
    </row>
    <row r="895" spans="2:11" ht="15.6" customHeight="1" thickBot="1" x14ac:dyDescent="0.45">
      <c r="B895" s="21">
        <v>889</v>
      </c>
      <c r="C895" s="21">
        <v>1726</v>
      </c>
      <c r="D895" s="20" t="s">
        <v>1733</v>
      </c>
      <c r="E895" s="21">
        <v>61</v>
      </c>
      <c r="F895" s="21" t="s">
        <v>134</v>
      </c>
      <c r="G895" s="21" t="s">
        <v>32</v>
      </c>
      <c r="H895" s="21"/>
      <c r="I895" s="21"/>
      <c r="J895" s="60">
        <v>2270</v>
      </c>
      <c r="K895" s="60" t="s">
        <v>19</v>
      </c>
    </row>
    <row r="896" spans="2:11" ht="15.6" customHeight="1" thickBot="1" x14ac:dyDescent="0.45">
      <c r="B896" s="21">
        <v>890</v>
      </c>
      <c r="C896" s="21">
        <v>1727</v>
      </c>
      <c r="D896" s="20" t="s">
        <v>1735</v>
      </c>
      <c r="E896" s="21">
        <v>46</v>
      </c>
      <c r="F896" s="21" t="s">
        <v>13</v>
      </c>
      <c r="G896" s="21" t="s">
        <v>39</v>
      </c>
      <c r="H896" s="21"/>
      <c r="I896" s="21"/>
      <c r="J896" s="60">
        <v>2039</v>
      </c>
      <c r="K896" s="60" t="s">
        <v>19</v>
      </c>
    </row>
    <row r="897" spans="2:11" ht="15.6" customHeight="1" thickBot="1" x14ac:dyDescent="0.45">
      <c r="B897" s="21">
        <v>891</v>
      </c>
      <c r="C897" s="21">
        <v>1728</v>
      </c>
      <c r="D897" s="20" t="s">
        <v>1737</v>
      </c>
      <c r="E897" s="21">
        <v>90</v>
      </c>
      <c r="F897" s="21" t="s">
        <v>13</v>
      </c>
      <c r="G897" s="21" t="s">
        <v>29</v>
      </c>
      <c r="H897" s="21"/>
      <c r="I897" s="21"/>
      <c r="J897" s="60">
        <v>2077</v>
      </c>
      <c r="K897" s="60" t="s">
        <v>19</v>
      </c>
    </row>
    <row r="898" spans="2:11" ht="15.6" customHeight="1" thickBot="1" x14ac:dyDescent="0.45">
      <c r="B898" s="21">
        <v>892</v>
      </c>
      <c r="C898" s="21">
        <v>4092</v>
      </c>
      <c r="D898" s="20" t="s">
        <v>6168</v>
      </c>
      <c r="E898" s="21" t="s">
        <v>3648</v>
      </c>
      <c r="F898" s="21" t="s">
        <v>13</v>
      </c>
      <c r="G898" s="21" t="s">
        <v>29</v>
      </c>
      <c r="H898" s="21"/>
      <c r="I898" s="21"/>
      <c r="J898" s="60">
        <v>2078</v>
      </c>
      <c r="K898" s="60" t="s">
        <v>15</v>
      </c>
    </row>
    <row r="899" spans="2:11" ht="15.6" customHeight="1" thickBot="1" x14ac:dyDescent="0.45">
      <c r="B899" s="21">
        <v>893</v>
      </c>
      <c r="C899" s="21">
        <v>1729</v>
      </c>
      <c r="D899" s="20" t="s">
        <v>1739</v>
      </c>
      <c r="E899" s="21" t="s">
        <v>13</v>
      </c>
      <c r="F899" s="21" t="s">
        <v>13</v>
      </c>
      <c r="G899" s="21" t="s">
        <v>277</v>
      </c>
      <c r="H899" s="21"/>
      <c r="I899" s="21"/>
      <c r="J899" s="60">
        <v>2170</v>
      </c>
      <c r="K899" s="60" t="s">
        <v>19</v>
      </c>
    </row>
    <row r="900" spans="2:11" ht="15.6" customHeight="1" thickBot="1" x14ac:dyDescent="0.45">
      <c r="B900" s="21">
        <v>894</v>
      </c>
      <c r="C900" s="21">
        <v>4223</v>
      </c>
      <c r="D900" s="20" t="s">
        <v>6559</v>
      </c>
      <c r="E900" s="21">
        <v>11</v>
      </c>
      <c r="F900" s="21"/>
      <c r="G900" s="21" t="s">
        <v>29</v>
      </c>
      <c r="H900" s="21">
        <v>11</v>
      </c>
      <c r="I900" s="21">
        <v>-32</v>
      </c>
      <c r="J900" s="60">
        <v>2068</v>
      </c>
      <c r="K900" s="60" t="s">
        <v>15</v>
      </c>
    </row>
    <row r="901" spans="2:11" ht="15.6" customHeight="1" thickBot="1" x14ac:dyDescent="0.45">
      <c r="B901" s="21">
        <v>895</v>
      </c>
      <c r="C901" s="21">
        <v>1730</v>
      </c>
      <c r="D901" s="20" t="s">
        <v>1741</v>
      </c>
      <c r="E901" s="21">
        <v>39</v>
      </c>
      <c r="F901" s="21" t="s">
        <v>13</v>
      </c>
      <c r="G901" s="21" t="s">
        <v>169</v>
      </c>
      <c r="H901" s="21"/>
      <c r="I901" s="21"/>
      <c r="J901" s="60">
        <v>1979</v>
      </c>
      <c r="K901" s="60" t="s">
        <v>19</v>
      </c>
    </row>
    <row r="902" spans="2:11" ht="15.6" customHeight="1" thickBot="1" x14ac:dyDescent="0.45">
      <c r="B902" s="21">
        <v>896</v>
      </c>
      <c r="C902" s="21">
        <v>1731</v>
      </c>
      <c r="D902" s="20" t="s">
        <v>1743</v>
      </c>
      <c r="E902" s="21">
        <v>75</v>
      </c>
      <c r="F902" s="21" t="s">
        <v>13</v>
      </c>
      <c r="G902" s="21" t="s">
        <v>103</v>
      </c>
      <c r="H902" s="21"/>
      <c r="I902" s="21"/>
      <c r="J902" s="60">
        <v>2059</v>
      </c>
      <c r="K902" s="60" t="s">
        <v>19</v>
      </c>
    </row>
    <row r="903" spans="2:11" ht="15.6" customHeight="1" thickBot="1" x14ac:dyDescent="0.45">
      <c r="B903" s="21">
        <v>897</v>
      </c>
      <c r="C903" s="21">
        <v>1732</v>
      </c>
      <c r="D903" s="20" t="s">
        <v>1745</v>
      </c>
      <c r="E903" s="21" t="s">
        <v>13</v>
      </c>
      <c r="F903" s="21" t="s">
        <v>13</v>
      </c>
      <c r="G903" s="21" t="s">
        <v>103</v>
      </c>
      <c r="H903" s="21"/>
      <c r="I903" s="21"/>
      <c r="J903" s="60">
        <v>1960</v>
      </c>
      <c r="K903" s="60" t="s">
        <v>19</v>
      </c>
    </row>
    <row r="904" spans="2:11" ht="15.6" customHeight="1" thickBot="1" x14ac:dyDescent="0.45">
      <c r="B904" s="21">
        <v>898</v>
      </c>
      <c r="C904" s="21">
        <v>1733</v>
      </c>
      <c r="D904" s="20" t="s">
        <v>1747</v>
      </c>
      <c r="E904" s="21">
        <v>52</v>
      </c>
      <c r="F904" s="21" t="s">
        <v>13</v>
      </c>
      <c r="G904" s="21" t="s">
        <v>169</v>
      </c>
      <c r="H904" s="21"/>
      <c r="I904" s="21"/>
      <c r="J904" s="60">
        <v>2072</v>
      </c>
      <c r="K904" s="60" t="s">
        <v>19</v>
      </c>
    </row>
    <row r="905" spans="2:11" ht="15.6" customHeight="1" thickBot="1" x14ac:dyDescent="0.45">
      <c r="B905" s="21">
        <v>899</v>
      </c>
      <c r="C905" s="21">
        <v>1734</v>
      </c>
      <c r="D905" s="20" t="s">
        <v>1749</v>
      </c>
      <c r="E905" s="21">
        <v>91</v>
      </c>
      <c r="F905" s="21" t="s">
        <v>13</v>
      </c>
      <c r="G905" s="21" t="s">
        <v>32</v>
      </c>
      <c r="H905" s="21"/>
      <c r="I905" s="21"/>
      <c r="J905" s="60">
        <v>2040</v>
      </c>
      <c r="K905" s="60" t="s">
        <v>19</v>
      </c>
    </row>
    <row r="906" spans="2:11" ht="15.6" customHeight="1" thickBot="1" x14ac:dyDescent="0.45">
      <c r="B906" s="21">
        <v>900</v>
      </c>
      <c r="C906" s="21">
        <v>1735</v>
      </c>
      <c r="D906" s="20" t="s">
        <v>1751</v>
      </c>
      <c r="E906" s="21">
        <v>49</v>
      </c>
      <c r="F906" s="21" t="s">
        <v>13</v>
      </c>
      <c r="G906" s="21" t="s">
        <v>29</v>
      </c>
      <c r="H906" s="21"/>
      <c r="I906" s="21"/>
      <c r="J906" s="60">
        <v>2069</v>
      </c>
      <c r="K906" s="60" t="s">
        <v>19</v>
      </c>
    </row>
    <row r="907" spans="2:11" ht="15.6" customHeight="1" thickBot="1" x14ac:dyDescent="0.45">
      <c r="B907" s="21">
        <v>901</v>
      </c>
      <c r="C907" s="21">
        <v>1736</v>
      </c>
      <c r="D907" s="20" t="s">
        <v>1753</v>
      </c>
      <c r="E907" s="21" t="s">
        <v>13</v>
      </c>
      <c r="F907" s="21" t="s">
        <v>13</v>
      </c>
      <c r="G907" s="21" t="s">
        <v>169</v>
      </c>
      <c r="H907" s="21"/>
      <c r="I907" s="21"/>
      <c r="J907" s="60">
        <v>1973</v>
      </c>
      <c r="K907" s="60" t="s">
        <v>19</v>
      </c>
    </row>
    <row r="908" spans="2:11" ht="15.6" customHeight="1" thickBot="1" x14ac:dyDescent="0.45">
      <c r="B908" s="21">
        <v>902</v>
      </c>
      <c r="C908" s="21">
        <v>1737</v>
      </c>
      <c r="D908" s="20" t="s">
        <v>1755</v>
      </c>
      <c r="E908" s="21" t="s">
        <v>13</v>
      </c>
      <c r="F908" s="21" t="s">
        <v>13</v>
      </c>
      <c r="G908" s="21" t="s">
        <v>193</v>
      </c>
      <c r="H908" s="21"/>
      <c r="I908" s="21"/>
      <c r="J908" s="60">
        <v>2010</v>
      </c>
      <c r="K908" s="60" t="s">
        <v>19</v>
      </c>
    </row>
    <row r="909" spans="2:11" ht="15.6" customHeight="1" thickBot="1" x14ac:dyDescent="0.45">
      <c r="B909" s="21">
        <v>903</v>
      </c>
      <c r="C909" s="21">
        <v>1738</v>
      </c>
      <c r="D909" s="20" t="s">
        <v>1757</v>
      </c>
      <c r="E909" s="21">
        <v>90</v>
      </c>
      <c r="F909" s="21" t="s">
        <v>13</v>
      </c>
      <c r="G909" s="21" t="s">
        <v>32</v>
      </c>
      <c r="H909" s="21"/>
      <c r="I909" s="21"/>
      <c r="J909" s="60">
        <v>2031</v>
      </c>
      <c r="K909" s="60" t="s">
        <v>19</v>
      </c>
    </row>
    <row r="910" spans="2:11" ht="15.6" customHeight="1" thickBot="1" x14ac:dyDescent="0.45">
      <c r="B910" s="21">
        <v>904</v>
      </c>
      <c r="C910" s="21">
        <v>1739</v>
      </c>
      <c r="D910" s="20" t="s">
        <v>1759</v>
      </c>
      <c r="E910" s="21" t="s">
        <v>189</v>
      </c>
      <c r="F910" s="21" t="s">
        <v>13</v>
      </c>
      <c r="G910" s="21" t="s">
        <v>29</v>
      </c>
      <c r="H910" s="21"/>
      <c r="I910" s="21"/>
      <c r="J910" s="60">
        <v>2008</v>
      </c>
      <c r="K910" s="60" t="s">
        <v>19</v>
      </c>
    </row>
    <row r="911" spans="2:11" ht="15.6" customHeight="1" thickBot="1" x14ac:dyDescent="0.45">
      <c r="B911" s="21">
        <v>905</v>
      </c>
      <c r="C911" s="21">
        <v>1740</v>
      </c>
      <c r="D911" s="20" t="s">
        <v>1761</v>
      </c>
      <c r="E911" s="21">
        <v>98</v>
      </c>
      <c r="F911" s="21" t="s">
        <v>13</v>
      </c>
      <c r="G911" s="21" t="s">
        <v>29</v>
      </c>
      <c r="H911" s="21"/>
      <c r="I911" s="21"/>
      <c r="J911" s="60">
        <v>2022</v>
      </c>
      <c r="K911" s="60" t="s">
        <v>19</v>
      </c>
    </row>
    <row r="912" spans="2:11" ht="15.6" customHeight="1" thickBot="1" x14ac:dyDescent="0.45">
      <c r="B912" s="21">
        <v>906</v>
      </c>
      <c r="C912" s="21">
        <v>1741</v>
      </c>
      <c r="D912" s="20" t="s">
        <v>1763</v>
      </c>
      <c r="E912" s="21">
        <v>90</v>
      </c>
      <c r="F912" s="21" t="s">
        <v>13</v>
      </c>
      <c r="G912" s="21" t="s">
        <v>32</v>
      </c>
      <c r="H912" s="21"/>
      <c r="I912" s="21"/>
      <c r="J912" s="60">
        <v>2047</v>
      </c>
      <c r="K912" s="60" t="s">
        <v>19</v>
      </c>
    </row>
    <row r="913" spans="2:11" ht="15.6" customHeight="1" thickBot="1" x14ac:dyDescent="0.45">
      <c r="B913" s="21">
        <v>907</v>
      </c>
      <c r="C913" s="21">
        <v>1742</v>
      </c>
      <c r="D913" s="20" t="s">
        <v>1765</v>
      </c>
      <c r="E913" s="21">
        <v>40</v>
      </c>
      <c r="F913" s="21" t="s">
        <v>13</v>
      </c>
      <c r="G913" s="21" t="s">
        <v>32</v>
      </c>
      <c r="H913" s="21"/>
      <c r="I913" s="21"/>
      <c r="J913" s="60">
        <v>2043</v>
      </c>
      <c r="K913" s="60" t="s">
        <v>19</v>
      </c>
    </row>
    <row r="914" spans="2:11" ht="15.6" customHeight="1" thickBot="1" x14ac:dyDescent="0.45">
      <c r="B914" s="21">
        <v>908</v>
      </c>
      <c r="C914" s="21">
        <v>3915</v>
      </c>
      <c r="D914" s="20" t="s">
        <v>1767</v>
      </c>
      <c r="E914" s="21" t="s">
        <v>13</v>
      </c>
      <c r="F914" s="21" t="s">
        <v>13</v>
      </c>
      <c r="G914" s="21" t="s">
        <v>169</v>
      </c>
      <c r="H914" s="21"/>
      <c r="I914" s="21"/>
      <c r="J914" s="60">
        <v>2073</v>
      </c>
      <c r="K914" s="60" t="s">
        <v>19</v>
      </c>
    </row>
    <row r="915" spans="2:11" ht="15.6" customHeight="1" thickBot="1" x14ac:dyDescent="0.45">
      <c r="B915" s="21">
        <v>909</v>
      </c>
      <c r="C915" s="21">
        <v>3712</v>
      </c>
      <c r="D915" s="20" t="s">
        <v>1769</v>
      </c>
      <c r="E915" s="21" t="s">
        <v>13</v>
      </c>
      <c r="F915" s="21" t="s">
        <v>13</v>
      </c>
      <c r="G915" s="21" t="s">
        <v>85</v>
      </c>
      <c r="H915" s="21"/>
      <c r="I915" s="21"/>
      <c r="J915" s="60">
        <v>2113</v>
      </c>
      <c r="K915" s="60" t="s">
        <v>19</v>
      </c>
    </row>
    <row r="916" spans="2:11" ht="15.6" customHeight="1" thickBot="1" x14ac:dyDescent="0.45">
      <c r="B916" s="21">
        <v>910</v>
      </c>
      <c r="C916" s="21">
        <v>1743</v>
      </c>
      <c r="D916" s="20" t="s">
        <v>1771</v>
      </c>
      <c r="E916" s="21">
        <v>79</v>
      </c>
      <c r="F916" s="21" t="s">
        <v>13</v>
      </c>
      <c r="G916" s="21" t="s">
        <v>85</v>
      </c>
      <c r="H916" s="21"/>
      <c r="I916" s="21"/>
      <c r="J916" s="60">
        <v>2109</v>
      </c>
      <c r="K916" s="60" t="s">
        <v>19</v>
      </c>
    </row>
    <row r="917" spans="2:11" ht="15.6" customHeight="1" thickBot="1" x14ac:dyDescent="0.45">
      <c r="B917" s="21">
        <v>911</v>
      </c>
      <c r="C917" s="21">
        <v>1744</v>
      </c>
      <c r="D917" s="20" t="s">
        <v>1773</v>
      </c>
      <c r="E917" s="21" t="s">
        <v>13</v>
      </c>
      <c r="F917" s="21" t="s">
        <v>13</v>
      </c>
      <c r="G917" s="21" t="s">
        <v>323</v>
      </c>
      <c r="H917" s="21"/>
      <c r="I917" s="21"/>
      <c r="J917" s="60">
        <v>2064</v>
      </c>
      <c r="K917" s="60" t="s">
        <v>19</v>
      </c>
    </row>
    <row r="918" spans="2:11" ht="15.6" customHeight="1" thickBot="1" x14ac:dyDescent="0.45">
      <c r="B918" s="21">
        <v>912</v>
      </c>
      <c r="C918" s="21">
        <v>1745</v>
      </c>
      <c r="D918" s="20" t="s">
        <v>1775</v>
      </c>
      <c r="E918" s="21" t="s">
        <v>46</v>
      </c>
      <c r="F918" s="21" t="s">
        <v>13</v>
      </c>
      <c r="G918" s="21" t="s">
        <v>29</v>
      </c>
      <c r="H918" s="21"/>
      <c r="I918" s="21"/>
      <c r="J918" s="60">
        <v>2047</v>
      </c>
      <c r="K918" s="60" t="s">
        <v>19</v>
      </c>
    </row>
    <row r="919" spans="2:11" ht="15.6" customHeight="1" thickBot="1" x14ac:dyDescent="0.45">
      <c r="B919" s="21">
        <v>913</v>
      </c>
      <c r="C919" s="21">
        <v>1746</v>
      </c>
      <c r="D919" s="20" t="s">
        <v>1777</v>
      </c>
      <c r="E919" s="21" t="s">
        <v>13</v>
      </c>
      <c r="F919" s="21" t="s">
        <v>13</v>
      </c>
      <c r="G919" s="21" t="s">
        <v>29</v>
      </c>
      <c r="H919" s="21"/>
      <c r="I919" s="21"/>
      <c r="J919" s="60">
        <v>1986</v>
      </c>
      <c r="K919" s="60" t="s">
        <v>19</v>
      </c>
    </row>
    <row r="920" spans="2:11" ht="15.6" customHeight="1" thickBot="1" x14ac:dyDescent="0.45">
      <c r="B920" s="21">
        <v>914</v>
      </c>
      <c r="C920" s="21">
        <v>1747</v>
      </c>
      <c r="D920" s="20" t="s">
        <v>1779</v>
      </c>
      <c r="E920" s="21" t="s">
        <v>13</v>
      </c>
      <c r="F920" s="21" t="s">
        <v>13</v>
      </c>
      <c r="G920" s="21" t="s">
        <v>193</v>
      </c>
      <c r="H920" s="21"/>
      <c r="I920" s="21"/>
      <c r="J920" s="60">
        <v>2093</v>
      </c>
      <c r="K920" s="60" t="s">
        <v>19</v>
      </c>
    </row>
    <row r="921" spans="2:11" ht="15.6" customHeight="1" thickBot="1" x14ac:dyDescent="0.45">
      <c r="B921" s="21">
        <v>915</v>
      </c>
      <c r="C921" s="21">
        <v>1748</v>
      </c>
      <c r="D921" s="20" t="s">
        <v>1781</v>
      </c>
      <c r="E921" s="21">
        <v>72</v>
      </c>
      <c r="F921" s="21" t="s">
        <v>184</v>
      </c>
      <c r="G921" s="21" t="s">
        <v>323</v>
      </c>
      <c r="H921" s="21"/>
      <c r="I921" s="21"/>
      <c r="J921" s="60">
        <v>2111</v>
      </c>
      <c r="K921" s="60" t="s">
        <v>19</v>
      </c>
    </row>
    <row r="922" spans="2:11" ht="15.6" customHeight="1" thickBot="1" x14ac:dyDescent="0.45">
      <c r="B922" s="21">
        <v>916</v>
      </c>
      <c r="C922" s="21">
        <v>1749</v>
      </c>
      <c r="D922" s="20" t="s">
        <v>1783</v>
      </c>
      <c r="E922" s="21">
        <v>85</v>
      </c>
      <c r="F922" s="21" t="s">
        <v>13</v>
      </c>
      <c r="G922" s="21" t="s">
        <v>323</v>
      </c>
      <c r="H922" s="21"/>
      <c r="I922" s="21"/>
      <c r="J922" s="60">
        <v>2054</v>
      </c>
      <c r="K922" s="60" t="s">
        <v>19</v>
      </c>
    </row>
    <row r="923" spans="2:11" ht="15.6" customHeight="1" thickBot="1" x14ac:dyDescent="0.45">
      <c r="B923" s="21">
        <v>917</v>
      </c>
      <c r="C923" s="21">
        <v>1750</v>
      </c>
      <c r="D923" s="20" t="s">
        <v>1785</v>
      </c>
      <c r="E923" s="21">
        <v>68</v>
      </c>
      <c r="F923" s="21" t="s">
        <v>13</v>
      </c>
      <c r="G923" s="21" t="s">
        <v>193</v>
      </c>
      <c r="H923" s="21">
        <v>7</v>
      </c>
      <c r="I923" s="21">
        <v>3</v>
      </c>
      <c r="J923" s="60">
        <v>2230</v>
      </c>
      <c r="K923" s="60" t="s">
        <v>15</v>
      </c>
    </row>
    <row r="924" spans="2:11" ht="15.6" customHeight="1" thickBot="1" x14ac:dyDescent="0.45">
      <c r="B924" s="21">
        <v>918</v>
      </c>
      <c r="C924" s="21">
        <v>1751</v>
      </c>
      <c r="D924" s="20" t="s">
        <v>1787</v>
      </c>
      <c r="E924" s="21">
        <v>91</v>
      </c>
      <c r="F924" s="21" t="s">
        <v>13</v>
      </c>
      <c r="G924" s="21" t="s">
        <v>193</v>
      </c>
      <c r="H924" s="21"/>
      <c r="I924" s="21"/>
      <c r="J924" s="60">
        <v>2016</v>
      </c>
      <c r="K924" s="60" t="s">
        <v>19</v>
      </c>
    </row>
    <row r="925" spans="2:11" ht="15.6" customHeight="1" thickBot="1" x14ac:dyDescent="0.45">
      <c r="B925" s="21">
        <v>919</v>
      </c>
      <c r="C925" s="21">
        <v>1752</v>
      </c>
      <c r="D925" s="20" t="s">
        <v>1789</v>
      </c>
      <c r="E925" s="21" t="s">
        <v>13</v>
      </c>
      <c r="F925" s="21" t="s">
        <v>13</v>
      </c>
      <c r="G925" s="21" t="s">
        <v>29</v>
      </c>
      <c r="H925" s="21"/>
      <c r="I925" s="21"/>
      <c r="J925" s="60">
        <v>2026</v>
      </c>
      <c r="K925" s="60" t="s">
        <v>19</v>
      </c>
    </row>
    <row r="926" spans="2:11" ht="15.6" customHeight="1" thickBot="1" x14ac:dyDescent="0.45">
      <c r="B926" s="21">
        <v>920</v>
      </c>
      <c r="C926" s="21">
        <v>1753</v>
      </c>
      <c r="D926" s="20" t="s">
        <v>1791</v>
      </c>
      <c r="E926" s="21">
        <v>66</v>
      </c>
      <c r="F926" s="21" t="s">
        <v>13</v>
      </c>
      <c r="G926" s="21" t="s">
        <v>32</v>
      </c>
      <c r="H926" s="21"/>
      <c r="I926" s="21"/>
      <c r="J926" s="60">
        <v>2023</v>
      </c>
      <c r="K926" s="60" t="s">
        <v>19</v>
      </c>
    </row>
    <row r="927" spans="2:11" ht="15.6" customHeight="1" thickBot="1" x14ac:dyDescent="0.45">
      <c r="B927" s="21">
        <v>921</v>
      </c>
      <c r="C927" s="21">
        <v>1754</v>
      </c>
      <c r="D927" s="20" t="s">
        <v>1793</v>
      </c>
      <c r="E927" s="21" t="s">
        <v>13</v>
      </c>
      <c r="F927" s="21" t="s">
        <v>13</v>
      </c>
      <c r="G927" s="21" t="s">
        <v>239</v>
      </c>
      <c r="H927" s="21"/>
      <c r="I927" s="21"/>
      <c r="J927" s="60">
        <v>1980</v>
      </c>
      <c r="K927" s="60" t="s">
        <v>19</v>
      </c>
    </row>
    <row r="928" spans="2:11" ht="15.6" customHeight="1" thickBot="1" x14ac:dyDescent="0.45">
      <c r="B928" s="21">
        <v>922</v>
      </c>
      <c r="C928" s="21">
        <v>1763</v>
      </c>
      <c r="D928" s="20" t="s">
        <v>6184</v>
      </c>
      <c r="E928" s="21">
        <v>90</v>
      </c>
      <c r="F928" s="21" t="s">
        <v>134</v>
      </c>
      <c r="G928" s="21" t="s">
        <v>29</v>
      </c>
      <c r="H928" s="21">
        <v>18</v>
      </c>
      <c r="I928" s="21">
        <v>9</v>
      </c>
      <c r="J928" s="60">
        <v>2399</v>
      </c>
      <c r="K928" s="60" t="s">
        <v>15</v>
      </c>
    </row>
    <row r="929" spans="2:11" ht="15.6" customHeight="1" thickBot="1" x14ac:dyDescent="0.45">
      <c r="B929" s="21">
        <v>923</v>
      </c>
      <c r="C929" s="21">
        <v>1755</v>
      </c>
      <c r="D929" s="20" t="s">
        <v>1795</v>
      </c>
      <c r="E929" s="21" t="s">
        <v>13</v>
      </c>
      <c r="F929" s="21" t="s">
        <v>13</v>
      </c>
      <c r="G929" s="21" t="s">
        <v>54</v>
      </c>
      <c r="H929" s="21"/>
      <c r="I929" s="21"/>
      <c r="J929" s="60">
        <v>2060</v>
      </c>
      <c r="K929" s="60" t="s">
        <v>19</v>
      </c>
    </row>
    <row r="930" spans="2:11" ht="15.6" customHeight="1" thickBot="1" x14ac:dyDescent="0.45">
      <c r="B930" s="21">
        <v>924</v>
      </c>
      <c r="C930" s="21">
        <v>1756</v>
      </c>
      <c r="D930" s="20" t="s">
        <v>1797</v>
      </c>
      <c r="E930" s="21" t="s">
        <v>13</v>
      </c>
      <c r="F930" s="21" t="s">
        <v>13</v>
      </c>
      <c r="G930" s="21" t="s">
        <v>54</v>
      </c>
      <c r="H930" s="21"/>
      <c r="I930" s="21"/>
      <c r="J930" s="60">
        <v>2074</v>
      </c>
      <c r="K930" s="60" t="s">
        <v>19</v>
      </c>
    </row>
    <row r="931" spans="2:11" ht="15.6" customHeight="1" thickBot="1" x14ac:dyDescent="0.45">
      <c r="B931" s="21">
        <v>925</v>
      </c>
      <c r="C931" s="21">
        <v>1757</v>
      </c>
      <c r="D931" s="20" t="s">
        <v>1799</v>
      </c>
      <c r="E931" s="21">
        <v>83</v>
      </c>
      <c r="F931" s="21" t="s">
        <v>13</v>
      </c>
      <c r="G931" s="21" t="s">
        <v>54</v>
      </c>
      <c r="H931" s="21"/>
      <c r="I931" s="21"/>
      <c r="J931" s="60">
        <v>2048</v>
      </c>
      <c r="K931" s="60" t="s">
        <v>19</v>
      </c>
    </row>
    <row r="932" spans="2:11" ht="15.6" customHeight="1" thickBot="1" x14ac:dyDescent="0.45">
      <c r="B932" s="21">
        <v>926</v>
      </c>
      <c r="C932" s="21">
        <v>1758</v>
      </c>
      <c r="D932" s="20" t="s">
        <v>1801</v>
      </c>
      <c r="E932" s="21" t="s">
        <v>13</v>
      </c>
      <c r="F932" s="21" t="s">
        <v>13</v>
      </c>
      <c r="G932" s="21" t="s">
        <v>54</v>
      </c>
      <c r="H932" s="21"/>
      <c r="I932" s="21"/>
      <c r="J932" s="60">
        <v>2048</v>
      </c>
      <c r="K932" s="60" t="s">
        <v>19</v>
      </c>
    </row>
    <row r="933" spans="2:11" ht="15.6" customHeight="1" thickBot="1" x14ac:dyDescent="0.45">
      <c r="B933" s="21">
        <v>927</v>
      </c>
      <c r="C933" s="21">
        <v>1759</v>
      </c>
      <c r="D933" s="20" t="s">
        <v>1803</v>
      </c>
      <c r="E933" s="21" t="s">
        <v>13</v>
      </c>
      <c r="F933" s="21" t="s">
        <v>13</v>
      </c>
      <c r="G933" s="21" t="s">
        <v>43</v>
      </c>
      <c r="H933" s="21"/>
      <c r="I933" s="21"/>
      <c r="J933" s="60">
        <v>2073</v>
      </c>
      <c r="K933" s="60" t="s">
        <v>19</v>
      </c>
    </row>
    <row r="934" spans="2:11" ht="15.6" customHeight="1" thickBot="1" x14ac:dyDescent="0.45">
      <c r="B934" s="21">
        <v>928</v>
      </c>
      <c r="C934" s="21">
        <v>1760</v>
      </c>
      <c r="D934" s="20" t="s">
        <v>1805</v>
      </c>
      <c r="E934" s="21">
        <v>98</v>
      </c>
      <c r="F934" s="21" t="s">
        <v>13</v>
      </c>
      <c r="G934" s="21" t="s">
        <v>32</v>
      </c>
      <c r="H934" s="21"/>
      <c r="I934" s="21"/>
      <c r="J934" s="60">
        <v>2028</v>
      </c>
      <c r="K934" s="60" t="s">
        <v>19</v>
      </c>
    </row>
    <row r="935" spans="2:11" ht="15.6" customHeight="1" thickBot="1" x14ac:dyDescent="0.45">
      <c r="B935" s="21">
        <v>929</v>
      </c>
      <c r="C935" s="21">
        <v>1761</v>
      </c>
      <c r="D935" s="20" t="s">
        <v>1807</v>
      </c>
      <c r="E935" s="21">
        <v>73</v>
      </c>
      <c r="F935" s="21" t="s">
        <v>57</v>
      </c>
      <c r="G935" s="21" t="s">
        <v>43</v>
      </c>
      <c r="H935" s="21">
        <v>19</v>
      </c>
      <c r="I935" s="21">
        <v>7</v>
      </c>
      <c r="J935" s="60">
        <v>2133</v>
      </c>
      <c r="K935" s="60" t="s">
        <v>15</v>
      </c>
    </row>
    <row r="936" spans="2:11" ht="15.6" customHeight="1" thickBot="1" x14ac:dyDescent="0.45">
      <c r="B936" s="21">
        <v>930</v>
      </c>
      <c r="C936" s="21">
        <v>1762</v>
      </c>
      <c r="D936" s="20" t="s">
        <v>1809</v>
      </c>
      <c r="E936" s="21">
        <v>47</v>
      </c>
      <c r="F936" s="21" t="s">
        <v>13</v>
      </c>
      <c r="G936" s="21" t="s">
        <v>103</v>
      </c>
      <c r="H936" s="21">
        <v>10</v>
      </c>
      <c r="I936" s="21">
        <v>-3</v>
      </c>
      <c r="J936" s="60">
        <v>2115</v>
      </c>
      <c r="K936" s="60" t="s">
        <v>15</v>
      </c>
    </row>
    <row r="937" spans="2:11" ht="15.6" customHeight="1" thickBot="1" x14ac:dyDescent="0.45">
      <c r="B937" s="21">
        <v>931</v>
      </c>
      <c r="C937" s="21">
        <v>1764</v>
      </c>
      <c r="D937" s="20" t="s">
        <v>1812</v>
      </c>
      <c r="E937" s="21">
        <v>74</v>
      </c>
      <c r="F937" s="21" t="s">
        <v>13</v>
      </c>
      <c r="G937" s="21" t="s">
        <v>29</v>
      </c>
      <c r="H937" s="21"/>
      <c r="I937" s="21"/>
      <c r="J937" s="60">
        <v>2026</v>
      </c>
      <c r="K937" s="60" t="s">
        <v>19</v>
      </c>
    </row>
    <row r="938" spans="2:11" ht="15.6" customHeight="1" thickBot="1" x14ac:dyDescent="0.45">
      <c r="B938" s="21">
        <v>932</v>
      </c>
      <c r="C938" s="21">
        <v>1765</v>
      </c>
      <c r="D938" s="20" t="s">
        <v>1814</v>
      </c>
      <c r="E938" s="21">
        <v>61</v>
      </c>
      <c r="F938" s="21" t="s">
        <v>13</v>
      </c>
      <c r="G938" s="21" t="s">
        <v>79</v>
      </c>
      <c r="H938" s="21"/>
      <c r="I938" s="21"/>
      <c r="J938" s="60">
        <v>2047</v>
      </c>
      <c r="K938" s="60" t="s">
        <v>19</v>
      </c>
    </row>
    <row r="939" spans="2:11" ht="15.6" customHeight="1" thickBot="1" x14ac:dyDescent="0.45">
      <c r="B939" s="21">
        <v>933</v>
      </c>
      <c r="C939" s="21">
        <v>1766</v>
      </c>
      <c r="D939" s="20" t="s">
        <v>1816</v>
      </c>
      <c r="E939" s="21">
        <v>87</v>
      </c>
      <c r="F939" s="21" t="s">
        <v>13</v>
      </c>
      <c r="G939" s="21" t="s">
        <v>79</v>
      </c>
      <c r="H939" s="21"/>
      <c r="I939" s="21"/>
      <c r="J939" s="60">
        <v>2085</v>
      </c>
      <c r="K939" s="60" t="s">
        <v>19</v>
      </c>
    </row>
    <row r="940" spans="2:11" ht="15.6" customHeight="1" thickBot="1" x14ac:dyDescent="0.45">
      <c r="B940" s="21">
        <v>934</v>
      </c>
      <c r="C940" s="21">
        <v>1767</v>
      </c>
      <c r="D940" s="20" t="s">
        <v>1818</v>
      </c>
      <c r="E940" s="21">
        <v>55</v>
      </c>
      <c r="F940" s="21" t="s">
        <v>13</v>
      </c>
      <c r="G940" s="21" t="s">
        <v>29</v>
      </c>
      <c r="H940" s="21"/>
      <c r="I940" s="21"/>
      <c r="J940" s="60">
        <v>2063</v>
      </c>
      <c r="K940" s="60" t="s">
        <v>19</v>
      </c>
    </row>
    <row r="941" spans="2:11" ht="15.6" customHeight="1" thickBot="1" x14ac:dyDescent="0.45">
      <c r="B941" s="21">
        <v>935</v>
      </c>
      <c r="C941" s="21">
        <v>1768</v>
      </c>
      <c r="D941" s="20" t="s">
        <v>1820</v>
      </c>
      <c r="E941" s="21" t="s">
        <v>137</v>
      </c>
      <c r="F941" s="21" t="s">
        <v>57</v>
      </c>
      <c r="G941" s="21" t="s">
        <v>29</v>
      </c>
      <c r="H941" s="21"/>
      <c r="I941" s="21"/>
      <c r="J941" s="60">
        <v>2238</v>
      </c>
      <c r="K941" s="60" t="s">
        <v>19</v>
      </c>
    </row>
    <row r="942" spans="2:11" ht="15.6" customHeight="1" thickBot="1" x14ac:dyDescent="0.45">
      <c r="B942" s="21">
        <v>936</v>
      </c>
      <c r="C942" s="21">
        <v>1769</v>
      </c>
      <c r="D942" s="20" t="s">
        <v>1822</v>
      </c>
      <c r="E942" s="21" t="s">
        <v>13</v>
      </c>
      <c r="F942" s="21" t="s">
        <v>13</v>
      </c>
      <c r="G942" s="21" t="s">
        <v>29</v>
      </c>
      <c r="H942" s="21"/>
      <c r="I942" s="21"/>
      <c r="J942" s="60">
        <v>2050</v>
      </c>
      <c r="K942" s="60" t="s">
        <v>19</v>
      </c>
    </row>
    <row r="943" spans="2:11" ht="15.6" customHeight="1" thickBot="1" x14ac:dyDescent="0.45">
      <c r="B943" s="21">
        <v>937</v>
      </c>
      <c r="C943" s="21">
        <v>1770</v>
      </c>
      <c r="D943" s="20" t="s">
        <v>1824</v>
      </c>
      <c r="E943" s="21">
        <v>82</v>
      </c>
      <c r="F943" s="21" t="s">
        <v>13</v>
      </c>
      <c r="G943" s="21" t="s">
        <v>54</v>
      </c>
      <c r="H943" s="21"/>
      <c r="I943" s="21"/>
      <c r="J943" s="60">
        <v>2171</v>
      </c>
      <c r="K943" s="60" t="s">
        <v>19</v>
      </c>
    </row>
    <row r="944" spans="2:11" ht="15.6" customHeight="1" thickBot="1" x14ac:dyDescent="0.45">
      <c r="B944" s="21">
        <v>938</v>
      </c>
      <c r="C944" s="21">
        <v>1771</v>
      </c>
      <c r="D944" s="20" t="s">
        <v>1826</v>
      </c>
      <c r="E944" s="21">
        <v>95</v>
      </c>
      <c r="F944" s="21" t="s">
        <v>13</v>
      </c>
      <c r="G944" s="21" t="s">
        <v>32</v>
      </c>
      <c r="H944" s="21"/>
      <c r="I944" s="21"/>
      <c r="J944" s="60">
        <v>2031</v>
      </c>
      <c r="K944" s="60" t="s">
        <v>19</v>
      </c>
    </row>
    <row r="945" spans="2:11" ht="15.6" customHeight="1" thickBot="1" x14ac:dyDescent="0.45">
      <c r="B945" s="21">
        <v>939</v>
      </c>
      <c r="C945" s="21">
        <v>1772</v>
      </c>
      <c r="D945" s="20" t="s">
        <v>1828</v>
      </c>
      <c r="E945" s="21" t="s">
        <v>49</v>
      </c>
      <c r="F945" s="21" t="s">
        <v>13</v>
      </c>
      <c r="G945" s="21" t="s">
        <v>116</v>
      </c>
      <c r="H945" s="21"/>
      <c r="I945" s="21"/>
      <c r="J945" s="60">
        <v>2021</v>
      </c>
      <c r="K945" s="60" t="s">
        <v>15</v>
      </c>
    </row>
    <row r="946" spans="2:11" ht="15.6" customHeight="1" thickBot="1" x14ac:dyDescent="0.45">
      <c r="B946" s="21">
        <v>940</v>
      </c>
      <c r="C946" s="21">
        <v>1773</v>
      </c>
      <c r="D946" s="20" t="s">
        <v>1830</v>
      </c>
      <c r="E946" s="21">
        <v>95</v>
      </c>
      <c r="F946" s="21" t="s">
        <v>13</v>
      </c>
      <c r="G946" s="21" t="s">
        <v>32</v>
      </c>
      <c r="H946" s="21"/>
      <c r="I946" s="21"/>
      <c r="J946" s="60">
        <v>2049</v>
      </c>
      <c r="K946" s="60" t="s">
        <v>19</v>
      </c>
    </row>
    <row r="947" spans="2:11" ht="15.6" customHeight="1" thickBot="1" x14ac:dyDescent="0.45">
      <c r="B947" s="21">
        <v>941</v>
      </c>
      <c r="C947" s="21">
        <v>1774</v>
      </c>
      <c r="D947" s="20" t="s">
        <v>1832</v>
      </c>
      <c r="E947" s="21">
        <v>97</v>
      </c>
      <c r="F947" s="21" t="s">
        <v>13</v>
      </c>
      <c r="G947" s="21" t="s">
        <v>91</v>
      </c>
      <c r="H947" s="21"/>
      <c r="I947" s="21"/>
      <c r="J947" s="60">
        <v>2002</v>
      </c>
      <c r="K947" s="60" t="s">
        <v>19</v>
      </c>
    </row>
    <row r="948" spans="2:11" ht="15.6" customHeight="1" thickBot="1" x14ac:dyDescent="0.45">
      <c r="B948" s="21">
        <v>942</v>
      </c>
      <c r="C948" s="21">
        <v>1775</v>
      </c>
      <c r="D948" s="20" t="s">
        <v>1834</v>
      </c>
      <c r="E948" s="21">
        <v>81</v>
      </c>
      <c r="F948" s="21" t="s">
        <v>13</v>
      </c>
      <c r="G948" s="21" t="s">
        <v>29</v>
      </c>
      <c r="H948" s="21"/>
      <c r="I948" s="21"/>
      <c r="J948" s="60">
        <v>2109</v>
      </c>
      <c r="K948" s="60" t="s">
        <v>15</v>
      </c>
    </row>
    <row r="949" spans="2:11" ht="15.6" customHeight="1" thickBot="1" x14ac:dyDescent="0.45">
      <c r="B949" s="21">
        <v>943</v>
      </c>
      <c r="C949" s="21">
        <v>1776</v>
      </c>
      <c r="D949" s="20" t="s">
        <v>1836</v>
      </c>
      <c r="E949" s="21" t="s">
        <v>13</v>
      </c>
      <c r="F949" s="21" t="s">
        <v>13</v>
      </c>
      <c r="G949" s="21" t="s">
        <v>18</v>
      </c>
      <c r="H949" s="21"/>
      <c r="I949" s="21"/>
      <c r="J949" s="60">
        <v>2060</v>
      </c>
      <c r="K949" s="60" t="s">
        <v>19</v>
      </c>
    </row>
    <row r="950" spans="2:11" ht="15.6" customHeight="1" thickBot="1" x14ac:dyDescent="0.45">
      <c r="B950" s="21">
        <v>944</v>
      </c>
      <c r="C950" s="21">
        <v>1777</v>
      </c>
      <c r="D950" s="20" t="s">
        <v>1838</v>
      </c>
      <c r="E950" s="21" t="s">
        <v>13</v>
      </c>
      <c r="F950" s="21" t="s">
        <v>57</v>
      </c>
      <c r="G950" s="21" t="s">
        <v>22</v>
      </c>
      <c r="H950" s="21">
        <v>7</v>
      </c>
      <c r="I950" s="21">
        <v>2</v>
      </c>
      <c r="J950" s="60">
        <v>2216</v>
      </c>
      <c r="K950" s="60" t="s">
        <v>15</v>
      </c>
    </row>
    <row r="951" spans="2:11" ht="15.6" customHeight="1" thickBot="1" x14ac:dyDescent="0.45">
      <c r="B951" s="21">
        <v>945</v>
      </c>
      <c r="C951" s="21">
        <v>1778</v>
      </c>
      <c r="D951" s="20" t="s">
        <v>1840</v>
      </c>
      <c r="E951" s="21" t="s">
        <v>13</v>
      </c>
      <c r="F951" s="21" t="s">
        <v>13</v>
      </c>
      <c r="G951" s="21" t="s">
        <v>103</v>
      </c>
      <c r="H951" s="21"/>
      <c r="I951" s="21"/>
      <c r="J951" s="60">
        <v>2062</v>
      </c>
      <c r="K951" s="60" t="s">
        <v>19</v>
      </c>
    </row>
    <row r="952" spans="2:11" ht="15.6" customHeight="1" thickBot="1" x14ac:dyDescent="0.45">
      <c r="B952" s="21">
        <v>946</v>
      </c>
      <c r="C952" s="21">
        <v>1779</v>
      </c>
      <c r="D952" s="20" t="s">
        <v>1842</v>
      </c>
      <c r="E952" s="21" t="s">
        <v>13</v>
      </c>
      <c r="F952" s="21" t="s">
        <v>13</v>
      </c>
      <c r="G952" s="21" t="s">
        <v>103</v>
      </c>
      <c r="H952" s="21"/>
      <c r="I952" s="21"/>
      <c r="J952" s="60">
        <v>2060</v>
      </c>
      <c r="K952" s="60" t="s">
        <v>19</v>
      </c>
    </row>
    <row r="953" spans="2:11" ht="15.6" customHeight="1" thickBot="1" x14ac:dyDescent="0.45">
      <c r="B953" s="21">
        <v>947</v>
      </c>
      <c r="C953" s="21">
        <v>1780</v>
      </c>
      <c r="D953" s="20" t="s">
        <v>1844</v>
      </c>
      <c r="E953" s="21" t="s">
        <v>13</v>
      </c>
      <c r="F953" s="21" t="s">
        <v>13</v>
      </c>
      <c r="G953" s="21" t="s">
        <v>116</v>
      </c>
      <c r="H953" s="21"/>
      <c r="I953" s="21"/>
      <c r="J953" s="60">
        <v>2038</v>
      </c>
      <c r="K953" s="60" t="s">
        <v>19</v>
      </c>
    </row>
    <row r="954" spans="2:11" ht="15.6" customHeight="1" thickBot="1" x14ac:dyDescent="0.45">
      <c r="B954" s="21">
        <v>948</v>
      </c>
      <c r="C954" s="21">
        <v>1781</v>
      </c>
      <c r="D954" s="20" t="s">
        <v>1846</v>
      </c>
      <c r="E954" s="21">
        <v>95</v>
      </c>
      <c r="F954" s="21" t="s">
        <v>13</v>
      </c>
      <c r="G954" s="21" t="s">
        <v>936</v>
      </c>
      <c r="H954" s="21"/>
      <c r="I954" s="21"/>
      <c r="J954" s="60">
        <v>2058</v>
      </c>
      <c r="K954" s="60" t="s">
        <v>19</v>
      </c>
    </row>
    <row r="955" spans="2:11" ht="15.6" customHeight="1" thickBot="1" x14ac:dyDescent="0.45">
      <c r="B955" s="21">
        <v>949</v>
      </c>
      <c r="C955" s="21">
        <v>1783</v>
      </c>
      <c r="D955" s="20" t="s">
        <v>1848</v>
      </c>
      <c r="E955" s="21">
        <v>56</v>
      </c>
      <c r="F955" s="21" t="s">
        <v>13</v>
      </c>
      <c r="G955" s="21" t="s">
        <v>29</v>
      </c>
      <c r="H955" s="21"/>
      <c r="I955" s="21"/>
      <c r="J955" s="60">
        <v>1943</v>
      </c>
      <c r="K955" s="60" t="s">
        <v>19</v>
      </c>
    </row>
    <row r="956" spans="2:11" ht="15.6" customHeight="1" thickBot="1" x14ac:dyDescent="0.45">
      <c r="B956" s="21">
        <v>950</v>
      </c>
      <c r="C956" s="21">
        <v>1784</v>
      </c>
      <c r="D956" s="20" t="s">
        <v>1850</v>
      </c>
      <c r="E956" s="21">
        <v>94</v>
      </c>
      <c r="F956" s="21" t="s">
        <v>13</v>
      </c>
      <c r="G956" s="21" t="s">
        <v>1142</v>
      </c>
      <c r="H956" s="21"/>
      <c r="I956" s="21"/>
      <c r="J956" s="60">
        <v>2073</v>
      </c>
      <c r="K956" s="60" t="s">
        <v>19</v>
      </c>
    </row>
    <row r="957" spans="2:11" ht="15.6" customHeight="1" thickBot="1" x14ac:dyDescent="0.45">
      <c r="B957" s="21">
        <v>951</v>
      </c>
      <c r="C957" s="21">
        <v>1785</v>
      </c>
      <c r="D957" s="20" t="s">
        <v>1852</v>
      </c>
      <c r="E957" s="21">
        <v>65</v>
      </c>
      <c r="F957" s="21" t="s">
        <v>184</v>
      </c>
      <c r="G957" s="21" t="s">
        <v>54</v>
      </c>
      <c r="H957" s="21"/>
      <c r="I957" s="21"/>
      <c r="J957" s="60">
        <v>2242</v>
      </c>
      <c r="K957" s="60" t="s">
        <v>19</v>
      </c>
    </row>
    <row r="958" spans="2:11" ht="15.6" customHeight="1" thickBot="1" x14ac:dyDescent="0.45">
      <c r="B958" s="21">
        <v>952</v>
      </c>
      <c r="C958" s="21">
        <v>1786</v>
      </c>
      <c r="D958" s="20" t="s">
        <v>1854</v>
      </c>
      <c r="E958" s="21" t="s">
        <v>13</v>
      </c>
      <c r="F958" s="21" t="s">
        <v>13</v>
      </c>
      <c r="G958" s="21" t="s">
        <v>22</v>
      </c>
      <c r="H958" s="21"/>
      <c r="I958" s="21"/>
      <c r="J958" s="60">
        <v>2022</v>
      </c>
      <c r="K958" s="60" t="s">
        <v>19</v>
      </c>
    </row>
    <row r="959" spans="2:11" ht="15.6" customHeight="1" thickBot="1" x14ac:dyDescent="0.45">
      <c r="B959" s="21">
        <v>953</v>
      </c>
      <c r="C959" s="21">
        <v>4209</v>
      </c>
      <c r="D959" s="20" t="s">
        <v>6531</v>
      </c>
      <c r="E959" s="21">
        <v>15</v>
      </c>
      <c r="F959" s="21" t="s">
        <v>13</v>
      </c>
      <c r="G959" s="21" t="s">
        <v>79</v>
      </c>
      <c r="H959" s="21">
        <v>7</v>
      </c>
      <c r="I959" s="21">
        <v>-34</v>
      </c>
      <c r="J959" s="60">
        <v>2066</v>
      </c>
      <c r="K959" s="60" t="s">
        <v>15</v>
      </c>
    </row>
    <row r="960" spans="2:11" ht="15.6" customHeight="1" thickBot="1" x14ac:dyDescent="0.45">
      <c r="B960" s="21">
        <v>954</v>
      </c>
      <c r="C960" s="21">
        <v>3316</v>
      </c>
      <c r="D960" s="20" t="s">
        <v>1856</v>
      </c>
      <c r="E960" s="21">
        <v>64</v>
      </c>
      <c r="F960" s="21" t="s">
        <v>13</v>
      </c>
      <c r="G960" s="21" t="s">
        <v>469</v>
      </c>
      <c r="H960" s="21"/>
      <c r="I960" s="21"/>
      <c r="J960" s="60">
        <v>2090</v>
      </c>
      <c r="K960" s="60" t="s">
        <v>15</v>
      </c>
    </row>
    <row r="961" spans="2:11" ht="15.6" customHeight="1" thickBot="1" x14ac:dyDescent="0.45">
      <c r="B961" s="21">
        <v>955</v>
      </c>
      <c r="C961" s="21">
        <v>3667</v>
      </c>
      <c r="D961" s="20" t="s">
        <v>1858</v>
      </c>
      <c r="E961" s="21" t="s">
        <v>13</v>
      </c>
      <c r="F961" s="21" t="s">
        <v>13</v>
      </c>
      <c r="G961" s="21" t="s">
        <v>277</v>
      </c>
      <c r="H961" s="21"/>
      <c r="I961" s="21"/>
      <c r="J961" s="60">
        <v>2069</v>
      </c>
      <c r="K961" s="60" t="s">
        <v>19</v>
      </c>
    </row>
    <row r="962" spans="2:11" ht="15.6" customHeight="1" thickBot="1" x14ac:dyDescent="0.45">
      <c r="B962" s="21">
        <v>956</v>
      </c>
      <c r="C962" s="21">
        <v>1787</v>
      </c>
      <c r="D962" s="20" t="s">
        <v>1860</v>
      </c>
      <c r="E962" s="21" t="s">
        <v>13</v>
      </c>
      <c r="F962" s="21" t="s">
        <v>13</v>
      </c>
      <c r="G962" s="21" t="s">
        <v>116</v>
      </c>
      <c r="H962" s="21"/>
      <c r="I962" s="21"/>
      <c r="J962" s="60">
        <v>2081</v>
      </c>
      <c r="K962" s="60" t="s">
        <v>19</v>
      </c>
    </row>
    <row r="963" spans="2:11" ht="15.6" customHeight="1" thickBot="1" x14ac:dyDescent="0.45">
      <c r="B963" s="21">
        <v>957</v>
      </c>
      <c r="C963" s="21">
        <v>4042</v>
      </c>
      <c r="D963" s="20" t="s">
        <v>1862</v>
      </c>
      <c r="E963" s="21">
        <v>10</v>
      </c>
      <c r="F963" s="21" t="s">
        <v>13</v>
      </c>
      <c r="G963" s="21" t="s">
        <v>32</v>
      </c>
      <c r="H963" s="21"/>
      <c r="I963" s="21"/>
      <c r="J963" s="60">
        <v>2068</v>
      </c>
      <c r="K963" s="60" t="s">
        <v>15</v>
      </c>
    </row>
    <row r="964" spans="2:11" ht="15.6" customHeight="1" thickBot="1" x14ac:dyDescent="0.45">
      <c r="B964" s="21">
        <v>958</v>
      </c>
      <c r="C964" s="21">
        <v>4043</v>
      </c>
      <c r="D964" s="20" t="s">
        <v>1864</v>
      </c>
      <c r="E964" s="21">
        <v>10</v>
      </c>
      <c r="F964" s="21" t="s">
        <v>13</v>
      </c>
      <c r="G964" s="21" t="s">
        <v>32</v>
      </c>
      <c r="H964" s="21"/>
      <c r="I964" s="21"/>
      <c r="J964" s="60">
        <v>2089</v>
      </c>
      <c r="K964" s="60" t="s">
        <v>15</v>
      </c>
    </row>
    <row r="965" spans="2:11" ht="15.6" customHeight="1" thickBot="1" x14ac:dyDescent="0.45">
      <c r="B965" s="21">
        <v>959</v>
      </c>
      <c r="C965" s="21">
        <v>3877</v>
      </c>
      <c r="D965" s="20" t="s">
        <v>1866</v>
      </c>
      <c r="E965" s="21" t="s">
        <v>13</v>
      </c>
      <c r="F965" s="21" t="s">
        <v>13</v>
      </c>
      <c r="G965" s="21" t="s">
        <v>103</v>
      </c>
      <c r="H965" s="21"/>
      <c r="I965" s="21"/>
      <c r="J965" s="60">
        <v>2054</v>
      </c>
      <c r="K965" s="60" t="s">
        <v>19</v>
      </c>
    </row>
    <row r="966" spans="2:11" ht="15.6" customHeight="1" thickBot="1" x14ac:dyDescent="0.45">
      <c r="B966" s="21">
        <v>960</v>
      </c>
      <c r="C966" s="21">
        <v>1788</v>
      </c>
      <c r="D966" s="20" t="s">
        <v>1868</v>
      </c>
      <c r="E966" s="21" t="s">
        <v>13</v>
      </c>
      <c r="F966" s="21" t="s">
        <v>13</v>
      </c>
      <c r="G966" s="21" t="s">
        <v>149</v>
      </c>
      <c r="H966" s="21"/>
      <c r="I966" s="21"/>
      <c r="J966" s="60">
        <v>2057</v>
      </c>
      <c r="K966" s="60" t="s">
        <v>19</v>
      </c>
    </row>
    <row r="967" spans="2:11" ht="15.6" customHeight="1" thickBot="1" x14ac:dyDescent="0.45">
      <c r="B967" s="21">
        <v>961</v>
      </c>
      <c r="C967" s="21">
        <v>1789</v>
      </c>
      <c r="D967" s="20" t="s">
        <v>1870</v>
      </c>
      <c r="E967" s="21" t="s">
        <v>13</v>
      </c>
      <c r="F967" s="21" t="s">
        <v>13</v>
      </c>
      <c r="G967" s="21" t="s">
        <v>29</v>
      </c>
      <c r="H967" s="21"/>
      <c r="I967" s="21"/>
      <c r="J967" s="60">
        <v>2022</v>
      </c>
      <c r="K967" s="60" t="s">
        <v>19</v>
      </c>
    </row>
    <row r="968" spans="2:11" ht="15.6" customHeight="1" thickBot="1" x14ac:dyDescent="0.45">
      <c r="B968" s="21">
        <v>962</v>
      </c>
      <c r="C968" s="21">
        <v>1790</v>
      </c>
      <c r="D968" s="20" t="s">
        <v>1872</v>
      </c>
      <c r="E968" s="21" t="s">
        <v>13</v>
      </c>
      <c r="F968" s="21" t="s">
        <v>13</v>
      </c>
      <c r="G968" s="21" t="s">
        <v>43</v>
      </c>
      <c r="H968" s="21"/>
      <c r="I968" s="21"/>
      <c r="J968" s="60">
        <v>2015</v>
      </c>
      <c r="K968" s="60" t="s">
        <v>19</v>
      </c>
    </row>
    <row r="969" spans="2:11" ht="15.6" customHeight="1" thickBot="1" x14ac:dyDescent="0.45">
      <c r="B969" s="21">
        <v>963</v>
      </c>
      <c r="C969" s="21">
        <v>1791</v>
      </c>
      <c r="D969" s="20" t="s">
        <v>1874</v>
      </c>
      <c r="E969" s="21" t="s">
        <v>13</v>
      </c>
      <c r="F969" s="21" t="s">
        <v>13</v>
      </c>
      <c r="G969" s="21" t="s">
        <v>18</v>
      </c>
      <c r="H969" s="21"/>
      <c r="I969" s="21"/>
      <c r="J969" s="60">
        <v>2038</v>
      </c>
      <c r="K969" s="60" t="s">
        <v>19</v>
      </c>
    </row>
    <row r="970" spans="2:11" ht="15.6" customHeight="1" thickBot="1" x14ac:dyDescent="0.45">
      <c r="B970" s="21">
        <v>964</v>
      </c>
      <c r="C970" s="21">
        <v>3713</v>
      </c>
      <c r="D970" s="20" t="s">
        <v>1876</v>
      </c>
      <c r="E970" s="21">
        <v>75</v>
      </c>
      <c r="F970" s="21" t="s">
        <v>13</v>
      </c>
      <c r="G970" s="21" t="s">
        <v>18</v>
      </c>
      <c r="H970" s="21"/>
      <c r="I970" s="21"/>
      <c r="J970" s="60">
        <v>2087</v>
      </c>
      <c r="K970" s="60" t="s">
        <v>19</v>
      </c>
    </row>
    <row r="971" spans="2:11" ht="15.6" customHeight="1" thickBot="1" x14ac:dyDescent="0.45">
      <c r="B971" s="21">
        <v>965</v>
      </c>
      <c r="C971" s="21">
        <v>1792</v>
      </c>
      <c r="D971" s="20" t="s">
        <v>1878</v>
      </c>
      <c r="E971" s="21" t="s">
        <v>13</v>
      </c>
      <c r="F971" s="21" t="s">
        <v>13</v>
      </c>
      <c r="G971" s="21" t="s">
        <v>228</v>
      </c>
      <c r="H971" s="21"/>
      <c r="I971" s="21"/>
      <c r="J971" s="60">
        <v>2045</v>
      </c>
      <c r="K971" s="60" t="s">
        <v>19</v>
      </c>
    </row>
    <row r="972" spans="2:11" ht="15.6" customHeight="1" thickBot="1" x14ac:dyDescent="0.45">
      <c r="B972" s="21">
        <v>966</v>
      </c>
      <c r="C972" s="21">
        <v>1793</v>
      </c>
      <c r="D972" s="20" t="s">
        <v>1880</v>
      </c>
      <c r="E972" s="21" t="s">
        <v>13</v>
      </c>
      <c r="F972" s="21" t="s">
        <v>13</v>
      </c>
      <c r="G972" s="21" t="s">
        <v>18</v>
      </c>
      <c r="H972" s="21"/>
      <c r="I972" s="21"/>
      <c r="J972" s="60">
        <v>2047</v>
      </c>
      <c r="K972" s="60" t="s">
        <v>19</v>
      </c>
    </row>
    <row r="973" spans="2:11" ht="15.6" customHeight="1" thickBot="1" x14ac:dyDescent="0.45">
      <c r="B973" s="21">
        <v>967</v>
      </c>
      <c r="C973" s="21">
        <v>1794</v>
      </c>
      <c r="D973" s="20" t="s">
        <v>1882</v>
      </c>
      <c r="E973" s="21">
        <v>86</v>
      </c>
      <c r="F973" s="21" t="s">
        <v>13</v>
      </c>
      <c r="G973" s="21" t="s">
        <v>29</v>
      </c>
      <c r="H973" s="21"/>
      <c r="I973" s="21"/>
      <c r="J973" s="60">
        <v>2070</v>
      </c>
      <c r="K973" s="60" t="s">
        <v>19</v>
      </c>
    </row>
    <row r="974" spans="2:11" ht="15.6" customHeight="1" thickBot="1" x14ac:dyDescent="0.45">
      <c r="B974" s="21">
        <v>968</v>
      </c>
      <c r="C974" s="21">
        <v>4132</v>
      </c>
      <c r="D974" s="20" t="s">
        <v>6311</v>
      </c>
      <c r="E974" s="21" t="s">
        <v>3053</v>
      </c>
      <c r="F974" s="21" t="s">
        <v>13</v>
      </c>
      <c r="G974" s="21" t="s">
        <v>79</v>
      </c>
      <c r="H974" s="21"/>
      <c r="I974" s="21"/>
      <c r="J974" s="60">
        <v>2085</v>
      </c>
      <c r="K974" s="60" t="s">
        <v>15</v>
      </c>
    </row>
    <row r="975" spans="2:11" ht="15.6" customHeight="1" thickBot="1" x14ac:dyDescent="0.45">
      <c r="B975" s="21">
        <v>969</v>
      </c>
      <c r="C975" s="21">
        <v>4143</v>
      </c>
      <c r="D975" s="20" t="s">
        <v>6276</v>
      </c>
      <c r="E975" s="21" t="s">
        <v>6278</v>
      </c>
      <c r="F975" s="21" t="s">
        <v>13</v>
      </c>
      <c r="G975" s="21" t="s">
        <v>1009</v>
      </c>
      <c r="H975" s="21"/>
      <c r="I975" s="21"/>
      <c r="J975" s="60">
        <v>2168</v>
      </c>
      <c r="K975" s="60" t="s">
        <v>15</v>
      </c>
    </row>
    <row r="976" spans="2:11" ht="15.6" customHeight="1" thickBot="1" x14ac:dyDescent="0.45">
      <c r="B976" s="21">
        <v>970</v>
      </c>
      <c r="C976" s="21">
        <v>4207</v>
      </c>
      <c r="D976" s="20" t="s">
        <v>6528</v>
      </c>
      <c r="E976" s="21">
        <v>11</v>
      </c>
      <c r="F976" s="21" t="s">
        <v>13</v>
      </c>
      <c r="G976" s="21" t="s">
        <v>79</v>
      </c>
      <c r="H976" s="21">
        <v>7</v>
      </c>
      <c r="I976" s="21">
        <v>-7</v>
      </c>
      <c r="J976" s="60">
        <v>2093</v>
      </c>
      <c r="K976" s="60" t="s">
        <v>15</v>
      </c>
    </row>
    <row r="977" spans="2:11" ht="15.6" customHeight="1" thickBot="1" x14ac:dyDescent="0.45">
      <c r="B977" s="21">
        <v>971</v>
      </c>
      <c r="C977" s="21">
        <v>1795</v>
      </c>
      <c r="D977" s="20" t="s">
        <v>1884</v>
      </c>
      <c r="E977" s="21" t="s">
        <v>13</v>
      </c>
      <c r="F977" s="21" t="s">
        <v>13</v>
      </c>
      <c r="G977" s="21" t="s">
        <v>228</v>
      </c>
      <c r="H977" s="21"/>
      <c r="I977" s="21"/>
      <c r="J977" s="60">
        <v>2047</v>
      </c>
      <c r="K977" s="60" t="s">
        <v>19</v>
      </c>
    </row>
    <row r="978" spans="2:11" ht="15.6" customHeight="1" thickBot="1" x14ac:dyDescent="0.45">
      <c r="B978" s="21">
        <v>972</v>
      </c>
      <c r="C978" s="21">
        <v>1796</v>
      </c>
      <c r="D978" s="20" t="s">
        <v>1886</v>
      </c>
      <c r="E978" s="21" t="s">
        <v>62</v>
      </c>
      <c r="F978" s="21" t="s">
        <v>13</v>
      </c>
      <c r="G978" s="21" t="s">
        <v>29</v>
      </c>
      <c r="H978" s="21"/>
      <c r="I978" s="21"/>
      <c r="J978" s="60">
        <v>2076</v>
      </c>
      <c r="K978" s="60" t="s">
        <v>19</v>
      </c>
    </row>
    <row r="979" spans="2:11" ht="15.6" customHeight="1" thickBot="1" x14ac:dyDescent="0.45">
      <c r="B979" s="21">
        <v>973</v>
      </c>
      <c r="C979" s="21">
        <v>1797</v>
      </c>
      <c r="D979" s="20" t="s">
        <v>1888</v>
      </c>
      <c r="E979" s="21" t="s">
        <v>13</v>
      </c>
      <c r="F979" s="21" t="s">
        <v>13</v>
      </c>
      <c r="G979" s="21" t="s">
        <v>43</v>
      </c>
      <c r="H979" s="21"/>
      <c r="I979" s="21"/>
      <c r="J979" s="60">
        <v>2022</v>
      </c>
      <c r="K979" s="60" t="s">
        <v>19</v>
      </c>
    </row>
    <row r="980" spans="2:11" ht="15.6" customHeight="1" thickBot="1" x14ac:dyDescent="0.45">
      <c r="B980" s="21">
        <v>974</v>
      </c>
      <c r="C980" s="21">
        <v>1798</v>
      </c>
      <c r="D980" s="20" t="s">
        <v>1890</v>
      </c>
      <c r="E980" s="21">
        <v>93</v>
      </c>
      <c r="F980" s="21" t="s">
        <v>13</v>
      </c>
      <c r="G980" s="21" t="s">
        <v>29</v>
      </c>
      <c r="H980" s="21"/>
      <c r="I980" s="21"/>
      <c r="J980" s="60">
        <v>2011</v>
      </c>
      <c r="K980" s="60" t="s">
        <v>19</v>
      </c>
    </row>
    <row r="981" spans="2:11" ht="15.6" customHeight="1" thickBot="1" x14ac:dyDescent="0.45">
      <c r="B981" s="21">
        <v>975</v>
      </c>
      <c r="C981" s="21">
        <v>3928</v>
      </c>
      <c r="D981" s="20" t="s">
        <v>1892</v>
      </c>
      <c r="E981" s="21" t="s">
        <v>13</v>
      </c>
      <c r="F981" s="21" t="s">
        <v>13</v>
      </c>
      <c r="G981" s="21" t="s">
        <v>22</v>
      </c>
      <c r="H981" s="21"/>
      <c r="I981" s="21"/>
      <c r="J981" s="60">
        <v>2110</v>
      </c>
      <c r="K981" s="60" t="s">
        <v>15</v>
      </c>
    </row>
    <row r="982" spans="2:11" ht="15.6" customHeight="1" thickBot="1" x14ac:dyDescent="0.45">
      <c r="B982" s="21">
        <v>976</v>
      </c>
      <c r="C982" s="21">
        <v>1799</v>
      </c>
      <c r="D982" s="20" t="s">
        <v>1894</v>
      </c>
      <c r="E982" s="21">
        <v>47</v>
      </c>
      <c r="F982" s="21" t="s">
        <v>13</v>
      </c>
      <c r="G982" s="21" t="s">
        <v>85</v>
      </c>
      <c r="H982" s="21"/>
      <c r="I982" s="21"/>
      <c r="J982" s="60">
        <v>2110</v>
      </c>
      <c r="K982" s="60" t="s">
        <v>19</v>
      </c>
    </row>
    <row r="983" spans="2:11" ht="15.6" customHeight="1" thickBot="1" x14ac:dyDescent="0.45">
      <c r="B983" s="21">
        <v>977</v>
      </c>
      <c r="C983" s="21">
        <v>1800</v>
      </c>
      <c r="D983" s="20" t="s">
        <v>1896</v>
      </c>
      <c r="E983" s="21">
        <v>85</v>
      </c>
      <c r="F983" s="21" t="s">
        <v>13</v>
      </c>
      <c r="G983" s="21" t="s">
        <v>79</v>
      </c>
      <c r="H983" s="21"/>
      <c r="I983" s="21"/>
      <c r="J983" s="60">
        <v>2075</v>
      </c>
      <c r="K983" s="60" t="s">
        <v>19</v>
      </c>
    </row>
    <row r="984" spans="2:11" ht="15.6" customHeight="1" thickBot="1" x14ac:dyDescent="0.45">
      <c r="B984" s="21">
        <v>978</v>
      </c>
      <c r="C984" s="21">
        <v>1801</v>
      </c>
      <c r="D984" s="20" t="s">
        <v>1898</v>
      </c>
      <c r="E984" s="21" t="s">
        <v>13</v>
      </c>
      <c r="F984" s="21" t="s">
        <v>13</v>
      </c>
      <c r="G984" s="21" t="s">
        <v>1899</v>
      </c>
      <c r="H984" s="21"/>
      <c r="I984" s="21"/>
      <c r="J984" s="60">
        <v>2053</v>
      </c>
      <c r="K984" s="60" t="s">
        <v>19</v>
      </c>
    </row>
    <row r="985" spans="2:11" ht="15.6" customHeight="1" thickBot="1" x14ac:dyDescent="0.45">
      <c r="B985" s="21">
        <v>979</v>
      </c>
      <c r="C985" s="21">
        <v>4116</v>
      </c>
      <c r="D985" s="20" t="s">
        <v>6234</v>
      </c>
      <c r="E985" s="21" t="s">
        <v>42</v>
      </c>
      <c r="F985" s="21" t="s">
        <v>13</v>
      </c>
      <c r="G985" s="21" t="s">
        <v>435</v>
      </c>
      <c r="H985" s="21"/>
      <c r="I985" s="21"/>
      <c r="J985" s="60">
        <v>2051</v>
      </c>
      <c r="K985" s="60" t="s">
        <v>15</v>
      </c>
    </row>
    <row r="986" spans="2:11" ht="15.6" customHeight="1" thickBot="1" x14ac:dyDescent="0.45">
      <c r="B986" s="21">
        <v>980</v>
      </c>
      <c r="C986" s="21">
        <v>1802</v>
      </c>
      <c r="D986" s="20" t="s">
        <v>1901</v>
      </c>
      <c r="E986" s="21">
        <v>52</v>
      </c>
      <c r="F986" s="21" t="s">
        <v>13</v>
      </c>
      <c r="G986" s="21" t="s">
        <v>169</v>
      </c>
      <c r="H986" s="21"/>
      <c r="I986" s="21"/>
      <c r="J986" s="60">
        <v>2030</v>
      </c>
      <c r="K986" s="60" t="s">
        <v>19</v>
      </c>
    </row>
    <row r="987" spans="2:11" ht="15.6" customHeight="1" thickBot="1" x14ac:dyDescent="0.45">
      <c r="B987" s="21">
        <v>981</v>
      </c>
      <c r="C987" s="21">
        <v>1804</v>
      </c>
      <c r="D987" s="20" t="s">
        <v>6135</v>
      </c>
      <c r="E987" s="21" t="s">
        <v>49</v>
      </c>
      <c r="F987" s="21" t="s">
        <v>134</v>
      </c>
      <c r="G987" s="21" t="s">
        <v>29</v>
      </c>
      <c r="H987" s="21">
        <v>50</v>
      </c>
      <c r="I987" s="21">
        <v>23</v>
      </c>
      <c r="J987" s="60">
        <v>2389</v>
      </c>
      <c r="K987" s="60" t="s">
        <v>15</v>
      </c>
    </row>
    <row r="988" spans="2:11" ht="15.6" customHeight="1" thickBot="1" x14ac:dyDescent="0.45">
      <c r="B988" s="21">
        <v>982</v>
      </c>
      <c r="C988" s="21">
        <v>1803</v>
      </c>
      <c r="D988" s="20" t="s">
        <v>1903</v>
      </c>
      <c r="E988" s="21">
        <v>98</v>
      </c>
      <c r="F988" s="21" t="s">
        <v>57</v>
      </c>
      <c r="G988" s="21" t="s">
        <v>193</v>
      </c>
      <c r="H988" s="21"/>
      <c r="I988" s="21"/>
      <c r="J988" s="60">
        <v>2214</v>
      </c>
      <c r="K988" s="60" t="s">
        <v>15</v>
      </c>
    </row>
    <row r="989" spans="2:11" ht="15.6" customHeight="1" thickBot="1" x14ac:dyDescent="0.45">
      <c r="B989" s="21">
        <v>983</v>
      </c>
      <c r="C989" s="21">
        <v>3818</v>
      </c>
      <c r="D989" s="20" t="s">
        <v>1905</v>
      </c>
      <c r="E989" s="21">
        <v>11</v>
      </c>
      <c r="F989" s="21" t="s">
        <v>13</v>
      </c>
      <c r="G989" s="21" t="s">
        <v>43</v>
      </c>
      <c r="H989" s="21"/>
      <c r="I989" s="21"/>
      <c r="J989" s="60">
        <v>2066</v>
      </c>
      <c r="K989" s="60" t="s">
        <v>19</v>
      </c>
    </row>
    <row r="990" spans="2:11" ht="15.6" customHeight="1" thickBot="1" x14ac:dyDescent="0.45">
      <c r="B990" s="21">
        <v>984</v>
      </c>
      <c r="C990" s="21">
        <v>1805</v>
      </c>
      <c r="D990" s="20" t="s">
        <v>1908</v>
      </c>
      <c r="E990" s="21">
        <v>94</v>
      </c>
      <c r="F990" s="21" t="s">
        <v>13</v>
      </c>
      <c r="G990" s="21" t="s">
        <v>29</v>
      </c>
      <c r="H990" s="21"/>
      <c r="I990" s="21"/>
      <c r="J990" s="60">
        <v>2040</v>
      </c>
      <c r="K990" s="60" t="s">
        <v>19</v>
      </c>
    </row>
    <row r="991" spans="2:11" ht="15.6" customHeight="1" thickBot="1" x14ac:dyDescent="0.45">
      <c r="B991" s="21">
        <v>985</v>
      </c>
      <c r="C991" s="21">
        <v>1806</v>
      </c>
      <c r="D991" s="20" t="s">
        <v>1910</v>
      </c>
      <c r="E991" s="21">
        <v>47</v>
      </c>
      <c r="F991" s="21" t="s">
        <v>13</v>
      </c>
      <c r="G991" s="21" t="s">
        <v>29</v>
      </c>
      <c r="H991" s="21">
        <v>9</v>
      </c>
      <c r="I991" s="21">
        <v>-13</v>
      </c>
      <c r="J991" s="60">
        <v>1952</v>
      </c>
      <c r="K991" s="60" t="s">
        <v>15</v>
      </c>
    </row>
    <row r="992" spans="2:11" ht="15.6" customHeight="1" thickBot="1" x14ac:dyDescent="0.45">
      <c r="B992" s="21">
        <v>986</v>
      </c>
      <c r="C992" s="21">
        <v>3714</v>
      </c>
      <c r="D992" s="20" t="s">
        <v>1912</v>
      </c>
      <c r="E992" s="21" t="s">
        <v>13</v>
      </c>
      <c r="F992" s="21" t="s">
        <v>13</v>
      </c>
      <c r="G992" s="21" t="s">
        <v>14</v>
      </c>
      <c r="H992" s="21"/>
      <c r="I992" s="21"/>
      <c r="J992" s="60">
        <v>2070</v>
      </c>
      <c r="K992" s="60" t="s">
        <v>19</v>
      </c>
    </row>
    <row r="993" spans="2:11" ht="15.6" customHeight="1" thickBot="1" x14ac:dyDescent="0.45">
      <c r="B993" s="21">
        <v>987</v>
      </c>
      <c r="C993" s="21">
        <v>1807</v>
      </c>
      <c r="D993" s="20" t="s">
        <v>1914</v>
      </c>
      <c r="E993" s="21" t="s">
        <v>13</v>
      </c>
      <c r="F993" s="21" t="s">
        <v>13</v>
      </c>
      <c r="G993" s="21" t="s">
        <v>469</v>
      </c>
      <c r="H993" s="21"/>
      <c r="I993" s="21"/>
      <c r="J993" s="60">
        <v>2078</v>
      </c>
      <c r="K993" s="60" t="s">
        <v>19</v>
      </c>
    </row>
    <row r="994" spans="2:11" ht="15.6" customHeight="1" thickBot="1" x14ac:dyDescent="0.45">
      <c r="B994" s="21">
        <v>988</v>
      </c>
      <c r="C994" s="21">
        <v>1808</v>
      </c>
      <c r="D994" s="20" t="s">
        <v>1916</v>
      </c>
      <c r="E994" s="21" t="s">
        <v>13</v>
      </c>
      <c r="F994" s="21" t="s">
        <v>13</v>
      </c>
      <c r="G994" s="21" t="s">
        <v>29</v>
      </c>
      <c r="H994" s="21"/>
      <c r="I994" s="21"/>
      <c r="J994" s="60">
        <v>2067</v>
      </c>
      <c r="K994" s="60" t="s">
        <v>19</v>
      </c>
    </row>
    <row r="995" spans="2:11" ht="15.6" customHeight="1" thickBot="1" x14ac:dyDescent="0.45">
      <c r="B995" s="21">
        <v>989</v>
      </c>
      <c r="C995" s="21">
        <v>1809</v>
      </c>
      <c r="D995" s="20" t="s">
        <v>1918</v>
      </c>
      <c r="E995" s="21">
        <v>79</v>
      </c>
      <c r="F995" s="21" t="s">
        <v>13</v>
      </c>
      <c r="G995" s="21" t="s">
        <v>29</v>
      </c>
      <c r="H995" s="21"/>
      <c r="I995" s="21"/>
      <c r="J995" s="60">
        <v>2065</v>
      </c>
      <c r="K995" s="60" t="s">
        <v>19</v>
      </c>
    </row>
    <row r="996" spans="2:11" ht="15.6" customHeight="1" thickBot="1" x14ac:dyDescent="0.45">
      <c r="B996" s="21">
        <v>990</v>
      </c>
      <c r="C996" s="21">
        <v>1810</v>
      </c>
      <c r="D996" s="20" t="s">
        <v>1920</v>
      </c>
      <c r="E996" s="21">
        <v>49</v>
      </c>
      <c r="F996" s="21" t="s">
        <v>13</v>
      </c>
      <c r="G996" s="21" t="s">
        <v>29</v>
      </c>
      <c r="H996" s="21"/>
      <c r="I996" s="21"/>
      <c r="J996" s="60">
        <v>2036</v>
      </c>
      <c r="K996" s="60" t="s">
        <v>19</v>
      </c>
    </row>
    <row r="997" spans="2:11" ht="15.6" customHeight="1" thickBot="1" x14ac:dyDescent="0.45">
      <c r="B997" s="21">
        <v>991</v>
      </c>
      <c r="C997" s="21">
        <v>3715</v>
      </c>
      <c r="D997" s="20" t="s">
        <v>1922</v>
      </c>
      <c r="E997" s="21" t="s">
        <v>13</v>
      </c>
      <c r="F997" s="21" t="s">
        <v>13</v>
      </c>
      <c r="G997" s="21" t="s">
        <v>85</v>
      </c>
      <c r="H997" s="21"/>
      <c r="I997" s="21"/>
      <c r="J997" s="60">
        <v>2067</v>
      </c>
      <c r="K997" s="60" t="s">
        <v>19</v>
      </c>
    </row>
    <row r="998" spans="2:11" ht="15.6" customHeight="1" thickBot="1" x14ac:dyDescent="0.45">
      <c r="B998" s="21">
        <v>992</v>
      </c>
      <c r="C998" s="21">
        <v>4009</v>
      </c>
      <c r="D998" s="20" t="s">
        <v>1924</v>
      </c>
      <c r="E998" s="21" t="s">
        <v>42</v>
      </c>
      <c r="F998" s="21" t="s">
        <v>13</v>
      </c>
      <c r="G998" s="21" t="s">
        <v>43</v>
      </c>
      <c r="H998" s="21">
        <v>11</v>
      </c>
      <c r="I998" s="21">
        <v>-12</v>
      </c>
      <c r="J998" s="60">
        <v>2061</v>
      </c>
      <c r="K998" s="60" t="s">
        <v>15</v>
      </c>
    </row>
    <row r="999" spans="2:11" ht="15.6" customHeight="1" thickBot="1" x14ac:dyDescent="0.45">
      <c r="B999" s="21">
        <v>993</v>
      </c>
      <c r="C999" s="21">
        <v>4198</v>
      </c>
      <c r="D999" s="20" t="s">
        <v>6467</v>
      </c>
      <c r="E999" s="57" t="s">
        <v>2331</v>
      </c>
      <c r="F999" s="21" t="s">
        <v>13</v>
      </c>
      <c r="G999" s="21" t="s">
        <v>39</v>
      </c>
      <c r="H999" s="21">
        <v>11</v>
      </c>
      <c r="I999" s="21">
        <v>-45</v>
      </c>
      <c r="J999" s="60">
        <v>2055</v>
      </c>
      <c r="K999" s="60" t="s">
        <v>15</v>
      </c>
    </row>
    <row r="1000" spans="2:11" ht="15.6" customHeight="1" thickBot="1" x14ac:dyDescent="0.45">
      <c r="B1000" s="21">
        <v>994</v>
      </c>
      <c r="C1000" s="21">
        <v>1811</v>
      </c>
      <c r="D1000" s="20" t="s">
        <v>1926</v>
      </c>
      <c r="E1000" s="21">
        <v>38</v>
      </c>
      <c r="F1000" s="21" t="s">
        <v>13</v>
      </c>
      <c r="G1000" s="21" t="s">
        <v>32</v>
      </c>
      <c r="H1000" s="21"/>
      <c r="I1000" s="21"/>
      <c r="J1000" s="60">
        <v>2043</v>
      </c>
      <c r="K1000" s="60" t="s">
        <v>19</v>
      </c>
    </row>
    <row r="1001" spans="2:11" ht="15.6" customHeight="1" thickBot="1" x14ac:dyDescent="0.45">
      <c r="B1001" s="21">
        <v>995</v>
      </c>
      <c r="C1001" s="21">
        <v>1812</v>
      </c>
      <c r="D1001" s="20" t="s">
        <v>1928</v>
      </c>
      <c r="E1001" s="21" t="s">
        <v>13</v>
      </c>
      <c r="F1001" s="21" t="s">
        <v>13</v>
      </c>
      <c r="G1001" s="21" t="s">
        <v>88</v>
      </c>
      <c r="H1001" s="21"/>
      <c r="I1001" s="21"/>
      <c r="J1001" s="60">
        <v>2035</v>
      </c>
      <c r="K1001" s="60" t="s">
        <v>19</v>
      </c>
    </row>
    <row r="1002" spans="2:11" ht="15.6" customHeight="1" thickBot="1" x14ac:dyDescent="0.45">
      <c r="B1002" s="21">
        <v>996</v>
      </c>
      <c r="C1002" s="21">
        <v>1813</v>
      </c>
      <c r="D1002" s="20" t="s">
        <v>1930</v>
      </c>
      <c r="E1002" s="21">
        <v>69</v>
      </c>
      <c r="F1002" s="21" t="s">
        <v>57</v>
      </c>
      <c r="G1002" s="21" t="s">
        <v>22</v>
      </c>
      <c r="H1002" s="21">
        <v>7</v>
      </c>
      <c r="I1002" s="21">
        <v>-20</v>
      </c>
      <c r="J1002" s="60">
        <v>2129</v>
      </c>
      <c r="K1002" s="60" t="s">
        <v>15</v>
      </c>
    </row>
    <row r="1003" spans="2:11" ht="15.6" customHeight="1" thickBot="1" x14ac:dyDescent="0.45">
      <c r="B1003" s="21">
        <v>997</v>
      </c>
      <c r="C1003" s="21">
        <v>1814</v>
      </c>
      <c r="D1003" s="20" t="s">
        <v>1932</v>
      </c>
      <c r="E1003" s="21" t="s">
        <v>13</v>
      </c>
      <c r="F1003" s="21" t="s">
        <v>13</v>
      </c>
      <c r="G1003" s="21" t="s">
        <v>39</v>
      </c>
      <c r="H1003" s="21"/>
      <c r="I1003" s="21"/>
      <c r="J1003" s="60">
        <v>2052</v>
      </c>
      <c r="K1003" s="60" t="s">
        <v>19</v>
      </c>
    </row>
    <row r="1004" spans="2:11" ht="15.6" customHeight="1" thickBot="1" x14ac:dyDescent="0.45">
      <c r="B1004" s="21">
        <v>998</v>
      </c>
      <c r="C1004" s="21">
        <v>1815</v>
      </c>
      <c r="D1004" s="20" t="s">
        <v>1934</v>
      </c>
      <c r="E1004" s="21" t="s">
        <v>13</v>
      </c>
      <c r="F1004" s="21" t="s">
        <v>13</v>
      </c>
      <c r="G1004" s="21" t="s">
        <v>39</v>
      </c>
      <c r="H1004" s="21"/>
      <c r="I1004" s="21"/>
      <c r="J1004" s="60">
        <v>2059</v>
      </c>
      <c r="K1004" s="60" t="s">
        <v>19</v>
      </c>
    </row>
    <row r="1005" spans="2:11" ht="15.6" customHeight="1" thickBot="1" x14ac:dyDescent="0.45">
      <c r="B1005" s="21">
        <v>999</v>
      </c>
      <c r="C1005" s="21">
        <v>1816</v>
      </c>
      <c r="D1005" s="20" t="s">
        <v>1936</v>
      </c>
      <c r="E1005" s="21">
        <v>99</v>
      </c>
      <c r="F1005" s="21" t="s">
        <v>13</v>
      </c>
      <c r="G1005" s="21" t="s">
        <v>32</v>
      </c>
      <c r="H1005" s="21"/>
      <c r="I1005" s="21"/>
      <c r="J1005" s="60">
        <v>2017</v>
      </c>
      <c r="K1005" s="60" t="s">
        <v>19</v>
      </c>
    </row>
    <row r="1006" spans="2:11" ht="15.6" customHeight="1" thickBot="1" x14ac:dyDescent="0.45">
      <c r="B1006" s="21">
        <v>1000</v>
      </c>
      <c r="C1006" s="21">
        <v>3953</v>
      </c>
      <c r="D1006" s="20" t="s">
        <v>1938</v>
      </c>
      <c r="E1006" s="21" t="s">
        <v>13</v>
      </c>
      <c r="F1006" s="21" t="s">
        <v>13</v>
      </c>
      <c r="G1006" s="21" t="s">
        <v>22</v>
      </c>
      <c r="H1006" s="21"/>
      <c r="I1006" s="21"/>
      <c r="J1006" s="60">
        <v>2100</v>
      </c>
      <c r="K1006" s="60" t="s">
        <v>15</v>
      </c>
    </row>
    <row r="1007" spans="2:11" ht="15.6" customHeight="1" thickBot="1" x14ac:dyDescent="0.45">
      <c r="B1007" s="21">
        <v>1001</v>
      </c>
      <c r="C1007" s="21">
        <v>1817</v>
      </c>
      <c r="D1007" s="20" t="s">
        <v>1940</v>
      </c>
      <c r="E1007" s="21">
        <v>84</v>
      </c>
      <c r="F1007" s="21" t="s">
        <v>13</v>
      </c>
      <c r="G1007" s="21" t="s">
        <v>29</v>
      </c>
      <c r="H1007" s="21"/>
      <c r="I1007" s="21"/>
      <c r="J1007" s="60">
        <v>2249</v>
      </c>
      <c r="K1007" s="60" t="s">
        <v>19</v>
      </c>
    </row>
    <row r="1008" spans="2:11" ht="15.6" customHeight="1" thickBot="1" x14ac:dyDescent="0.45">
      <c r="B1008" s="21">
        <v>1002</v>
      </c>
      <c r="C1008" s="21">
        <v>1818</v>
      </c>
      <c r="D1008" s="20" t="s">
        <v>1942</v>
      </c>
      <c r="E1008" s="21" t="s">
        <v>13</v>
      </c>
      <c r="F1008" s="21" t="s">
        <v>13</v>
      </c>
      <c r="G1008" s="21" t="s">
        <v>22</v>
      </c>
      <c r="H1008" s="21"/>
      <c r="I1008" s="21"/>
      <c r="J1008" s="60">
        <v>2075</v>
      </c>
      <c r="K1008" s="60" t="s">
        <v>19</v>
      </c>
    </row>
    <row r="1009" spans="2:11" ht="15.6" customHeight="1" thickBot="1" x14ac:dyDescent="0.45">
      <c r="B1009" s="21">
        <v>1003</v>
      </c>
      <c r="C1009" s="21">
        <v>4004</v>
      </c>
      <c r="D1009" s="20" t="s">
        <v>1944</v>
      </c>
      <c r="E1009" s="21" t="s">
        <v>137</v>
      </c>
      <c r="F1009" s="21" t="s">
        <v>13</v>
      </c>
      <c r="G1009" s="21" t="s">
        <v>43</v>
      </c>
      <c r="H1009" s="21"/>
      <c r="I1009" s="21"/>
      <c r="J1009" s="60">
        <v>2065</v>
      </c>
      <c r="K1009" s="60" t="s">
        <v>15</v>
      </c>
    </row>
    <row r="1010" spans="2:11" ht="15.6" customHeight="1" thickBot="1" x14ac:dyDescent="0.45">
      <c r="B1010" s="21">
        <v>1004</v>
      </c>
      <c r="C1010" s="21">
        <v>1819</v>
      </c>
      <c r="D1010" s="20" t="s">
        <v>1946</v>
      </c>
      <c r="E1010" s="21">
        <v>91</v>
      </c>
      <c r="F1010" s="21" t="s">
        <v>13</v>
      </c>
      <c r="G1010" s="21" t="s">
        <v>29</v>
      </c>
      <c r="H1010" s="21"/>
      <c r="I1010" s="21"/>
      <c r="J1010" s="60">
        <v>2053</v>
      </c>
      <c r="K1010" s="60" t="s">
        <v>19</v>
      </c>
    </row>
    <row r="1011" spans="2:11" ht="15.6" customHeight="1" thickBot="1" x14ac:dyDescent="0.45">
      <c r="B1011" s="21">
        <v>1005</v>
      </c>
      <c r="C1011" s="21">
        <v>3716</v>
      </c>
      <c r="D1011" s="20" t="s">
        <v>1948</v>
      </c>
      <c r="E1011" s="21" t="s">
        <v>13</v>
      </c>
      <c r="F1011" s="21" t="s">
        <v>13</v>
      </c>
      <c r="G1011" s="21" t="s">
        <v>39</v>
      </c>
      <c r="H1011" s="21"/>
      <c r="I1011" s="21"/>
      <c r="J1011" s="60">
        <v>2080</v>
      </c>
      <c r="K1011" s="60" t="s">
        <v>19</v>
      </c>
    </row>
    <row r="1012" spans="2:11" ht="15.6" customHeight="1" thickBot="1" x14ac:dyDescent="0.45">
      <c r="B1012" s="21">
        <v>1006</v>
      </c>
      <c r="C1012" s="21">
        <v>1820</v>
      </c>
      <c r="D1012" s="20" t="s">
        <v>1950</v>
      </c>
      <c r="E1012" s="21">
        <v>99</v>
      </c>
      <c r="F1012" s="21" t="s">
        <v>13</v>
      </c>
      <c r="G1012" s="21" t="s">
        <v>54</v>
      </c>
      <c r="H1012" s="21"/>
      <c r="I1012" s="21"/>
      <c r="J1012" s="60">
        <v>2004</v>
      </c>
      <c r="K1012" s="60" t="s">
        <v>19</v>
      </c>
    </row>
    <row r="1013" spans="2:11" ht="15.6" customHeight="1" thickBot="1" x14ac:dyDescent="0.45">
      <c r="B1013" s="21">
        <v>1007</v>
      </c>
      <c r="C1013" s="21">
        <v>1821</v>
      </c>
      <c r="D1013" s="20" t="s">
        <v>1952</v>
      </c>
      <c r="E1013" s="21" t="s">
        <v>13</v>
      </c>
      <c r="F1013" s="21" t="s">
        <v>13</v>
      </c>
      <c r="G1013" s="21" t="s">
        <v>54</v>
      </c>
      <c r="H1013" s="21"/>
      <c r="I1013" s="21"/>
      <c r="J1013" s="60">
        <v>2009</v>
      </c>
      <c r="K1013" s="60" t="s">
        <v>19</v>
      </c>
    </row>
    <row r="1014" spans="2:11" ht="15.6" customHeight="1" thickBot="1" x14ac:dyDescent="0.45">
      <c r="B1014" s="21">
        <v>1008</v>
      </c>
      <c r="C1014" s="21">
        <v>4152</v>
      </c>
      <c r="D1014" s="20" t="s">
        <v>6293</v>
      </c>
      <c r="E1014" s="21" t="s">
        <v>510</v>
      </c>
      <c r="F1014" s="21" t="s">
        <v>13</v>
      </c>
      <c r="G1014" s="21" t="s">
        <v>54</v>
      </c>
      <c r="H1014" s="21"/>
      <c r="I1014" s="21"/>
      <c r="J1014" s="60">
        <v>2052</v>
      </c>
      <c r="K1014" s="60" t="s">
        <v>15</v>
      </c>
    </row>
    <row r="1015" spans="2:11" ht="15.6" customHeight="1" thickBot="1" x14ac:dyDescent="0.45">
      <c r="B1015" s="21">
        <v>1009</v>
      </c>
      <c r="C1015" s="21">
        <v>3816</v>
      </c>
      <c r="D1015" s="20" t="s">
        <v>1954</v>
      </c>
      <c r="E1015" s="21" t="s">
        <v>203</v>
      </c>
      <c r="F1015" s="21" t="s">
        <v>13</v>
      </c>
      <c r="G1015" s="21" t="s">
        <v>43</v>
      </c>
      <c r="H1015" s="21"/>
      <c r="I1015" s="21"/>
      <c r="J1015" s="60">
        <v>2096</v>
      </c>
      <c r="K1015" s="60" t="s">
        <v>19</v>
      </c>
    </row>
    <row r="1016" spans="2:11" ht="15.6" customHeight="1" thickBot="1" x14ac:dyDescent="0.45">
      <c r="B1016" s="21">
        <v>1010</v>
      </c>
      <c r="C1016" s="21">
        <v>1822</v>
      </c>
      <c r="D1016" s="20" t="s">
        <v>1956</v>
      </c>
      <c r="E1016" s="21" t="s">
        <v>13</v>
      </c>
      <c r="F1016" s="21" t="s">
        <v>13</v>
      </c>
      <c r="G1016" s="21" t="s">
        <v>29</v>
      </c>
      <c r="H1016" s="21"/>
      <c r="I1016" s="21"/>
      <c r="J1016" s="60">
        <v>2059</v>
      </c>
      <c r="K1016" s="60" t="s">
        <v>19</v>
      </c>
    </row>
    <row r="1017" spans="2:11" ht="15.6" customHeight="1" thickBot="1" x14ac:dyDescent="0.45">
      <c r="B1017" s="21">
        <v>1011</v>
      </c>
      <c r="C1017" s="21">
        <v>1823</v>
      </c>
      <c r="D1017" s="20" t="s">
        <v>1958</v>
      </c>
      <c r="E1017" s="21" t="s">
        <v>13</v>
      </c>
      <c r="F1017" s="21" t="s">
        <v>13</v>
      </c>
      <c r="G1017" s="21" t="s">
        <v>54</v>
      </c>
      <c r="H1017" s="21"/>
      <c r="I1017" s="21"/>
      <c r="J1017" s="60">
        <v>2030</v>
      </c>
      <c r="K1017" s="60" t="s">
        <v>19</v>
      </c>
    </row>
    <row r="1018" spans="2:11" ht="15.6" customHeight="1" thickBot="1" x14ac:dyDescent="0.45">
      <c r="B1018" s="21">
        <v>1012</v>
      </c>
      <c r="C1018" s="21">
        <v>1824</v>
      </c>
      <c r="D1018" s="20" t="s">
        <v>1960</v>
      </c>
      <c r="E1018" s="21">
        <v>48</v>
      </c>
      <c r="F1018" s="21" t="s">
        <v>13</v>
      </c>
      <c r="G1018" s="21" t="s">
        <v>32</v>
      </c>
      <c r="H1018" s="21"/>
      <c r="I1018" s="21"/>
      <c r="J1018" s="60">
        <v>2137</v>
      </c>
      <c r="K1018" s="60" t="s">
        <v>19</v>
      </c>
    </row>
    <row r="1019" spans="2:11" ht="15.6" customHeight="1" thickBot="1" x14ac:dyDescent="0.45">
      <c r="B1019" s="21">
        <v>1013</v>
      </c>
      <c r="C1019" s="21">
        <v>1825</v>
      </c>
      <c r="D1019" s="20" t="s">
        <v>1962</v>
      </c>
      <c r="E1019" s="21" t="s">
        <v>13</v>
      </c>
      <c r="F1019" s="21" t="s">
        <v>13</v>
      </c>
      <c r="G1019" s="21" t="s">
        <v>1899</v>
      </c>
      <c r="H1019" s="21"/>
      <c r="I1019" s="21"/>
      <c r="J1019" s="60">
        <v>2034</v>
      </c>
      <c r="K1019" s="60" t="s">
        <v>19</v>
      </c>
    </row>
    <row r="1020" spans="2:11" ht="15.6" customHeight="1" thickBot="1" x14ac:dyDescent="0.45">
      <c r="B1020" s="21">
        <v>1014</v>
      </c>
      <c r="C1020" s="21">
        <v>1826</v>
      </c>
      <c r="D1020" s="20" t="s">
        <v>1964</v>
      </c>
      <c r="E1020" s="21">
        <v>80</v>
      </c>
      <c r="F1020" s="21" t="s">
        <v>13</v>
      </c>
      <c r="G1020" s="21" t="s">
        <v>32</v>
      </c>
      <c r="H1020" s="21"/>
      <c r="I1020" s="21"/>
      <c r="J1020" s="60">
        <v>1987</v>
      </c>
      <c r="K1020" s="60" t="s">
        <v>19</v>
      </c>
    </row>
    <row r="1021" spans="2:11" ht="15.6" customHeight="1" thickBot="1" x14ac:dyDescent="0.45">
      <c r="B1021" s="21">
        <v>1015</v>
      </c>
      <c r="C1021" s="21">
        <v>1827</v>
      </c>
      <c r="D1021" s="20" t="s">
        <v>1966</v>
      </c>
      <c r="E1021" s="21">
        <v>85</v>
      </c>
      <c r="F1021" s="21" t="s">
        <v>13</v>
      </c>
      <c r="G1021" s="21" t="s">
        <v>32</v>
      </c>
      <c r="H1021" s="21"/>
      <c r="I1021" s="21"/>
      <c r="J1021" s="60">
        <v>2092</v>
      </c>
      <c r="K1021" s="60" t="s">
        <v>19</v>
      </c>
    </row>
    <row r="1022" spans="2:11" ht="15.6" customHeight="1" thickBot="1" x14ac:dyDescent="0.45">
      <c r="B1022" s="21">
        <v>1016</v>
      </c>
      <c r="C1022" s="21">
        <v>1828</v>
      </c>
      <c r="D1022" s="20" t="s">
        <v>1968</v>
      </c>
      <c r="E1022" s="21">
        <v>85</v>
      </c>
      <c r="F1022" s="21" t="s">
        <v>13</v>
      </c>
      <c r="G1022" s="21" t="s">
        <v>32</v>
      </c>
      <c r="H1022" s="21"/>
      <c r="I1022" s="21"/>
      <c r="J1022" s="60">
        <v>2059</v>
      </c>
      <c r="K1022" s="60" t="s">
        <v>19</v>
      </c>
    </row>
    <row r="1023" spans="2:11" ht="15.6" customHeight="1" thickBot="1" x14ac:dyDescent="0.45">
      <c r="B1023" s="21">
        <v>1017</v>
      </c>
      <c r="C1023" s="21">
        <v>1829</v>
      </c>
      <c r="D1023" s="20" t="s">
        <v>1970</v>
      </c>
      <c r="E1023" s="21">
        <v>67</v>
      </c>
      <c r="F1023" s="21" t="s">
        <v>13</v>
      </c>
      <c r="G1023" s="21" t="s">
        <v>32</v>
      </c>
      <c r="H1023" s="21"/>
      <c r="I1023" s="21"/>
      <c r="J1023" s="60">
        <v>2062</v>
      </c>
      <c r="K1023" s="60" t="s">
        <v>19</v>
      </c>
    </row>
    <row r="1024" spans="2:11" ht="15.6" customHeight="1" thickBot="1" x14ac:dyDescent="0.45">
      <c r="B1024" s="21">
        <v>1018</v>
      </c>
      <c r="C1024" s="21">
        <v>1830</v>
      </c>
      <c r="D1024" s="20" t="s">
        <v>1972</v>
      </c>
      <c r="E1024" s="21">
        <v>84</v>
      </c>
      <c r="F1024" s="21" t="s">
        <v>13</v>
      </c>
      <c r="G1024" s="21" t="s">
        <v>29</v>
      </c>
      <c r="H1024" s="21"/>
      <c r="I1024" s="21"/>
      <c r="J1024" s="60">
        <v>2072</v>
      </c>
      <c r="K1024" s="60" t="s">
        <v>19</v>
      </c>
    </row>
    <row r="1025" spans="2:11" ht="15.6" customHeight="1" thickBot="1" x14ac:dyDescent="0.45">
      <c r="B1025" s="21">
        <v>1019</v>
      </c>
      <c r="C1025" s="21">
        <v>1831</v>
      </c>
      <c r="D1025" s="20" t="s">
        <v>1974</v>
      </c>
      <c r="E1025" s="21">
        <v>88</v>
      </c>
      <c r="F1025" s="21" t="s">
        <v>134</v>
      </c>
      <c r="G1025" s="21" t="s">
        <v>32</v>
      </c>
      <c r="H1025" s="21"/>
      <c r="I1025" s="21"/>
      <c r="J1025" s="60">
        <v>2354</v>
      </c>
      <c r="K1025" s="60" t="s">
        <v>19</v>
      </c>
    </row>
    <row r="1026" spans="2:11" ht="15.6" customHeight="1" thickBot="1" x14ac:dyDescent="0.45">
      <c r="B1026" s="21">
        <v>1020</v>
      </c>
      <c r="C1026" s="21">
        <v>4155</v>
      </c>
      <c r="D1026" s="20" t="s">
        <v>6296</v>
      </c>
      <c r="E1026" s="21" t="s">
        <v>13</v>
      </c>
      <c r="F1026" s="21" t="s">
        <v>13</v>
      </c>
      <c r="G1026" s="21" t="s">
        <v>32</v>
      </c>
      <c r="H1026" s="21"/>
      <c r="I1026" s="21"/>
      <c r="J1026" s="60">
        <v>2080</v>
      </c>
      <c r="K1026" s="60" t="s">
        <v>15</v>
      </c>
    </row>
    <row r="1027" spans="2:11" ht="15.6" customHeight="1" thickBot="1" x14ac:dyDescent="0.45">
      <c r="B1027" s="21">
        <v>1021</v>
      </c>
      <c r="C1027" s="21">
        <v>1832</v>
      </c>
      <c r="D1027" s="20" t="s">
        <v>1976</v>
      </c>
      <c r="E1027" s="21">
        <v>85</v>
      </c>
      <c r="F1027" s="21" t="s">
        <v>57</v>
      </c>
      <c r="G1027" s="21" t="s">
        <v>32</v>
      </c>
      <c r="H1027" s="21"/>
      <c r="I1027" s="21"/>
      <c r="J1027" s="60">
        <v>2191</v>
      </c>
      <c r="K1027" s="60" t="s">
        <v>19</v>
      </c>
    </row>
    <row r="1028" spans="2:11" ht="15.6" customHeight="1" thickBot="1" x14ac:dyDescent="0.45">
      <c r="B1028" s="21">
        <v>1022</v>
      </c>
      <c r="C1028" s="21">
        <v>1833</v>
      </c>
      <c r="D1028" s="20" t="s">
        <v>1978</v>
      </c>
      <c r="E1028" s="21">
        <v>87</v>
      </c>
      <c r="F1028" s="21" t="s">
        <v>13</v>
      </c>
      <c r="G1028" s="21" t="s">
        <v>29</v>
      </c>
      <c r="H1028" s="21"/>
      <c r="I1028" s="21"/>
      <c r="J1028" s="60">
        <v>2037</v>
      </c>
      <c r="K1028" s="60" t="s">
        <v>19</v>
      </c>
    </row>
    <row r="1029" spans="2:11" ht="15.6" customHeight="1" thickBot="1" x14ac:dyDescent="0.45">
      <c r="B1029" s="21">
        <v>1023</v>
      </c>
      <c r="C1029" s="21">
        <v>1834</v>
      </c>
      <c r="D1029" s="20" t="s">
        <v>1980</v>
      </c>
      <c r="E1029" s="21">
        <v>53</v>
      </c>
      <c r="F1029" s="21" t="s">
        <v>13</v>
      </c>
      <c r="G1029" s="21" t="s">
        <v>29</v>
      </c>
      <c r="H1029" s="21"/>
      <c r="I1029" s="21"/>
      <c r="J1029" s="60">
        <v>1976</v>
      </c>
      <c r="K1029" s="60" t="s">
        <v>19</v>
      </c>
    </row>
    <row r="1030" spans="2:11" ht="15.6" customHeight="1" thickBot="1" x14ac:dyDescent="0.45">
      <c r="B1030" s="21">
        <v>1024</v>
      </c>
      <c r="C1030" s="21">
        <v>1835</v>
      </c>
      <c r="D1030" s="20" t="s">
        <v>1982</v>
      </c>
      <c r="E1030" s="21">
        <v>72</v>
      </c>
      <c r="F1030" s="21" t="s">
        <v>13</v>
      </c>
      <c r="G1030" s="21" t="s">
        <v>292</v>
      </c>
      <c r="H1030" s="21"/>
      <c r="I1030" s="21"/>
      <c r="J1030" s="60">
        <v>1987</v>
      </c>
      <c r="K1030" s="60" t="s">
        <v>19</v>
      </c>
    </row>
    <row r="1031" spans="2:11" ht="15.6" customHeight="1" thickBot="1" x14ac:dyDescent="0.45">
      <c r="B1031" s="21">
        <v>1025</v>
      </c>
      <c r="C1031" s="21">
        <v>1836</v>
      </c>
      <c r="D1031" s="20" t="s">
        <v>1982</v>
      </c>
      <c r="E1031" s="21">
        <v>88</v>
      </c>
      <c r="F1031" s="21" t="s">
        <v>13</v>
      </c>
      <c r="G1031" s="21" t="s">
        <v>29</v>
      </c>
      <c r="H1031" s="21"/>
      <c r="I1031" s="21"/>
      <c r="J1031" s="60">
        <v>2014</v>
      </c>
      <c r="K1031" s="60" t="s">
        <v>19</v>
      </c>
    </row>
    <row r="1032" spans="2:11" ht="15.6" customHeight="1" thickBot="1" x14ac:dyDescent="0.45">
      <c r="B1032" s="21">
        <v>1026</v>
      </c>
      <c r="C1032" s="21">
        <v>1837</v>
      </c>
      <c r="D1032" s="20" t="s">
        <v>1984</v>
      </c>
      <c r="E1032" s="21" t="s">
        <v>46</v>
      </c>
      <c r="F1032" s="21" t="s">
        <v>13</v>
      </c>
      <c r="G1032" s="21" t="s">
        <v>29</v>
      </c>
      <c r="H1032" s="21"/>
      <c r="I1032" s="21"/>
      <c r="J1032" s="60">
        <v>2035</v>
      </c>
      <c r="K1032" s="60" t="s">
        <v>19</v>
      </c>
    </row>
    <row r="1033" spans="2:11" ht="15.6" customHeight="1" thickBot="1" x14ac:dyDescent="0.45">
      <c r="B1033" s="21">
        <v>1027</v>
      </c>
      <c r="C1033" s="21">
        <v>1838</v>
      </c>
      <c r="D1033" s="20" t="s">
        <v>1986</v>
      </c>
      <c r="E1033" s="21">
        <v>87</v>
      </c>
      <c r="F1033" s="21" t="s">
        <v>13</v>
      </c>
      <c r="G1033" s="21" t="s">
        <v>79</v>
      </c>
      <c r="H1033" s="21"/>
      <c r="I1033" s="21"/>
      <c r="J1033" s="60">
        <v>2070</v>
      </c>
      <c r="K1033" s="60" t="s">
        <v>19</v>
      </c>
    </row>
    <row r="1034" spans="2:11" ht="15.6" customHeight="1" thickBot="1" x14ac:dyDescent="0.45">
      <c r="B1034" s="21">
        <v>1028</v>
      </c>
      <c r="C1034" s="21">
        <v>1839</v>
      </c>
      <c r="D1034" s="20" t="s">
        <v>1988</v>
      </c>
      <c r="E1034" s="21">
        <v>41</v>
      </c>
      <c r="F1034" s="21" t="s">
        <v>184</v>
      </c>
      <c r="G1034" s="21" t="s">
        <v>29</v>
      </c>
      <c r="H1034" s="21"/>
      <c r="I1034" s="21"/>
      <c r="J1034" s="60">
        <v>2220</v>
      </c>
      <c r="K1034" s="60" t="s">
        <v>19</v>
      </c>
    </row>
    <row r="1035" spans="2:11" ht="15.6" customHeight="1" thickBot="1" x14ac:dyDescent="0.45">
      <c r="B1035" s="21">
        <v>1029</v>
      </c>
      <c r="C1035" s="21">
        <v>1840</v>
      </c>
      <c r="D1035" s="20" t="s">
        <v>1990</v>
      </c>
      <c r="E1035" s="21" t="s">
        <v>13</v>
      </c>
      <c r="F1035" s="21" t="s">
        <v>13</v>
      </c>
      <c r="G1035" s="21" t="s">
        <v>469</v>
      </c>
      <c r="H1035" s="21"/>
      <c r="I1035" s="21"/>
      <c r="J1035" s="60">
        <v>2077</v>
      </c>
      <c r="K1035" s="60" t="s">
        <v>19</v>
      </c>
    </row>
    <row r="1036" spans="2:11" ht="15.6" customHeight="1" thickBot="1" x14ac:dyDescent="0.45">
      <c r="B1036" s="21">
        <v>1030</v>
      </c>
      <c r="C1036" s="21">
        <v>1841</v>
      </c>
      <c r="D1036" s="20" t="s">
        <v>1992</v>
      </c>
      <c r="E1036" s="21" t="s">
        <v>49</v>
      </c>
      <c r="F1036" s="21" t="s">
        <v>13</v>
      </c>
      <c r="G1036" s="21" t="s">
        <v>29</v>
      </c>
      <c r="H1036" s="21"/>
      <c r="I1036" s="21"/>
      <c r="J1036" s="60">
        <v>2015</v>
      </c>
      <c r="K1036" s="60" t="s">
        <v>19</v>
      </c>
    </row>
    <row r="1037" spans="2:11" ht="15.6" customHeight="1" thickBot="1" x14ac:dyDescent="0.45">
      <c r="B1037" s="21">
        <v>1031</v>
      </c>
      <c r="C1037" s="21">
        <v>1842</v>
      </c>
      <c r="D1037" s="20" t="s">
        <v>1994</v>
      </c>
      <c r="E1037" s="21">
        <v>92</v>
      </c>
      <c r="F1037" s="21" t="s">
        <v>13</v>
      </c>
      <c r="G1037" s="21" t="s">
        <v>32</v>
      </c>
      <c r="H1037" s="21"/>
      <c r="I1037" s="21"/>
      <c r="J1037" s="60">
        <v>2041</v>
      </c>
      <c r="K1037" s="60" t="s">
        <v>19</v>
      </c>
    </row>
    <row r="1038" spans="2:11" ht="15.6" customHeight="1" thickBot="1" x14ac:dyDescent="0.45">
      <c r="B1038" s="21">
        <v>1032</v>
      </c>
      <c r="C1038" s="21">
        <v>1843</v>
      </c>
      <c r="D1038" s="20" t="s">
        <v>1996</v>
      </c>
      <c r="E1038" s="21">
        <v>74</v>
      </c>
      <c r="F1038" s="21" t="s">
        <v>184</v>
      </c>
      <c r="G1038" s="21" t="s">
        <v>32</v>
      </c>
      <c r="H1038" s="21"/>
      <c r="I1038" s="21"/>
      <c r="J1038" s="60">
        <v>2278</v>
      </c>
      <c r="K1038" s="60" t="s">
        <v>19</v>
      </c>
    </row>
    <row r="1039" spans="2:11" ht="15.6" customHeight="1" thickBot="1" x14ac:dyDescent="0.45">
      <c r="B1039" s="21">
        <v>1033</v>
      </c>
      <c r="C1039" s="21">
        <v>4012</v>
      </c>
      <c r="D1039" s="20" t="s">
        <v>1998</v>
      </c>
      <c r="E1039" s="21">
        <v>11</v>
      </c>
      <c r="F1039" s="21" t="s">
        <v>13</v>
      </c>
      <c r="G1039" s="21" t="s">
        <v>29</v>
      </c>
      <c r="H1039" s="21">
        <v>20</v>
      </c>
      <c r="I1039" s="21">
        <v>16</v>
      </c>
      <c r="J1039" s="60">
        <v>2134</v>
      </c>
      <c r="K1039" s="60" t="s">
        <v>15</v>
      </c>
    </row>
    <row r="1040" spans="2:11" ht="15.6" customHeight="1" thickBot="1" x14ac:dyDescent="0.45">
      <c r="B1040" s="21">
        <v>1034</v>
      </c>
      <c r="C1040" s="21">
        <v>1844</v>
      </c>
      <c r="D1040" s="20" t="s">
        <v>2000</v>
      </c>
      <c r="E1040" s="21">
        <v>95</v>
      </c>
      <c r="F1040" s="21" t="s">
        <v>13</v>
      </c>
      <c r="G1040" s="21" t="s">
        <v>39</v>
      </c>
      <c r="H1040" s="21"/>
      <c r="I1040" s="21"/>
      <c r="J1040" s="60">
        <v>2172</v>
      </c>
      <c r="K1040" s="60" t="s">
        <v>19</v>
      </c>
    </row>
    <row r="1041" spans="2:11" ht="15.6" customHeight="1" thickBot="1" x14ac:dyDescent="0.45">
      <c r="B1041" s="21">
        <v>1035</v>
      </c>
      <c r="C1041" s="21">
        <v>1845</v>
      </c>
      <c r="D1041" s="20" t="s">
        <v>2002</v>
      </c>
      <c r="E1041" s="21">
        <v>81</v>
      </c>
      <c r="F1041" s="21" t="s">
        <v>13</v>
      </c>
      <c r="G1041" s="21" t="s">
        <v>32</v>
      </c>
      <c r="H1041" s="21"/>
      <c r="I1041" s="21"/>
      <c r="J1041" s="60">
        <v>2063</v>
      </c>
      <c r="K1041" s="60" t="s">
        <v>19</v>
      </c>
    </row>
    <row r="1042" spans="2:11" ht="15.6" customHeight="1" thickBot="1" x14ac:dyDescent="0.45">
      <c r="B1042" s="21">
        <v>1036</v>
      </c>
      <c r="C1042" s="21">
        <v>4076</v>
      </c>
      <c r="D1042" s="20" t="s">
        <v>6152</v>
      </c>
      <c r="E1042" s="21" t="s">
        <v>6258</v>
      </c>
      <c r="F1042" s="21" t="s">
        <v>13</v>
      </c>
      <c r="G1042" s="21" t="s">
        <v>39</v>
      </c>
      <c r="H1042" s="21"/>
      <c r="I1042" s="21"/>
      <c r="J1042" s="60">
        <v>2066</v>
      </c>
      <c r="K1042" s="60" t="s">
        <v>15</v>
      </c>
    </row>
    <row r="1043" spans="2:11" ht="15.6" customHeight="1" thickBot="1" x14ac:dyDescent="0.45">
      <c r="B1043" s="21">
        <v>1037</v>
      </c>
      <c r="C1043" s="21">
        <v>1846</v>
      </c>
      <c r="D1043" s="20" t="s">
        <v>2004</v>
      </c>
      <c r="E1043" s="21" t="s">
        <v>13</v>
      </c>
      <c r="F1043" s="21" t="s">
        <v>13</v>
      </c>
      <c r="G1043" s="21" t="s">
        <v>116</v>
      </c>
      <c r="H1043" s="21"/>
      <c r="I1043" s="21"/>
      <c r="J1043" s="60">
        <v>2010</v>
      </c>
      <c r="K1043" s="60" t="s">
        <v>19</v>
      </c>
    </row>
    <row r="1044" spans="2:11" ht="15.6" customHeight="1" thickBot="1" x14ac:dyDescent="0.45">
      <c r="B1044" s="21">
        <v>1038</v>
      </c>
      <c r="C1044" s="21">
        <v>1847</v>
      </c>
      <c r="D1044" s="20" t="s">
        <v>2006</v>
      </c>
      <c r="E1044" s="21" t="s">
        <v>13</v>
      </c>
      <c r="F1044" s="21" t="s">
        <v>13</v>
      </c>
      <c r="G1044" s="21" t="s">
        <v>54</v>
      </c>
      <c r="H1044" s="21"/>
      <c r="I1044" s="21"/>
      <c r="J1044" s="60">
        <v>2049</v>
      </c>
      <c r="K1044" s="60" t="s">
        <v>19</v>
      </c>
    </row>
    <row r="1045" spans="2:11" ht="15.6" customHeight="1" thickBot="1" x14ac:dyDescent="0.45">
      <c r="B1045" s="21">
        <v>1039</v>
      </c>
      <c r="C1045" s="21">
        <v>3976</v>
      </c>
      <c r="D1045" s="20" t="s">
        <v>2008</v>
      </c>
      <c r="E1045" s="21" t="s">
        <v>13</v>
      </c>
      <c r="F1045" s="21" t="s">
        <v>13</v>
      </c>
      <c r="G1045" s="21" t="s">
        <v>22</v>
      </c>
      <c r="H1045" s="21"/>
      <c r="I1045" s="21"/>
      <c r="J1045" s="60">
        <v>2080</v>
      </c>
      <c r="K1045" s="60" t="s">
        <v>15</v>
      </c>
    </row>
    <row r="1046" spans="2:11" ht="15.6" customHeight="1" thickBot="1" x14ac:dyDescent="0.45">
      <c r="B1046" s="21">
        <v>1040</v>
      </c>
      <c r="C1046" s="21">
        <v>1848</v>
      </c>
      <c r="D1046" s="20" t="s">
        <v>2010</v>
      </c>
      <c r="E1046" s="21" t="s">
        <v>13</v>
      </c>
      <c r="F1046" s="21" t="s">
        <v>13</v>
      </c>
      <c r="G1046" s="21" t="s">
        <v>32</v>
      </c>
      <c r="H1046" s="21"/>
      <c r="I1046" s="21"/>
      <c r="J1046" s="60">
        <v>2058</v>
      </c>
      <c r="K1046" s="60" t="s">
        <v>19</v>
      </c>
    </row>
    <row r="1047" spans="2:11" ht="15.6" customHeight="1" thickBot="1" x14ac:dyDescent="0.45">
      <c r="B1047" s="21">
        <v>1041</v>
      </c>
      <c r="C1047" s="21">
        <v>1849</v>
      </c>
      <c r="D1047" s="20" t="s">
        <v>2012</v>
      </c>
      <c r="E1047" s="21" t="s">
        <v>13</v>
      </c>
      <c r="F1047" s="21" t="s">
        <v>13</v>
      </c>
      <c r="G1047" s="21" t="s">
        <v>242</v>
      </c>
      <c r="H1047" s="21"/>
      <c r="I1047" s="21"/>
      <c r="J1047" s="60">
        <v>2018</v>
      </c>
      <c r="K1047" s="60" t="s">
        <v>19</v>
      </c>
    </row>
    <row r="1048" spans="2:11" ht="15.6" customHeight="1" thickBot="1" x14ac:dyDescent="0.45">
      <c r="B1048" s="21">
        <v>1042</v>
      </c>
      <c r="C1048" s="21">
        <v>1850</v>
      </c>
      <c r="D1048" s="20" t="s">
        <v>2014</v>
      </c>
      <c r="E1048" s="21">
        <v>34</v>
      </c>
      <c r="F1048" s="21" t="s">
        <v>13</v>
      </c>
      <c r="G1048" s="21" t="s">
        <v>116</v>
      </c>
      <c r="H1048" s="21"/>
      <c r="I1048" s="21"/>
      <c r="J1048" s="60">
        <v>1996</v>
      </c>
      <c r="K1048" s="60" t="s">
        <v>19</v>
      </c>
    </row>
    <row r="1049" spans="2:11" ht="15.6" customHeight="1" thickBot="1" x14ac:dyDescent="0.45">
      <c r="B1049" s="21">
        <v>1043</v>
      </c>
      <c r="C1049" s="21">
        <v>4041</v>
      </c>
      <c r="D1049" s="20" t="s">
        <v>2016</v>
      </c>
      <c r="E1049" s="21" t="s">
        <v>13</v>
      </c>
      <c r="F1049" s="21" t="s">
        <v>13</v>
      </c>
      <c r="G1049" s="21" t="s">
        <v>277</v>
      </c>
      <c r="H1049" s="21"/>
      <c r="I1049" s="21"/>
      <c r="J1049" s="60">
        <v>2087</v>
      </c>
      <c r="K1049" s="60" t="s">
        <v>15</v>
      </c>
    </row>
    <row r="1050" spans="2:11" ht="15.6" customHeight="1" thickBot="1" x14ac:dyDescent="0.45">
      <c r="B1050" s="21">
        <v>1044</v>
      </c>
      <c r="C1050" s="21">
        <v>1851</v>
      </c>
      <c r="D1050" s="20" t="s">
        <v>2018</v>
      </c>
      <c r="E1050" s="21" t="s">
        <v>13</v>
      </c>
      <c r="F1050" s="21" t="s">
        <v>13</v>
      </c>
      <c r="G1050" s="21" t="s">
        <v>14</v>
      </c>
      <c r="H1050" s="21"/>
      <c r="I1050" s="21"/>
      <c r="J1050" s="60">
        <v>2043</v>
      </c>
      <c r="K1050" s="60" t="s">
        <v>19</v>
      </c>
    </row>
    <row r="1051" spans="2:11" ht="15.6" customHeight="1" thickBot="1" x14ac:dyDescent="0.45">
      <c r="B1051" s="21">
        <v>1045</v>
      </c>
      <c r="C1051" s="21">
        <v>1852</v>
      </c>
      <c r="D1051" s="20" t="s">
        <v>2020</v>
      </c>
      <c r="E1051" s="21">
        <v>48</v>
      </c>
      <c r="F1051" s="21" t="s">
        <v>13</v>
      </c>
      <c r="G1051" s="21" t="s">
        <v>29</v>
      </c>
      <c r="H1051" s="21"/>
      <c r="I1051" s="21"/>
      <c r="J1051" s="60">
        <v>2054</v>
      </c>
      <c r="K1051" s="60" t="s">
        <v>19</v>
      </c>
    </row>
    <row r="1052" spans="2:11" ht="15.6" customHeight="1" thickBot="1" x14ac:dyDescent="0.45">
      <c r="B1052" s="21">
        <v>1046</v>
      </c>
      <c r="C1052" s="21">
        <v>1853</v>
      </c>
      <c r="D1052" s="20" t="s">
        <v>2022</v>
      </c>
      <c r="E1052" s="21">
        <v>77</v>
      </c>
      <c r="F1052" s="21" t="s">
        <v>57</v>
      </c>
      <c r="G1052" s="21" t="s">
        <v>39</v>
      </c>
      <c r="H1052" s="21"/>
      <c r="I1052" s="21"/>
      <c r="J1052" s="60">
        <v>2111</v>
      </c>
      <c r="K1052" s="60" t="s">
        <v>19</v>
      </c>
    </row>
    <row r="1053" spans="2:11" ht="15.6" customHeight="1" thickBot="1" x14ac:dyDescent="0.45">
      <c r="B1053" s="21">
        <v>1047</v>
      </c>
      <c r="C1053" s="21">
        <v>1854</v>
      </c>
      <c r="D1053" s="20" t="s">
        <v>2024</v>
      </c>
      <c r="E1053" s="21" t="s">
        <v>62</v>
      </c>
      <c r="F1053" s="21" t="s">
        <v>13</v>
      </c>
      <c r="G1053" s="21" t="s">
        <v>43</v>
      </c>
      <c r="H1053" s="21"/>
      <c r="I1053" s="21"/>
      <c r="J1053" s="60">
        <v>2010</v>
      </c>
      <c r="K1053" s="60" t="s">
        <v>19</v>
      </c>
    </row>
    <row r="1054" spans="2:11" ht="15.6" customHeight="1" thickBot="1" x14ac:dyDescent="0.45">
      <c r="B1054" s="21">
        <v>1048</v>
      </c>
      <c r="C1054" s="21">
        <v>3717</v>
      </c>
      <c r="D1054" s="20" t="s">
        <v>2026</v>
      </c>
      <c r="E1054" s="21" t="s">
        <v>13</v>
      </c>
      <c r="F1054" s="21" t="s">
        <v>13</v>
      </c>
      <c r="G1054" s="21" t="s">
        <v>85</v>
      </c>
      <c r="H1054" s="21"/>
      <c r="I1054" s="21"/>
      <c r="J1054" s="60">
        <v>2065</v>
      </c>
      <c r="K1054" s="60" t="s">
        <v>19</v>
      </c>
    </row>
    <row r="1055" spans="2:11" ht="15.6" customHeight="1" thickBot="1" x14ac:dyDescent="0.45">
      <c r="B1055" s="21">
        <v>1049</v>
      </c>
      <c r="C1055" s="21">
        <v>1855</v>
      </c>
      <c r="D1055" s="20" t="s">
        <v>2028</v>
      </c>
      <c r="E1055" s="21">
        <v>85</v>
      </c>
      <c r="F1055" s="21" t="s">
        <v>57</v>
      </c>
      <c r="G1055" s="21" t="s">
        <v>323</v>
      </c>
      <c r="H1055" s="21"/>
      <c r="I1055" s="21"/>
      <c r="J1055" s="60">
        <v>2110</v>
      </c>
      <c r="K1055" s="60" t="s">
        <v>19</v>
      </c>
    </row>
    <row r="1056" spans="2:11" ht="15.6" customHeight="1" thickBot="1" x14ac:dyDescent="0.45">
      <c r="B1056" s="21">
        <v>1050</v>
      </c>
      <c r="C1056" s="21">
        <v>1856</v>
      </c>
      <c r="D1056" s="20" t="s">
        <v>2030</v>
      </c>
      <c r="E1056" s="21">
        <v>69</v>
      </c>
      <c r="F1056" s="21" t="s">
        <v>13</v>
      </c>
      <c r="G1056" s="21" t="s">
        <v>469</v>
      </c>
      <c r="H1056" s="21"/>
      <c r="I1056" s="21"/>
      <c r="J1056" s="60">
        <v>1964</v>
      </c>
      <c r="K1056" s="60" t="s">
        <v>19</v>
      </c>
    </row>
    <row r="1057" spans="2:11" ht="15.6" customHeight="1" thickBot="1" x14ac:dyDescent="0.45">
      <c r="B1057" s="21">
        <v>1051</v>
      </c>
      <c r="C1057" s="21">
        <v>1857</v>
      </c>
      <c r="D1057" s="20" t="s">
        <v>2032</v>
      </c>
      <c r="E1057" s="21">
        <v>93</v>
      </c>
      <c r="F1057" s="21" t="s">
        <v>13</v>
      </c>
      <c r="G1057" s="21" t="s">
        <v>85</v>
      </c>
      <c r="H1057" s="21"/>
      <c r="I1057" s="21"/>
      <c r="J1057" s="60">
        <v>1947</v>
      </c>
      <c r="K1057" s="60" t="s">
        <v>19</v>
      </c>
    </row>
    <row r="1058" spans="2:11" ht="15.6" customHeight="1" thickBot="1" x14ac:dyDescent="0.45">
      <c r="B1058" s="21">
        <v>1052</v>
      </c>
      <c r="C1058" s="21">
        <v>1858</v>
      </c>
      <c r="D1058" s="20" t="s">
        <v>2034</v>
      </c>
      <c r="E1058" s="21" t="s">
        <v>13</v>
      </c>
      <c r="F1058" s="21" t="s">
        <v>13</v>
      </c>
      <c r="G1058" s="21" t="s">
        <v>18</v>
      </c>
      <c r="H1058" s="21"/>
      <c r="I1058" s="21"/>
      <c r="J1058" s="60">
        <v>2042</v>
      </c>
      <c r="K1058" s="60" t="s">
        <v>19</v>
      </c>
    </row>
    <row r="1059" spans="2:11" ht="15.6" customHeight="1" thickBot="1" x14ac:dyDescent="0.45">
      <c r="B1059" s="21">
        <v>1053</v>
      </c>
      <c r="C1059" s="21">
        <v>3718</v>
      </c>
      <c r="D1059" s="20" t="s">
        <v>2036</v>
      </c>
      <c r="E1059" s="21" t="s">
        <v>62</v>
      </c>
      <c r="F1059" s="21" t="s">
        <v>13</v>
      </c>
      <c r="G1059" s="21" t="s">
        <v>85</v>
      </c>
      <c r="H1059" s="21"/>
      <c r="I1059" s="21"/>
      <c r="J1059" s="60">
        <v>2063</v>
      </c>
      <c r="K1059" s="60" t="s">
        <v>19</v>
      </c>
    </row>
    <row r="1060" spans="2:11" ht="15.6" customHeight="1" thickBot="1" x14ac:dyDescent="0.45">
      <c r="B1060" s="21">
        <v>1054</v>
      </c>
      <c r="C1060" s="21">
        <v>4142</v>
      </c>
      <c r="D1060" s="20" t="s">
        <v>6274</v>
      </c>
      <c r="E1060" s="21" t="s">
        <v>2153</v>
      </c>
      <c r="F1060" s="21" t="s">
        <v>13</v>
      </c>
      <c r="G1060" s="21" t="s">
        <v>6275</v>
      </c>
      <c r="H1060" s="21"/>
      <c r="I1060" s="21"/>
      <c r="J1060" s="60">
        <v>1996</v>
      </c>
      <c r="K1060" s="60" t="s">
        <v>15</v>
      </c>
    </row>
    <row r="1061" spans="2:11" ht="15.6" customHeight="1" thickBot="1" x14ac:dyDescent="0.45">
      <c r="B1061" s="21">
        <v>1055</v>
      </c>
      <c r="C1061" s="21">
        <v>3719</v>
      </c>
      <c r="D1061" s="20" t="s">
        <v>2038</v>
      </c>
      <c r="E1061" s="21">
        <v>71</v>
      </c>
      <c r="F1061" s="21" t="s">
        <v>13</v>
      </c>
      <c r="G1061" s="21" t="s">
        <v>494</v>
      </c>
      <c r="H1061" s="21"/>
      <c r="I1061" s="21"/>
      <c r="J1061" s="60">
        <v>2070</v>
      </c>
      <c r="K1061" s="60" t="s">
        <v>19</v>
      </c>
    </row>
    <row r="1062" spans="2:11" ht="15.6" customHeight="1" thickBot="1" x14ac:dyDescent="0.45">
      <c r="B1062" s="21">
        <v>1056</v>
      </c>
      <c r="C1062" s="21">
        <v>1859</v>
      </c>
      <c r="D1062" s="20" t="s">
        <v>2040</v>
      </c>
      <c r="E1062" s="21">
        <v>87</v>
      </c>
      <c r="F1062" s="21" t="s">
        <v>13</v>
      </c>
      <c r="G1062" s="21" t="s">
        <v>936</v>
      </c>
      <c r="H1062" s="21"/>
      <c r="I1062" s="21"/>
      <c r="J1062" s="60">
        <v>2094</v>
      </c>
      <c r="K1062" s="60" t="s">
        <v>19</v>
      </c>
    </row>
    <row r="1063" spans="2:11" ht="15.6" customHeight="1" thickBot="1" x14ac:dyDescent="0.45">
      <c r="B1063" s="21">
        <v>1057</v>
      </c>
      <c r="C1063" s="21">
        <v>1860</v>
      </c>
      <c r="D1063" s="20" t="s">
        <v>2042</v>
      </c>
      <c r="E1063" s="21" t="s">
        <v>62</v>
      </c>
      <c r="F1063" s="21" t="s">
        <v>57</v>
      </c>
      <c r="G1063" s="21" t="s">
        <v>43</v>
      </c>
      <c r="H1063" s="21"/>
      <c r="I1063" s="21"/>
      <c r="J1063" s="60">
        <v>2200</v>
      </c>
      <c r="K1063" s="60" t="s">
        <v>15</v>
      </c>
    </row>
    <row r="1064" spans="2:11" ht="15.6" customHeight="1" thickBot="1" x14ac:dyDescent="0.45">
      <c r="B1064" s="21">
        <v>1058</v>
      </c>
      <c r="C1064" s="21">
        <v>1862</v>
      </c>
      <c r="D1064" s="20" t="s">
        <v>2044</v>
      </c>
      <c r="E1064" s="21">
        <v>78</v>
      </c>
      <c r="F1064" s="21" t="s">
        <v>57</v>
      </c>
      <c r="G1064" s="21" t="s">
        <v>242</v>
      </c>
      <c r="H1064" s="21"/>
      <c r="I1064" s="21"/>
      <c r="J1064" s="60">
        <v>2143</v>
      </c>
      <c r="K1064" s="60" t="s">
        <v>19</v>
      </c>
    </row>
    <row r="1065" spans="2:11" ht="15.6" customHeight="1" thickBot="1" x14ac:dyDescent="0.45">
      <c r="B1065" s="21">
        <v>1059</v>
      </c>
      <c r="C1065" s="21">
        <v>1863</v>
      </c>
      <c r="D1065" s="20" t="s">
        <v>2046</v>
      </c>
      <c r="E1065" s="21" t="s">
        <v>49</v>
      </c>
      <c r="F1065" s="21" t="s">
        <v>13</v>
      </c>
      <c r="G1065" s="21" t="s">
        <v>277</v>
      </c>
      <c r="H1065" s="21"/>
      <c r="I1065" s="21"/>
      <c r="J1065" s="60">
        <v>2070</v>
      </c>
      <c r="K1065" s="60" t="s">
        <v>19</v>
      </c>
    </row>
    <row r="1066" spans="2:11" ht="15.6" customHeight="1" thickBot="1" x14ac:dyDescent="0.45">
      <c r="B1066" s="21">
        <v>1060</v>
      </c>
      <c r="C1066" s="21">
        <v>1864</v>
      </c>
      <c r="D1066" s="20" t="s">
        <v>2048</v>
      </c>
      <c r="E1066" s="21" t="s">
        <v>13</v>
      </c>
      <c r="F1066" s="21" t="s">
        <v>13</v>
      </c>
      <c r="G1066" s="21" t="s">
        <v>277</v>
      </c>
      <c r="H1066" s="21"/>
      <c r="I1066" s="21"/>
      <c r="J1066" s="60">
        <v>2069</v>
      </c>
      <c r="K1066" s="60" t="s">
        <v>19</v>
      </c>
    </row>
    <row r="1067" spans="2:11" ht="15.6" customHeight="1" thickBot="1" x14ac:dyDescent="0.45">
      <c r="B1067" s="21">
        <v>1061</v>
      </c>
      <c r="C1067" s="21">
        <v>1865</v>
      </c>
      <c r="D1067" s="20" t="s">
        <v>2050</v>
      </c>
      <c r="E1067" s="21">
        <v>95</v>
      </c>
      <c r="F1067" s="21" t="s">
        <v>13</v>
      </c>
      <c r="G1067" s="21" t="s">
        <v>79</v>
      </c>
      <c r="H1067" s="21"/>
      <c r="I1067" s="21"/>
      <c r="J1067" s="60">
        <v>2055</v>
      </c>
      <c r="K1067" s="60" t="s">
        <v>19</v>
      </c>
    </row>
    <row r="1068" spans="2:11" ht="15.6" customHeight="1" thickBot="1" x14ac:dyDescent="0.45">
      <c r="B1068" s="21">
        <v>1062</v>
      </c>
      <c r="C1068" s="21">
        <v>4067</v>
      </c>
      <c r="D1068" s="20" t="s">
        <v>6126</v>
      </c>
      <c r="E1068" s="21" t="s">
        <v>13</v>
      </c>
      <c r="F1068" s="21" t="s">
        <v>13</v>
      </c>
      <c r="G1068" s="21" t="s">
        <v>22</v>
      </c>
      <c r="H1068" s="21"/>
      <c r="I1068" s="21"/>
      <c r="J1068" s="60">
        <v>2062</v>
      </c>
      <c r="K1068" s="60" t="s">
        <v>15</v>
      </c>
    </row>
    <row r="1069" spans="2:11" ht="15.6" customHeight="1" thickBot="1" x14ac:dyDescent="0.45">
      <c r="B1069" s="21">
        <v>1063</v>
      </c>
      <c r="C1069" s="21">
        <v>1866</v>
      </c>
      <c r="D1069" s="20" t="s">
        <v>2052</v>
      </c>
      <c r="E1069" s="21">
        <v>78</v>
      </c>
      <c r="F1069" s="21" t="s">
        <v>57</v>
      </c>
      <c r="G1069" s="21" t="s">
        <v>14</v>
      </c>
      <c r="H1069" s="21"/>
      <c r="I1069" s="21"/>
      <c r="J1069" s="60">
        <v>2187</v>
      </c>
      <c r="K1069" s="60" t="s">
        <v>15</v>
      </c>
    </row>
    <row r="1070" spans="2:11" ht="15.6" customHeight="1" thickBot="1" x14ac:dyDescent="0.45">
      <c r="B1070" s="21">
        <v>1064</v>
      </c>
      <c r="C1070" s="21">
        <v>3994</v>
      </c>
      <c r="D1070" s="20" t="s">
        <v>2054</v>
      </c>
      <c r="E1070" s="21" t="s">
        <v>13</v>
      </c>
      <c r="F1070" s="21" t="s">
        <v>13</v>
      </c>
      <c r="G1070" s="21" t="s">
        <v>1176</v>
      </c>
      <c r="H1070" s="21"/>
      <c r="I1070" s="21"/>
      <c r="J1070" s="60">
        <v>2094</v>
      </c>
      <c r="K1070" s="60" t="s">
        <v>15</v>
      </c>
    </row>
    <row r="1071" spans="2:11" ht="15.6" customHeight="1" thickBot="1" x14ac:dyDescent="0.45">
      <c r="B1071" s="21">
        <v>1065</v>
      </c>
      <c r="C1071" s="21">
        <v>1867</v>
      </c>
      <c r="D1071" s="20" t="s">
        <v>2056</v>
      </c>
      <c r="E1071" s="21" t="s">
        <v>13</v>
      </c>
      <c r="F1071" s="21" t="s">
        <v>13</v>
      </c>
      <c r="G1071" s="21" t="s">
        <v>347</v>
      </c>
      <c r="H1071" s="21"/>
      <c r="I1071" s="21"/>
      <c r="J1071" s="60">
        <v>2066</v>
      </c>
      <c r="K1071" s="60" t="s">
        <v>19</v>
      </c>
    </row>
    <row r="1072" spans="2:11" ht="15.6" customHeight="1" thickBot="1" x14ac:dyDescent="0.45">
      <c r="B1072" s="21">
        <v>1066</v>
      </c>
      <c r="C1072" s="21">
        <v>1868</v>
      </c>
      <c r="D1072" s="20" t="s">
        <v>2058</v>
      </c>
      <c r="E1072" s="21">
        <v>86</v>
      </c>
      <c r="F1072" s="21" t="s">
        <v>57</v>
      </c>
      <c r="G1072" s="21" t="s">
        <v>277</v>
      </c>
      <c r="H1072" s="21"/>
      <c r="I1072" s="21"/>
      <c r="J1072" s="60">
        <v>2256</v>
      </c>
      <c r="K1072" s="60" t="s">
        <v>19</v>
      </c>
    </row>
    <row r="1073" spans="2:11" ht="15.6" customHeight="1" thickBot="1" x14ac:dyDescent="0.45">
      <c r="B1073" s="21">
        <v>1067</v>
      </c>
      <c r="C1073" s="21">
        <v>1869</v>
      </c>
      <c r="D1073" s="20" t="s">
        <v>2060</v>
      </c>
      <c r="E1073" s="21" t="s">
        <v>13</v>
      </c>
      <c r="F1073" s="21" t="s">
        <v>13</v>
      </c>
      <c r="G1073" s="21" t="s">
        <v>85</v>
      </c>
      <c r="H1073" s="21"/>
      <c r="I1073" s="21"/>
      <c r="J1073" s="60">
        <v>2049</v>
      </c>
      <c r="K1073" s="60" t="s">
        <v>19</v>
      </c>
    </row>
    <row r="1074" spans="2:11" ht="15.6" customHeight="1" thickBot="1" x14ac:dyDescent="0.45">
      <c r="B1074" s="21">
        <v>1068</v>
      </c>
      <c r="C1074" s="21">
        <v>1870</v>
      </c>
      <c r="D1074" s="20" t="s">
        <v>2062</v>
      </c>
      <c r="E1074" s="21" t="s">
        <v>13</v>
      </c>
      <c r="F1074" s="21" t="s">
        <v>13</v>
      </c>
      <c r="G1074" s="21" t="s">
        <v>43</v>
      </c>
      <c r="H1074" s="21"/>
      <c r="I1074" s="21"/>
      <c r="J1074" s="60">
        <v>1985</v>
      </c>
      <c r="K1074" s="60" t="s">
        <v>19</v>
      </c>
    </row>
    <row r="1075" spans="2:11" ht="15.6" customHeight="1" thickBot="1" x14ac:dyDescent="0.45">
      <c r="B1075" s="21">
        <v>1069</v>
      </c>
      <c r="C1075" s="21">
        <v>1871</v>
      </c>
      <c r="D1075" s="20" t="s">
        <v>2064</v>
      </c>
      <c r="E1075" s="21" t="s">
        <v>13</v>
      </c>
      <c r="F1075" s="21" t="s">
        <v>13</v>
      </c>
      <c r="G1075" s="21" t="s">
        <v>347</v>
      </c>
      <c r="H1075" s="21"/>
      <c r="I1075" s="21"/>
      <c r="J1075" s="60">
        <v>2051</v>
      </c>
      <c r="K1075" s="60" t="s">
        <v>19</v>
      </c>
    </row>
    <row r="1076" spans="2:11" ht="15.6" customHeight="1" thickBot="1" x14ac:dyDescent="0.45">
      <c r="B1076" s="21">
        <v>1070</v>
      </c>
      <c r="C1076" s="21">
        <v>1872</v>
      </c>
      <c r="D1076" s="20" t="s">
        <v>2066</v>
      </c>
      <c r="E1076" s="21" t="s">
        <v>13</v>
      </c>
      <c r="F1076" s="21" t="s">
        <v>13</v>
      </c>
      <c r="G1076" s="21" t="s">
        <v>85</v>
      </c>
      <c r="H1076" s="21"/>
      <c r="I1076" s="21"/>
      <c r="J1076" s="60">
        <v>2026</v>
      </c>
      <c r="K1076" s="60" t="s">
        <v>19</v>
      </c>
    </row>
    <row r="1077" spans="2:11" ht="15.6" customHeight="1" thickBot="1" x14ac:dyDescent="0.45">
      <c r="B1077" s="21">
        <v>1071</v>
      </c>
      <c r="C1077" s="21">
        <v>1873</v>
      </c>
      <c r="D1077" s="20" t="s">
        <v>2068</v>
      </c>
      <c r="E1077" s="21">
        <v>61</v>
      </c>
      <c r="F1077" s="21" t="s">
        <v>13</v>
      </c>
      <c r="G1077" s="21" t="s">
        <v>323</v>
      </c>
      <c r="H1077" s="21"/>
      <c r="I1077" s="21"/>
      <c r="J1077" s="60">
        <v>2083</v>
      </c>
      <c r="K1077" s="60" t="s">
        <v>19</v>
      </c>
    </row>
    <row r="1078" spans="2:11" ht="15.6" customHeight="1" thickBot="1" x14ac:dyDescent="0.45">
      <c r="B1078" s="21">
        <v>1072</v>
      </c>
      <c r="C1078" s="21">
        <v>1874</v>
      </c>
      <c r="D1078" s="20" t="s">
        <v>2070</v>
      </c>
      <c r="E1078" s="21">
        <v>91</v>
      </c>
      <c r="F1078" s="21" t="s">
        <v>13</v>
      </c>
      <c r="G1078" s="21" t="s">
        <v>323</v>
      </c>
      <c r="H1078" s="21"/>
      <c r="I1078" s="21"/>
      <c r="J1078" s="60">
        <v>2035</v>
      </c>
      <c r="K1078" s="60" t="s">
        <v>19</v>
      </c>
    </row>
    <row r="1079" spans="2:11" ht="15.6" customHeight="1" thickBot="1" x14ac:dyDescent="0.45">
      <c r="B1079" s="21">
        <v>1073</v>
      </c>
      <c r="C1079" s="21">
        <v>1875</v>
      </c>
      <c r="D1079" s="20" t="s">
        <v>2072</v>
      </c>
      <c r="E1079" s="21">
        <v>93</v>
      </c>
      <c r="F1079" s="21" t="s">
        <v>13</v>
      </c>
      <c r="G1079" s="21" t="s">
        <v>323</v>
      </c>
      <c r="H1079" s="21"/>
      <c r="I1079" s="21"/>
      <c r="J1079" s="60">
        <v>2045</v>
      </c>
      <c r="K1079" s="60" t="s">
        <v>19</v>
      </c>
    </row>
    <row r="1080" spans="2:11" ht="15.6" customHeight="1" thickBot="1" x14ac:dyDescent="0.45">
      <c r="B1080" s="21">
        <v>1074</v>
      </c>
      <c r="C1080" s="21">
        <v>1876</v>
      </c>
      <c r="D1080" s="20" t="s">
        <v>2074</v>
      </c>
      <c r="E1080" s="21" t="s">
        <v>13</v>
      </c>
      <c r="F1080" s="21" t="s">
        <v>13</v>
      </c>
      <c r="G1080" s="21" t="s">
        <v>22</v>
      </c>
      <c r="H1080" s="21">
        <v>7</v>
      </c>
      <c r="I1080" s="21">
        <v>-8</v>
      </c>
      <c r="J1080" s="60">
        <v>2062</v>
      </c>
      <c r="K1080" s="60" t="s">
        <v>15</v>
      </c>
    </row>
    <row r="1081" spans="2:11" ht="15.6" customHeight="1" thickBot="1" x14ac:dyDescent="0.45">
      <c r="B1081" s="21">
        <v>1075</v>
      </c>
      <c r="C1081" s="21">
        <v>3721</v>
      </c>
      <c r="D1081" s="20" t="s">
        <v>2076</v>
      </c>
      <c r="E1081" s="21" t="s">
        <v>13</v>
      </c>
      <c r="F1081" s="21" t="s">
        <v>13</v>
      </c>
      <c r="G1081" s="21" t="s">
        <v>39</v>
      </c>
      <c r="H1081" s="21"/>
      <c r="I1081" s="21"/>
      <c r="J1081" s="60">
        <v>2060</v>
      </c>
      <c r="K1081" s="60" t="s">
        <v>19</v>
      </c>
    </row>
    <row r="1082" spans="2:11" ht="15.6" customHeight="1" thickBot="1" x14ac:dyDescent="0.45">
      <c r="B1082" s="21">
        <v>1076</v>
      </c>
      <c r="C1082" s="21">
        <v>1877</v>
      </c>
      <c r="D1082" s="20" t="s">
        <v>2078</v>
      </c>
      <c r="E1082" s="21" t="s">
        <v>13</v>
      </c>
      <c r="F1082" s="21" t="s">
        <v>13</v>
      </c>
      <c r="G1082" s="21" t="s">
        <v>22</v>
      </c>
      <c r="H1082" s="21"/>
      <c r="I1082" s="21"/>
      <c r="J1082" s="60">
        <v>2090</v>
      </c>
      <c r="K1082" s="60" t="s">
        <v>19</v>
      </c>
    </row>
    <row r="1083" spans="2:11" ht="15.6" customHeight="1" thickBot="1" x14ac:dyDescent="0.45">
      <c r="B1083" s="21">
        <v>1077</v>
      </c>
      <c r="C1083" s="21">
        <v>3863</v>
      </c>
      <c r="D1083" s="20" t="s">
        <v>2080</v>
      </c>
      <c r="E1083" s="21" t="s">
        <v>13</v>
      </c>
      <c r="F1083" s="21" t="s">
        <v>13</v>
      </c>
      <c r="G1083" s="21" t="s">
        <v>494</v>
      </c>
      <c r="H1083" s="21"/>
      <c r="I1083" s="21"/>
      <c r="J1083" s="60">
        <v>2078</v>
      </c>
      <c r="K1083" s="60" t="s">
        <v>19</v>
      </c>
    </row>
    <row r="1084" spans="2:11" ht="15.6" customHeight="1" thickBot="1" x14ac:dyDescent="0.45">
      <c r="B1084" s="21">
        <v>1078</v>
      </c>
      <c r="C1084" s="21">
        <v>1878</v>
      </c>
      <c r="D1084" s="20" t="s">
        <v>2082</v>
      </c>
      <c r="E1084" s="21">
        <v>67</v>
      </c>
      <c r="F1084" s="21" t="s">
        <v>13</v>
      </c>
      <c r="G1084" s="21" t="s">
        <v>29</v>
      </c>
      <c r="H1084" s="21"/>
      <c r="I1084" s="21"/>
      <c r="J1084" s="60">
        <v>2139</v>
      </c>
      <c r="K1084" s="60" t="s">
        <v>19</v>
      </c>
    </row>
    <row r="1085" spans="2:11" ht="15.6" customHeight="1" thickBot="1" x14ac:dyDescent="0.45">
      <c r="B1085" s="21">
        <v>1079</v>
      </c>
      <c r="C1085" s="21">
        <v>1879</v>
      </c>
      <c r="D1085" s="20" t="s">
        <v>2084</v>
      </c>
      <c r="E1085" s="21" t="s">
        <v>13</v>
      </c>
      <c r="F1085" s="21" t="s">
        <v>13</v>
      </c>
      <c r="G1085" s="21" t="s">
        <v>22</v>
      </c>
      <c r="H1085" s="21"/>
      <c r="I1085" s="21"/>
      <c r="J1085" s="60">
        <v>2090</v>
      </c>
      <c r="K1085" s="60" t="s">
        <v>19</v>
      </c>
    </row>
    <row r="1086" spans="2:11" ht="15.6" customHeight="1" thickBot="1" x14ac:dyDescent="0.45">
      <c r="B1086" s="21">
        <v>1080</v>
      </c>
      <c r="C1086" s="21">
        <v>1880</v>
      </c>
      <c r="D1086" s="20" t="s">
        <v>2086</v>
      </c>
      <c r="E1086" s="21" t="s">
        <v>13</v>
      </c>
      <c r="F1086" s="21" t="s">
        <v>13</v>
      </c>
      <c r="G1086" s="21" t="s">
        <v>22</v>
      </c>
      <c r="H1086" s="21">
        <v>7</v>
      </c>
      <c r="I1086" s="21">
        <v>-5</v>
      </c>
      <c r="J1086" s="60">
        <v>2099</v>
      </c>
      <c r="K1086" s="60" t="s">
        <v>15</v>
      </c>
    </row>
    <row r="1087" spans="2:11" ht="15.6" customHeight="1" thickBot="1" x14ac:dyDescent="0.45">
      <c r="B1087" s="21">
        <v>1081</v>
      </c>
      <c r="C1087" s="21">
        <v>3950</v>
      </c>
      <c r="D1087" s="20" t="s">
        <v>2088</v>
      </c>
      <c r="E1087" s="21" t="s">
        <v>13</v>
      </c>
      <c r="F1087" s="21" t="s">
        <v>13</v>
      </c>
      <c r="G1087" s="21" t="s">
        <v>22</v>
      </c>
      <c r="H1087" s="21"/>
      <c r="I1087" s="21"/>
      <c r="J1087" s="60">
        <v>2104</v>
      </c>
      <c r="K1087" s="60" t="s">
        <v>15</v>
      </c>
    </row>
    <row r="1088" spans="2:11" ht="15.6" customHeight="1" thickBot="1" x14ac:dyDescent="0.45">
      <c r="B1088" s="21">
        <v>1082</v>
      </c>
      <c r="C1088" s="21">
        <v>1881</v>
      </c>
      <c r="D1088" s="20" t="s">
        <v>2090</v>
      </c>
      <c r="E1088" s="21">
        <v>93</v>
      </c>
      <c r="F1088" s="21" t="s">
        <v>13</v>
      </c>
      <c r="G1088" s="21" t="s">
        <v>29</v>
      </c>
      <c r="H1088" s="21"/>
      <c r="I1088" s="21"/>
      <c r="J1088" s="60">
        <v>2132</v>
      </c>
      <c r="K1088" s="60" t="s">
        <v>19</v>
      </c>
    </row>
    <row r="1089" spans="2:11" ht="15.6" customHeight="1" thickBot="1" x14ac:dyDescent="0.45">
      <c r="B1089" s="21">
        <v>1083</v>
      </c>
      <c r="C1089" s="21">
        <v>4040</v>
      </c>
      <c r="D1089" s="20" t="s">
        <v>2092</v>
      </c>
      <c r="E1089" s="21">
        <v>11</v>
      </c>
      <c r="F1089" s="21" t="s">
        <v>13</v>
      </c>
      <c r="G1089" s="21" t="s">
        <v>32</v>
      </c>
      <c r="H1089" s="21"/>
      <c r="I1089" s="21"/>
      <c r="J1089" s="60">
        <v>2062</v>
      </c>
      <c r="K1089" s="60" t="s">
        <v>15</v>
      </c>
    </row>
    <row r="1090" spans="2:11" ht="15.6" customHeight="1" thickBot="1" x14ac:dyDescent="0.45">
      <c r="B1090" s="21">
        <v>1084</v>
      </c>
      <c r="C1090" s="21">
        <v>1882</v>
      </c>
      <c r="D1090" s="20" t="s">
        <v>2094</v>
      </c>
      <c r="E1090" s="21">
        <v>64</v>
      </c>
      <c r="F1090" s="21" t="s">
        <v>184</v>
      </c>
      <c r="G1090" s="21" t="s">
        <v>79</v>
      </c>
      <c r="H1090" s="21"/>
      <c r="I1090" s="21"/>
      <c r="J1090" s="60">
        <v>2305</v>
      </c>
      <c r="K1090" s="60" t="s">
        <v>19</v>
      </c>
    </row>
    <row r="1091" spans="2:11" ht="15.6" customHeight="1" thickBot="1" x14ac:dyDescent="0.45">
      <c r="B1091" s="21">
        <v>1085</v>
      </c>
      <c r="C1091" s="21">
        <v>1883</v>
      </c>
      <c r="D1091" s="20" t="s">
        <v>2096</v>
      </c>
      <c r="E1091" s="21">
        <v>38</v>
      </c>
      <c r="F1091" s="21" t="s">
        <v>13</v>
      </c>
      <c r="G1091" s="21" t="s">
        <v>32</v>
      </c>
      <c r="H1091" s="21"/>
      <c r="I1091" s="21"/>
      <c r="J1091" s="60">
        <v>2065</v>
      </c>
      <c r="K1091" s="60" t="s">
        <v>19</v>
      </c>
    </row>
    <row r="1092" spans="2:11" ht="15.6" customHeight="1" thickBot="1" x14ac:dyDescent="0.45">
      <c r="B1092" s="21">
        <v>1086</v>
      </c>
      <c r="C1092" s="21">
        <v>1884</v>
      </c>
      <c r="D1092" s="20" t="s">
        <v>2098</v>
      </c>
      <c r="E1092" s="21">
        <v>88</v>
      </c>
      <c r="F1092" s="21" t="s">
        <v>13</v>
      </c>
      <c r="G1092" s="21" t="s">
        <v>29</v>
      </c>
      <c r="H1092" s="21"/>
      <c r="I1092" s="21"/>
      <c r="J1092" s="60">
        <v>2097</v>
      </c>
      <c r="K1092" s="60" t="s">
        <v>19</v>
      </c>
    </row>
    <row r="1093" spans="2:11" ht="15.6" customHeight="1" thickBot="1" x14ac:dyDescent="0.45">
      <c r="B1093" s="21">
        <v>1087</v>
      </c>
      <c r="C1093" s="21">
        <v>3954</v>
      </c>
      <c r="D1093" s="20" t="s">
        <v>2100</v>
      </c>
      <c r="E1093" s="21" t="s">
        <v>13</v>
      </c>
      <c r="F1093" s="21" t="s">
        <v>13</v>
      </c>
      <c r="G1093" s="21" t="s">
        <v>22</v>
      </c>
      <c r="H1093" s="21"/>
      <c r="I1093" s="21"/>
      <c r="J1093" s="60">
        <v>2095</v>
      </c>
      <c r="K1093" s="60" t="s">
        <v>15</v>
      </c>
    </row>
    <row r="1094" spans="2:11" ht="15.6" customHeight="1" thickBot="1" x14ac:dyDescent="0.45">
      <c r="B1094" s="21">
        <v>1088</v>
      </c>
      <c r="C1094" s="21">
        <v>1885</v>
      </c>
      <c r="D1094" s="20" t="s">
        <v>2102</v>
      </c>
      <c r="E1094" s="21" t="s">
        <v>13</v>
      </c>
      <c r="F1094" s="21" t="s">
        <v>13</v>
      </c>
      <c r="G1094" s="21" t="s">
        <v>85</v>
      </c>
      <c r="H1094" s="21"/>
      <c r="I1094" s="21"/>
      <c r="J1094" s="60">
        <v>2045</v>
      </c>
      <c r="K1094" s="60" t="s">
        <v>19</v>
      </c>
    </row>
    <row r="1095" spans="2:11" ht="15.6" customHeight="1" thickBot="1" x14ac:dyDescent="0.45">
      <c r="B1095" s="21">
        <v>1089</v>
      </c>
      <c r="C1095" s="21">
        <v>4074</v>
      </c>
      <c r="D1095" s="20" t="s">
        <v>6139</v>
      </c>
      <c r="E1095" s="21" t="s">
        <v>28</v>
      </c>
      <c r="F1095" s="21" t="s">
        <v>13</v>
      </c>
      <c r="G1095" s="21" t="s">
        <v>91</v>
      </c>
      <c r="H1095" s="21">
        <v>7</v>
      </c>
      <c r="I1095" s="21">
        <v>6</v>
      </c>
      <c r="J1095" s="60">
        <v>2026</v>
      </c>
      <c r="K1095" s="60" t="s">
        <v>15</v>
      </c>
    </row>
    <row r="1096" spans="2:11" ht="15.6" customHeight="1" thickBot="1" x14ac:dyDescent="0.45">
      <c r="B1096" s="21">
        <v>1090</v>
      </c>
      <c r="C1096" s="21">
        <v>1886</v>
      </c>
      <c r="D1096" s="20" t="s">
        <v>2104</v>
      </c>
      <c r="E1096" s="21">
        <v>64</v>
      </c>
      <c r="F1096" s="21" t="s">
        <v>184</v>
      </c>
      <c r="G1096" s="21" t="s">
        <v>29</v>
      </c>
      <c r="H1096" s="21"/>
      <c r="I1096" s="21"/>
      <c r="J1096" s="60">
        <v>2333</v>
      </c>
      <c r="K1096" s="60" t="s">
        <v>15</v>
      </c>
    </row>
    <row r="1097" spans="2:11" ht="15.6" customHeight="1" thickBot="1" x14ac:dyDescent="0.45">
      <c r="B1097" s="21">
        <v>1091</v>
      </c>
      <c r="C1097" s="21">
        <v>1887</v>
      </c>
      <c r="D1097" s="20" t="s">
        <v>2106</v>
      </c>
      <c r="E1097" s="21">
        <v>47</v>
      </c>
      <c r="F1097" s="21" t="s">
        <v>13</v>
      </c>
      <c r="G1097" s="21" t="s">
        <v>91</v>
      </c>
      <c r="H1097" s="21"/>
      <c r="I1097" s="21"/>
      <c r="J1097" s="60">
        <v>1980</v>
      </c>
      <c r="K1097" s="60" t="s">
        <v>19</v>
      </c>
    </row>
    <row r="1098" spans="2:11" ht="15.6" customHeight="1" thickBot="1" x14ac:dyDescent="0.45">
      <c r="B1098" s="21">
        <v>1092</v>
      </c>
      <c r="C1098" s="21">
        <v>1888</v>
      </c>
      <c r="D1098" s="20" t="s">
        <v>2108</v>
      </c>
      <c r="E1098" s="21">
        <v>94</v>
      </c>
      <c r="F1098" s="21" t="s">
        <v>134</v>
      </c>
      <c r="G1098" s="21" t="s">
        <v>43</v>
      </c>
      <c r="H1098" s="21"/>
      <c r="I1098" s="21"/>
      <c r="J1098" s="60">
        <v>2331</v>
      </c>
      <c r="K1098" s="60" t="s">
        <v>19</v>
      </c>
    </row>
    <row r="1099" spans="2:11" ht="15.6" customHeight="1" thickBot="1" x14ac:dyDescent="0.45">
      <c r="B1099" s="21">
        <v>1093</v>
      </c>
      <c r="C1099" s="21">
        <v>1889</v>
      </c>
      <c r="D1099" s="20" t="s">
        <v>2110</v>
      </c>
      <c r="E1099" s="21">
        <v>93</v>
      </c>
      <c r="F1099" s="21" t="s">
        <v>13</v>
      </c>
      <c r="G1099" s="21" t="s">
        <v>85</v>
      </c>
      <c r="H1099" s="21"/>
      <c r="I1099" s="21"/>
      <c r="J1099" s="60">
        <v>1940</v>
      </c>
      <c r="K1099" s="60" t="s">
        <v>19</v>
      </c>
    </row>
    <row r="1100" spans="2:11" ht="15.6" customHeight="1" thickBot="1" x14ac:dyDescent="0.45">
      <c r="B1100" s="21">
        <v>1094</v>
      </c>
      <c r="C1100" s="21">
        <v>1890</v>
      </c>
      <c r="D1100" s="20" t="s">
        <v>2112</v>
      </c>
      <c r="E1100" s="21" t="s">
        <v>13</v>
      </c>
      <c r="F1100" s="21" t="s">
        <v>13</v>
      </c>
      <c r="G1100" s="21" t="s">
        <v>149</v>
      </c>
      <c r="H1100" s="21"/>
      <c r="I1100" s="21"/>
      <c r="J1100" s="60">
        <v>2070</v>
      </c>
      <c r="K1100" s="60" t="s">
        <v>19</v>
      </c>
    </row>
    <row r="1101" spans="2:11" ht="15.6" customHeight="1" thickBot="1" x14ac:dyDescent="0.45">
      <c r="B1101" s="21">
        <v>1095</v>
      </c>
      <c r="C1101" s="21">
        <v>1891</v>
      </c>
      <c r="D1101" s="20" t="s">
        <v>2114</v>
      </c>
      <c r="E1101" s="21" t="s">
        <v>13</v>
      </c>
      <c r="F1101" s="21" t="s">
        <v>13</v>
      </c>
      <c r="G1101" s="21" t="s">
        <v>22</v>
      </c>
      <c r="H1101" s="21"/>
      <c r="I1101" s="21"/>
      <c r="J1101" s="60">
        <v>2068</v>
      </c>
      <c r="K1101" s="60" t="s">
        <v>15</v>
      </c>
    </row>
    <row r="1102" spans="2:11" ht="15.6" customHeight="1" thickBot="1" x14ac:dyDescent="0.45">
      <c r="B1102" s="21">
        <v>1096</v>
      </c>
      <c r="C1102" s="21">
        <v>1892</v>
      </c>
      <c r="D1102" s="20" t="s">
        <v>2116</v>
      </c>
      <c r="E1102" s="21" t="s">
        <v>13</v>
      </c>
      <c r="F1102" s="21" t="s">
        <v>13</v>
      </c>
      <c r="G1102" s="21" t="s">
        <v>29</v>
      </c>
      <c r="H1102" s="21"/>
      <c r="I1102" s="21"/>
      <c r="J1102" s="60">
        <v>2010</v>
      </c>
      <c r="K1102" s="60" t="s">
        <v>19</v>
      </c>
    </row>
    <row r="1103" spans="2:11" ht="15.6" customHeight="1" thickBot="1" x14ac:dyDescent="0.45">
      <c r="B1103" s="21">
        <v>1097</v>
      </c>
      <c r="C1103" s="21">
        <v>1893</v>
      </c>
      <c r="D1103" s="20" t="s">
        <v>2118</v>
      </c>
      <c r="E1103" s="21">
        <v>30</v>
      </c>
      <c r="F1103" s="21" t="s">
        <v>13</v>
      </c>
      <c r="G1103" s="21" t="s">
        <v>29</v>
      </c>
      <c r="H1103" s="21"/>
      <c r="I1103" s="21"/>
      <c r="J1103" s="60">
        <v>2049</v>
      </c>
      <c r="K1103" s="60" t="s">
        <v>19</v>
      </c>
    </row>
    <row r="1104" spans="2:11" ht="15.6" customHeight="1" thickBot="1" x14ac:dyDescent="0.45">
      <c r="B1104" s="21">
        <v>1098</v>
      </c>
      <c r="C1104" s="21">
        <v>1894</v>
      </c>
      <c r="D1104" s="20" t="s">
        <v>2120</v>
      </c>
      <c r="E1104" s="21">
        <v>91</v>
      </c>
      <c r="F1104" s="21" t="s">
        <v>13</v>
      </c>
      <c r="G1104" s="21" t="s">
        <v>29</v>
      </c>
      <c r="H1104" s="21"/>
      <c r="I1104" s="21"/>
      <c r="J1104" s="60">
        <v>2029</v>
      </c>
      <c r="K1104" s="60" t="s">
        <v>19</v>
      </c>
    </row>
    <row r="1105" spans="2:11" ht="15.6" customHeight="1" thickBot="1" x14ac:dyDescent="0.45">
      <c r="B1105" s="21">
        <v>1099</v>
      </c>
      <c r="C1105" s="21">
        <v>1895</v>
      </c>
      <c r="D1105" s="20" t="s">
        <v>2122</v>
      </c>
      <c r="E1105" s="21">
        <v>93</v>
      </c>
      <c r="F1105" s="21" t="s">
        <v>13</v>
      </c>
      <c r="G1105" s="21" t="s">
        <v>29</v>
      </c>
      <c r="H1105" s="21"/>
      <c r="I1105" s="21"/>
      <c r="J1105" s="60">
        <v>1971</v>
      </c>
      <c r="K1105" s="60" t="s">
        <v>19</v>
      </c>
    </row>
    <row r="1106" spans="2:11" ht="15.6" customHeight="1" thickBot="1" x14ac:dyDescent="0.45">
      <c r="B1106" s="21">
        <v>1100</v>
      </c>
      <c r="C1106" s="21">
        <v>1896</v>
      </c>
      <c r="D1106" s="20" t="s">
        <v>2124</v>
      </c>
      <c r="E1106" s="21" t="s">
        <v>189</v>
      </c>
      <c r="F1106" s="21" t="s">
        <v>13</v>
      </c>
      <c r="G1106" s="21" t="s">
        <v>29</v>
      </c>
      <c r="H1106" s="21"/>
      <c r="I1106" s="21"/>
      <c r="J1106" s="60">
        <v>1993</v>
      </c>
      <c r="K1106" s="60" t="s">
        <v>19</v>
      </c>
    </row>
    <row r="1107" spans="2:11" ht="15.6" customHeight="1" thickBot="1" x14ac:dyDescent="0.45">
      <c r="B1107" s="21">
        <v>1101</v>
      </c>
      <c r="C1107" s="21">
        <v>1897</v>
      </c>
      <c r="D1107" s="20" t="s">
        <v>2126</v>
      </c>
      <c r="E1107" s="21" t="s">
        <v>13</v>
      </c>
      <c r="F1107" s="21" t="s">
        <v>13</v>
      </c>
      <c r="G1107" s="21" t="s">
        <v>14</v>
      </c>
      <c r="H1107" s="21"/>
      <c r="I1107" s="21"/>
      <c r="J1107" s="60">
        <v>2060</v>
      </c>
      <c r="K1107" s="60" t="s">
        <v>19</v>
      </c>
    </row>
    <row r="1108" spans="2:11" ht="15.6" customHeight="1" thickBot="1" x14ac:dyDescent="0.45">
      <c r="B1108" s="21">
        <v>1102</v>
      </c>
      <c r="C1108" s="21">
        <v>1898</v>
      </c>
      <c r="D1108" s="20" t="s">
        <v>2128</v>
      </c>
      <c r="E1108" s="21">
        <v>70</v>
      </c>
      <c r="F1108" s="21" t="s">
        <v>13</v>
      </c>
      <c r="G1108" s="21" t="s">
        <v>29</v>
      </c>
      <c r="H1108" s="21"/>
      <c r="I1108" s="21"/>
      <c r="J1108" s="60">
        <v>2279</v>
      </c>
      <c r="K1108" s="60" t="s">
        <v>15</v>
      </c>
    </row>
    <row r="1109" spans="2:11" ht="15.6" customHeight="1" thickBot="1" x14ac:dyDescent="0.45">
      <c r="B1109" s="21">
        <v>1103</v>
      </c>
      <c r="C1109" s="21">
        <v>1899</v>
      </c>
      <c r="D1109" s="20" t="s">
        <v>2130</v>
      </c>
      <c r="E1109" s="21">
        <v>98</v>
      </c>
      <c r="F1109" s="21" t="s">
        <v>13</v>
      </c>
      <c r="G1109" s="21" t="s">
        <v>32</v>
      </c>
      <c r="H1109" s="21"/>
      <c r="I1109" s="21"/>
      <c r="J1109" s="60">
        <v>2038</v>
      </c>
      <c r="K1109" s="60" t="s">
        <v>19</v>
      </c>
    </row>
    <row r="1110" spans="2:11" ht="15.6" customHeight="1" thickBot="1" x14ac:dyDescent="0.45">
      <c r="B1110" s="21">
        <v>1104</v>
      </c>
      <c r="C1110" s="21">
        <v>1900</v>
      </c>
      <c r="D1110" s="20" t="s">
        <v>2132</v>
      </c>
      <c r="E1110" s="21" t="s">
        <v>13</v>
      </c>
      <c r="F1110" s="21" t="s">
        <v>13</v>
      </c>
      <c r="G1110" s="21" t="s">
        <v>22</v>
      </c>
      <c r="H1110" s="21"/>
      <c r="I1110" s="21"/>
      <c r="J1110" s="60">
        <v>2084</v>
      </c>
      <c r="K1110" s="60" t="s">
        <v>19</v>
      </c>
    </row>
    <row r="1111" spans="2:11" ht="15.6" customHeight="1" thickBot="1" x14ac:dyDescent="0.45">
      <c r="B1111" s="21">
        <v>1105</v>
      </c>
      <c r="C1111" s="21">
        <v>1901</v>
      </c>
      <c r="D1111" s="20" t="s">
        <v>2134</v>
      </c>
      <c r="E1111" s="21">
        <v>72</v>
      </c>
      <c r="F1111" s="21" t="s">
        <v>13</v>
      </c>
      <c r="G1111" s="21" t="s">
        <v>32</v>
      </c>
      <c r="H1111" s="21"/>
      <c r="I1111" s="21"/>
      <c r="J1111" s="60">
        <v>2051</v>
      </c>
      <c r="K1111" s="60" t="s">
        <v>19</v>
      </c>
    </row>
    <row r="1112" spans="2:11" ht="15.6" customHeight="1" thickBot="1" x14ac:dyDescent="0.45">
      <c r="B1112" s="21">
        <v>1106</v>
      </c>
      <c r="C1112" s="21">
        <v>3722</v>
      </c>
      <c r="D1112" s="20" t="s">
        <v>2136</v>
      </c>
      <c r="E1112" s="21" t="s">
        <v>13</v>
      </c>
      <c r="F1112" s="21" t="s">
        <v>13</v>
      </c>
      <c r="G1112" s="21" t="s">
        <v>14</v>
      </c>
      <c r="H1112" s="21"/>
      <c r="I1112" s="21"/>
      <c r="J1112" s="60">
        <v>2098</v>
      </c>
      <c r="K1112" s="60" t="s">
        <v>19</v>
      </c>
    </row>
    <row r="1113" spans="2:11" ht="15.6" customHeight="1" thickBot="1" x14ac:dyDescent="0.45">
      <c r="B1113" s="21">
        <v>1107</v>
      </c>
      <c r="C1113" s="21">
        <v>1902</v>
      </c>
      <c r="D1113" s="20" t="s">
        <v>2138</v>
      </c>
      <c r="E1113" s="21" t="s">
        <v>13</v>
      </c>
      <c r="F1113" s="21" t="s">
        <v>13</v>
      </c>
      <c r="G1113" s="21" t="s">
        <v>85</v>
      </c>
      <c r="H1113" s="21"/>
      <c r="I1113" s="21"/>
      <c r="J1113" s="60">
        <v>2104</v>
      </c>
      <c r="K1113" s="60" t="s">
        <v>19</v>
      </c>
    </row>
    <row r="1114" spans="2:11" ht="15.6" customHeight="1" thickBot="1" x14ac:dyDescent="0.45">
      <c r="B1114" s="21">
        <v>1108</v>
      </c>
      <c r="C1114" s="21">
        <v>1903</v>
      </c>
      <c r="D1114" s="20" t="s">
        <v>2140</v>
      </c>
      <c r="E1114" s="21">
        <v>48</v>
      </c>
      <c r="F1114" s="21" t="s">
        <v>13</v>
      </c>
      <c r="G1114" s="21" t="s">
        <v>32</v>
      </c>
      <c r="H1114" s="21"/>
      <c r="I1114" s="21"/>
      <c r="J1114" s="60">
        <v>1926</v>
      </c>
      <c r="K1114" s="60" t="s">
        <v>19</v>
      </c>
    </row>
    <row r="1115" spans="2:11" ht="15.6" customHeight="1" thickBot="1" x14ac:dyDescent="0.45">
      <c r="B1115" s="21">
        <v>1109</v>
      </c>
      <c r="C1115" s="21">
        <v>1904</v>
      </c>
      <c r="D1115" s="20" t="s">
        <v>2142</v>
      </c>
      <c r="E1115" s="21">
        <v>99</v>
      </c>
      <c r="F1115" s="21" t="s">
        <v>57</v>
      </c>
      <c r="G1115" s="21" t="s">
        <v>54</v>
      </c>
      <c r="H1115" s="21"/>
      <c r="I1115" s="21"/>
      <c r="J1115" s="60">
        <v>2162</v>
      </c>
      <c r="K1115" s="60" t="s">
        <v>19</v>
      </c>
    </row>
    <row r="1116" spans="2:11" ht="15.6" customHeight="1" thickBot="1" x14ac:dyDescent="0.45">
      <c r="B1116" s="21">
        <v>1110</v>
      </c>
      <c r="C1116" s="21">
        <v>1905</v>
      </c>
      <c r="D1116" s="20" t="s">
        <v>2144</v>
      </c>
      <c r="E1116" s="21">
        <v>97</v>
      </c>
      <c r="F1116" s="21" t="s">
        <v>13</v>
      </c>
      <c r="G1116" s="21" t="s">
        <v>277</v>
      </c>
      <c r="H1116" s="21"/>
      <c r="I1116" s="21"/>
      <c r="J1116" s="60">
        <v>2016</v>
      </c>
      <c r="K1116" s="60" t="s">
        <v>19</v>
      </c>
    </row>
    <row r="1117" spans="2:11" ht="15.6" customHeight="1" thickBot="1" x14ac:dyDescent="0.45">
      <c r="B1117" s="21">
        <v>1111</v>
      </c>
      <c r="C1117" s="21">
        <v>1906</v>
      </c>
      <c r="D1117" s="20" t="s">
        <v>2146</v>
      </c>
      <c r="E1117" s="21">
        <v>35</v>
      </c>
      <c r="F1117" s="21" t="s">
        <v>13</v>
      </c>
      <c r="G1117" s="21" t="s">
        <v>169</v>
      </c>
      <c r="H1117" s="21"/>
      <c r="I1117" s="21"/>
      <c r="J1117" s="60">
        <v>2027</v>
      </c>
      <c r="K1117" s="60" t="s">
        <v>19</v>
      </c>
    </row>
    <row r="1118" spans="2:11" ht="15.6" customHeight="1" thickBot="1" x14ac:dyDescent="0.45">
      <c r="B1118" s="21">
        <v>1112</v>
      </c>
      <c r="C1118" s="21">
        <v>1907</v>
      </c>
      <c r="D1118" s="20" t="s">
        <v>2148</v>
      </c>
      <c r="E1118" s="21" t="s">
        <v>13</v>
      </c>
      <c r="F1118" s="21" t="s">
        <v>13</v>
      </c>
      <c r="G1118" s="21" t="s">
        <v>494</v>
      </c>
      <c r="H1118" s="21"/>
      <c r="I1118" s="21"/>
      <c r="J1118" s="60">
        <v>2087</v>
      </c>
      <c r="K1118" s="60" t="s">
        <v>15</v>
      </c>
    </row>
    <row r="1119" spans="2:11" ht="15.6" customHeight="1" thickBot="1" x14ac:dyDescent="0.45">
      <c r="B1119" s="21">
        <v>1113</v>
      </c>
      <c r="C1119" s="21">
        <v>3981</v>
      </c>
      <c r="D1119" s="20" t="s">
        <v>6180</v>
      </c>
      <c r="E1119" s="21">
        <v>90</v>
      </c>
      <c r="F1119" s="21" t="s">
        <v>13</v>
      </c>
      <c r="G1119" s="21" t="s">
        <v>494</v>
      </c>
      <c r="H1119" s="21">
        <v>9</v>
      </c>
      <c r="I1119" s="21">
        <v>2</v>
      </c>
      <c r="J1119" s="60">
        <v>2103</v>
      </c>
      <c r="K1119" s="60" t="s">
        <v>15</v>
      </c>
    </row>
    <row r="1120" spans="2:11" ht="15.6" customHeight="1" thickBot="1" x14ac:dyDescent="0.45">
      <c r="B1120" s="21">
        <v>1114</v>
      </c>
      <c r="C1120" s="21">
        <v>1908</v>
      </c>
      <c r="D1120" s="20" t="s">
        <v>2150</v>
      </c>
      <c r="E1120" s="21">
        <v>10</v>
      </c>
      <c r="F1120" s="21" t="s">
        <v>13</v>
      </c>
      <c r="G1120" s="21" t="s">
        <v>149</v>
      </c>
      <c r="H1120" s="21">
        <v>10</v>
      </c>
      <c r="I1120" s="21">
        <v>16</v>
      </c>
      <c r="J1120" s="60">
        <v>2102</v>
      </c>
      <c r="K1120" s="60" t="s">
        <v>15</v>
      </c>
    </row>
    <row r="1121" spans="2:11" ht="15.6" customHeight="1" thickBot="1" x14ac:dyDescent="0.45">
      <c r="B1121" s="21">
        <v>1115</v>
      </c>
      <c r="C1121" s="21">
        <v>1909</v>
      </c>
      <c r="D1121" s="20" t="s">
        <v>2152</v>
      </c>
      <c r="E1121" s="21" t="s">
        <v>2153</v>
      </c>
      <c r="F1121" s="21" t="s">
        <v>57</v>
      </c>
      <c r="G1121" s="21" t="s">
        <v>149</v>
      </c>
      <c r="H1121" s="21">
        <v>10</v>
      </c>
      <c r="I1121" s="21">
        <v>18</v>
      </c>
      <c r="J1121" s="60">
        <v>2167</v>
      </c>
      <c r="K1121" s="60" t="s">
        <v>15</v>
      </c>
    </row>
    <row r="1122" spans="2:11" ht="15.6" customHeight="1" thickBot="1" x14ac:dyDescent="0.45">
      <c r="B1122" s="21">
        <v>1116</v>
      </c>
      <c r="C1122" s="21">
        <v>1910</v>
      </c>
      <c r="D1122" s="20" t="s">
        <v>2155</v>
      </c>
      <c r="E1122" s="21">
        <v>97</v>
      </c>
      <c r="F1122" s="21" t="s">
        <v>13</v>
      </c>
      <c r="G1122" s="21" t="s">
        <v>29</v>
      </c>
      <c r="H1122" s="21"/>
      <c r="I1122" s="21"/>
      <c r="J1122" s="60">
        <v>2025</v>
      </c>
      <c r="K1122" s="60" t="s">
        <v>19</v>
      </c>
    </row>
    <row r="1123" spans="2:11" ht="15.6" customHeight="1" thickBot="1" x14ac:dyDescent="0.45">
      <c r="B1123" s="21">
        <v>1117</v>
      </c>
      <c r="C1123" s="21">
        <v>1911</v>
      </c>
      <c r="D1123" s="20" t="s">
        <v>2157</v>
      </c>
      <c r="E1123" s="21">
        <v>56</v>
      </c>
      <c r="F1123" s="21" t="s">
        <v>134</v>
      </c>
      <c r="G1123" s="21" t="s">
        <v>29</v>
      </c>
      <c r="H1123" s="21"/>
      <c r="I1123" s="21"/>
      <c r="J1123" s="60">
        <v>2329</v>
      </c>
      <c r="K1123" s="60" t="s">
        <v>19</v>
      </c>
    </row>
    <row r="1124" spans="2:11" ht="15.6" customHeight="1" thickBot="1" x14ac:dyDescent="0.45">
      <c r="B1124" s="21">
        <v>1118</v>
      </c>
      <c r="C1124" s="21">
        <v>1912</v>
      </c>
      <c r="D1124" s="20" t="s">
        <v>2159</v>
      </c>
      <c r="E1124" s="21">
        <v>79</v>
      </c>
      <c r="F1124" s="21" t="s">
        <v>134</v>
      </c>
      <c r="G1124" s="21" t="s">
        <v>79</v>
      </c>
      <c r="H1124" s="21"/>
      <c r="I1124" s="21"/>
      <c r="J1124" s="60">
        <v>2413</v>
      </c>
      <c r="K1124" s="60" t="s">
        <v>19</v>
      </c>
    </row>
    <row r="1125" spans="2:11" ht="15.6" customHeight="1" thickBot="1" x14ac:dyDescent="0.45">
      <c r="B1125" s="21">
        <v>1119</v>
      </c>
      <c r="C1125" s="21">
        <v>1913</v>
      </c>
      <c r="D1125" s="20" t="s">
        <v>2161</v>
      </c>
      <c r="E1125" s="21" t="s">
        <v>13</v>
      </c>
      <c r="F1125" s="21" t="s">
        <v>13</v>
      </c>
      <c r="G1125" s="21" t="s">
        <v>14</v>
      </c>
      <c r="H1125" s="21"/>
      <c r="I1125" s="21"/>
      <c r="J1125" s="60">
        <v>2070</v>
      </c>
      <c r="K1125" s="60" t="s">
        <v>19</v>
      </c>
    </row>
    <row r="1126" spans="2:11" ht="15.6" customHeight="1" thickBot="1" x14ac:dyDescent="0.45">
      <c r="B1126" s="21">
        <v>1120</v>
      </c>
      <c r="C1126" s="21">
        <v>1914</v>
      </c>
      <c r="D1126" s="20" t="s">
        <v>2163</v>
      </c>
      <c r="E1126" s="21" t="s">
        <v>13</v>
      </c>
      <c r="F1126" s="21" t="s">
        <v>13</v>
      </c>
      <c r="G1126" s="21" t="s">
        <v>14</v>
      </c>
      <c r="H1126" s="21"/>
      <c r="I1126" s="21"/>
      <c r="J1126" s="60">
        <v>2085</v>
      </c>
      <c r="K1126" s="60" t="s">
        <v>19</v>
      </c>
    </row>
    <row r="1127" spans="2:11" ht="15.6" customHeight="1" thickBot="1" x14ac:dyDescent="0.45">
      <c r="B1127" s="21">
        <v>1121</v>
      </c>
      <c r="C1127" s="21">
        <v>1915</v>
      </c>
      <c r="D1127" s="20" t="s">
        <v>2165</v>
      </c>
      <c r="E1127" s="21">
        <v>48</v>
      </c>
      <c r="F1127" s="21" t="s">
        <v>13</v>
      </c>
      <c r="G1127" s="21" t="s">
        <v>169</v>
      </c>
      <c r="H1127" s="21"/>
      <c r="I1127" s="21"/>
      <c r="J1127" s="60">
        <v>2137</v>
      </c>
      <c r="K1127" s="60" t="s">
        <v>19</v>
      </c>
    </row>
    <row r="1128" spans="2:11" ht="15.6" customHeight="1" thickBot="1" x14ac:dyDescent="0.45">
      <c r="B1128" s="21">
        <v>1122</v>
      </c>
      <c r="C1128" s="21">
        <v>3723</v>
      </c>
      <c r="D1128" s="20" t="s">
        <v>2167</v>
      </c>
      <c r="E1128" s="21" t="s">
        <v>13</v>
      </c>
      <c r="F1128" s="21" t="s">
        <v>13</v>
      </c>
      <c r="G1128" s="21" t="s">
        <v>14</v>
      </c>
      <c r="H1128" s="21"/>
      <c r="I1128" s="21"/>
      <c r="J1128" s="60">
        <v>2102</v>
      </c>
      <c r="K1128" s="60" t="s">
        <v>19</v>
      </c>
    </row>
    <row r="1129" spans="2:11" ht="15.6" customHeight="1" thickBot="1" x14ac:dyDescent="0.45">
      <c r="B1129" s="21">
        <v>1123</v>
      </c>
      <c r="C1129" s="21">
        <v>1916</v>
      </c>
      <c r="D1129" s="20" t="s">
        <v>2169</v>
      </c>
      <c r="E1129" s="21">
        <v>91</v>
      </c>
      <c r="F1129" s="21" t="s">
        <v>13</v>
      </c>
      <c r="G1129" s="21" t="s">
        <v>32</v>
      </c>
      <c r="H1129" s="21"/>
      <c r="I1129" s="21"/>
      <c r="J1129" s="60">
        <v>2053</v>
      </c>
      <c r="K1129" s="60" t="s">
        <v>19</v>
      </c>
    </row>
    <row r="1130" spans="2:11" ht="15.6" customHeight="1" thickBot="1" x14ac:dyDescent="0.45">
      <c r="B1130" s="21">
        <v>1124</v>
      </c>
      <c r="C1130" s="21">
        <v>1917</v>
      </c>
      <c r="D1130" s="20" t="s">
        <v>2171</v>
      </c>
      <c r="E1130" s="21" t="s">
        <v>13</v>
      </c>
      <c r="F1130" s="21" t="s">
        <v>13</v>
      </c>
      <c r="G1130" s="21" t="s">
        <v>85</v>
      </c>
      <c r="H1130" s="21"/>
      <c r="I1130" s="21"/>
      <c r="J1130" s="60">
        <v>2061</v>
      </c>
      <c r="K1130" s="60" t="s">
        <v>19</v>
      </c>
    </row>
    <row r="1131" spans="2:11" ht="15.6" customHeight="1" thickBot="1" x14ac:dyDescent="0.45">
      <c r="B1131" s="21">
        <v>1125</v>
      </c>
      <c r="C1131" s="21">
        <v>1918</v>
      </c>
      <c r="D1131" s="20" t="s">
        <v>2173</v>
      </c>
      <c r="E1131" s="21">
        <v>84</v>
      </c>
      <c r="F1131" s="21" t="s">
        <v>13</v>
      </c>
      <c r="G1131" s="21" t="s">
        <v>79</v>
      </c>
      <c r="H1131" s="21">
        <v>9</v>
      </c>
      <c r="I1131" s="21">
        <v>-3</v>
      </c>
      <c r="J1131" s="60">
        <v>2111</v>
      </c>
      <c r="K1131" s="60" t="s">
        <v>15</v>
      </c>
    </row>
    <row r="1132" spans="2:11" ht="15.6" customHeight="1" thickBot="1" x14ac:dyDescent="0.45">
      <c r="B1132" s="21">
        <v>1126</v>
      </c>
      <c r="C1132" s="21">
        <v>1919</v>
      </c>
      <c r="D1132" s="20" t="s">
        <v>2175</v>
      </c>
      <c r="E1132" s="21" t="s">
        <v>13</v>
      </c>
      <c r="F1132" s="21" t="s">
        <v>13</v>
      </c>
      <c r="G1132" s="21" t="s">
        <v>85</v>
      </c>
      <c r="H1132" s="21"/>
      <c r="I1132" s="21"/>
      <c r="J1132" s="60">
        <v>2057</v>
      </c>
      <c r="K1132" s="60" t="s">
        <v>19</v>
      </c>
    </row>
    <row r="1133" spans="2:11" ht="15.6" customHeight="1" thickBot="1" x14ac:dyDescent="0.45">
      <c r="B1133" s="21">
        <v>1127</v>
      </c>
      <c r="C1133" s="21">
        <v>1920</v>
      </c>
      <c r="D1133" s="20" t="s">
        <v>2177</v>
      </c>
      <c r="E1133" s="21">
        <v>56</v>
      </c>
      <c r="F1133" s="21" t="s">
        <v>13</v>
      </c>
      <c r="G1133" s="21" t="s">
        <v>29</v>
      </c>
      <c r="H1133" s="21"/>
      <c r="I1133" s="21"/>
      <c r="J1133" s="60">
        <v>2056</v>
      </c>
      <c r="K1133" s="60" t="s">
        <v>19</v>
      </c>
    </row>
    <row r="1134" spans="2:11" ht="15.6" customHeight="1" thickBot="1" x14ac:dyDescent="0.45">
      <c r="B1134" s="21">
        <v>1128</v>
      </c>
      <c r="C1134" s="21">
        <v>1922</v>
      </c>
      <c r="D1134" s="20" t="s">
        <v>2179</v>
      </c>
      <c r="E1134" s="21">
        <v>63</v>
      </c>
      <c r="F1134" s="21" t="s">
        <v>13</v>
      </c>
      <c r="G1134" s="21" t="s">
        <v>43</v>
      </c>
      <c r="H1134" s="21"/>
      <c r="I1134" s="21"/>
      <c r="J1134" s="60">
        <v>2086</v>
      </c>
      <c r="K1134" s="60" t="s">
        <v>19</v>
      </c>
    </row>
    <row r="1135" spans="2:11" ht="15.6" customHeight="1" thickBot="1" x14ac:dyDescent="0.45">
      <c r="B1135" s="21">
        <v>1129</v>
      </c>
      <c r="C1135" s="21">
        <v>1923</v>
      </c>
      <c r="D1135" s="20" t="s">
        <v>2181</v>
      </c>
      <c r="E1135" s="21" t="s">
        <v>13</v>
      </c>
      <c r="F1135" s="21" t="s">
        <v>13</v>
      </c>
      <c r="G1135" s="21" t="s">
        <v>29</v>
      </c>
      <c r="H1135" s="21"/>
      <c r="I1135" s="21"/>
      <c r="J1135" s="60">
        <v>2058</v>
      </c>
      <c r="K1135" s="60" t="s">
        <v>19</v>
      </c>
    </row>
    <row r="1136" spans="2:11" ht="15.6" customHeight="1" thickBot="1" x14ac:dyDescent="0.45">
      <c r="B1136" s="21">
        <v>1130</v>
      </c>
      <c r="C1136" s="21">
        <v>1924</v>
      </c>
      <c r="D1136" s="20" t="s">
        <v>2183</v>
      </c>
      <c r="E1136" s="21">
        <v>88</v>
      </c>
      <c r="F1136" s="21" t="s">
        <v>13</v>
      </c>
      <c r="G1136" s="21" t="s">
        <v>2184</v>
      </c>
      <c r="H1136" s="21"/>
      <c r="I1136" s="21"/>
      <c r="J1136" s="60">
        <v>2042</v>
      </c>
      <c r="K1136" s="60" t="s">
        <v>19</v>
      </c>
    </row>
    <row r="1137" spans="2:11" ht="15.6" customHeight="1" thickBot="1" x14ac:dyDescent="0.45">
      <c r="B1137" s="21">
        <v>1131</v>
      </c>
      <c r="C1137" s="21">
        <v>1925</v>
      </c>
      <c r="D1137" s="20" t="s">
        <v>2186</v>
      </c>
      <c r="E1137" s="21" t="s">
        <v>13</v>
      </c>
      <c r="F1137" s="21" t="s">
        <v>13</v>
      </c>
      <c r="G1137" s="21" t="s">
        <v>116</v>
      </c>
      <c r="H1137" s="21"/>
      <c r="I1137" s="21"/>
      <c r="J1137" s="60">
        <v>2021</v>
      </c>
      <c r="K1137" s="60" t="s">
        <v>19</v>
      </c>
    </row>
    <row r="1138" spans="2:11" ht="15.6" customHeight="1" thickBot="1" x14ac:dyDescent="0.45">
      <c r="B1138" s="21">
        <v>1132</v>
      </c>
      <c r="C1138" s="21">
        <v>1926</v>
      </c>
      <c r="D1138" s="20" t="s">
        <v>2188</v>
      </c>
      <c r="E1138" s="21">
        <v>96</v>
      </c>
      <c r="F1138" s="21" t="s">
        <v>13</v>
      </c>
      <c r="G1138" s="21" t="s">
        <v>79</v>
      </c>
      <c r="H1138" s="21"/>
      <c r="I1138" s="21"/>
      <c r="J1138" s="60">
        <v>2044</v>
      </c>
      <c r="K1138" s="60" t="s">
        <v>19</v>
      </c>
    </row>
    <row r="1139" spans="2:11" ht="15.6" customHeight="1" thickBot="1" x14ac:dyDescent="0.45">
      <c r="B1139" s="21">
        <v>1133</v>
      </c>
      <c r="C1139" s="21">
        <v>4069</v>
      </c>
      <c r="D1139" s="20" t="s">
        <v>6128</v>
      </c>
      <c r="E1139" s="21" t="s">
        <v>46</v>
      </c>
      <c r="F1139" s="21" t="s">
        <v>13</v>
      </c>
      <c r="G1139" s="21" t="s">
        <v>3468</v>
      </c>
      <c r="H1139" s="21"/>
      <c r="I1139" s="21"/>
      <c r="J1139" s="60">
        <v>2122</v>
      </c>
      <c r="K1139" s="60" t="s">
        <v>15</v>
      </c>
    </row>
    <row r="1140" spans="2:11" ht="15.6" customHeight="1" thickBot="1" x14ac:dyDescent="0.45">
      <c r="B1140" s="21">
        <v>1134</v>
      </c>
      <c r="C1140" s="21">
        <v>1927</v>
      </c>
      <c r="D1140" s="20" t="s">
        <v>2190</v>
      </c>
      <c r="E1140" s="21" t="s">
        <v>13</v>
      </c>
      <c r="F1140" s="21" t="s">
        <v>13</v>
      </c>
      <c r="G1140" s="21" t="s">
        <v>79</v>
      </c>
      <c r="H1140" s="21"/>
      <c r="I1140" s="21"/>
      <c r="J1140" s="60">
        <v>2057</v>
      </c>
      <c r="K1140" s="60" t="s">
        <v>19</v>
      </c>
    </row>
    <row r="1141" spans="2:11" ht="15.6" customHeight="1" thickBot="1" x14ac:dyDescent="0.45">
      <c r="B1141" s="21">
        <v>1135</v>
      </c>
      <c r="C1141" s="21">
        <v>1928</v>
      </c>
      <c r="D1141" s="20" t="s">
        <v>2192</v>
      </c>
      <c r="E1141" s="21" t="s">
        <v>13</v>
      </c>
      <c r="F1141" s="21" t="s">
        <v>13</v>
      </c>
      <c r="G1141" s="21" t="s">
        <v>323</v>
      </c>
      <c r="H1141" s="21"/>
      <c r="I1141" s="21"/>
      <c r="J1141" s="60">
        <v>2055</v>
      </c>
      <c r="K1141" s="60" t="s">
        <v>19</v>
      </c>
    </row>
    <row r="1142" spans="2:11" ht="15.6" customHeight="1" thickBot="1" x14ac:dyDescent="0.45">
      <c r="B1142" s="21">
        <v>1136</v>
      </c>
      <c r="C1142" s="21">
        <v>1929</v>
      </c>
      <c r="D1142" s="20" t="s">
        <v>2194</v>
      </c>
      <c r="E1142" s="21" t="s">
        <v>13</v>
      </c>
      <c r="F1142" s="21" t="s">
        <v>13</v>
      </c>
      <c r="G1142" s="21" t="s">
        <v>29</v>
      </c>
      <c r="H1142" s="21"/>
      <c r="I1142" s="21"/>
      <c r="J1142" s="60">
        <v>2050</v>
      </c>
      <c r="K1142" s="60" t="s">
        <v>19</v>
      </c>
    </row>
    <row r="1143" spans="2:11" ht="15.6" customHeight="1" thickBot="1" x14ac:dyDescent="0.45">
      <c r="B1143" s="21">
        <v>1137</v>
      </c>
      <c r="C1143" s="21">
        <v>1930</v>
      </c>
      <c r="D1143" s="20" t="s">
        <v>2196</v>
      </c>
      <c r="E1143" s="21" t="s">
        <v>13</v>
      </c>
      <c r="F1143" s="21" t="s">
        <v>13</v>
      </c>
      <c r="G1143" s="21" t="s">
        <v>79</v>
      </c>
      <c r="H1143" s="21"/>
      <c r="I1143" s="21"/>
      <c r="J1143" s="60">
        <v>2042</v>
      </c>
      <c r="K1143" s="60" t="s">
        <v>19</v>
      </c>
    </row>
    <row r="1144" spans="2:11" ht="15.6" customHeight="1" thickBot="1" x14ac:dyDescent="0.45">
      <c r="B1144" s="21">
        <v>1138</v>
      </c>
      <c r="C1144" s="21">
        <v>3931</v>
      </c>
      <c r="D1144" s="20" t="s">
        <v>2198</v>
      </c>
      <c r="E1144" s="21" t="s">
        <v>13</v>
      </c>
      <c r="F1144" s="21" t="s">
        <v>13</v>
      </c>
      <c r="G1144" s="21" t="s">
        <v>22</v>
      </c>
      <c r="H1144" s="21"/>
      <c r="I1144" s="21"/>
      <c r="J1144" s="60">
        <v>2100</v>
      </c>
      <c r="K1144" s="60" t="s">
        <v>15</v>
      </c>
    </row>
    <row r="1145" spans="2:11" ht="15.6" customHeight="1" thickBot="1" x14ac:dyDescent="0.45">
      <c r="B1145" s="21">
        <v>1139</v>
      </c>
      <c r="C1145" s="21">
        <v>1931</v>
      </c>
      <c r="D1145" s="20" t="s">
        <v>2200</v>
      </c>
      <c r="E1145" s="21" t="s">
        <v>13</v>
      </c>
      <c r="F1145" s="21" t="s">
        <v>13</v>
      </c>
      <c r="G1145" s="21" t="s">
        <v>22</v>
      </c>
      <c r="H1145" s="21"/>
      <c r="I1145" s="21"/>
      <c r="J1145" s="60">
        <v>2055</v>
      </c>
      <c r="K1145" s="60" t="s">
        <v>19</v>
      </c>
    </row>
    <row r="1146" spans="2:11" ht="15.6" customHeight="1" thickBot="1" x14ac:dyDescent="0.45">
      <c r="B1146" s="21">
        <v>1140</v>
      </c>
      <c r="C1146" s="21">
        <v>1932</v>
      </c>
      <c r="D1146" s="20" t="s">
        <v>2202</v>
      </c>
      <c r="E1146" s="21" t="s">
        <v>13</v>
      </c>
      <c r="F1146" s="21" t="s">
        <v>13</v>
      </c>
      <c r="G1146" s="21" t="s">
        <v>29</v>
      </c>
      <c r="H1146" s="21"/>
      <c r="I1146" s="21"/>
      <c r="J1146" s="60">
        <v>2073</v>
      </c>
      <c r="K1146" s="60" t="s">
        <v>19</v>
      </c>
    </row>
    <row r="1147" spans="2:11" ht="15.6" customHeight="1" thickBot="1" x14ac:dyDescent="0.45">
      <c r="B1147" s="21">
        <v>1141</v>
      </c>
      <c r="C1147" s="21">
        <v>1933</v>
      </c>
      <c r="D1147" s="20" t="s">
        <v>2204</v>
      </c>
      <c r="E1147" s="21">
        <v>98</v>
      </c>
      <c r="F1147" s="21" t="s">
        <v>13</v>
      </c>
      <c r="G1147" s="21" t="s">
        <v>79</v>
      </c>
      <c r="H1147" s="21"/>
      <c r="I1147" s="21"/>
      <c r="J1147" s="60">
        <v>2039</v>
      </c>
      <c r="K1147" s="60" t="s">
        <v>19</v>
      </c>
    </row>
    <row r="1148" spans="2:11" ht="15.6" customHeight="1" thickBot="1" x14ac:dyDescent="0.45">
      <c r="B1148" s="21">
        <v>1142</v>
      </c>
      <c r="C1148" s="21">
        <v>1934</v>
      </c>
      <c r="D1148" s="20" t="s">
        <v>2206</v>
      </c>
      <c r="E1148" s="21" t="s">
        <v>13</v>
      </c>
      <c r="F1148" s="21" t="s">
        <v>13</v>
      </c>
      <c r="G1148" s="21" t="s">
        <v>22</v>
      </c>
      <c r="H1148" s="21"/>
      <c r="I1148" s="21"/>
      <c r="J1148" s="60">
        <v>1977</v>
      </c>
      <c r="K1148" s="60" t="s">
        <v>19</v>
      </c>
    </row>
    <row r="1149" spans="2:11" ht="15.6" customHeight="1" thickBot="1" x14ac:dyDescent="0.45">
      <c r="B1149" s="21">
        <v>1143</v>
      </c>
      <c r="C1149" s="21">
        <v>4206</v>
      </c>
      <c r="D1149" s="20" t="s">
        <v>6527</v>
      </c>
      <c r="E1149" s="21">
        <v>70</v>
      </c>
      <c r="F1149" s="21" t="s">
        <v>13</v>
      </c>
      <c r="G1149" s="21" t="s">
        <v>79</v>
      </c>
      <c r="H1149" s="21">
        <v>7</v>
      </c>
      <c r="I1149" s="21">
        <v>-14</v>
      </c>
      <c r="J1149" s="60">
        <v>2086</v>
      </c>
      <c r="K1149" s="60" t="s">
        <v>15</v>
      </c>
    </row>
    <row r="1150" spans="2:11" ht="15.6" customHeight="1" thickBot="1" x14ac:dyDescent="0.45">
      <c r="B1150" s="21">
        <v>1144</v>
      </c>
      <c r="C1150" s="21">
        <v>1935</v>
      </c>
      <c r="D1150" s="20" t="s">
        <v>2208</v>
      </c>
      <c r="E1150" s="21" t="s">
        <v>13</v>
      </c>
      <c r="F1150" s="21" t="s">
        <v>13</v>
      </c>
      <c r="G1150" s="21" t="s">
        <v>29</v>
      </c>
      <c r="H1150" s="21"/>
      <c r="I1150" s="21"/>
      <c r="J1150" s="60">
        <v>2020</v>
      </c>
      <c r="K1150" s="60" t="s">
        <v>19</v>
      </c>
    </row>
    <row r="1151" spans="2:11" ht="15.6" customHeight="1" thickBot="1" x14ac:dyDescent="0.45">
      <c r="B1151" s="21">
        <v>1145</v>
      </c>
      <c r="C1151" s="21">
        <v>1936</v>
      </c>
      <c r="D1151" s="20" t="s">
        <v>2210</v>
      </c>
      <c r="E1151" s="21">
        <v>91</v>
      </c>
      <c r="F1151" s="21" t="s">
        <v>13</v>
      </c>
      <c r="G1151" s="21" t="s">
        <v>29</v>
      </c>
      <c r="H1151" s="21"/>
      <c r="I1151" s="21"/>
      <c r="J1151" s="60">
        <v>2054</v>
      </c>
      <c r="K1151" s="60" t="s">
        <v>19</v>
      </c>
    </row>
    <row r="1152" spans="2:11" ht="15.6" customHeight="1" thickBot="1" x14ac:dyDescent="0.45">
      <c r="B1152" s="21">
        <v>1146</v>
      </c>
      <c r="C1152" s="21">
        <v>1937</v>
      </c>
      <c r="D1152" s="20" t="s">
        <v>2212</v>
      </c>
      <c r="E1152" s="21" t="s">
        <v>13</v>
      </c>
      <c r="F1152" s="21" t="s">
        <v>13</v>
      </c>
      <c r="G1152" s="21" t="s">
        <v>43</v>
      </c>
      <c r="H1152" s="21"/>
      <c r="I1152" s="21"/>
      <c r="J1152" s="60">
        <v>2049</v>
      </c>
      <c r="K1152" s="60" t="s">
        <v>19</v>
      </c>
    </row>
    <row r="1153" spans="2:11" ht="15.6" customHeight="1" thickBot="1" x14ac:dyDescent="0.45">
      <c r="B1153" s="21">
        <v>1147</v>
      </c>
      <c r="C1153" s="21">
        <v>1938</v>
      </c>
      <c r="D1153" s="20" t="s">
        <v>2214</v>
      </c>
      <c r="E1153" s="21">
        <v>78</v>
      </c>
      <c r="F1153" s="21" t="s">
        <v>13</v>
      </c>
      <c r="G1153" s="21" t="s">
        <v>22</v>
      </c>
      <c r="H1153" s="21"/>
      <c r="I1153" s="21"/>
      <c r="J1153" s="60">
        <v>1987</v>
      </c>
      <c r="K1153" s="60" t="s">
        <v>19</v>
      </c>
    </row>
    <row r="1154" spans="2:11" ht="15.6" customHeight="1" thickBot="1" x14ac:dyDescent="0.45">
      <c r="B1154" s="21">
        <v>1148</v>
      </c>
      <c r="C1154" s="21">
        <v>1940</v>
      </c>
      <c r="D1154" s="20" t="s">
        <v>2217</v>
      </c>
      <c r="E1154" s="21" t="s">
        <v>189</v>
      </c>
      <c r="F1154" s="21" t="s">
        <v>13</v>
      </c>
      <c r="G1154" s="21" t="s">
        <v>29</v>
      </c>
      <c r="H1154" s="21"/>
      <c r="I1154" s="21"/>
      <c r="J1154" s="60">
        <v>2076</v>
      </c>
      <c r="K1154" s="60" t="s">
        <v>19</v>
      </c>
    </row>
    <row r="1155" spans="2:11" ht="15.6" customHeight="1" thickBot="1" x14ac:dyDescent="0.45">
      <c r="B1155" s="21">
        <v>1149</v>
      </c>
      <c r="C1155" s="21">
        <v>1941</v>
      </c>
      <c r="D1155" s="20" t="s">
        <v>2219</v>
      </c>
      <c r="E1155" s="21" t="s">
        <v>13</v>
      </c>
      <c r="F1155" s="21" t="s">
        <v>13</v>
      </c>
      <c r="G1155" s="21" t="s">
        <v>22</v>
      </c>
      <c r="H1155" s="21">
        <v>7</v>
      </c>
      <c r="I1155" s="21">
        <v>6</v>
      </c>
      <c r="J1155" s="60">
        <v>2073</v>
      </c>
      <c r="K1155" s="60" t="s">
        <v>15</v>
      </c>
    </row>
    <row r="1156" spans="2:11" ht="15.6" customHeight="1" thickBot="1" x14ac:dyDescent="0.45">
      <c r="B1156" s="21">
        <v>1150</v>
      </c>
      <c r="C1156" s="21">
        <v>1942</v>
      </c>
      <c r="D1156" s="20" t="s">
        <v>2221</v>
      </c>
      <c r="E1156" s="21">
        <v>92</v>
      </c>
      <c r="F1156" s="21" t="s">
        <v>13</v>
      </c>
      <c r="G1156" s="21" t="s">
        <v>32</v>
      </c>
      <c r="H1156" s="21"/>
      <c r="I1156" s="21"/>
      <c r="J1156" s="60">
        <v>2051</v>
      </c>
      <c r="K1156" s="60" t="s">
        <v>19</v>
      </c>
    </row>
    <row r="1157" spans="2:11" ht="15.6" customHeight="1" thickBot="1" x14ac:dyDescent="0.45">
      <c r="B1157" s="21">
        <v>1151</v>
      </c>
      <c r="C1157" s="21">
        <v>3962</v>
      </c>
      <c r="D1157" s="20" t="s">
        <v>2223</v>
      </c>
      <c r="E1157" s="21" t="s">
        <v>13</v>
      </c>
      <c r="F1157" s="21" t="s">
        <v>13</v>
      </c>
      <c r="G1157" s="21" t="s">
        <v>22</v>
      </c>
      <c r="H1157" s="21"/>
      <c r="I1157" s="21"/>
      <c r="J1157" s="60">
        <v>2058</v>
      </c>
      <c r="K1157" s="60" t="s">
        <v>15</v>
      </c>
    </row>
    <row r="1158" spans="2:11" ht="15.6" customHeight="1" thickBot="1" x14ac:dyDescent="0.45">
      <c r="B1158" s="21">
        <v>1152</v>
      </c>
      <c r="C1158" s="21">
        <v>1943</v>
      </c>
      <c r="D1158" s="20" t="s">
        <v>2225</v>
      </c>
      <c r="E1158" s="21">
        <v>65</v>
      </c>
      <c r="F1158" s="21" t="s">
        <v>57</v>
      </c>
      <c r="G1158" s="21" t="s">
        <v>1731</v>
      </c>
      <c r="H1158" s="21"/>
      <c r="I1158" s="21"/>
      <c r="J1158" s="60">
        <v>2047</v>
      </c>
      <c r="K1158" s="60" t="s">
        <v>19</v>
      </c>
    </row>
    <row r="1159" spans="2:11" ht="15.6" customHeight="1" thickBot="1" x14ac:dyDescent="0.45">
      <c r="B1159" s="21">
        <v>1153</v>
      </c>
      <c r="C1159" s="21">
        <v>3671</v>
      </c>
      <c r="D1159" s="20" t="s">
        <v>2227</v>
      </c>
      <c r="E1159" s="21">
        <v>61</v>
      </c>
      <c r="F1159" s="21" t="s">
        <v>13</v>
      </c>
      <c r="G1159" s="21" t="s">
        <v>116</v>
      </c>
      <c r="H1159" s="21"/>
      <c r="I1159" s="21"/>
      <c r="J1159" s="60">
        <v>2070</v>
      </c>
      <c r="K1159" s="60" t="s">
        <v>19</v>
      </c>
    </row>
    <row r="1160" spans="2:11" ht="15.6" customHeight="1" thickBot="1" x14ac:dyDescent="0.45">
      <c r="B1160" s="21">
        <v>1154</v>
      </c>
      <c r="C1160" s="21">
        <v>1944</v>
      </c>
      <c r="D1160" s="20" t="s">
        <v>2229</v>
      </c>
      <c r="E1160" s="21">
        <v>89</v>
      </c>
      <c r="F1160" s="21" t="s">
        <v>13</v>
      </c>
      <c r="G1160" s="21" t="s">
        <v>29</v>
      </c>
      <c r="H1160" s="21"/>
      <c r="I1160" s="21"/>
      <c r="J1160" s="60">
        <v>2103</v>
      </c>
      <c r="K1160" s="60" t="s">
        <v>19</v>
      </c>
    </row>
    <row r="1161" spans="2:11" ht="15.6" customHeight="1" thickBot="1" x14ac:dyDescent="0.45">
      <c r="B1161" s="21">
        <v>1155</v>
      </c>
      <c r="C1161" s="21">
        <v>1945</v>
      </c>
      <c r="D1161" s="20" t="s">
        <v>2231</v>
      </c>
      <c r="E1161" s="21" t="s">
        <v>13</v>
      </c>
      <c r="F1161" s="21" t="s">
        <v>13</v>
      </c>
      <c r="G1161" s="21" t="s">
        <v>29</v>
      </c>
      <c r="H1161" s="21"/>
      <c r="I1161" s="21"/>
      <c r="J1161" s="60">
        <v>1953</v>
      </c>
      <c r="K1161" s="60" t="s">
        <v>19</v>
      </c>
    </row>
    <row r="1162" spans="2:11" ht="15.6" customHeight="1" thickBot="1" x14ac:dyDescent="0.45">
      <c r="B1162" s="21">
        <v>1156</v>
      </c>
      <c r="C1162" s="21">
        <v>3720</v>
      </c>
      <c r="D1162" s="20" t="s">
        <v>6172</v>
      </c>
      <c r="E1162" s="21" t="s">
        <v>28</v>
      </c>
      <c r="F1162" s="21" t="s">
        <v>13</v>
      </c>
      <c r="G1162" s="21" t="s">
        <v>29</v>
      </c>
      <c r="H1162" s="21">
        <v>18</v>
      </c>
      <c r="I1162" s="21">
        <v>-28</v>
      </c>
      <c r="J1162" s="60">
        <v>2021</v>
      </c>
      <c r="K1162" s="60" t="s">
        <v>15</v>
      </c>
    </row>
    <row r="1163" spans="2:11" ht="15.6" customHeight="1" thickBot="1" x14ac:dyDescent="0.45">
      <c r="B1163" s="21">
        <v>1157</v>
      </c>
      <c r="C1163" s="21">
        <v>1946</v>
      </c>
      <c r="D1163" s="20" t="s">
        <v>2234</v>
      </c>
      <c r="E1163" s="21" t="s">
        <v>13</v>
      </c>
      <c r="F1163" s="21" t="s">
        <v>13</v>
      </c>
      <c r="G1163" s="21" t="s">
        <v>85</v>
      </c>
      <c r="H1163" s="21"/>
      <c r="I1163" s="21"/>
      <c r="J1163" s="60">
        <v>2062</v>
      </c>
      <c r="K1163" s="60" t="s">
        <v>19</v>
      </c>
    </row>
    <row r="1164" spans="2:11" ht="15.6" customHeight="1" thickBot="1" x14ac:dyDescent="0.45">
      <c r="B1164" s="21">
        <v>1158</v>
      </c>
      <c r="C1164" s="21">
        <v>1947</v>
      </c>
      <c r="D1164" s="20" t="s">
        <v>2236</v>
      </c>
      <c r="E1164" s="21">
        <v>55</v>
      </c>
      <c r="F1164" s="21" t="s">
        <v>13</v>
      </c>
      <c r="G1164" s="21" t="s">
        <v>1899</v>
      </c>
      <c r="H1164" s="21"/>
      <c r="I1164" s="21"/>
      <c r="J1164" s="60">
        <v>1961</v>
      </c>
      <c r="K1164" s="60" t="s">
        <v>19</v>
      </c>
    </row>
    <row r="1165" spans="2:11" ht="15.6" customHeight="1" thickBot="1" x14ac:dyDescent="0.45">
      <c r="B1165" s="21">
        <v>1159</v>
      </c>
      <c r="C1165" s="21">
        <v>1948</v>
      </c>
      <c r="D1165" s="20" t="s">
        <v>2238</v>
      </c>
      <c r="E1165" s="21" t="s">
        <v>13</v>
      </c>
      <c r="F1165" s="21" t="s">
        <v>13</v>
      </c>
      <c r="G1165" s="21" t="s">
        <v>14</v>
      </c>
      <c r="H1165" s="21"/>
      <c r="I1165" s="21"/>
      <c r="J1165" s="60">
        <v>2041</v>
      </c>
      <c r="K1165" s="60" t="s">
        <v>19</v>
      </c>
    </row>
    <row r="1166" spans="2:11" ht="15.6" customHeight="1" thickBot="1" x14ac:dyDescent="0.45">
      <c r="B1166" s="21">
        <v>1160</v>
      </c>
      <c r="C1166" s="21">
        <v>1949</v>
      </c>
      <c r="D1166" s="20" t="s">
        <v>2240</v>
      </c>
      <c r="E1166" s="21" t="s">
        <v>13</v>
      </c>
      <c r="F1166" s="21" t="s">
        <v>13</v>
      </c>
      <c r="G1166" s="21" t="s">
        <v>14</v>
      </c>
      <c r="H1166" s="21"/>
      <c r="I1166" s="21"/>
      <c r="J1166" s="60">
        <v>2094</v>
      </c>
      <c r="K1166" s="60" t="s">
        <v>19</v>
      </c>
    </row>
    <row r="1167" spans="2:11" ht="15.6" customHeight="1" thickBot="1" x14ac:dyDescent="0.45">
      <c r="B1167" s="21">
        <v>1161</v>
      </c>
      <c r="C1167" s="21">
        <v>1950</v>
      </c>
      <c r="D1167" s="20" t="s">
        <v>2242</v>
      </c>
      <c r="E1167" s="21" t="s">
        <v>13</v>
      </c>
      <c r="F1167" s="21" t="s">
        <v>13</v>
      </c>
      <c r="G1167" s="21" t="s">
        <v>29</v>
      </c>
      <c r="H1167" s="21"/>
      <c r="I1167" s="21"/>
      <c r="J1167" s="60">
        <v>2102</v>
      </c>
      <c r="K1167" s="60" t="s">
        <v>19</v>
      </c>
    </row>
    <row r="1168" spans="2:11" ht="15.6" customHeight="1" thickBot="1" x14ac:dyDescent="0.45">
      <c r="B1168" s="21">
        <v>1162</v>
      </c>
      <c r="C1168" s="21">
        <v>1951</v>
      </c>
      <c r="D1168" s="20" t="s">
        <v>2244</v>
      </c>
      <c r="E1168" s="21" t="s">
        <v>46</v>
      </c>
      <c r="F1168" s="21" t="s">
        <v>13</v>
      </c>
      <c r="G1168" s="21" t="s">
        <v>29</v>
      </c>
      <c r="H1168" s="21"/>
      <c r="I1168" s="21"/>
      <c r="J1168" s="60">
        <v>2047</v>
      </c>
      <c r="K1168" s="60" t="s">
        <v>19</v>
      </c>
    </row>
    <row r="1169" spans="2:11" ht="15.6" customHeight="1" thickBot="1" x14ac:dyDescent="0.45">
      <c r="B1169" s="21">
        <v>1163</v>
      </c>
      <c r="C1169" s="21">
        <v>1952</v>
      </c>
      <c r="D1169" s="20" t="s">
        <v>2246</v>
      </c>
      <c r="E1169" s="21">
        <v>93</v>
      </c>
      <c r="F1169" s="21" t="s">
        <v>13</v>
      </c>
      <c r="G1169" s="21" t="s">
        <v>79</v>
      </c>
      <c r="H1169" s="21"/>
      <c r="I1169" s="21"/>
      <c r="J1169" s="60">
        <v>1980</v>
      </c>
      <c r="K1169" s="60" t="s">
        <v>19</v>
      </c>
    </row>
    <row r="1170" spans="2:11" ht="15.6" customHeight="1" thickBot="1" x14ac:dyDescent="0.45">
      <c r="B1170" s="21">
        <v>1164</v>
      </c>
      <c r="C1170" s="21">
        <v>3725</v>
      </c>
      <c r="D1170" s="20" t="s">
        <v>2248</v>
      </c>
      <c r="E1170" s="21" t="s">
        <v>13</v>
      </c>
      <c r="F1170" s="21" t="s">
        <v>13</v>
      </c>
      <c r="G1170" s="21" t="s">
        <v>85</v>
      </c>
      <c r="H1170" s="21"/>
      <c r="I1170" s="21"/>
      <c r="J1170" s="60">
        <v>2047</v>
      </c>
      <c r="K1170" s="60" t="s">
        <v>19</v>
      </c>
    </row>
    <row r="1171" spans="2:11" ht="15.6" customHeight="1" thickBot="1" x14ac:dyDescent="0.45">
      <c r="B1171" s="21">
        <v>1165</v>
      </c>
      <c r="C1171" s="21">
        <v>1953</v>
      </c>
      <c r="D1171" s="20" t="s">
        <v>2250</v>
      </c>
      <c r="E1171" s="21">
        <v>77</v>
      </c>
      <c r="F1171" s="21" t="s">
        <v>13</v>
      </c>
      <c r="G1171" s="21" t="s">
        <v>116</v>
      </c>
      <c r="H1171" s="21"/>
      <c r="I1171" s="21"/>
      <c r="J1171" s="60">
        <v>1952</v>
      </c>
      <c r="K1171" s="60" t="s">
        <v>19</v>
      </c>
    </row>
    <row r="1172" spans="2:11" ht="15.6" customHeight="1" thickBot="1" x14ac:dyDescent="0.45">
      <c r="B1172" s="21">
        <v>1166</v>
      </c>
      <c r="C1172" s="21">
        <v>3724</v>
      </c>
      <c r="D1172" s="20" t="s">
        <v>2252</v>
      </c>
      <c r="E1172" s="21">
        <v>10</v>
      </c>
      <c r="F1172" s="21" t="s">
        <v>13</v>
      </c>
      <c r="G1172" s="21" t="s">
        <v>116</v>
      </c>
      <c r="H1172" s="21"/>
      <c r="I1172" s="21"/>
      <c r="J1172" s="60">
        <v>2048</v>
      </c>
      <c r="K1172" s="60" t="s">
        <v>15</v>
      </c>
    </row>
    <row r="1173" spans="2:11" ht="15.6" customHeight="1" thickBot="1" x14ac:dyDescent="0.45">
      <c r="B1173" s="21">
        <v>1167</v>
      </c>
      <c r="C1173" s="21">
        <v>1954</v>
      </c>
      <c r="D1173" s="20" t="s">
        <v>2254</v>
      </c>
      <c r="E1173" s="21" t="s">
        <v>13</v>
      </c>
      <c r="F1173" s="21" t="s">
        <v>13</v>
      </c>
      <c r="G1173" s="21" t="s">
        <v>242</v>
      </c>
      <c r="H1173" s="21"/>
      <c r="I1173" s="21"/>
      <c r="J1173" s="60">
        <v>2101</v>
      </c>
      <c r="K1173" s="60" t="s">
        <v>19</v>
      </c>
    </row>
    <row r="1174" spans="2:11" ht="15.6" customHeight="1" thickBot="1" x14ac:dyDescent="0.45">
      <c r="B1174" s="21">
        <v>1168</v>
      </c>
      <c r="C1174" s="21">
        <v>3965</v>
      </c>
      <c r="D1174" s="20" t="s">
        <v>2256</v>
      </c>
      <c r="E1174" s="21" t="s">
        <v>13</v>
      </c>
      <c r="F1174" s="21" t="s">
        <v>13</v>
      </c>
      <c r="G1174" s="21" t="s">
        <v>22</v>
      </c>
      <c r="H1174" s="21"/>
      <c r="I1174" s="21"/>
      <c r="J1174" s="60">
        <v>2038</v>
      </c>
      <c r="K1174" s="60" t="s">
        <v>15</v>
      </c>
    </row>
    <row r="1175" spans="2:11" ht="15.6" customHeight="1" thickBot="1" x14ac:dyDescent="0.45">
      <c r="B1175" s="21">
        <v>1169</v>
      </c>
      <c r="C1175" s="21">
        <v>1955</v>
      </c>
      <c r="D1175" s="20" t="s">
        <v>2258</v>
      </c>
      <c r="E1175" s="21">
        <v>85</v>
      </c>
      <c r="F1175" s="21" t="s">
        <v>13</v>
      </c>
      <c r="G1175" s="21" t="s">
        <v>79</v>
      </c>
      <c r="H1175" s="21"/>
      <c r="I1175" s="21"/>
      <c r="J1175" s="60">
        <v>2020</v>
      </c>
      <c r="K1175" s="60" t="s">
        <v>19</v>
      </c>
    </row>
    <row r="1176" spans="2:11" ht="15.6" customHeight="1" thickBot="1" x14ac:dyDescent="0.45">
      <c r="B1176" s="21">
        <v>1170</v>
      </c>
      <c r="C1176" s="21">
        <v>4195</v>
      </c>
      <c r="D1176" s="20" t="s">
        <v>6464</v>
      </c>
      <c r="E1176" s="57" t="s">
        <v>2331</v>
      </c>
      <c r="F1176" s="21" t="s">
        <v>13</v>
      </c>
      <c r="G1176" s="21" t="s">
        <v>43</v>
      </c>
      <c r="H1176" s="21">
        <v>11</v>
      </c>
      <c r="I1176" s="21">
        <v>-27</v>
      </c>
      <c r="J1176" s="60">
        <v>2073</v>
      </c>
      <c r="K1176" s="60" t="s">
        <v>15</v>
      </c>
    </row>
    <row r="1177" spans="2:11" ht="15.6" customHeight="1" thickBot="1" x14ac:dyDescent="0.45">
      <c r="B1177" s="21">
        <v>1171</v>
      </c>
      <c r="C1177" s="21">
        <v>1956</v>
      </c>
      <c r="D1177" s="20" t="s">
        <v>2260</v>
      </c>
      <c r="E1177" s="21">
        <v>27</v>
      </c>
      <c r="F1177" s="21" t="s">
        <v>13</v>
      </c>
      <c r="G1177" s="21" t="s">
        <v>29</v>
      </c>
      <c r="H1177" s="21"/>
      <c r="I1177" s="21"/>
      <c r="J1177" s="60">
        <v>2024</v>
      </c>
      <c r="K1177" s="60" t="s">
        <v>19</v>
      </c>
    </row>
    <row r="1178" spans="2:11" ht="15.6" customHeight="1" thickBot="1" x14ac:dyDescent="0.45">
      <c r="B1178" s="21">
        <v>1172</v>
      </c>
      <c r="C1178" s="21">
        <v>1957</v>
      </c>
      <c r="D1178" s="20" t="s">
        <v>2262</v>
      </c>
      <c r="E1178" s="21">
        <v>89</v>
      </c>
      <c r="F1178" s="21" t="s">
        <v>13</v>
      </c>
      <c r="G1178" s="21" t="s">
        <v>29</v>
      </c>
      <c r="H1178" s="21"/>
      <c r="I1178" s="21"/>
      <c r="J1178" s="60">
        <v>2049</v>
      </c>
      <c r="K1178" s="60" t="s">
        <v>19</v>
      </c>
    </row>
    <row r="1179" spans="2:11" ht="15.6" customHeight="1" thickBot="1" x14ac:dyDescent="0.45">
      <c r="B1179" s="21">
        <v>1173</v>
      </c>
      <c r="C1179" s="21">
        <v>1958</v>
      </c>
      <c r="D1179" s="20" t="s">
        <v>2264</v>
      </c>
      <c r="E1179" s="21">
        <v>94</v>
      </c>
      <c r="F1179" s="21" t="s">
        <v>57</v>
      </c>
      <c r="G1179" s="21" t="s">
        <v>91</v>
      </c>
      <c r="H1179" s="21">
        <v>9</v>
      </c>
      <c r="I1179" s="21">
        <v>-9</v>
      </c>
      <c r="J1179" s="60">
        <v>2173</v>
      </c>
      <c r="K1179" s="60" t="s">
        <v>15</v>
      </c>
    </row>
    <row r="1180" spans="2:11" ht="15.6" customHeight="1" thickBot="1" x14ac:dyDescent="0.45">
      <c r="B1180" s="21">
        <v>1174</v>
      </c>
      <c r="C1180" s="21">
        <v>1959</v>
      </c>
      <c r="D1180" s="20" t="s">
        <v>2266</v>
      </c>
      <c r="E1180" s="21">
        <v>94</v>
      </c>
      <c r="F1180" s="21" t="s">
        <v>13</v>
      </c>
      <c r="G1180" s="21" t="s">
        <v>29</v>
      </c>
      <c r="H1180" s="21"/>
      <c r="I1180" s="21"/>
      <c r="J1180" s="60">
        <v>2010</v>
      </c>
      <c r="K1180" s="60" t="s">
        <v>19</v>
      </c>
    </row>
    <row r="1181" spans="2:11" ht="15.6" customHeight="1" thickBot="1" x14ac:dyDescent="0.45">
      <c r="B1181" s="21">
        <v>1175</v>
      </c>
      <c r="C1181" s="21">
        <v>1960</v>
      </c>
      <c r="D1181" s="20" t="s">
        <v>2268</v>
      </c>
      <c r="E1181" s="21" t="s">
        <v>13</v>
      </c>
      <c r="F1181" s="21" t="s">
        <v>13</v>
      </c>
      <c r="G1181" s="21" t="s">
        <v>103</v>
      </c>
      <c r="H1181" s="21"/>
      <c r="I1181" s="21"/>
      <c r="J1181" s="60">
        <v>2085</v>
      </c>
      <c r="K1181" s="60" t="s">
        <v>19</v>
      </c>
    </row>
    <row r="1182" spans="2:11" ht="15.6" customHeight="1" thickBot="1" x14ac:dyDescent="0.45">
      <c r="B1182" s="21">
        <v>1176</v>
      </c>
      <c r="C1182" s="21">
        <v>1961</v>
      </c>
      <c r="D1182" s="20" t="s">
        <v>2270</v>
      </c>
      <c r="E1182" s="21" t="s">
        <v>13</v>
      </c>
      <c r="F1182" s="21" t="s">
        <v>13</v>
      </c>
      <c r="G1182" s="21" t="s">
        <v>43</v>
      </c>
      <c r="H1182" s="21"/>
      <c r="I1182" s="21"/>
      <c r="J1182" s="60">
        <v>2070</v>
      </c>
      <c r="K1182" s="60" t="s">
        <v>19</v>
      </c>
    </row>
    <row r="1183" spans="2:11" ht="15.6" customHeight="1" thickBot="1" x14ac:dyDescent="0.45">
      <c r="B1183" s="21">
        <v>1177</v>
      </c>
      <c r="C1183" s="21">
        <v>3823</v>
      </c>
      <c r="D1183" s="20" t="s">
        <v>2272</v>
      </c>
      <c r="E1183" s="21" t="s">
        <v>158</v>
      </c>
      <c r="F1183" s="21" t="s">
        <v>13</v>
      </c>
      <c r="G1183" s="21" t="s">
        <v>43</v>
      </c>
      <c r="H1183" s="21"/>
      <c r="I1183" s="21"/>
      <c r="J1183" s="60">
        <v>2135</v>
      </c>
      <c r="K1183" s="60" t="s">
        <v>15</v>
      </c>
    </row>
    <row r="1184" spans="2:11" ht="15.6" customHeight="1" thickBot="1" x14ac:dyDescent="0.45">
      <c r="B1184" s="21">
        <v>1178</v>
      </c>
      <c r="C1184" s="21">
        <v>1962</v>
      </c>
      <c r="D1184" s="20" t="s">
        <v>2274</v>
      </c>
      <c r="E1184" s="21">
        <v>55</v>
      </c>
      <c r="F1184" s="21" t="s">
        <v>13</v>
      </c>
      <c r="G1184" s="21" t="s">
        <v>32</v>
      </c>
      <c r="H1184" s="21"/>
      <c r="I1184" s="21"/>
      <c r="J1184" s="60">
        <v>2071</v>
      </c>
      <c r="K1184" s="60" t="s">
        <v>19</v>
      </c>
    </row>
    <row r="1185" spans="2:11" ht="15.6" customHeight="1" thickBot="1" x14ac:dyDescent="0.45">
      <c r="B1185" s="21">
        <v>1179</v>
      </c>
      <c r="C1185" s="21">
        <v>1963</v>
      </c>
      <c r="D1185" s="20" t="s">
        <v>2276</v>
      </c>
      <c r="E1185" s="21">
        <v>50</v>
      </c>
      <c r="F1185" s="21" t="s">
        <v>13</v>
      </c>
      <c r="G1185" s="21" t="s">
        <v>32</v>
      </c>
      <c r="H1185" s="21"/>
      <c r="I1185" s="21"/>
      <c r="J1185" s="60">
        <v>2123</v>
      </c>
      <c r="K1185" s="60" t="s">
        <v>19</v>
      </c>
    </row>
    <row r="1186" spans="2:11" ht="15.6" customHeight="1" thickBot="1" x14ac:dyDescent="0.45">
      <c r="B1186" s="21">
        <v>1180</v>
      </c>
      <c r="C1186" s="21">
        <v>1964</v>
      </c>
      <c r="D1186" s="20" t="s">
        <v>2278</v>
      </c>
      <c r="E1186" s="21" t="s">
        <v>13</v>
      </c>
      <c r="F1186" s="21" t="s">
        <v>13</v>
      </c>
      <c r="G1186" s="21" t="s">
        <v>39</v>
      </c>
      <c r="H1186" s="21"/>
      <c r="I1186" s="21"/>
      <c r="J1186" s="60">
        <v>2074</v>
      </c>
      <c r="K1186" s="60" t="s">
        <v>19</v>
      </c>
    </row>
    <row r="1187" spans="2:11" ht="15.6" customHeight="1" thickBot="1" x14ac:dyDescent="0.45">
      <c r="B1187" s="21">
        <v>1181</v>
      </c>
      <c r="C1187" s="21">
        <v>1965</v>
      </c>
      <c r="D1187" s="20" t="s">
        <v>2280</v>
      </c>
      <c r="E1187" s="21" t="s">
        <v>13</v>
      </c>
      <c r="F1187" s="21" t="s">
        <v>13</v>
      </c>
      <c r="G1187" s="21" t="s">
        <v>29</v>
      </c>
      <c r="H1187" s="21"/>
      <c r="I1187" s="21"/>
      <c r="J1187" s="60">
        <v>2120</v>
      </c>
      <c r="K1187" s="60" t="s">
        <v>19</v>
      </c>
    </row>
    <row r="1188" spans="2:11" ht="15.6" customHeight="1" thickBot="1" x14ac:dyDescent="0.45">
      <c r="B1188" s="21">
        <v>1182</v>
      </c>
      <c r="C1188" s="21">
        <v>1966</v>
      </c>
      <c r="D1188" s="20" t="s">
        <v>2282</v>
      </c>
      <c r="E1188" s="21" t="s">
        <v>13</v>
      </c>
      <c r="F1188" s="21" t="s">
        <v>13</v>
      </c>
      <c r="G1188" s="21" t="s">
        <v>29</v>
      </c>
      <c r="H1188" s="21"/>
      <c r="I1188" s="21"/>
      <c r="J1188" s="60">
        <v>2015</v>
      </c>
      <c r="K1188" s="60" t="s">
        <v>19</v>
      </c>
    </row>
    <row r="1189" spans="2:11" ht="15.6" customHeight="1" thickBot="1" x14ac:dyDescent="0.45">
      <c r="B1189" s="21">
        <v>1183</v>
      </c>
      <c r="C1189" s="21">
        <v>3726</v>
      </c>
      <c r="D1189" s="20" t="s">
        <v>2284</v>
      </c>
      <c r="E1189" s="21" t="s">
        <v>13</v>
      </c>
      <c r="F1189" s="21" t="s">
        <v>13</v>
      </c>
      <c r="G1189" s="21" t="s">
        <v>39</v>
      </c>
      <c r="H1189" s="21"/>
      <c r="I1189" s="21"/>
      <c r="J1189" s="60">
        <v>2080</v>
      </c>
      <c r="K1189" s="60" t="s">
        <v>19</v>
      </c>
    </row>
    <row r="1190" spans="2:11" ht="15.6" customHeight="1" thickBot="1" x14ac:dyDescent="0.45">
      <c r="B1190" s="21">
        <v>1184</v>
      </c>
      <c r="C1190" s="21">
        <v>4120</v>
      </c>
      <c r="D1190" s="20" t="s">
        <v>6238</v>
      </c>
      <c r="E1190" s="21" t="s">
        <v>6107</v>
      </c>
      <c r="F1190" s="21" t="s">
        <v>13</v>
      </c>
      <c r="G1190" s="21" t="s">
        <v>435</v>
      </c>
      <c r="H1190" s="21"/>
      <c r="I1190" s="21"/>
      <c r="J1190" s="60">
        <v>2059</v>
      </c>
      <c r="K1190" s="60" t="s">
        <v>15</v>
      </c>
    </row>
    <row r="1191" spans="2:11" ht="15.6" customHeight="1" thickBot="1" x14ac:dyDescent="0.45">
      <c r="B1191" s="21">
        <v>1185</v>
      </c>
      <c r="C1191" s="21">
        <v>1967</v>
      </c>
      <c r="D1191" s="20" t="s">
        <v>2286</v>
      </c>
      <c r="E1191" s="21">
        <v>98</v>
      </c>
      <c r="F1191" s="21" t="s">
        <v>13</v>
      </c>
      <c r="G1191" s="21" t="s">
        <v>79</v>
      </c>
      <c r="H1191" s="21"/>
      <c r="I1191" s="21"/>
      <c r="J1191" s="60">
        <v>2065</v>
      </c>
      <c r="K1191" s="60" t="s">
        <v>19</v>
      </c>
    </row>
    <row r="1192" spans="2:11" ht="15.6" customHeight="1" thickBot="1" x14ac:dyDescent="0.45">
      <c r="B1192" s="21">
        <v>1186</v>
      </c>
      <c r="C1192" s="21">
        <v>1968</v>
      </c>
      <c r="D1192" s="20" t="s">
        <v>2288</v>
      </c>
      <c r="E1192" s="21" t="s">
        <v>13</v>
      </c>
      <c r="F1192" s="21" t="s">
        <v>13</v>
      </c>
      <c r="G1192" s="21" t="s">
        <v>29</v>
      </c>
      <c r="H1192" s="21"/>
      <c r="I1192" s="21"/>
      <c r="J1192" s="60">
        <v>2055</v>
      </c>
      <c r="K1192" s="60" t="s">
        <v>19</v>
      </c>
    </row>
    <row r="1193" spans="2:11" ht="15.6" customHeight="1" thickBot="1" x14ac:dyDescent="0.45">
      <c r="B1193" s="21">
        <v>1187</v>
      </c>
      <c r="C1193" s="21">
        <v>4229</v>
      </c>
      <c r="D1193" s="20" t="s">
        <v>6518</v>
      </c>
      <c r="E1193" s="61" t="s">
        <v>13</v>
      </c>
      <c r="F1193" s="21"/>
      <c r="G1193" s="21" t="s">
        <v>469</v>
      </c>
      <c r="H1193" s="21">
        <v>8</v>
      </c>
      <c r="I1193" s="21">
        <v>-63</v>
      </c>
      <c r="J1193" s="60">
        <v>2037</v>
      </c>
      <c r="K1193" s="60" t="s">
        <v>15</v>
      </c>
    </row>
    <row r="1194" spans="2:11" ht="15.6" customHeight="1" thickBot="1" x14ac:dyDescent="0.45">
      <c r="B1194" s="21">
        <v>1188</v>
      </c>
      <c r="C1194" s="21">
        <v>4019</v>
      </c>
      <c r="D1194" s="20" t="s">
        <v>2290</v>
      </c>
      <c r="E1194" s="21" t="s">
        <v>82</v>
      </c>
      <c r="F1194" s="21" t="s">
        <v>13</v>
      </c>
      <c r="G1194" s="21" t="s">
        <v>29</v>
      </c>
      <c r="H1194" s="21"/>
      <c r="I1194" s="21"/>
      <c r="J1194" s="60">
        <v>2112</v>
      </c>
      <c r="K1194" s="60" t="s">
        <v>15</v>
      </c>
    </row>
    <row r="1195" spans="2:11" ht="15.6" customHeight="1" thickBot="1" x14ac:dyDescent="0.45">
      <c r="B1195" s="21">
        <v>1189</v>
      </c>
      <c r="C1195" s="21">
        <v>3887</v>
      </c>
      <c r="D1195" s="20" t="s">
        <v>2292</v>
      </c>
      <c r="E1195" s="21" t="s">
        <v>49</v>
      </c>
      <c r="F1195" s="21" t="s">
        <v>13</v>
      </c>
      <c r="G1195" s="21" t="s">
        <v>29</v>
      </c>
      <c r="H1195" s="21">
        <v>8</v>
      </c>
      <c r="I1195" s="21">
        <v>11</v>
      </c>
      <c r="J1195" s="60">
        <v>2098</v>
      </c>
      <c r="K1195" s="60" t="s">
        <v>15</v>
      </c>
    </row>
    <row r="1196" spans="2:11" ht="15.6" customHeight="1" thickBot="1" x14ac:dyDescent="0.45">
      <c r="B1196" s="21">
        <v>1190</v>
      </c>
      <c r="C1196" s="21">
        <v>1969</v>
      </c>
      <c r="D1196" s="20" t="s">
        <v>2294</v>
      </c>
      <c r="E1196" s="21">
        <v>74</v>
      </c>
      <c r="F1196" s="21" t="s">
        <v>13</v>
      </c>
      <c r="G1196" s="21" t="s">
        <v>29</v>
      </c>
      <c r="H1196" s="21"/>
      <c r="I1196" s="21"/>
      <c r="J1196" s="60">
        <v>2044</v>
      </c>
      <c r="K1196" s="60" t="s">
        <v>19</v>
      </c>
    </row>
    <row r="1197" spans="2:11" ht="15.6" customHeight="1" thickBot="1" x14ac:dyDescent="0.45">
      <c r="B1197" s="21">
        <v>1191</v>
      </c>
      <c r="C1197" s="21">
        <v>1970</v>
      </c>
      <c r="D1197" s="20" t="s">
        <v>2296</v>
      </c>
      <c r="E1197" s="21" t="s">
        <v>13</v>
      </c>
      <c r="F1197" s="21" t="s">
        <v>13</v>
      </c>
      <c r="G1197" s="21" t="s">
        <v>79</v>
      </c>
      <c r="H1197" s="21"/>
      <c r="I1197" s="21"/>
      <c r="J1197" s="60">
        <v>2017</v>
      </c>
      <c r="K1197" s="60" t="s">
        <v>19</v>
      </c>
    </row>
    <row r="1198" spans="2:11" ht="15.6" customHeight="1" thickBot="1" x14ac:dyDescent="0.45">
      <c r="B1198" s="21">
        <v>1192</v>
      </c>
      <c r="C1198" s="21">
        <v>4167</v>
      </c>
      <c r="D1198" s="20" t="s">
        <v>6532</v>
      </c>
      <c r="E1198" s="57" t="s">
        <v>49</v>
      </c>
      <c r="F1198" s="21" t="s">
        <v>13</v>
      </c>
      <c r="G1198" s="21" t="s">
        <v>29</v>
      </c>
      <c r="H1198" s="21">
        <v>8</v>
      </c>
      <c r="I1198" s="21">
        <v>-40</v>
      </c>
      <c r="J1198" s="60">
        <v>2060</v>
      </c>
      <c r="K1198" s="60" t="s">
        <v>15</v>
      </c>
    </row>
    <row r="1199" spans="2:11" ht="15.6" customHeight="1" thickBot="1" x14ac:dyDescent="0.45">
      <c r="B1199" s="21">
        <v>1193</v>
      </c>
      <c r="C1199" s="21">
        <v>4192</v>
      </c>
      <c r="D1199" s="20" t="s">
        <v>6461</v>
      </c>
      <c r="E1199" s="57" t="s">
        <v>1439</v>
      </c>
      <c r="F1199" s="21" t="s">
        <v>13</v>
      </c>
      <c r="G1199" s="21" t="s">
        <v>43</v>
      </c>
      <c r="H1199" s="21">
        <v>11</v>
      </c>
      <c r="I1199" s="21">
        <v>-17</v>
      </c>
      <c r="J1199" s="60">
        <v>2083</v>
      </c>
      <c r="K1199" s="60" t="s">
        <v>15</v>
      </c>
    </row>
    <row r="1200" spans="2:11" ht="15.6" customHeight="1" thickBot="1" x14ac:dyDescent="0.45">
      <c r="B1200" s="21">
        <v>1194</v>
      </c>
      <c r="C1200" s="21">
        <v>1971</v>
      </c>
      <c r="D1200" s="20" t="s">
        <v>2298</v>
      </c>
      <c r="E1200" s="21">
        <v>74</v>
      </c>
      <c r="F1200" s="21" t="s">
        <v>184</v>
      </c>
      <c r="G1200" s="21" t="s">
        <v>79</v>
      </c>
      <c r="H1200" s="21"/>
      <c r="I1200" s="21"/>
      <c r="J1200" s="60">
        <v>2209</v>
      </c>
      <c r="K1200" s="60" t="s">
        <v>19</v>
      </c>
    </row>
    <row r="1201" spans="2:11" ht="15.6" customHeight="1" thickBot="1" x14ac:dyDescent="0.45">
      <c r="B1201" s="21">
        <v>1195</v>
      </c>
      <c r="C1201" s="21">
        <v>1972</v>
      </c>
      <c r="D1201" s="20" t="s">
        <v>2300</v>
      </c>
      <c r="E1201" s="21" t="s">
        <v>13</v>
      </c>
      <c r="F1201" s="21" t="s">
        <v>13</v>
      </c>
      <c r="G1201" s="21" t="s">
        <v>29</v>
      </c>
      <c r="H1201" s="21"/>
      <c r="I1201" s="21"/>
      <c r="J1201" s="60">
        <v>1880</v>
      </c>
      <c r="K1201" s="60" t="s">
        <v>19</v>
      </c>
    </row>
    <row r="1202" spans="2:11" ht="15.6" customHeight="1" thickBot="1" x14ac:dyDescent="0.45">
      <c r="B1202" s="21">
        <v>1196</v>
      </c>
      <c r="C1202" s="21">
        <v>1973</v>
      </c>
      <c r="D1202" s="20" t="s">
        <v>2302</v>
      </c>
      <c r="E1202" s="21">
        <v>92</v>
      </c>
      <c r="F1202" s="21" t="s">
        <v>13</v>
      </c>
      <c r="G1202" s="21" t="s">
        <v>29</v>
      </c>
      <c r="H1202" s="21"/>
      <c r="I1202" s="21"/>
      <c r="J1202" s="60">
        <v>2092</v>
      </c>
      <c r="K1202" s="60" t="s">
        <v>19</v>
      </c>
    </row>
    <row r="1203" spans="2:11" ht="15.6" customHeight="1" thickBot="1" x14ac:dyDescent="0.45">
      <c r="B1203" s="21">
        <v>1197</v>
      </c>
      <c r="C1203" s="21">
        <v>1974</v>
      </c>
      <c r="D1203" s="20" t="s">
        <v>2304</v>
      </c>
      <c r="E1203" s="21">
        <v>93</v>
      </c>
      <c r="F1203" s="21" t="s">
        <v>13</v>
      </c>
      <c r="G1203" s="21" t="s">
        <v>29</v>
      </c>
      <c r="H1203" s="21"/>
      <c r="I1203" s="21"/>
      <c r="J1203" s="60">
        <v>2133</v>
      </c>
      <c r="K1203" s="60" t="s">
        <v>19</v>
      </c>
    </row>
    <row r="1204" spans="2:11" ht="15.6" customHeight="1" thickBot="1" x14ac:dyDescent="0.45">
      <c r="B1204" s="21">
        <v>1198</v>
      </c>
      <c r="C1204" s="21">
        <v>1975</v>
      </c>
      <c r="D1204" s="20" t="s">
        <v>2306</v>
      </c>
      <c r="E1204" s="21">
        <v>88</v>
      </c>
      <c r="F1204" s="21" t="s">
        <v>13</v>
      </c>
      <c r="G1204" s="21" t="s">
        <v>29</v>
      </c>
      <c r="H1204" s="21"/>
      <c r="I1204" s="21"/>
      <c r="J1204" s="60">
        <v>2050</v>
      </c>
      <c r="K1204" s="60" t="s">
        <v>19</v>
      </c>
    </row>
    <row r="1205" spans="2:11" ht="15.6" customHeight="1" thickBot="1" x14ac:dyDescent="0.45">
      <c r="B1205" s="21">
        <v>1199</v>
      </c>
      <c r="C1205" s="21">
        <v>1976</v>
      </c>
      <c r="D1205" s="20" t="s">
        <v>2308</v>
      </c>
      <c r="E1205" s="21" t="s">
        <v>13</v>
      </c>
      <c r="F1205" s="21" t="s">
        <v>13</v>
      </c>
      <c r="G1205" s="21" t="s">
        <v>43</v>
      </c>
      <c r="H1205" s="21"/>
      <c r="I1205" s="21"/>
      <c r="J1205" s="60">
        <v>2065</v>
      </c>
      <c r="K1205" s="60" t="s">
        <v>19</v>
      </c>
    </row>
    <row r="1206" spans="2:11" ht="15.6" customHeight="1" thickBot="1" x14ac:dyDescent="0.45">
      <c r="B1206" s="21">
        <v>1200</v>
      </c>
      <c r="C1206" s="21">
        <v>1977</v>
      </c>
      <c r="D1206" s="20" t="s">
        <v>2310</v>
      </c>
      <c r="E1206" s="21" t="s">
        <v>13</v>
      </c>
      <c r="F1206" s="21" t="s">
        <v>13</v>
      </c>
      <c r="G1206" s="21" t="s">
        <v>79</v>
      </c>
      <c r="H1206" s="21"/>
      <c r="I1206" s="21"/>
      <c r="J1206" s="60">
        <v>2059</v>
      </c>
      <c r="K1206" s="60" t="s">
        <v>19</v>
      </c>
    </row>
    <row r="1207" spans="2:11" ht="15.6" customHeight="1" thickBot="1" x14ac:dyDescent="0.45">
      <c r="B1207" s="21">
        <v>1201</v>
      </c>
      <c r="C1207" s="21">
        <v>1978</v>
      </c>
      <c r="D1207" s="20" t="s">
        <v>2312</v>
      </c>
      <c r="E1207" s="21" t="s">
        <v>13</v>
      </c>
      <c r="F1207" s="21" t="s">
        <v>13</v>
      </c>
      <c r="G1207" s="21" t="s">
        <v>29</v>
      </c>
      <c r="H1207" s="21"/>
      <c r="I1207" s="21"/>
      <c r="J1207" s="60">
        <v>2016</v>
      </c>
      <c r="K1207" s="60" t="s">
        <v>19</v>
      </c>
    </row>
    <row r="1208" spans="2:11" ht="15.6" customHeight="1" thickBot="1" x14ac:dyDescent="0.45">
      <c r="B1208" s="21">
        <v>1202</v>
      </c>
      <c r="C1208" s="21">
        <v>1979</v>
      </c>
      <c r="D1208" s="20" t="s">
        <v>2314</v>
      </c>
      <c r="E1208" s="21">
        <v>60</v>
      </c>
      <c r="F1208" s="21" t="s">
        <v>13</v>
      </c>
      <c r="G1208" s="21" t="s">
        <v>79</v>
      </c>
      <c r="H1208" s="21"/>
      <c r="I1208" s="21"/>
      <c r="J1208" s="60">
        <v>2067</v>
      </c>
      <c r="K1208" s="60" t="s">
        <v>19</v>
      </c>
    </row>
    <row r="1209" spans="2:11" ht="15.6" customHeight="1" thickBot="1" x14ac:dyDescent="0.45">
      <c r="B1209" s="21">
        <v>1203</v>
      </c>
      <c r="C1209" s="21">
        <v>1980</v>
      </c>
      <c r="D1209" s="20" t="s">
        <v>2316</v>
      </c>
      <c r="E1209" s="21" t="s">
        <v>13</v>
      </c>
      <c r="F1209" s="21" t="s">
        <v>13</v>
      </c>
      <c r="G1209" s="21" t="s">
        <v>43</v>
      </c>
      <c r="H1209" s="21"/>
      <c r="I1209" s="21"/>
      <c r="J1209" s="60">
        <v>2052</v>
      </c>
      <c r="K1209" s="60" t="s">
        <v>19</v>
      </c>
    </row>
    <row r="1210" spans="2:11" ht="15.6" customHeight="1" thickBot="1" x14ac:dyDescent="0.45">
      <c r="B1210" s="21">
        <v>1204</v>
      </c>
      <c r="C1210" s="21">
        <v>1981</v>
      </c>
      <c r="D1210" s="20" t="s">
        <v>2318</v>
      </c>
      <c r="E1210" s="21">
        <v>71</v>
      </c>
      <c r="F1210" s="21" t="s">
        <v>13</v>
      </c>
      <c r="G1210" s="21" t="s">
        <v>29</v>
      </c>
      <c r="H1210" s="21">
        <v>9</v>
      </c>
      <c r="I1210" s="21">
        <v>8</v>
      </c>
      <c r="J1210" s="60">
        <v>2205</v>
      </c>
      <c r="K1210" s="60" t="s">
        <v>15</v>
      </c>
    </row>
    <row r="1211" spans="2:11" ht="15.6" customHeight="1" thickBot="1" x14ac:dyDescent="0.45">
      <c r="B1211" s="21">
        <v>1205</v>
      </c>
      <c r="C1211" s="21">
        <v>1982</v>
      </c>
      <c r="D1211" s="20" t="s">
        <v>2320</v>
      </c>
      <c r="E1211" s="21">
        <v>92</v>
      </c>
      <c r="F1211" s="21" t="s">
        <v>13</v>
      </c>
      <c r="G1211" s="21" t="s">
        <v>79</v>
      </c>
      <c r="H1211" s="21"/>
      <c r="I1211" s="21"/>
      <c r="J1211" s="60">
        <v>2045</v>
      </c>
      <c r="K1211" s="60" t="s">
        <v>19</v>
      </c>
    </row>
    <row r="1212" spans="2:11" ht="15.6" customHeight="1" thickBot="1" x14ac:dyDescent="0.45">
      <c r="B1212" s="21">
        <v>1206</v>
      </c>
      <c r="C1212" s="21">
        <v>1983</v>
      </c>
      <c r="D1212" s="20" t="s">
        <v>2322</v>
      </c>
      <c r="E1212" s="21" t="s">
        <v>13</v>
      </c>
      <c r="F1212" s="21" t="s">
        <v>13</v>
      </c>
      <c r="G1212" s="21" t="s">
        <v>14</v>
      </c>
      <c r="H1212" s="21"/>
      <c r="I1212" s="21"/>
      <c r="J1212" s="60">
        <v>2134</v>
      </c>
      <c r="K1212" s="60" t="s">
        <v>15</v>
      </c>
    </row>
    <row r="1213" spans="2:11" ht="15.6" customHeight="1" thickBot="1" x14ac:dyDescent="0.45">
      <c r="B1213" s="21">
        <v>1207</v>
      </c>
      <c r="C1213" s="21">
        <v>4123</v>
      </c>
      <c r="D1213" s="20" t="s">
        <v>6358</v>
      </c>
      <c r="E1213" s="21" t="s">
        <v>158</v>
      </c>
      <c r="F1213" s="21" t="s">
        <v>13</v>
      </c>
      <c r="G1213" s="21" t="s">
        <v>29</v>
      </c>
      <c r="H1213" s="21">
        <v>9</v>
      </c>
      <c r="I1213" s="21">
        <v>5</v>
      </c>
      <c r="J1213" s="60">
        <v>2103</v>
      </c>
      <c r="K1213" s="60" t="s">
        <v>15</v>
      </c>
    </row>
    <row r="1214" spans="2:11" ht="15.6" customHeight="1" thickBot="1" x14ac:dyDescent="0.45">
      <c r="B1214" s="21">
        <v>1208</v>
      </c>
      <c r="C1214" s="21">
        <v>1984</v>
      </c>
      <c r="D1214" s="20" t="s">
        <v>2324</v>
      </c>
      <c r="E1214" s="21">
        <v>34</v>
      </c>
      <c r="F1214" s="21" t="s">
        <v>13</v>
      </c>
      <c r="G1214" s="21" t="s">
        <v>149</v>
      </c>
      <c r="H1214" s="21"/>
      <c r="I1214" s="21"/>
      <c r="J1214" s="60">
        <v>1860</v>
      </c>
      <c r="K1214" s="60" t="s">
        <v>19</v>
      </c>
    </row>
    <row r="1215" spans="2:11" ht="15.6" customHeight="1" thickBot="1" x14ac:dyDescent="0.45">
      <c r="B1215" s="21">
        <v>1209</v>
      </c>
      <c r="C1215" s="21">
        <v>1985</v>
      </c>
      <c r="D1215" s="20" t="s">
        <v>2326</v>
      </c>
      <c r="E1215" s="21" t="s">
        <v>13</v>
      </c>
      <c r="F1215" s="21" t="s">
        <v>13</v>
      </c>
      <c r="G1215" s="21" t="s">
        <v>29</v>
      </c>
      <c r="H1215" s="21"/>
      <c r="I1215" s="21"/>
      <c r="J1215" s="60">
        <v>2083</v>
      </c>
      <c r="K1215" s="60" t="s">
        <v>19</v>
      </c>
    </row>
    <row r="1216" spans="2:11" ht="15.6" customHeight="1" thickBot="1" x14ac:dyDescent="0.45">
      <c r="B1216" s="21">
        <v>1210</v>
      </c>
      <c r="C1216" s="21">
        <v>3727</v>
      </c>
      <c r="D1216" s="20" t="s">
        <v>2328</v>
      </c>
      <c r="E1216" s="21" t="s">
        <v>13</v>
      </c>
      <c r="F1216" s="21" t="s">
        <v>13</v>
      </c>
      <c r="G1216" s="21" t="s">
        <v>39</v>
      </c>
      <c r="H1216" s="21"/>
      <c r="I1216" s="21"/>
      <c r="J1216" s="60">
        <v>2080</v>
      </c>
      <c r="K1216" s="60" t="s">
        <v>19</v>
      </c>
    </row>
    <row r="1217" spans="2:11" ht="15.6" customHeight="1" thickBot="1" x14ac:dyDescent="0.45">
      <c r="B1217" s="21">
        <v>1211</v>
      </c>
      <c r="C1217" s="21">
        <v>4070</v>
      </c>
      <c r="D1217" s="20" t="s">
        <v>6129</v>
      </c>
      <c r="E1217" s="21" t="s">
        <v>6304</v>
      </c>
      <c r="F1217" s="21" t="s">
        <v>13</v>
      </c>
      <c r="G1217" s="21" t="s">
        <v>43</v>
      </c>
      <c r="H1217" s="21">
        <v>7</v>
      </c>
      <c r="I1217" s="21">
        <v>-10</v>
      </c>
      <c r="J1217" s="60">
        <v>2039</v>
      </c>
      <c r="K1217" s="60" t="s">
        <v>15</v>
      </c>
    </row>
    <row r="1218" spans="2:11" ht="15.6" customHeight="1" thickBot="1" x14ac:dyDescent="0.45">
      <c r="B1218" s="21">
        <v>1212</v>
      </c>
      <c r="C1218" s="21">
        <v>4010</v>
      </c>
      <c r="D1218" s="20" t="s">
        <v>2330</v>
      </c>
      <c r="E1218" s="21" t="s">
        <v>2331</v>
      </c>
      <c r="F1218" s="21" t="s">
        <v>13</v>
      </c>
      <c r="G1218" s="21" t="s">
        <v>212</v>
      </c>
      <c r="H1218" s="21">
        <v>11</v>
      </c>
      <c r="I1218" s="21">
        <v>-21</v>
      </c>
      <c r="J1218" s="60">
        <v>2002</v>
      </c>
      <c r="K1218" s="60" t="s">
        <v>15</v>
      </c>
    </row>
    <row r="1219" spans="2:11" ht="15.6" customHeight="1" thickBot="1" x14ac:dyDescent="0.45">
      <c r="B1219" s="21">
        <v>1213</v>
      </c>
      <c r="C1219" s="21">
        <v>1986</v>
      </c>
      <c r="D1219" s="20" t="s">
        <v>2333</v>
      </c>
      <c r="E1219" s="21">
        <v>98</v>
      </c>
      <c r="F1219" s="21" t="s">
        <v>184</v>
      </c>
      <c r="G1219" s="21" t="s">
        <v>43</v>
      </c>
      <c r="H1219" s="21"/>
      <c r="I1219" s="21"/>
      <c r="J1219" s="60">
        <v>2314</v>
      </c>
      <c r="K1219" s="60" t="s">
        <v>19</v>
      </c>
    </row>
    <row r="1220" spans="2:11" ht="15.6" customHeight="1" thickBot="1" x14ac:dyDescent="0.45">
      <c r="B1220" s="21">
        <v>1214</v>
      </c>
      <c r="C1220" s="21">
        <v>4102</v>
      </c>
      <c r="D1220" s="20" t="s">
        <v>6220</v>
      </c>
      <c r="E1220" s="21" t="s">
        <v>3648</v>
      </c>
      <c r="F1220" s="21" t="s">
        <v>13</v>
      </c>
      <c r="G1220" s="21" t="s">
        <v>29</v>
      </c>
      <c r="H1220" s="21"/>
      <c r="I1220" s="21"/>
      <c r="J1220" s="60">
        <v>2123</v>
      </c>
      <c r="K1220" s="60" t="s">
        <v>15</v>
      </c>
    </row>
    <row r="1221" spans="2:11" ht="15.6" customHeight="1" thickBot="1" x14ac:dyDescent="0.45">
      <c r="B1221" s="21">
        <v>1215</v>
      </c>
      <c r="C1221" s="21">
        <v>1987</v>
      </c>
      <c r="D1221" s="20" t="s">
        <v>2335</v>
      </c>
      <c r="E1221" s="21" t="s">
        <v>13</v>
      </c>
      <c r="F1221" s="21" t="s">
        <v>13</v>
      </c>
      <c r="G1221" s="21" t="s">
        <v>32</v>
      </c>
      <c r="H1221" s="21"/>
      <c r="I1221" s="21"/>
      <c r="J1221" s="60">
        <v>1971</v>
      </c>
      <c r="K1221" s="60" t="s">
        <v>19</v>
      </c>
    </row>
    <row r="1222" spans="2:11" ht="15.6" customHeight="1" thickBot="1" x14ac:dyDescent="0.45">
      <c r="B1222" s="21">
        <v>1216</v>
      </c>
      <c r="C1222" s="21">
        <v>1988</v>
      </c>
      <c r="D1222" s="20" t="s">
        <v>2337</v>
      </c>
      <c r="E1222" s="21">
        <v>92</v>
      </c>
      <c r="F1222" s="21" t="s">
        <v>13</v>
      </c>
      <c r="G1222" s="21" t="s">
        <v>79</v>
      </c>
      <c r="H1222" s="21"/>
      <c r="I1222" s="21"/>
      <c r="J1222" s="60">
        <v>2053</v>
      </c>
      <c r="K1222" s="60" t="s">
        <v>19</v>
      </c>
    </row>
    <row r="1223" spans="2:11" ht="15.6" customHeight="1" thickBot="1" x14ac:dyDescent="0.45">
      <c r="B1223" s="21">
        <v>1217</v>
      </c>
      <c r="C1223" s="21">
        <v>1989</v>
      </c>
      <c r="D1223" s="20" t="s">
        <v>2339</v>
      </c>
      <c r="E1223" s="21">
        <v>85</v>
      </c>
      <c r="F1223" s="21" t="s">
        <v>13</v>
      </c>
      <c r="G1223" s="21" t="s">
        <v>79</v>
      </c>
      <c r="H1223" s="21"/>
      <c r="I1223" s="21"/>
      <c r="J1223" s="60">
        <v>2070</v>
      </c>
      <c r="K1223" s="60" t="s">
        <v>19</v>
      </c>
    </row>
    <row r="1224" spans="2:11" ht="15.6" customHeight="1" thickBot="1" x14ac:dyDescent="0.45">
      <c r="B1224" s="21">
        <v>1218</v>
      </c>
      <c r="C1224" s="21">
        <v>1990</v>
      </c>
      <c r="D1224" s="20" t="s">
        <v>2341</v>
      </c>
      <c r="E1224" s="21" t="s">
        <v>13</v>
      </c>
      <c r="F1224" s="21" t="s">
        <v>13</v>
      </c>
      <c r="G1224" s="21" t="s">
        <v>22</v>
      </c>
      <c r="H1224" s="21"/>
      <c r="I1224" s="21"/>
      <c r="J1224" s="60">
        <v>2000</v>
      </c>
      <c r="K1224" s="60" t="s">
        <v>19</v>
      </c>
    </row>
    <row r="1225" spans="2:11" ht="15.6" customHeight="1" thickBot="1" x14ac:dyDescent="0.45">
      <c r="B1225" s="21">
        <v>1219</v>
      </c>
      <c r="C1225" s="21">
        <v>4232</v>
      </c>
      <c r="D1225" s="20" t="s">
        <v>6521</v>
      </c>
      <c r="E1225" s="61" t="s">
        <v>13</v>
      </c>
      <c r="F1225" s="21"/>
      <c r="G1225" s="21" t="s">
        <v>22</v>
      </c>
      <c r="H1225" s="21">
        <v>7</v>
      </c>
      <c r="I1225" s="21">
        <v>17</v>
      </c>
      <c r="J1225" s="60">
        <v>2117</v>
      </c>
      <c r="K1225" s="60" t="s">
        <v>15</v>
      </c>
    </row>
    <row r="1226" spans="2:11" ht="15.6" customHeight="1" thickBot="1" x14ac:dyDescent="0.45">
      <c r="B1226" s="21">
        <v>1220</v>
      </c>
      <c r="C1226" s="21">
        <v>1991</v>
      </c>
      <c r="D1226" s="20" t="s">
        <v>2343</v>
      </c>
      <c r="E1226" s="21" t="s">
        <v>13</v>
      </c>
      <c r="F1226" s="21" t="s">
        <v>13</v>
      </c>
      <c r="G1226" s="21" t="s">
        <v>22</v>
      </c>
      <c r="H1226" s="21"/>
      <c r="I1226" s="21"/>
      <c r="J1226" s="60">
        <v>2064</v>
      </c>
      <c r="K1226" s="60" t="s">
        <v>19</v>
      </c>
    </row>
    <row r="1227" spans="2:11" ht="15.6" customHeight="1" thickBot="1" x14ac:dyDescent="0.45">
      <c r="B1227" s="21">
        <v>1221</v>
      </c>
      <c r="C1227" s="21">
        <v>1992</v>
      </c>
      <c r="D1227" s="20" t="s">
        <v>2345</v>
      </c>
      <c r="E1227" s="21">
        <v>65</v>
      </c>
      <c r="F1227" s="21" t="s">
        <v>184</v>
      </c>
      <c r="G1227" s="21" t="s">
        <v>91</v>
      </c>
      <c r="H1227" s="21"/>
      <c r="I1227" s="21"/>
      <c r="J1227" s="60">
        <v>2264</v>
      </c>
      <c r="K1227" s="60" t="s">
        <v>19</v>
      </c>
    </row>
    <row r="1228" spans="2:11" ht="15.6" customHeight="1" thickBot="1" x14ac:dyDescent="0.45">
      <c r="B1228" s="21">
        <v>1222</v>
      </c>
      <c r="C1228" s="21">
        <v>3876</v>
      </c>
      <c r="D1228" s="20" t="s">
        <v>2347</v>
      </c>
      <c r="E1228" s="21" t="s">
        <v>13</v>
      </c>
      <c r="F1228" s="21" t="s">
        <v>13</v>
      </c>
      <c r="G1228" s="21" t="s">
        <v>91</v>
      </c>
      <c r="H1228" s="21"/>
      <c r="I1228" s="21"/>
      <c r="J1228" s="60">
        <v>2065</v>
      </c>
      <c r="K1228" s="60" t="s">
        <v>19</v>
      </c>
    </row>
    <row r="1229" spans="2:11" ht="15.6" customHeight="1" thickBot="1" x14ac:dyDescent="0.45">
      <c r="B1229" s="21">
        <v>1223</v>
      </c>
      <c r="C1229" s="21">
        <v>1993</v>
      </c>
      <c r="D1229" s="20" t="s">
        <v>2349</v>
      </c>
      <c r="E1229" s="21" t="s">
        <v>13</v>
      </c>
      <c r="F1229" s="21" t="s">
        <v>13</v>
      </c>
      <c r="G1229" s="21" t="s">
        <v>116</v>
      </c>
      <c r="H1229" s="21"/>
      <c r="I1229" s="21"/>
      <c r="J1229" s="60">
        <v>2078</v>
      </c>
      <c r="K1229" s="60" t="s">
        <v>19</v>
      </c>
    </row>
    <row r="1230" spans="2:11" ht="15.6" customHeight="1" thickBot="1" x14ac:dyDescent="0.45">
      <c r="B1230" s="21">
        <v>1224</v>
      </c>
      <c r="C1230" s="21">
        <v>3933</v>
      </c>
      <c r="D1230" s="20" t="s">
        <v>2351</v>
      </c>
      <c r="E1230" s="21" t="s">
        <v>13</v>
      </c>
      <c r="F1230" s="21" t="s">
        <v>13</v>
      </c>
      <c r="G1230" s="21" t="s">
        <v>22</v>
      </c>
      <c r="H1230" s="21"/>
      <c r="I1230" s="21"/>
      <c r="J1230" s="60">
        <v>2088</v>
      </c>
      <c r="K1230" s="60" t="s">
        <v>15</v>
      </c>
    </row>
    <row r="1231" spans="2:11" ht="15.6" customHeight="1" thickBot="1" x14ac:dyDescent="0.45">
      <c r="B1231" s="21">
        <v>1225</v>
      </c>
      <c r="C1231" s="21">
        <v>1994</v>
      </c>
      <c r="D1231" s="20" t="s">
        <v>2353</v>
      </c>
      <c r="E1231" s="21">
        <v>97</v>
      </c>
      <c r="F1231" s="21" t="s">
        <v>13</v>
      </c>
      <c r="G1231" s="21" t="s">
        <v>1142</v>
      </c>
      <c r="H1231" s="21"/>
      <c r="I1231" s="21"/>
      <c r="J1231" s="60">
        <v>2047</v>
      </c>
      <c r="K1231" s="60" t="s">
        <v>19</v>
      </c>
    </row>
    <row r="1232" spans="2:11" ht="15.6" customHeight="1" thickBot="1" x14ac:dyDescent="0.45">
      <c r="B1232" s="21">
        <v>1226</v>
      </c>
      <c r="C1232" s="21">
        <v>1995</v>
      </c>
      <c r="D1232" s="20" t="s">
        <v>2355</v>
      </c>
      <c r="E1232" s="21">
        <v>99</v>
      </c>
      <c r="F1232" s="21" t="s">
        <v>13</v>
      </c>
      <c r="G1232" s="21" t="s">
        <v>1142</v>
      </c>
      <c r="H1232" s="21"/>
      <c r="I1232" s="21"/>
      <c r="J1232" s="60">
        <v>1997</v>
      </c>
      <c r="K1232" s="60" t="s">
        <v>19</v>
      </c>
    </row>
    <row r="1233" spans="2:11" ht="15.6" customHeight="1" thickBot="1" x14ac:dyDescent="0.45">
      <c r="B1233" s="21">
        <v>1227</v>
      </c>
      <c r="C1233" s="21">
        <v>3974</v>
      </c>
      <c r="D1233" s="20" t="s">
        <v>2357</v>
      </c>
      <c r="E1233" s="21" t="s">
        <v>13</v>
      </c>
      <c r="F1233" s="21" t="s">
        <v>13</v>
      </c>
      <c r="G1233" s="21" t="s">
        <v>22</v>
      </c>
      <c r="H1233" s="21"/>
      <c r="I1233" s="21"/>
      <c r="J1233" s="60">
        <v>2080</v>
      </c>
      <c r="K1233" s="60" t="s">
        <v>15</v>
      </c>
    </row>
    <row r="1234" spans="2:11" ht="15.6" customHeight="1" thickBot="1" x14ac:dyDescent="0.45">
      <c r="B1234" s="21">
        <v>1228</v>
      </c>
      <c r="C1234" s="21">
        <v>1996</v>
      </c>
      <c r="D1234" s="20" t="s">
        <v>2359</v>
      </c>
      <c r="E1234" s="21">
        <v>55</v>
      </c>
      <c r="F1234" s="21" t="s">
        <v>57</v>
      </c>
      <c r="G1234" s="21" t="s">
        <v>228</v>
      </c>
      <c r="H1234" s="21"/>
      <c r="I1234" s="21"/>
      <c r="J1234" s="60">
        <v>2125</v>
      </c>
      <c r="K1234" s="60" t="s">
        <v>19</v>
      </c>
    </row>
    <row r="1235" spans="2:11" ht="15.6" customHeight="1" thickBot="1" x14ac:dyDescent="0.45">
      <c r="B1235" s="21">
        <v>1229</v>
      </c>
      <c r="C1235" s="21">
        <v>1997</v>
      </c>
      <c r="D1235" s="20" t="s">
        <v>2361</v>
      </c>
      <c r="E1235" s="21" t="s">
        <v>13</v>
      </c>
      <c r="F1235" s="21" t="s">
        <v>13</v>
      </c>
      <c r="G1235" s="21" t="s">
        <v>29</v>
      </c>
      <c r="H1235" s="21"/>
      <c r="I1235" s="21"/>
      <c r="J1235" s="60">
        <v>2042</v>
      </c>
      <c r="K1235" s="60" t="s">
        <v>19</v>
      </c>
    </row>
    <row r="1236" spans="2:11" ht="15.6" customHeight="1" thickBot="1" x14ac:dyDescent="0.45">
      <c r="B1236" s="21">
        <v>1230</v>
      </c>
      <c r="C1236" s="21">
        <v>3728</v>
      </c>
      <c r="D1236" s="20" t="s">
        <v>2363</v>
      </c>
      <c r="E1236" s="21" t="s">
        <v>13</v>
      </c>
      <c r="F1236" s="21" t="s">
        <v>13</v>
      </c>
      <c r="G1236" s="21" t="s">
        <v>39</v>
      </c>
      <c r="H1236" s="21"/>
      <c r="I1236" s="21"/>
      <c r="J1236" s="60">
        <v>2097</v>
      </c>
      <c r="K1236" s="60" t="s">
        <v>19</v>
      </c>
    </row>
    <row r="1237" spans="2:11" ht="15.6" customHeight="1" thickBot="1" x14ac:dyDescent="0.45">
      <c r="B1237" s="21">
        <v>1231</v>
      </c>
      <c r="C1237" s="21">
        <v>1998</v>
      </c>
      <c r="D1237" s="20" t="s">
        <v>2365</v>
      </c>
      <c r="E1237" s="21">
        <v>89</v>
      </c>
      <c r="F1237" s="21" t="s">
        <v>13</v>
      </c>
      <c r="G1237" s="21" t="s">
        <v>29</v>
      </c>
      <c r="H1237" s="21"/>
      <c r="I1237" s="21"/>
      <c r="J1237" s="60">
        <v>2002</v>
      </c>
      <c r="K1237" s="60" t="s">
        <v>19</v>
      </c>
    </row>
    <row r="1238" spans="2:11" ht="15.6" customHeight="1" thickBot="1" x14ac:dyDescent="0.45">
      <c r="B1238" s="21">
        <v>1232</v>
      </c>
      <c r="C1238" s="21">
        <v>1999</v>
      </c>
      <c r="D1238" s="20" t="s">
        <v>2367</v>
      </c>
      <c r="E1238" s="21">
        <v>92</v>
      </c>
      <c r="F1238" s="21" t="s">
        <v>13</v>
      </c>
      <c r="G1238" s="21" t="s">
        <v>79</v>
      </c>
      <c r="H1238" s="21"/>
      <c r="I1238" s="21"/>
      <c r="J1238" s="60">
        <v>2049</v>
      </c>
      <c r="K1238" s="60" t="s">
        <v>19</v>
      </c>
    </row>
    <row r="1239" spans="2:11" ht="15.6" customHeight="1" thickBot="1" x14ac:dyDescent="0.45">
      <c r="B1239" s="21">
        <v>1233</v>
      </c>
      <c r="C1239" s="21">
        <v>2000</v>
      </c>
      <c r="D1239" s="20" t="s">
        <v>2369</v>
      </c>
      <c r="E1239" s="21">
        <v>58</v>
      </c>
      <c r="F1239" s="21" t="s">
        <v>13</v>
      </c>
      <c r="G1239" s="21" t="s">
        <v>29</v>
      </c>
      <c r="H1239" s="21"/>
      <c r="I1239" s="21"/>
      <c r="J1239" s="60">
        <v>2035</v>
      </c>
      <c r="K1239" s="60" t="s">
        <v>19</v>
      </c>
    </row>
    <row r="1240" spans="2:11" ht="15.6" customHeight="1" thickBot="1" x14ac:dyDescent="0.45">
      <c r="B1240" s="21">
        <v>1234</v>
      </c>
      <c r="C1240" s="21">
        <v>2001</v>
      </c>
      <c r="D1240" s="20" t="s">
        <v>6401</v>
      </c>
      <c r="E1240" s="21">
        <v>47</v>
      </c>
      <c r="F1240" s="21" t="s">
        <v>134</v>
      </c>
      <c r="G1240" s="21" t="s">
        <v>169</v>
      </c>
      <c r="H1240" s="21"/>
      <c r="I1240" s="21"/>
      <c r="J1240" s="60">
        <v>2360</v>
      </c>
      <c r="K1240" s="60" t="s">
        <v>15</v>
      </c>
    </row>
    <row r="1241" spans="2:11" ht="15.6" customHeight="1" thickBot="1" x14ac:dyDescent="0.45">
      <c r="B1241" s="21">
        <v>1235</v>
      </c>
      <c r="C1241" s="21">
        <v>2002</v>
      </c>
      <c r="D1241" s="20" t="s">
        <v>2372</v>
      </c>
      <c r="E1241" s="21" t="s">
        <v>13</v>
      </c>
      <c r="F1241" s="21" t="s">
        <v>13</v>
      </c>
      <c r="G1241" s="21" t="s">
        <v>22</v>
      </c>
      <c r="H1241" s="21"/>
      <c r="I1241" s="21"/>
      <c r="J1241" s="60">
        <v>2070</v>
      </c>
      <c r="K1241" s="60" t="s">
        <v>19</v>
      </c>
    </row>
    <row r="1242" spans="2:11" ht="15.6" customHeight="1" thickBot="1" x14ac:dyDescent="0.45">
      <c r="B1242" s="21">
        <v>1236</v>
      </c>
      <c r="C1242" s="21">
        <v>2003</v>
      </c>
      <c r="D1242" s="20" t="s">
        <v>2374</v>
      </c>
      <c r="E1242" s="21" t="s">
        <v>13</v>
      </c>
      <c r="F1242" s="21" t="s">
        <v>13</v>
      </c>
      <c r="G1242" s="21" t="s">
        <v>116</v>
      </c>
      <c r="H1242" s="21"/>
      <c r="I1242" s="21"/>
      <c r="J1242" s="60">
        <v>2051</v>
      </c>
      <c r="K1242" s="60" t="s">
        <v>19</v>
      </c>
    </row>
    <row r="1243" spans="2:11" ht="15.6" customHeight="1" thickBot="1" x14ac:dyDescent="0.45">
      <c r="B1243" s="21">
        <v>1237</v>
      </c>
      <c r="C1243" s="21">
        <v>2004</v>
      </c>
      <c r="D1243" s="20" t="s">
        <v>2376</v>
      </c>
      <c r="E1243" s="21">
        <v>99</v>
      </c>
      <c r="F1243" s="21" t="s">
        <v>13</v>
      </c>
      <c r="G1243" s="21" t="s">
        <v>29</v>
      </c>
      <c r="H1243" s="21"/>
      <c r="I1243" s="21"/>
      <c r="J1243" s="60">
        <v>1987</v>
      </c>
      <c r="K1243" s="60" t="s">
        <v>19</v>
      </c>
    </row>
    <row r="1244" spans="2:11" ht="15.6" customHeight="1" thickBot="1" x14ac:dyDescent="0.45">
      <c r="B1244" s="21">
        <v>1238</v>
      </c>
      <c r="C1244" s="21">
        <v>2005</v>
      </c>
      <c r="D1244" s="20" t="s">
        <v>2378</v>
      </c>
      <c r="E1244" s="21">
        <v>61</v>
      </c>
      <c r="F1244" s="21" t="s">
        <v>13</v>
      </c>
      <c r="G1244" s="21" t="s">
        <v>29</v>
      </c>
      <c r="H1244" s="21"/>
      <c r="I1244" s="21"/>
      <c r="J1244" s="60">
        <v>2039</v>
      </c>
      <c r="K1244" s="60" t="s">
        <v>19</v>
      </c>
    </row>
    <row r="1245" spans="2:11" ht="15.6" customHeight="1" thickBot="1" x14ac:dyDescent="0.45">
      <c r="B1245" s="21">
        <v>1239</v>
      </c>
      <c r="C1245" s="21">
        <v>2006</v>
      </c>
      <c r="D1245" s="20" t="s">
        <v>2380</v>
      </c>
      <c r="E1245" s="21" t="s">
        <v>13</v>
      </c>
      <c r="F1245" s="21" t="s">
        <v>13</v>
      </c>
      <c r="G1245" s="21" t="s">
        <v>22</v>
      </c>
      <c r="H1245" s="21"/>
      <c r="I1245" s="21"/>
      <c r="J1245" s="60">
        <v>2058</v>
      </c>
      <c r="K1245" s="60" t="s">
        <v>19</v>
      </c>
    </row>
    <row r="1246" spans="2:11" ht="15.6" customHeight="1" thickBot="1" x14ac:dyDescent="0.45">
      <c r="B1246" s="21">
        <v>1240</v>
      </c>
      <c r="C1246" s="21">
        <v>2007</v>
      </c>
      <c r="D1246" s="20" t="s">
        <v>2382</v>
      </c>
      <c r="E1246" s="21" t="s">
        <v>13</v>
      </c>
      <c r="F1246" s="21" t="s">
        <v>13</v>
      </c>
      <c r="G1246" s="21" t="s">
        <v>29</v>
      </c>
      <c r="H1246" s="21"/>
      <c r="I1246" s="21"/>
      <c r="J1246" s="60">
        <v>2053</v>
      </c>
      <c r="K1246" s="60" t="s">
        <v>19</v>
      </c>
    </row>
    <row r="1247" spans="2:11" ht="15.6" customHeight="1" thickBot="1" x14ac:dyDescent="0.45">
      <c r="B1247" s="21">
        <v>1241</v>
      </c>
      <c r="C1247" s="21">
        <v>2008</v>
      </c>
      <c r="D1247" s="20" t="s">
        <v>2384</v>
      </c>
      <c r="E1247" s="21">
        <v>66</v>
      </c>
      <c r="F1247" s="21" t="s">
        <v>184</v>
      </c>
      <c r="G1247" s="21" t="s">
        <v>1731</v>
      </c>
      <c r="H1247" s="21"/>
      <c r="I1247" s="21"/>
      <c r="J1247" s="60">
        <v>2256</v>
      </c>
      <c r="K1247" s="60" t="s">
        <v>19</v>
      </c>
    </row>
    <row r="1248" spans="2:11" ht="15.6" customHeight="1" thickBot="1" x14ac:dyDescent="0.45">
      <c r="B1248" s="21">
        <v>1242</v>
      </c>
      <c r="C1248" s="21">
        <v>2009</v>
      </c>
      <c r="D1248" s="20" t="s">
        <v>2386</v>
      </c>
      <c r="E1248" s="21" t="s">
        <v>46</v>
      </c>
      <c r="F1248" s="21" t="s">
        <v>13</v>
      </c>
      <c r="G1248" s="21" t="s">
        <v>32</v>
      </c>
      <c r="H1248" s="21"/>
      <c r="I1248" s="21"/>
      <c r="J1248" s="60">
        <v>1970</v>
      </c>
      <c r="K1248" s="60" t="s">
        <v>19</v>
      </c>
    </row>
    <row r="1249" spans="2:11" ht="15.6" customHeight="1" thickBot="1" x14ac:dyDescent="0.45">
      <c r="B1249" s="21">
        <v>1243</v>
      </c>
      <c r="C1249" s="21">
        <v>2010</v>
      </c>
      <c r="D1249" s="20" t="s">
        <v>2388</v>
      </c>
      <c r="E1249" s="21">
        <v>89</v>
      </c>
      <c r="F1249" s="21" t="s">
        <v>13</v>
      </c>
      <c r="G1249" s="21" t="s">
        <v>29</v>
      </c>
      <c r="H1249" s="21"/>
      <c r="I1249" s="21"/>
      <c r="J1249" s="60">
        <v>2049</v>
      </c>
      <c r="K1249" s="60" t="s">
        <v>19</v>
      </c>
    </row>
    <row r="1250" spans="2:11" ht="15.6" customHeight="1" thickBot="1" x14ac:dyDescent="0.45">
      <c r="B1250" s="21">
        <v>1244</v>
      </c>
      <c r="C1250" s="21">
        <v>2011</v>
      </c>
      <c r="D1250" s="20" t="s">
        <v>2390</v>
      </c>
      <c r="E1250" s="21">
        <v>91</v>
      </c>
      <c r="F1250" s="21" t="s">
        <v>13</v>
      </c>
      <c r="G1250" s="21" t="s">
        <v>277</v>
      </c>
      <c r="H1250" s="21"/>
      <c r="I1250" s="21"/>
      <c r="J1250" s="60">
        <v>2038</v>
      </c>
      <c r="K1250" s="60" t="s">
        <v>19</v>
      </c>
    </row>
    <row r="1251" spans="2:11" ht="15.6" customHeight="1" thickBot="1" x14ac:dyDescent="0.45">
      <c r="B1251" s="21">
        <v>1245</v>
      </c>
      <c r="C1251" s="21">
        <v>2012</v>
      </c>
      <c r="D1251" s="20" t="s">
        <v>2392</v>
      </c>
      <c r="E1251" s="21">
        <v>59</v>
      </c>
      <c r="F1251" s="21" t="s">
        <v>13</v>
      </c>
      <c r="G1251" s="21" t="s">
        <v>1651</v>
      </c>
      <c r="H1251" s="21"/>
      <c r="I1251" s="21"/>
      <c r="J1251" s="60">
        <v>2092</v>
      </c>
      <c r="K1251" s="60" t="s">
        <v>19</v>
      </c>
    </row>
    <row r="1252" spans="2:11" ht="15.6" customHeight="1" thickBot="1" x14ac:dyDescent="0.45">
      <c r="B1252" s="21">
        <v>1246</v>
      </c>
      <c r="C1252" s="21">
        <v>2013</v>
      </c>
      <c r="D1252" s="20" t="s">
        <v>2394</v>
      </c>
      <c r="E1252" s="21" t="s">
        <v>137</v>
      </c>
      <c r="F1252" s="21" t="s">
        <v>13</v>
      </c>
      <c r="G1252" s="21" t="s">
        <v>116</v>
      </c>
      <c r="H1252" s="21"/>
      <c r="I1252" s="21"/>
      <c r="J1252" s="60">
        <v>1960</v>
      </c>
      <c r="K1252" s="60" t="s">
        <v>19</v>
      </c>
    </row>
    <row r="1253" spans="2:11" ht="15.6" customHeight="1" thickBot="1" x14ac:dyDescent="0.45">
      <c r="B1253" s="21">
        <v>1247</v>
      </c>
      <c r="C1253" s="21">
        <v>2014</v>
      </c>
      <c r="D1253" s="20" t="s">
        <v>2396</v>
      </c>
      <c r="E1253" s="21" t="s">
        <v>13</v>
      </c>
      <c r="F1253" s="21" t="s">
        <v>13</v>
      </c>
      <c r="G1253" s="21" t="s">
        <v>85</v>
      </c>
      <c r="H1253" s="21"/>
      <c r="I1253" s="21"/>
      <c r="J1253" s="60">
        <v>2061</v>
      </c>
      <c r="K1253" s="60" t="s">
        <v>19</v>
      </c>
    </row>
    <row r="1254" spans="2:11" ht="15.6" customHeight="1" thickBot="1" x14ac:dyDescent="0.45">
      <c r="B1254" s="21">
        <v>1248</v>
      </c>
      <c r="C1254" s="21">
        <v>2015</v>
      </c>
      <c r="D1254" s="20" t="s">
        <v>2398</v>
      </c>
      <c r="E1254" s="21" t="s">
        <v>13</v>
      </c>
      <c r="F1254" s="21" t="s">
        <v>13</v>
      </c>
      <c r="G1254" s="21" t="s">
        <v>22</v>
      </c>
      <c r="H1254" s="21"/>
      <c r="I1254" s="21"/>
      <c r="J1254" s="60">
        <v>2102</v>
      </c>
      <c r="K1254" s="60" t="s">
        <v>19</v>
      </c>
    </row>
    <row r="1255" spans="2:11" ht="15.6" customHeight="1" thickBot="1" x14ac:dyDescent="0.45">
      <c r="B1255" s="21">
        <v>1249</v>
      </c>
      <c r="C1255" s="21">
        <v>2016</v>
      </c>
      <c r="D1255" s="20" t="s">
        <v>2400</v>
      </c>
      <c r="E1255" s="21" t="s">
        <v>13</v>
      </c>
      <c r="F1255" s="21" t="s">
        <v>13</v>
      </c>
      <c r="G1255" s="21" t="s">
        <v>323</v>
      </c>
      <c r="H1255" s="21"/>
      <c r="I1255" s="21"/>
      <c r="J1255" s="60">
        <v>2050</v>
      </c>
      <c r="K1255" s="60" t="s">
        <v>19</v>
      </c>
    </row>
    <row r="1256" spans="2:11" ht="15.6" customHeight="1" thickBot="1" x14ac:dyDescent="0.45">
      <c r="B1256" s="21">
        <v>1250</v>
      </c>
      <c r="C1256" s="21">
        <v>2017</v>
      </c>
      <c r="D1256" s="20" t="s">
        <v>2402</v>
      </c>
      <c r="E1256" s="21">
        <v>34</v>
      </c>
      <c r="F1256" s="21" t="s">
        <v>13</v>
      </c>
      <c r="G1256" s="21" t="s">
        <v>29</v>
      </c>
      <c r="H1256" s="21"/>
      <c r="I1256" s="21"/>
      <c r="J1256" s="60">
        <v>1898</v>
      </c>
      <c r="K1256" s="60" t="s">
        <v>19</v>
      </c>
    </row>
    <row r="1257" spans="2:11" ht="15.6" customHeight="1" thickBot="1" x14ac:dyDescent="0.45">
      <c r="B1257" s="21">
        <v>1251</v>
      </c>
      <c r="C1257" s="21">
        <v>2018</v>
      </c>
      <c r="D1257" s="20" t="s">
        <v>2404</v>
      </c>
      <c r="E1257" s="21">
        <v>96</v>
      </c>
      <c r="F1257" s="21" t="s">
        <v>13</v>
      </c>
      <c r="G1257" s="21" t="s">
        <v>85</v>
      </c>
      <c r="H1257" s="21"/>
      <c r="I1257" s="21"/>
      <c r="J1257" s="60">
        <v>2097</v>
      </c>
      <c r="K1257" s="60" t="s">
        <v>19</v>
      </c>
    </row>
    <row r="1258" spans="2:11" ht="15.6" customHeight="1" thickBot="1" x14ac:dyDescent="0.45">
      <c r="B1258" s="21">
        <v>1252</v>
      </c>
      <c r="C1258" s="21">
        <v>2019</v>
      </c>
      <c r="D1258" s="20" t="s">
        <v>2406</v>
      </c>
      <c r="E1258" s="21">
        <v>90</v>
      </c>
      <c r="F1258" s="21" t="s">
        <v>13</v>
      </c>
      <c r="G1258" s="21" t="s">
        <v>79</v>
      </c>
      <c r="H1258" s="21"/>
      <c r="I1258" s="21"/>
      <c r="J1258" s="60">
        <v>2035</v>
      </c>
      <c r="K1258" s="60" t="s">
        <v>19</v>
      </c>
    </row>
    <row r="1259" spans="2:11" ht="15.6" customHeight="1" thickBot="1" x14ac:dyDescent="0.45">
      <c r="B1259" s="21">
        <v>1253</v>
      </c>
      <c r="C1259" s="21">
        <v>2020</v>
      </c>
      <c r="D1259" s="20" t="s">
        <v>2408</v>
      </c>
      <c r="E1259" s="21" t="s">
        <v>13</v>
      </c>
      <c r="F1259" s="21" t="s">
        <v>13</v>
      </c>
      <c r="G1259" s="21" t="s">
        <v>85</v>
      </c>
      <c r="H1259" s="21"/>
      <c r="I1259" s="21"/>
      <c r="J1259" s="60">
        <v>1990</v>
      </c>
      <c r="K1259" s="60" t="s">
        <v>19</v>
      </c>
    </row>
    <row r="1260" spans="2:11" ht="15.6" customHeight="1" thickBot="1" x14ac:dyDescent="0.45">
      <c r="B1260" s="21">
        <v>1254</v>
      </c>
      <c r="C1260" s="21">
        <v>2021</v>
      </c>
      <c r="D1260" s="20" t="s">
        <v>2410</v>
      </c>
      <c r="E1260" s="21">
        <v>40</v>
      </c>
      <c r="F1260" s="21" t="s">
        <v>13</v>
      </c>
      <c r="G1260" s="21" t="s">
        <v>29</v>
      </c>
      <c r="H1260" s="21"/>
      <c r="I1260" s="21"/>
      <c r="J1260" s="60">
        <v>2034</v>
      </c>
      <c r="K1260" s="60" t="s">
        <v>19</v>
      </c>
    </row>
    <row r="1261" spans="2:11" ht="15.6" customHeight="1" thickBot="1" x14ac:dyDescent="0.45">
      <c r="B1261" s="21">
        <v>1255</v>
      </c>
      <c r="C1261" s="21">
        <v>2022</v>
      </c>
      <c r="D1261" s="20" t="s">
        <v>2412</v>
      </c>
      <c r="E1261" s="21">
        <v>75</v>
      </c>
      <c r="F1261" s="21" t="s">
        <v>13</v>
      </c>
      <c r="G1261" s="21" t="s">
        <v>29</v>
      </c>
      <c r="H1261" s="21"/>
      <c r="I1261" s="21"/>
      <c r="J1261" s="60">
        <v>2072</v>
      </c>
      <c r="K1261" s="60" t="s">
        <v>19</v>
      </c>
    </row>
    <row r="1262" spans="2:11" ht="15.6" customHeight="1" thickBot="1" x14ac:dyDescent="0.45">
      <c r="B1262" s="21">
        <v>1256</v>
      </c>
      <c r="C1262" s="21">
        <v>2023</v>
      </c>
      <c r="D1262" s="20" t="s">
        <v>2414</v>
      </c>
      <c r="E1262" s="21" t="s">
        <v>510</v>
      </c>
      <c r="F1262" s="21" t="s">
        <v>13</v>
      </c>
      <c r="G1262" s="21" t="s">
        <v>29</v>
      </c>
      <c r="H1262" s="21"/>
      <c r="I1262" s="21"/>
      <c r="J1262" s="60">
        <v>2018</v>
      </c>
      <c r="K1262" s="60" t="s">
        <v>19</v>
      </c>
    </row>
    <row r="1263" spans="2:11" ht="15.6" customHeight="1" thickBot="1" x14ac:dyDescent="0.45">
      <c r="B1263" s="21">
        <v>1257</v>
      </c>
      <c r="C1263" s="21">
        <v>2024</v>
      </c>
      <c r="D1263" s="20" t="s">
        <v>2416</v>
      </c>
      <c r="E1263" s="21">
        <v>87</v>
      </c>
      <c r="F1263" s="21" t="s">
        <v>13</v>
      </c>
      <c r="G1263" s="21" t="s">
        <v>29</v>
      </c>
      <c r="H1263" s="21"/>
      <c r="I1263" s="21"/>
      <c r="J1263" s="60">
        <v>2084</v>
      </c>
      <c r="K1263" s="60" t="s">
        <v>19</v>
      </c>
    </row>
    <row r="1264" spans="2:11" ht="15.6" customHeight="1" thickBot="1" x14ac:dyDescent="0.45">
      <c r="B1264" s="21">
        <v>1258</v>
      </c>
      <c r="C1264" s="21">
        <v>2025</v>
      </c>
      <c r="D1264" s="20" t="s">
        <v>2418</v>
      </c>
      <c r="E1264" s="21" t="s">
        <v>137</v>
      </c>
      <c r="F1264" s="21" t="s">
        <v>13</v>
      </c>
      <c r="G1264" s="21" t="s">
        <v>277</v>
      </c>
      <c r="H1264" s="21"/>
      <c r="I1264" s="21"/>
      <c r="J1264" s="60">
        <v>2031</v>
      </c>
      <c r="K1264" s="60" t="s">
        <v>19</v>
      </c>
    </row>
    <row r="1265" spans="2:11" ht="15.6" customHeight="1" thickBot="1" x14ac:dyDescent="0.45">
      <c r="B1265" s="21">
        <v>1259</v>
      </c>
      <c r="C1265" s="21">
        <v>2026</v>
      </c>
      <c r="D1265" s="20" t="s">
        <v>2420</v>
      </c>
      <c r="E1265" s="21" t="s">
        <v>46</v>
      </c>
      <c r="F1265" s="21" t="s">
        <v>13</v>
      </c>
      <c r="G1265" s="21" t="s">
        <v>29</v>
      </c>
      <c r="H1265" s="21"/>
      <c r="I1265" s="21"/>
      <c r="J1265" s="60">
        <v>1972</v>
      </c>
      <c r="K1265" s="60" t="s">
        <v>19</v>
      </c>
    </row>
    <row r="1266" spans="2:11" ht="15.6" customHeight="1" thickBot="1" x14ac:dyDescent="0.45">
      <c r="B1266" s="21">
        <v>1260</v>
      </c>
      <c r="C1266" s="21">
        <v>2027</v>
      </c>
      <c r="D1266" s="20" t="s">
        <v>2422</v>
      </c>
      <c r="E1266" s="21">
        <v>91</v>
      </c>
      <c r="F1266" s="21" t="s">
        <v>13</v>
      </c>
      <c r="G1266" s="21" t="s">
        <v>323</v>
      </c>
      <c r="H1266" s="21"/>
      <c r="I1266" s="21"/>
      <c r="J1266" s="60">
        <v>2012</v>
      </c>
      <c r="K1266" s="60" t="s">
        <v>19</v>
      </c>
    </row>
    <row r="1267" spans="2:11" ht="15.6" customHeight="1" thickBot="1" x14ac:dyDescent="0.45">
      <c r="B1267" s="21">
        <v>1261</v>
      </c>
      <c r="C1267" s="21">
        <v>2028</v>
      </c>
      <c r="D1267" s="20" t="s">
        <v>2424</v>
      </c>
      <c r="E1267" s="21">
        <v>88</v>
      </c>
      <c r="F1267" s="21" t="s">
        <v>13</v>
      </c>
      <c r="G1267" s="21" t="s">
        <v>32</v>
      </c>
      <c r="H1267" s="21"/>
      <c r="I1267" s="21"/>
      <c r="J1267" s="60">
        <v>2060</v>
      </c>
      <c r="K1267" s="60" t="s">
        <v>19</v>
      </c>
    </row>
    <row r="1268" spans="2:11" ht="15.6" customHeight="1" thickBot="1" x14ac:dyDescent="0.45">
      <c r="B1268" s="21">
        <v>1262</v>
      </c>
      <c r="C1268" s="21">
        <v>2029</v>
      </c>
      <c r="D1268" s="20" t="s">
        <v>2426</v>
      </c>
      <c r="E1268" s="21">
        <v>90</v>
      </c>
      <c r="F1268" s="21" t="s">
        <v>13</v>
      </c>
      <c r="G1268" s="21" t="s">
        <v>32</v>
      </c>
      <c r="H1268" s="21"/>
      <c r="I1268" s="21"/>
      <c r="J1268" s="60">
        <v>2025</v>
      </c>
      <c r="K1268" s="60" t="s">
        <v>19</v>
      </c>
    </row>
    <row r="1269" spans="2:11" ht="15.6" customHeight="1" thickBot="1" x14ac:dyDescent="0.45">
      <c r="B1269" s="21">
        <v>1263</v>
      </c>
      <c r="C1269" s="21">
        <v>2030</v>
      </c>
      <c r="D1269" s="20" t="s">
        <v>2428</v>
      </c>
      <c r="E1269" s="21">
        <v>50</v>
      </c>
      <c r="F1269" s="21" t="s">
        <v>13</v>
      </c>
      <c r="G1269" s="21" t="s">
        <v>32</v>
      </c>
      <c r="H1269" s="21"/>
      <c r="I1269" s="21"/>
      <c r="J1269" s="60">
        <v>2082</v>
      </c>
      <c r="K1269" s="60" t="s">
        <v>19</v>
      </c>
    </row>
    <row r="1270" spans="2:11" ht="15.6" customHeight="1" thickBot="1" x14ac:dyDescent="0.45">
      <c r="B1270" s="21">
        <v>1264</v>
      </c>
      <c r="C1270" s="21">
        <v>2031</v>
      </c>
      <c r="D1270" s="20" t="s">
        <v>2430</v>
      </c>
      <c r="E1270" s="21">
        <v>40</v>
      </c>
      <c r="F1270" s="21" t="s">
        <v>13</v>
      </c>
      <c r="G1270" s="21" t="s">
        <v>29</v>
      </c>
      <c r="H1270" s="21"/>
      <c r="I1270" s="21"/>
      <c r="J1270" s="60">
        <v>2108</v>
      </c>
      <c r="K1270" s="60" t="s">
        <v>19</v>
      </c>
    </row>
    <row r="1271" spans="2:11" ht="15.6" customHeight="1" thickBot="1" x14ac:dyDescent="0.45">
      <c r="B1271" s="21">
        <v>1265</v>
      </c>
      <c r="C1271" s="21">
        <v>2032</v>
      </c>
      <c r="D1271" s="20" t="s">
        <v>2432</v>
      </c>
      <c r="E1271" s="21">
        <v>67</v>
      </c>
      <c r="F1271" s="21" t="s">
        <v>13</v>
      </c>
      <c r="G1271" s="21" t="s">
        <v>29</v>
      </c>
      <c r="H1271" s="21"/>
      <c r="I1271" s="21"/>
      <c r="J1271" s="60">
        <v>2115</v>
      </c>
      <c r="K1271" s="60" t="s">
        <v>19</v>
      </c>
    </row>
    <row r="1272" spans="2:11" ht="15.6" customHeight="1" thickBot="1" x14ac:dyDescent="0.45">
      <c r="B1272" s="21">
        <v>1266</v>
      </c>
      <c r="C1272" s="21">
        <v>2033</v>
      </c>
      <c r="D1272" s="20" t="s">
        <v>2434</v>
      </c>
      <c r="E1272" s="21">
        <v>99</v>
      </c>
      <c r="F1272" s="21" t="s">
        <v>57</v>
      </c>
      <c r="G1272" s="21" t="s">
        <v>43</v>
      </c>
      <c r="H1272" s="21"/>
      <c r="I1272" s="21"/>
      <c r="J1272" s="60">
        <v>2076</v>
      </c>
      <c r="K1272" s="60" t="s">
        <v>19</v>
      </c>
    </row>
    <row r="1273" spans="2:11" ht="15.6" customHeight="1" thickBot="1" x14ac:dyDescent="0.45">
      <c r="B1273" s="21">
        <v>1267</v>
      </c>
      <c r="C1273" s="21">
        <v>2034</v>
      </c>
      <c r="D1273" s="20" t="s">
        <v>2436</v>
      </c>
      <c r="E1273" s="21">
        <v>88</v>
      </c>
      <c r="F1273" s="21" t="s">
        <v>13</v>
      </c>
      <c r="G1273" s="21" t="s">
        <v>39</v>
      </c>
      <c r="H1273" s="21"/>
      <c r="I1273" s="21"/>
      <c r="J1273" s="60">
        <v>2027</v>
      </c>
      <c r="K1273" s="60" t="s">
        <v>19</v>
      </c>
    </row>
    <row r="1274" spans="2:11" ht="15.6" customHeight="1" thickBot="1" x14ac:dyDescent="0.45">
      <c r="B1274" s="21">
        <v>1268</v>
      </c>
      <c r="C1274" s="21">
        <v>3903</v>
      </c>
      <c r="D1274" s="20" t="s">
        <v>6188</v>
      </c>
      <c r="E1274" s="21" t="s">
        <v>28</v>
      </c>
      <c r="F1274" s="21" t="s">
        <v>57</v>
      </c>
      <c r="G1274" s="21" t="s">
        <v>29</v>
      </c>
      <c r="H1274" s="21">
        <v>45</v>
      </c>
      <c r="I1274" s="21">
        <v>88</v>
      </c>
      <c r="J1274" s="60">
        <v>2267</v>
      </c>
      <c r="K1274" s="60" t="s">
        <v>15</v>
      </c>
    </row>
    <row r="1275" spans="2:11" ht="15.6" customHeight="1" thickBot="1" x14ac:dyDescent="0.45">
      <c r="B1275" s="21">
        <v>1269</v>
      </c>
      <c r="C1275" s="21">
        <v>2035</v>
      </c>
      <c r="D1275" s="20" t="s">
        <v>2439</v>
      </c>
      <c r="E1275" s="21" t="s">
        <v>13</v>
      </c>
      <c r="F1275" s="21" t="s">
        <v>13</v>
      </c>
      <c r="G1275" s="21" t="s">
        <v>29</v>
      </c>
      <c r="H1275" s="21"/>
      <c r="I1275" s="21"/>
      <c r="J1275" s="60">
        <v>2055</v>
      </c>
      <c r="K1275" s="60" t="s">
        <v>19</v>
      </c>
    </row>
    <row r="1276" spans="2:11" ht="15.6" customHeight="1" thickBot="1" x14ac:dyDescent="0.45">
      <c r="B1276" s="21">
        <v>1270</v>
      </c>
      <c r="C1276" s="21">
        <v>2036</v>
      </c>
      <c r="D1276" s="20" t="s">
        <v>2441</v>
      </c>
      <c r="E1276" s="21">
        <v>52</v>
      </c>
      <c r="F1276" s="21" t="s">
        <v>13</v>
      </c>
      <c r="G1276" s="21" t="s">
        <v>32</v>
      </c>
      <c r="H1276" s="21"/>
      <c r="I1276" s="21"/>
      <c r="J1276" s="60">
        <v>2114</v>
      </c>
      <c r="K1276" s="60" t="s">
        <v>19</v>
      </c>
    </row>
    <row r="1277" spans="2:11" ht="15.6" customHeight="1" thickBot="1" x14ac:dyDescent="0.45">
      <c r="B1277" s="21">
        <v>1271</v>
      </c>
      <c r="C1277" s="21">
        <v>2037</v>
      </c>
      <c r="D1277" s="20" t="s">
        <v>2443</v>
      </c>
      <c r="E1277" s="21" t="s">
        <v>13</v>
      </c>
      <c r="F1277" s="21" t="s">
        <v>13</v>
      </c>
      <c r="G1277" s="21" t="s">
        <v>29</v>
      </c>
      <c r="H1277" s="21"/>
      <c r="I1277" s="21"/>
      <c r="J1277" s="60">
        <v>2010</v>
      </c>
      <c r="K1277" s="60" t="s">
        <v>19</v>
      </c>
    </row>
    <row r="1278" spans="2:11" ht="15.6" customHeight="1" thickBot="1" x14ac:dyDescent="0.45">
      <c r="B1278" s="21">
        <v>1272</v>
      </c>
      <c r="C1278" s="21">
        <v>2038</v>
      </c>
      <c r="D1278" s="20" t="s">
        <v>2445</v>
      </c>
      <c r="E1278" s="21">
        <v>82</v>
      </c>
      <c r="F1278" s="21" t="s">
        <v>13</v>
      </c>
      <c r="G1278" s="21" t="s">
        <v>323</v>
      </c>
      <c r="H1278" s="21"/>
      <c r="I1278" s="21"/>
      <c r="J1278" s="60">
        <v>2064</v>
      </c>
      <c r="K1278" s="60" t="s">
        <v>19</v>
      </c>
    </row>
    <row r="1279" spans="2:11" ht="15.6" customHeight="1" thickBot="1" x14ac:dyDescent="0.45">
      <c r="B1279" s="21">
        <v>1273</v>
      </c>
      <c r="C1279" s="21">
        <v>2039</v>
      </c>
      <c r="D1279" s="20" t="s">
        <v>2447</v>
      </c>
      <c r="E1279" s="21">
        <v>48</v>
      </c>
      <c r="F1279" s="21" t="s">
        <v>13</v>
      </c>
      <c r="G1279" s="21" t="s">
        <v>116</v>
      </c>
      <c r="H1279" s="21"/>
      <c r="I1279" s="21"/>
      <c r="J1279" s="60">
        <v>2037</v>
      </c>
      <c r="K1279" s="60" t="s">
        <v>19</v>
      </c>
    </row>
    <row r="1280" spans="2:11" ht="15.6" customHeight="1" thickBot="1" x14ac:dyDescent="0.45">
      <c r="B1280" s="21">
        <v>1274</v>
      </c>
      <c r="C1280" s="21">
        <v>2040</v>
      </c>
      <c r="D1280" s="20" t="s">
        <v>2449</v>
      </c>
      <c r="E1280" s="21">
        <v>70</v>
      </c>
      <c r="F1280" s="21" t="s">
        <v>13</v>
      </c>
      <c r="G1280" s="21" t="s">
        <v>116</v>
      </c>
      <c r="H1280" s="21"/>
      <c r="I1280" s="21"/>
      <c r="J1280" s="60">
        <v>2055</v>
      </c>
      <c r="K1280" s="60" t="s">
        <v>19</v>
      </c>
    </row>
    <row r="1281" spans="2:11" ht="15.6" customHeight="1" thickBot="1" x14ac:dyDescent="0.45">
      <c r="B1281" s="21">
        <v>1275</v>
      </c>
      <c r="C1281" s="21">
        <v>2041</v>
      </c>
      <c r="D1281" s="20" t="s">
        <v>2451</v>
      </c>
      <c r="E1281" s="21">
        <v>77</v>
      </c>
      <c r="F1281" s="21" t="s">
        <v>13</v>
      </c>
      <c r="G1281" s="21" t="s">
        <v>169</v>
      </c>
      <c r="H1281" s="21"/>
      <c r="I1281" s="21"/>
      <c r="J1281" s="60">
        <v>2062</v>
      </c>
      <c r="K1281" s="60" t="s">
        <v>19</v>
      </c>
    </row>
    <row r="1282" spans="2:11" ht="15.6" customHeight="1" thickBot="1" x14ac:dyDescent="0.45">
      <c r="B1282" s="21">
        <v>1276</v>
      </c>
      <c r="C1282" s="21">
        <v>2042</v>
      </c>
      <c r="D1282" s="20" t="s">
        <v>2453</v>
      </c>
      <c r="E1282" s="21" t="s">
        <v>13</v>
      </c>
      <c r="F1282" s="21" t="s">
        <v>13</v>
      </c>
      <c r="G1282" s="21" t="s">
        <v>29</v>
      </c>
      <c r="H1282" s="21"/>
      <c r="I1282" s="21"/>
      <c r="J1282" s="60">
        <v>2044</v>
      </c>
      <c r="K1282" s="60" t="s">
        <v>19</v>
      </c>
    </row>
    <row r="1283" spans="2:11" ht="15.6" customHeight="1" thickBot="1" x14ac:dyDescent="0.45">
      <c r="B1283" s="21">
        <v>1277</v>
      </c>
      <c r="C1283" s="21">
        <v>2043</v>
      </c>
      <c r="D1283" s="20" t="s">
        <v>2455</v>
      </c>
      <c r="E1283" s="21">
        <v>79</v>
      </c>
      <c r="F1283" s="21" t="s">
        <v>134</v>
      </c>
      <c r="G1283" s="21" t="s">
        <v>29</v>
      </c>
      <c r="H1283" s="21">
        <v>28</v>
      </c>
      <c r="I1283" s="21">
        <v>-7</v>
      </c>
      <c r="J1283" s="60">
        <v>2509</v>
      </c>
      <c r="K1283" s="60" t="s">
        <v>15</v>
      </c>
    </row>
    <row r="1284" spans="2:11" ht="15.6" customHeight="1" thickBot="1" x14ac:dyDescent="0.45">
      <c r="B1284" s="21">
        <v>1278</v>
      </c>
      <c r="C1284" s="21">
        <v>2044</v>
      </c>
      <c r="D1284" s="20" t="s">
        <v>2457</v>
      </c>
      <c r="E1284" s="21">
        <v>89</v>
      </c>
      <c r="F1284" s="21" t="s">
        <v>13</v>
      </c>
      <c r="G1284" s="21" t="s">
        <v>32</v>
      </c>
      <c r="H1284" s="21"/>
      <c r="I1284" s="21"/>
      <c r="J1284" s="60">
        <v>2080</v>
      </c>
      <c r="K1284" s="60" t="s">
        <v>19</v>
      </c>
    </row>
    <row r="1285" spans="2:11" ht="15.6" customHeight="1" thickBot="1" x14ac:dyDescent="0.45">
      <c r="B1285" s="21">
        <v>1279</v>
      </c>
      <c r="C1285" s="21">
        <v>2045</v>
      </c>
      <c r="D1285" s="20" t="s">
        <v>2459</v>
      </c>
      <c r="E1285" s="21">
        <v>86</v>
      </c>
      <c r="F1285" s="21" t="s">
        <v>13</v>
      </c>
      <c r="G1285" s="21" t="s">
        <v>79</v>
      </c>
      <c r="H1285" s="21"/>
      <c r="I1285" s="21"/>
      <c r="J1285" s="60">
        <v>2056</v>
      </c>
      <c r="K1285" s="60" t="s">
        <v>19</v>
      </c>
    </row>
    <row r="1286" spans="2:11" ht="15.6" customHeight="1" thickBot="1" x14ac:dyDescent="0.45">
      <c r="B1286" s="21">
        <v>1280</v>
      </c>
      <c r="C1286" s="21">
        <v>2046</v>
      </c>
      <c r="D1286" s="20" t="s">
        <v>2461</v>
      </c>
      <c r="E1286" s="21">
        <v>78</v>
      </c>
      <c r="F1286" s="21" t="s">
        <v>184</v>
      </c>
      <c r="G1286" s="21" t="s">
        <v>32</v>
      </c>
      <c r="H1286" s="21"/>
      <c r="I1286" s="21"/>
      <c r="J1286" s="60">
        <v>2241</v>
      </c>
      <c r="K1286" s="60" t="s">
        <v>19</v>
      </c>
    </row>
    <row r="1287" spans="2:11" ht="15.6" customHeight="1" thickBot="1" x14ac:dyDescent="0.45">
      <c r="B1287" s="21">
        <v>1281</v>
      </c>
      <c r="C1287" s="21">
        <v>2047</v>
      </c>
      <c r="D1287" s="20" t="s">
        <v>2463</v>
      </c>
      <c r="E1287" s="21" t="s">
        <v>189</v>
      </c>
      <c r="F1287" s="21" t="s">
        <v>13</v>
      </c>
      <c r="G1287" s="21" t="s">
        <v>255</v>
      </c>
      <c r="H1287" s="21">
        <v>7</v>
      </c>
      <c r="I1287" s="21">
        <v>-8</v>
      </c>
      <c r="J1287" s="60">
        <v>1993</v>
      </c>
      <c r="K1287" s="60" t="s">
        <v>15</v>
      </c>
    </row>
    <row r="1288" spans="2:11" ht="15.6" customHeight="1" thickBot="1" x14ac:dyDescent="0.45">
      <c r="B1288" s="21">
        <v>1282</v>
      </c>
      <c r="C1288" s="21">
        <v>2048</v>
      </c>
      <c r="D1288" s="20" t="s">
        <v>2465</v>
      </c>
      <c r="E1288" s="21">
        <v>69</v>
      </c>
      <c r="F1288" s="21" t="s">
        <v>13</v>
      </c>
      <c r="G1288" s="21" t="s">
        <v>255</v>
      </c>
      <c r="H1288" s="21"/>
      <c r="I1288" s="21"/>
      <c r="J1288" s="60">
        <v>1956</v>
      </c>
      <c r="K1288" s="60" t="s">
        <v>19</v>
      </c>
    </row>
    <row r="1289" spans="2:11" ht="15.6" customHeight="1" thickBot="1" x14ac:dyDescent="0.45">
      <c r="B1289" s="21">
        <v>1283</v>
      </c>
      <c r="C1289" s="21">
        <v>2049</v>
      </c>
      <c r="D1289" s="20" t="s">
        <v>2467</v>
      </c>
      <c r="E1289" s="21">
        <v>92</v>
      </c>
      <c r="F1289" s="21" t="s">
        <v>13</v>
      </c>
      <c r="G1289" s="21" t="s">
        <v>32</v>
      </c>
      <c r="H1289" s="21"/>
      <c r="I1289" s="21"/>
      <c r="J1289" s="60">
        <v>2059</v>
      </c>
      <c r="K1289" s="60" t="s">
        <v>19</v>
      </c>
    </row>
    <row r="1290" spans="2:11" ht="15.6" customHeight="1" thickBot="1" x14ac:dyDescent="0.45">
      <c r="B1290" s="21">
        <v>1284</v>
      </c>
      <c r="C1290" s="21">
        <v>2050</v>
      </c>
      <c r="D1290" s="20" t="s">
        <v>2469</v>
      </c>
      <c r="E1290" s="21">
        <v>87</v>
      </c>
      <c r="F1290" s="21" t="s">
        <v>13</v>
      </c>
      <c r="G1290" s="21" t="s">
        <v>29</v>
      </c>
      <c r="H1290" s="21"/>
      <c r="I1290" s="21"/>
      <c r="J1290" s="60">
        <v>2153</v>
      </c>
      <c r="K1290" s="60" t="s">
        <v>19</v>
      </c>
    </row>
    <row r="1291" spans="2:11" ht="15.6" customHeight="1" thickBot="1" x14ac:dyDescent="0.45">
      <c r="B1291" s="21">
        <v>1285</v>
      </c>
      <c r="C1291" s="21">
        <v>2051</v>
      </c>
      <c r="D1291" s="20" t="s">
        <v>2471</v>
      </c>
      <c r="E1291" s="21">
        <v>54</v>
      </c>
      <c r="F1291" s="21" t="s">
        <v>13</v>
      </c>
      <c r="G1291" s="21" t="s">
        <v>32</v>
      </c>
      <c r="H1291" s="21"/>
      <c r="I1291" s="21"/>
      <c r="J1291" s="60">
        <v>2063</v>
      </c>
      <c r="K1291" s="60" t="s">
        <v>19</v>
      </c>
    </row>
    <row r="1292" spans="2:11" ht="15.6" customHeight="1" thickBot="1" x14ac:dyDescent="0.45">
      <c r="B1292" s="21">
        <v>1286</v>
      </c>
      <c r="C1292" s="21">
        <v>2052</v>
      </c>
      <c r="D1292" s="20" t="s">
        <v>2473</v>
      </c>
      <c r="E1292" s="21">
        <v>45</v>
      </c>
      <c r="F1292" s="21" t="s">
        <v>13</v>
      </c>
      <c r="G1292" s="21" t="s">
        <v>29</v>
      </c>
      <c r="H1292" s="21"/>
      <c r="I1292" s="21"/>
      <c r="J1292" s="60">
        <v>2048</v>
      </c>
      <c r="K1292" s="60" t="s">
        <v>19</v>
      </c>
    </row>
    <row r="1293" spans="2:11" ht="15.6" customHeight="1" thickBot="1" x14ac:dyDescent="0.45">
      <c r="B1293" s="21">
        <v>1287</v>
      </c>
      <c r="C1293" s="21">
        <v>2053</v>
      </c>
      <c r="D1293" s="20" t="s">
        <v>2475</v>
      </c>
      <c r="E1293" s="21">
        <v>87</v>
      </c>
      <c r="F1293" s="21" t="s">
        <v>13</v>
      </c>
      <c r="G1293" s="21" t="s">
        <v>79</v>
      </c>
      <c r="H1293" s="21"/>
      <c r="I1293" s="21"/>
      <c r="J1293" s="60">
        <v>2070</v>
      </c>
      <c r="K1293" s="60" t="s">
        <v>19</v>
      </c>
    </row>
    <row r="1294" spans="2:11" ht="15.6" customHeight="1" thickBot="1" x14ac:dyDescent="0.45">
      <c r="B1294" s="21">
        <v>1288</v>
      </c>
      <c r="C1294" s="21">
        <v>2054</v>
      </c>
      <c r="D1294" s="20" t="s">
        <v>2477</v>
      </c>
      <c r="E1294" s="21" t="s">
        <v>189</v>
      </c>
      <c r="F1294" s="21" t="s">
        <v>57</v>
      </c>
      <c r="G1294" s="21" t="s">
        <v>29</v>
      </c>
      <c r="H1294" s="21">
        <v>8</v>
      </c>
      <c r="I1294" s="21">
        <v>9</v>
      </c>
      <c r="J1294" s="60">
        <v>2229</v>
      </c>
      <c r="K1294" s="60" t="s">
        <v>15</v>
      </c>
    </row>
    <row r="1295" spans="2:11" ht="15.6" customHeight="1" thickBot="1" x14ac:dyDescent="0.45">
      <c r="B1295" s="21">
        <v>1289</v>
      </c>
      <c r="C1295" s="21">
        <v>2055</v>
      </c>
      <c r="D1295" s="20" t="s">
        <v>2479</v>
      </c>
      <c r="E1295" s="21" t="s">
        <v>13</v>
      </c>
      <c r="F1295" s="21" t="s">
        <v>13</v>
      </c>
      <c r="G1295" s="21" t="s">
        <v>149</v>
      </c>
      <c r="H1295" s="21"/>
      <c r="I1295" s="21"/>
      <c r="J1295" s="60">
        <v>2055</v>
      </c>
      <c r="K1295" s="60" t="s">
        <v>19</v>
      </c>
    </row>
    <row r="1296" spans="2:11" ht="15.6" customHeight="1" thickBot="1" x14ac:dyDescent="0.45">
      <c r="B1296" s="21">
        <v>1290</v>
      </c>
      <c r="C1296" s="21">
        <v>2056</v>
      </c>
      <c r="D1296" s="20" t="s">
        <v>2481</v>
      </c>
      <c r="E1296" s="21">
        <v>88</v>
      </c>
      <c r="F1296" s="21" t="s">
        <v>13</v>
      </c>
      <c r="G1296" s="21" t="s">
        <v>79</v>
      </c>
      <c r="H1296" s="21"/>
      <c r="I1296" s="21"/>
      <c r="J1296" s="60">
        <v>2055</v>
      </c>
      <c r="K1296" s="60" t="s">
        <v>19</v>
      </c>
    </row>
    <row r="1297" spans="1:11" ht="15.6" customHeight="1" thickBot="1" x14ac:dyDescent="0.45">
      <c r="B1297" s="21">
        <v>1291</v>
      </c>
      <c r="C1297" s="21">
        <v>2057</v>
      </c>
      <c r="D1297" s="20" t="s">
        <v>2483</v>
      </c>
      <c r="E1297" s="21">
        <v>89</v>
      </c>
      <c r="F1297" s="21" t="s">
        <v>13</v>
      </c>
      <c r="G1297" s="21" t="s">
        <v>79</v>
      </c>
      <c r="H1297" s="21"/>
      <c r="I1297" s="21"/>
      <c r="J1297" s="60">
        <v>2069</v>
      </c>
      <c r="K1297" s="60" t="s">
        <v>19</v>
      </c>
    </row>
    <row r="1298" spans="1:11" ht="15.6" customHeight="1" thickBot="1" x14ac:dyDescent="0.45">
      <c r="B1298" s="21">
        <v>1292</v>
      </c>
      <c r="C1298" s="21">
        <v>3729</v>
      </c>
      <c r="D1298" s="20" t="s">
        <v>2485</v>
      </c>
      <c r="E1298" s="21" t="s">
        <v>510</v>
      </c>
      <c r="F1298" s="21" t="s">
        <v>13</v>
      </c>
      <c r="G1298" s="21" t="s">
        <v>85</v>
      </c>
      <c r="H1298" s="21"/>
      <c r="I1298" s="21"/>
      <c r="J1298" s="60">
        <v>2022</v>
      </c>
      <c r="K1298" s="60" t="s">
        <v>19</v>
      </c>
    </row>
    <row r="1299" spans="1:11" ht="15.6" customHeight="1" thickBot="1" x14ac:dyDescent="0.45">
      <c r="B1299" s="21">
        <v>1293</v>
      </c>
      <c r="C1299" s="21">
        <v>2058</v>
      </c>
      <c r="D1299" s="20" t="s">
        <v>2487</v>
      </c>
      <c r="E1299" s="21" t="s">
        <v>13</v>
      </c>
      <c r="F1299" s="21" t="s">
        <v>13</v>
      </c>
      <c r="G1299" s="21" t="s">
        <v>29</v>
      </c>
      <c r="H1299" s="21"/>
      <c r="I1299" s="21"/>
      <c r="J1299" s="60">
        <v>2061</v>
      </c>
      <c r="K1299" s="60" t="s">
        <v>19</v>
      </c>
    </row>
    <row r="1300" spans="1:11" ht="15.6" customHeight="1" thickBot="1" x14ac:dyDescent="0.45">
      <c r="B1300" s="21">
        <v>1294</v>
      </c>
      <c r="C1300" s="21">
        <v>2059</v>
      </c>
      <c r="D1300" s="20" t="s">
        <v>2489</v>
      </c>
      <c r="E1300" s="21">
        <v>96</v>
      </c>
      <c r="F1300" s="21" t="s">
        <v>57</v>
      </c>
      <c r="G1300" s="21" t="s">
        <v>32</v>
      </c>
      <c r="H1300" s="21"/>
      <c r="I1300" s="21"/>
      <c r="J1300" s="60">
        <v>2167</v>
      </c>
      <c r="K1300" s="60" t="s">
        <v>19</v>
      </c>
    </row>
    <row r="1301" spans="1:11" ht="15.6" customHeight="1" thickBot="1" x14ac:dyDescent="0.45">
      <c r="B1301" s="21">
        <v>1295</v>
      </c>
      <c r="C1301" s="21">
        <v>2061</v>
      </c>
      <c r="D1301" s="20" t="s">
        <v>6191</v>
      </c>
      <c r="E1301" s="21">
        <v>72</v>
      </c>
      <c r="F1301" s="21" t="s">
        <v>13</v>
      </c>
      <c r="G1301" s="21" t="s">
        <v>29</v>
      </c>
      <c r="H1301" s="21">
        <v>8</v>
      </c>
      <c r="I1301" s="21">
        <v>14</v>
      </c>
      <c r="J1301" s="60">
        <v>2124</v>
      </c>
      <c r="K1301" s="60" t="s">
        <v>15</v>
      </c>
    </row>
    <row r="1302" spans="1:11" ht="15.6" customHeight="1" thickBot="1" x14ac:dyDescent="0.45">
      <c r="B1302" s="21">
        <v>1296</v>
      </c>
      <c r="C1302" s="21">
        <v>3920</v>
      </c>
      <c r="D1302" s="20" t="s">
        <v>2491</v>
      </c>
      <c r="E1302" s="21" t="s">
        <v>13</v>
      </c>
      <c r="F1302" s="21" t="s">
        <v>13</v>
      </c>
      <c r="G1302" s="21" t="s">
        <v>116</v>
      </c>
      <c r="H1302" s="21"/>
      <c r="I1302" s="21"/>
      <c r="J1302" s="60">
        <v>2052</v>
      </c>
      <c r="K1302" s="60" t="s">
        <v>15</v>
      </c>
    </row>
    <row r="1303" spans="1:11" ht="15.6" customHeight="1" thickBot="1" x14ac:dyDescent="0.45">
      <c r="B1303" s="21">
        <v>1297</v>
      </c>
      <c r="C1303" s="21">
        <v>2060</v>
      </c>
      <c r="D1303" s="20" t="s">
        <v>2493</v>
      </c>
      <c r="E1303" s="21">
        <v>94</v>
      </c>
      <c r="F1303" s="21" t="s">
        <v>13</v>
      </c>
      <c r="G1303" s="21" t="s">
        <v>79</v>
      </c>
      <c r="H1303" s="21"/>
      <c r="I1303" s="21"/>
      <c r="J1303" s="60">
        <v>2040</v>
      </c>
      <c r="K1303" s="60" t="s">
        <v>19</v>
      </c>
    </row>
    <row r="1304" spans="1:11" ht="15.6" customHeight="1" thickBot="1" x14ac:dyDescent="0.45">
      <c r="A1304" s="43"/>
      <c r="B1304" s="21">
        <v>1298</v>
      </c>
      <c r="C1304" s="21">
        <v>2062</v>
      </c>
      <c r="D1304" s="20" t="s">
        <v>2496</v>
      </c>
      <c r="E1304" s="21">
        <v>95</v>
      </c>
      <c r="F1304" s="21" t="s">
        <v>13</v>
      </c>
      <c r="G1304" s="21" t="s">
        <v>323</v>
      </c>
      <c r="H1304" s="21"/>
      <c r="I1304" s="21"/>
      <c r="J1304" s="60">
        <v>1991</v>
      </c>
      <c r="K1304" s="60" t="s">
        <v>19</v>
      </c>
    </row>
    <row r="1305" spans="1:11" ht="15.6" customHeight="1" thickBot="1" x14ac:dyDescent="0.45">
      <c r="A1305" s="3"/>
      <c r="B1305" s="21">
        <v>1299</v>
      </c>
      <c r="C1305" s="21">
        <v>2063</v>
      </c>
      <c r="D1305" s="20" t="s">
        <v>2498</v>
      </c>
      <c r="E1305" s="21">
        <v>93</v>
      </c>
      <c r="F1305" s="21" t="s">
        <v>13</v>
      </c>
      <c r="G1305" s="21" t="s">
        <v>29</v>
      </c>
      <c r="H1305" s="21"/>
      <c r="I1305" s="21"/>
      <c r="J1305" s="60">
        <v>2029</v>
      </c>
      <c r="K1305" s="60" t="s">
        <v>19</v>
      </c>
    </row>
    <row r="1306" spans="1:11" ht="15.6" customHeight="1" thickBot="1" x14ac:dyDescent="0.45">
      <c r="A1306" s="3"/>
      <c r="B1306" s="21">
        <v>1300</v>
      </c>
      <c r="C1306" s="21">
        <v>2064</v>
      </c>
      <c r="D1306" s="20" t="s">
        <v>2500</v>
      </c>
      <c r="E1306" s="21">
        <v>48</v>
      </c>
      <c r="F1306" s="21" t="s">
        <v>13</v>
      </c>
      <c r="G1306" s="21" t="s">
        <v>29</v>
      </c>
      <c r="H1306" s="21"/>
      <c r="I1306" s="21"/>
      <c r="J1306" s="60">
        <v>2085</v>
      </c>
      <c r="K1306" s="60" t="s">
        <v>19</v>
      </c>
    </row>
    <row r="1307" spans="1:11" ht="15.6" customHeight="1" thickBot="1" x14ac:dyDescent="0.45">
      <c r="A1307" s="3"/>
      <c r="B1307" s="21">
        <v>1301</v>
      </c>
      <c r="C1307" s="21">
        <v>2065</v>
      </c>
      <c r="D1307" s="20" t="s">
        <v>2502</v>
      </c>
      <c r="E1307" s="21" t="s">
        <v>13</v>
      </c>
      <c r="F1307" s="21" t="s">
        <v>13</v>
      </c>
      <c r="G1307" s="21" t="s">
        <v>29</v>
      </c>
      <c r="H1307" s="21"/>
      <c r="I1307" s="21"/>
      <c r="J1307" s="60">
        <v>2070</v>
      </c>
      <c r="K1307" s="60" t="s">
        <v>19</v>
      </c>
    </row>
    <row r="1308" spans="1:11" ht="15.6" customHeight="1" thickBot="1" x14ac:dyDescent="0.45">
      <c r="A1308" s="3"/>
      <c r="B1308" s="21">
        <v>1302</v>
      </c>
      <c r="C1308" s="21">
        <v>2066</v>
      </c>
      <c r="D1308" s="20" t="s">
        <v>2504</v>
      </c>
      <c r="E1308" s="21">
        <v>77</v>
      </c>
      <c r="F1308" s="21" t="s">
        <v>13</v>
      </c>
      <c r="G1308" s="21" t="s">
        <v>29</v>
      </c>
      <c r="H1308" s="21"/>
      <c r="I1308" s="21"/>
      <c r="J1308" s="60">
        <v>2085</v>
      </c>
      <c r="K1308" s="60" t="s">
        <v>19</v>
      </c>
    </row>
    <row r="1309" spans="1:11" ht="15.6" customHeight="1" thickBot="1" x14ac:dyDescent="0.45">
      <c r="A1309" s="3"/>
      <c r="B1309" s="21">
        <v>1303</v>
      </c>
      <c r="C1309" s="21">
        <v>2067</v>
      </c>
      <c r="D1309" s="20" t="s">
        <v>2506</v>
      </c>
      <c r="E1309" s="21" t="s">
        <v>13</v>
      </c>
      <c r="F1309" s="21" t="s">
        <v>13</v>
      </c>
      <c r="G1309" s="21" t="s">
        <v>323</v>
      </c>
      <c r="H1309" s="21"/>
      <c r="I1309" s="21"/>
      <c r="J1309" s="60">
        <v>2069</v>
      </c>
      <c r="K1309" s="60" t="s">
        <v>19</v>
      </c>
    </row>
    <row r="1310" spans="1:11" ht="15.6" customHeight="1" thickBot="1" x14ac:dyDescent="0.45">
      <c r="A1310" s="3"/>
      <c r="B1310" s="21">
        <v>1304</v>
      </c>
      <c r="C1310" s="21">
        <v>3730</v>
      </c>
      <c r="D1310" s="20" t="s">
        <v>2508</v>
      </c>
      <c r="E1310" s="21" t="s">
        <v>82</v>
      </c>
      <c r="F1310" s="21" t="s">
        <v>13</v>
      </c>
      <c r="G1310" s="21" t="s">
        <v>29</v>
      </c>
      <c r="H1310" s="21"/>
      <c r="I1310" s="21"/>
      <c r="J1310" s="60">
        <v>2043</v>
      </c>
      <c r="K1310" s="60" t="s">
        <v>15</v>
      </c>
    </row>
    <row r="1311" spans="1:11" ht="15.6" customHeight="1" thickBot="1" x14ac:dyDescent="0.45">
      <c r="A1311" s="3"/>
      <c r="B1311" s="21">
        <v>1305</v>
      </c>
      <c r="C1311" s="21">
        <v>2068</v>
      </c>
      <c r="D1311" s="20" t="s">
        <v>2510</v>
      </c>
      <c r="E1311" s="21">
        <v>91</v>
      </c>
      <c r="F1311" s="21" t="s">
        <v>13</v>
      </c>
      <c r="G1311" s="21" t="s">
        <v>29</v>
      </c>
      <c r="H1311" s="21"/>
      <c r="I1311" s="21"/>
      <c r="J1311" s="60">
        <v>2063</v>
      </c>
      <c r="K1311" s="60" t="s">
        <v>19</v>
      </c>
    </row>
    <row r="1312" spans="1:11" ht="15.6" customHeight="1" thickBot="1" x14ac:dyDescent="0.45">
      <c r="B1312" s="21">
        <v>1306</v>
      </c>
      <c r="C1312" s="21">
        <v>2069</v>
      </c>
      <c r="D1312" s="20" t="s">
        <v>2512</v>
      </c>
      <c r="E1312" s="21">
        <v>79</v>
      </c>
      <c r="F1312" s="21" t="s">
        <v>13</v>
      </c>
      <c r="G1312" s="21" t="s">
        <v>29</v>
      </c>
      <c r="H1312" s="21"/>
      <c r="I1312" s="21"/>
      <c r="J1312" s="60">
        <v>2053</v>
      </c>
      <c r="K1312" s="60" t="s">
        <v>19</v>
      </c>
    </row>
    <row r="1313" spans="2:11" ht="15.6" customHeight="1" thickBot="1" x14ac:dyDescent="0.45">
      <c r="B1313" s="21">
        <v>1307</v>
      </c>
      <c r="C1313" s="21">
        <v>2070</v>
      </c>
      <c r="D1313" s="20" t="s">
        <v>2514</v>
      </c>
      <c r="E1313" s="21">
        <v>68</v>
      </c>
      <c r="F1313" s="21" t="s">
        <v>13</v>
      </c>
      <c r="G1313" s="21" t="s">
        <v>29</v>
      </c>
      <c r="H1313" s="21"/>
      <c r="I1313" s="21"/>
      <c r="J1313" s="60">
        <v>1928</v>
      </c>
      <c r="K1313" s="60" t="s">
        <v>19</v>
      </c>
    </row>
    <row r="1314" spans="2:11" ht="15.6" customHeight="1" thickBot="1" x14ac:dyDescent="0.45">
      <c r="B1314" s="21">
        <v>1308</v>
      </c>
      <c r="C1314" s="21">
        <v>2071</v>
      </c>
      <c r="D1314" s="20" t="s">
        <v>2516</v>
      </c>
      <c r="E1314" s="21" t="s">
        <v>13</v>
      </c>
      <c r="F1314" s="21" t="s">
        <v>13</v>
      </c>
      <c r="G1314" s="21" t="s">
        <v>29</v>
      </c>
      <c r="H1314" s="21"/>
      <c r="I1314" s="21"/>
      <c r="J1314" s="60">
        <v>1991</v>
      </c>
      <c r="K1314" s="60" t="s">
        <v>19</v>
      </c>
    </row>
    <row r="1315" spans="2:11" ht="15.6" customHeight="1" thickBot="1" x14ac:dyDescent="0.45">
      <c r="B1315" s="21">
        <v>1309</v>
      </c>
      <c r="C1315" s="21">
        <v>2072</v>
      </c>
      <c r="D1315" s="20" t="s">
        <v>2518</v>
      </c>
      <c r="E1315" s="21" t="s">
        <v>49</v>
      </c>
      <c r="F1315" s="21" t="s">
        <v>184</v>
      </c>
      <c r="G1315" s="21" t="s">
        <v>29</v>
      </c>
      <c r="H1315" s="21">
        <v>41</v>
      </c>
      <c r="I1315" s="21">
        <v>-16</v>
      </c>
      <c r="J1315" s="60">
        <v>2294</v>
      </c>
      <c r="K1315" s="60" t="s">
        <v>15</v>
      </c>
    </row>
    <row r="1316" spans="2:11" ht="15.6" customHeight="1" thickBot="1" x14ac:dyDescent="0.45">
      <c r="B1316" s="21">
        <v>1310</v>
      </c>
      <c r="C1316" s="21">
        <v>2073</v>
      </c>
      <c r="D1316" s="20" t="s">
        <v>2520</v>
      </c>
      <c r="E1316" s="21">
        <v>87</v>
      </c>
      <c r="F1316" s="21" t="s">
        <v>13</v>
      </c>
      <c r="G1316" s="21" t="s">
        <v>29</v>
      </c>
      <c r="H1316" s="21"/>
      <c r="I1316" s="21"/>
      <c r="J1316" s="60">
        <v>2060</v>
      </c>
      <c r="K1316" s="60" t="s">
        <v>19</v>
      </c>
    </row>
    <row r="1317" spans="2:11" ht="15.6" customHeight="1" thickBot="1" x14ac:dyDescent="0.45">
      <c r="B1317" s="21">
        <v>1311</v>
      </c>
      <c r="C1317" s="21">
        <v>2075</v>
      </c>
      <c r="D1317" s="20" t="s">
        <v>6183</v>
      </c>
      <c r="E1317" s="21">
        <v>58</v>
      </c>
      <c r="F1317" s="21" t="s">
        <v>134</v>
      </c>
      <c r="G1317" s="21" t="s">
        <v>29</v>
      </c>
      <c r="H1317" s="21">
        <v>36</v>
      </c>
      <c r="I1317" s="21">
        <v>-21</v>
      </c>
      <c r="J1317" s="60">
        <v>2396</v>
      </c>
      <c r="K1317" s="60" t="s">
        <v>15</v>
      </c>
    </row>
    <row r="1318" spans="2:11" ht="15.6" customHeight="1" thickBot="1" x14ac:dyDescent="0.45">
      <c r="B1318" s="21">
        <v>1312</v>
      </c>
      <c r="C1318" s="21">
        <v>2074</v>
      </c>
      <c r="D1318" s="20" t="s">
        <v>2522</v>
      </c>
      <c r="E1318" s="21">
        <v>95</v>
      </c>
      <c r="F1318" s="21" t="s">
        <v>184</v>
      </c>
      <c r="G1318" s="21" t="s">
        <v>29</v>
      </c>
      <c r="H1318" s="21"/>
      <c r="I1318" s="21"/>
      <c r="J1318" s="60">
        <v>2269</v>
      </c>
      <c r="K1318" s="60" t="s">
        <v>19</v>
      </c>
    </row>
    <row r="1319" spans="2:11" ht="15.6" customHeight="1" thickBot="1" x14ac:dyDescent="0.45">
      <c r="B1319" s="21">
        <v>1313</v>
      </c>
      <c r="C1319" s="21">
        <v>2077</v>
      </c>
      <c r="D1319" s="20" t="s">
        <v>2525</v>
      </c>
      <c r="E1319" s="21" t="s">
        <v>13</v>
      </c>
      <c r="F1319" s="21" t="s">
        <v>13</v>
      </c>
      <c r="G1319" s="21" t="s">
        <v>79</v>
      </c>
      <c r="H1319" s="21"/>
      <c r="I1319" s="21"/>
      <c r="J1319" s="60">
        <v>2115</v>
      </c>
      <c r="K1319" s="60" t="s">
        <v>19</v>
      </c>
    </row>
    <row r="1320" spans="2:11" ht="15.6" customHeight="1" thickBot="1" x14ac:dyDescent="0.45">
      <c r="B1320" s="21">
        <v>1314</v>
      </c>
      <c r="C1320" s="21">
        <v>2078</v>
      </c>
      <c r="D1320" s="20" t="s">
        <v>2527</v>
      </c>
      <c r="E1320" s="21">
        <v>97</v>
      </c>
      <c r="F1320" s="21" t="s">
        <v>13</v>
      </c>
      <c r="G1320" s="21" t="s">
        <v>79</v>
      </c>
      <c r="H1320" s="21"/>
      <c r="I1320" s="21"/>
      <c r="J1320" s="60">
        <v>2010</v>
      </c>
      <c r="K1320" s="60" t="s">
        <v>19</v>
      </c>
    </row>
    <row r="1321" spans="2:11" ht="15.6" customHeight="1" thickBot="1" x14ac:dyDescent="0.45">
      <c r="B1321" s="21">
        <v>1315</v>
      </c>
      <c r="C1321" s="21">
        <v>2079</v>
      </c>
      <c r="D1321" s="20" t="s">
        <v>2529</v>
      </c>
      <c r="E1321" s="21">
        <v>65</v>
      </c>
      <c r="F1321" s="21" t="s">
        <v>13</v>
      </c>
      <c r="G1321" s="21" t="s">
        <v>29</v>
      </c>
      <c r="H1321" s="21"/>
      <c r="I1321" s="21"/>
      <c r="J1321" s="60">
        <v>2022</v>
      </c>
      <c r="K1321" s="60" t="s">
        <v>19</v>
      </c>
    </row>
    <row r="1322" spans="2:11" ht="15.6" customHeight="1" thickBot="1" x14ac:dyDescent="0.45">
      <c r="B1322" s="21">
        <v>1316</v>
      </c>
      <c r="C1322" s="21">
        <v>4224</v>
      </c>
      <c r="D1322" s="20" t="s">
        <v>6561</v>
      </c>
      <c r="E1322" s="21">
        <v>49</v>
      </c>
      <c r="F1322" s="21"/>
      <c r="G1322" s="21" t="s">
        <v>29</v>
      </c>
      <c r="H1322" s="21">
        <v>11</v>
      </c>
      <c r="I1322" s="21">
        <v>-57</v>
      </c>
      <c r="J1322" s="60">
        <v>2043</v>
      </c>
      <c r="K1322" s="60" t="s">
        <v>15</v>
      </c>
    </row>
    <row r="1323" spans="2:11" ht="15.6" customHeight="1" thickBot="1" x14ac:dyDescent="0.45">
      <c r="B1323" s="21">
        <v>1317</v>
      </c>
      <c r="C1323" s="21">
        <v>2080</v>
      </c>
      <c r="D1323" s="20" t="s">
        <v>2531</v>
      </c>
      <c r="E1323" s="21" t="s">
        <v>62</v>
      </c>
      <c r="F1323" s="21" t="s">
        <v>13</v>
      </c>
      <c r="G1323" s="21" t="s">
        <v>29</v>
      </c>
      <c r="H1323" s="21"/>
      <c r="I1323" s="21"/>
      <c r="J1323" s="60">
        <v>1972</v>
      </c>
      <c r="K1323" s="60" t="s">
        <v>19</v>
      </c>
    </row>
    <row r="1324" spans="2:11" ht="15.6" customHeight="1" thickBot="1" x14ac:dyDescent="0.45">
      <c r="B1324" s="21">
        <v>1318</v>
      </c>
      <c r="C1324" s="21">
        <v>2081</v>
      </c>
      <c r="D1324" s="20" t="s">
        <v>2533</v>
      </c>
      <c r="E1324" s="21">
        <v>84</v>
      </c>
      <c r="F1324" s="21" t="s">
        <v>13</v>
      </c>
      <c r="G1324" s="21" t="s">
        <v>29</v>
      </c>
      <c r="H1324" s="21"/>
      <c r="I1324" s="21"/>
      <c r="J1324" s="60">
        <v>2016</v>
      </c>
      <c r="K1324" s="60" t="s">
        <v>19</v>
      </c>
    </row>
    <row r="1325" spans="2:11" ht="15.6" customHeight="1" thickBot="1" x14ac:dyDescent="0.45">
      <c r="B1325" s="21">
        <v>1319</v>
      </c>
      <c r="C1325" s="21">
        <v>2082</v>
      </c>
      <c r="D1325" s="20" t="s">
        <v>2535</v>
      </c>
      <c r="E1325" s="21" t="s">
        <v>13</v>
      </c>
      <c r="F1325" s="21" t="s">
        <v>13</v>
      </c>
      <c r="G1325" s="21" t="s">
        <v>29</v>
      </c>
      <c r="H1325" s="21"/>
      <c r="I1325" s="21"/>
      <c r="J1325" s="60">
        <v>2099</v>
      </c>
      <c r="K1325" s="60" t="s">
        <v>19</v>
      </c>
    </row>
    <row r="1326" spans="2:11" ht="15.6" customHeight="1" thickBot="1" x14ac:dyDescent="0.45">
      <c r="B1326" s="21">
        <v>1320</v>
      </c>
      <c r="C1326" s="21">
        <v>2083</v>
      </c>
      <c r="D1326" s="20" t="s">
        <v>2537</v>
      </c>
      <c r="E1326" s="21">
        <v>89</v>
      </c>
      <c r="F1326" s="21" t="s">
        <v>13</v>
      </c>
      <c r="G1326" s="21" t="s">
        <v>32</v>
      </c>
      <c r="H1326" s="21"/>
      <c r="I1326" s="21"/>
      <c r="J1326" s="60">
        <v>1860</v>
      </c>
      <c r="K1326" s="60" t="s">
        <v>19</v>
      </c>
    </row>
    <row r="1327" spans="2:11" ht="15.6" customHeight="1" thickBot="1" x14ac:dyDescent="0.45">
      <c r="B1327" s="21">
        <v>1321</v>
      </c>
      <c r="C1327" s="21">
        <v>2084</v>
      </c>
      <c r="D1327" s="20" t="s">
        <v>2539</v>
      </c>
      <c r="E1327" s="21" t="s">
        <v>13</v>
      </c>
      <c r="F1327" s="21" t="s">
        <v>13</v>
      </c>
      <c r="G1327" s="21" t="s">
        <v>323</v>
      </c>
      <c r="H1327" s="21"/>
      <c r="I1327" s="21"/>
      <c r="J1327" s="60">
        <v>2080</v>
      </c>
      <c r="K1327" s="60" t="s">
        <v>19</v>
      </c>
    </row>
    <row r="1328" spans="2:11" ht="15.6" customHeight="1" thickBot="1" x14ac:dyDescent="0.45">
      <c r="B1328" s="21">
        <v>1322</v>
      </c>
      <c r="C1328" s="21">
        <v>2085</v>
      </c>
      <c r="D1328" s="20" t="s">
        <v>2541</v>
      </c>
      <c r="E1328" s="21">
        <v>91</v>
      </c>
      <c r="F1328" s="21" t="s">
        <v>57</v>
      </c>
      <c r="G1328" s="21" t="s">
        <v>29</v>
      </c>
      <c r="H1328" s="21"/>
      <c r="I1328" s="21"/>
      <c r="J1328" s="60">
        <v>2176</v>
      </c>
      <c r="K1328" s="60" t="s">
        <v>19</v>
      </c>
    </row>
    <row r="1329" spans="2:11" ht="15.6" customHeight="1" thickBot="1" x14ac:dyDescent="0.45">
      <c r="B1329" s="21">
        <v>1323</v>
      </c>
      <c r="C1329" s="21">
        <v>2086</v>
      </c>
      <c r="D1329" s="20" t="s">
        <v>2543</v>
      </c>
      <c r="E1329" s="21">
        <v>55</v>
      </c>
      <c r="F1329" s="21" t="s">
        <v>13</v>
      </c>
      <c r="G1329" s="21" t="s">
        <v>29</v>
      </c>
      <c r="H1329" s="21"/>
      <c r="I1329" s="21"/>
      <c r="J1329" s="60">
        <v>2048</v>
      </c>
      <c r="K1329" s="60" t="s">
        <v>19</v>
      </c>
    </row>
    <row r="1330" spans="2:11" ht="15.6" customHeight="1" thickBot="1" x14ac:dyDescent="0.45">
      <c r="B1330" s="21">
        <v>1324</v>
      </c>
      <c r="C1330" s="21">
        <v>2087</v>
      </c>
      <c r="D1330" s="20" t="s">
        <v>2545</v>
      </c>
      <c r="E1330" s="21">
        <v>96</v>
      </c>
      <c r="F1330" s="21" t="s">
        <v>13</v>
      </c>
      <c r="G1330" s="21" t="s">
        <v>29</v>
      </c>
      <c r="H1330" s="21"/>
      <c r="I1330" s="21"/>
      <c r="J1330" s="60">
        <v>1860</v>
      </c>
      <c r="K1330" s="60" t="s">
        <v>19</v>
      </c>
    </row>
    <row r="1331" spans="2:11" ht="15.6" customHeight="1" thickBot="1" x14ac:dyDescent="0.45">
      <c r="B1331" s="21">
        <v>1325</v>
      </c>
      <c r="C1331" s="21">
        <v>2088</v>
      </c>
      <c r="D1331" s="20" t="s">
        <v>2547</v>
      </c>
      <c r="E1331" s="21">
        <v>97</v>
      </c>
      <c r="F1331" s="21" t="s">
        <v>13</v>
      </c>
      <c r="G1331" s="21" t="s">
        <v>29</v>
      </c>
      <c r="H1331" s="21"/>
      <c r="I1331" s="21"/>
      <c r="J1331" s="60">
        <v>2053</v>
      </c>
      <c r="K1331" s="60" t="s">
        <v>19</v>
      </c>
    </row>
    <row r="1332" spans="2:11" ht="15.6" customHeight="1" thickBot="1" x14ac:dyDescent="0.45">
      <c r="B1332" s="21">
        <v>1326</v>
      </c>
      <c r="C1332" s="21">
        <v>4083</v>
      </c>
      <c r="D1332" s="20" t="s">
        <v>6159</v>
      </c>
      <c r="E1332" s="21" t="s">
        <v>6107</v>
      </c>
      <c r="F1332" s="21" t="s">
        <v>13</v>
      </c>
      <c r="G1332" s="21" t="s">
        <v>29</v>
      </c>
      <c r="H1332" s="21"/>
      <c r="I1332" s="21"/>
      <c r="J1332" s="60">
        <v>2059</v>
      </c>
      <c r="K1332" s="60" t="s">
        <v>15</v>
      </c>
    </row>
    <row r="1333" spans="2:11" ht="15.6" customHeight="1" thickBot="1" x14ac:dyDescent="0.45">
      <c r="B1333" s="21">
        <v>1327</v>
      </c>
      <c r="C1333" s="21">
        <v>2089</v>
      </c>
      <c r="D1333" s="20" t="s">
        <v>2549</v>
      </c>
      <c r="E1333" s="21" t="s">
        <v>13</v>
      </c>
      <c r="F1333" s="21" t="s">
        <v>13</v>
      </c>
      <c r="G1333" s="21" t="s">
        <v>29</v>
      </c>
      <c r="H1333" s="21"/>
      <c r="I1333" s="21"/>
      <c r="J1333" s="60">
        <v>2047</v>
      </c>
      <c r="K1333" s="60" t="s">
        <v>19</v>
      </c>
    </row>
    <row r="1334" spans="2:11" ht="15.6" customHeight="1" thickBot="1" x14ac:dyDescent="0.45">
      <c r="B1334" s="21">
        <v>1328</v>
      </c>
      <c r="C1334" s="21">
        <v>2090</v>
      </c>
      <c r="D1334" s="20" t="s">
        <v>2551</v>
      </c>
      <c r="E1334" s="21">
        <v>63</v>
      </c>
      <c r="F1334" s="21" t="s">
        <v>57</v>
      </c>
      <c r="G1334" s="21" t="s">
        <v>29</v>
      </c>
      <c r="H1334" s="21">
        <v>8</v>
      </c>
      <c r="I1334" s="21">
        <v>10</v>
      </c>
      <c r="J1334" s="60">
        <v>2235</v>
      </c>
      <c r="K1334" s="60" t="s">
        <v>15</v>
      </c>
    </row>
    <row r="1335" spans="2:11" ht="15.6" customHeight="1" thickBot="1" x14ac:dyDescent="0.45">
      <c r="B1335" s="21">
        <v>1329</v>
      </c>
      <c r="C1335" s="21">
        <v>2091</v>
      </c>
      <c r="D1335" s="20" t="s">
        <v>2553</v>
      </c>
      <c r="E1335" s="21" t="s">
        <v>189</v>
      </c>
      <c r="F1335" s="21" t="s">
        <v>13</v>
      </c>
      <c r="G1335" s="21" t="s">
        <v>149</v>
      </c>
      <c r="H1335" s="21"/>
      <c r="I1335" s="21"/>
      <c r="J1335" s="60">
        <v>1939</v>
      </c>
      <c r="K1335" s="60" t="s">
        <v>19</v>
      </c>
    </row>
    <row r="1336" spans="2:11" ht="15.6" customHeight="1" thickBot="1" x14ac:dyDescent="0.45">
      <c r="B1336" s="21">
        <v>1330</v>
      </c>
      <c r="C1336" s="21">
        <v>2092</v>
      </c>
      <c r="D1336" s="20" t="s">
        <v>2555</v>
      </c>
      <c r="E1336" s="21" t="s">
        <v>13</v>
      </c>
      <c r="F1336" s="21" t="s">
        <v>13</v>
      </c>
      <c r="G1336" s="21" t="s">
        <v>79</v>
      </c>
      <c r="H1336" s="21">
        <v>7</v>
      </c>
      <c r="I1336" s="21">
        <v>10</v>
      </c>
      <c r="J1336" s="60">
        <v>2003</v>
      </c>
      <c r="K1336" s="60" t="s">
        <v>15</v>
      </c>
    </row>
    <row r="1337" spans="2:11" ht="15.6" customHeight="1" thickBot="1" x14ac:dyDescent="0.45">
      <c r="B1337" s="21">
        <v>1331</v>
      </c>
      <c r="C1337" s="21">
        <v>2093</v>
      </c>
      <c r="D1337" s="20" t="s">
        <v>2557</v>
      </c>
      <c r="E1337" s="21" t="s">
        <v>13</v>
      </c>
      <c r="F1337" s="21" t="s">
        <v>13</v>
      </c>
      <c r="G1337" s="21" t="s">
        <v>29</v>
      </c>
      <c r="H1337" s="21"/>
      <c r="I1337" s="21"/>
      <c r="J1337" s="60">
        <v>2060</v>
      </c>
      <c r="K1337" s="60" t="s">
        <v>19</v>
      </c>
    </row>
    <row r="1338" spans="2:11" ht="15.6" customHeight="1" thickBot="1" x14ac:dyDescent="0.45">
      <c r="B1338" s="21">
        <v>1332</v>
      </c>
      <c r="C1338" s="21">
        <v>2094</v>
      </c>
      <c r="D1338" s="20" t="s">
        <v>2559</v>
      </c>
      <c r="E1338" s="21">
        <v>77</v>
      </c>
      <c r="F1338" s="21" t="s">
        <v>13</v>
      </c>
      <c r="G1338" s="21" t="s">
        <v>32</v>
      </c>
      <c r="H1338" s="21"/>
      <c r="I1338" s="21"/>
      <c r="J1338" s="60">
        <v>2058</v>
      </c>
      <c r="K1338" s="60" t="s">
        <v>19</v>
      </c>
    </row>
    <row r="1339" spans="2:11" ht="15.6" customHeight="1" thickBot="1" x14ac:dyDescent="0.45">
      <c r="B1339" s="21">
        <v>1333</v>
      </c>
      <c r="C1339" s="21">
        <v>4015</v>
      </c>
      <c r="D1339" s="20" t="s">
        <v>2561</v>
      </c>
      <c r="E1339" s="21" t="s">
        <v>82</v>
      </c>
      <c r="F1339" s="21" t="s">
        <v>13</v>
      </c>
      <c r="G1339" s="21" t="s">
        <v>29</v>
      </c>
      <c r="H1339" s="21"/>
      <c r="I1339" s="21"/>
      <c r="J1339" s="60">
        <v>2116</v>
      </c>
      <c r="K1339" s="60" t="s">
        <v>15</v>
      </c>
    </row>
    <row r="1340" spans="2:11" ht="15.6" customHeight="1" thickBot="1" x14ac:dyDescent="0.45">
      <c r="B1340" s="21">
        <v>1334</v>
      </c>
      <c r="C1340" s="21">
        <v>2095</v>
      </c>
      <c r="D1340" s="20" t="s">
        <v>2563</v>
      </c>
      <c r="E1340" s="21">
        <v>46</v>
      </c>
      <c r="F1340" s="21" t="s">
        <v>13</v>
      </c>
      <c r="G1340" s="21" t="s">
        <v>32</v>
      </c>
      <c r="H1340" s="21"/>
      <c r="I1340" s="21"/>
      <c r="J1340" s="60">
        <v>2044</v>
      </c>
      <c r="K1340" s="60" t="s">
        <v>19</v>
      </c>
    </row>
    <row r="1341" spans="2:11" ht="15.6" customHeight="1" thickBot="1" x14ac:dyDescent="0.45">
      <c r="B1341" s="21">
        <v>1335</v>
      </c>
      <c r="C1341" s="21">
        <v>2096</v>
      </c>
      <c r="D1341" s="20" t="s">
        <v>2565</v>
      </c>
      <c r="E1341" s="21">
        <v>62</v>
      </c>
      <c r="F1341" s="21" t="s">
        <v>13</v>
      </c>
      <c r="G1341" s="21" t="s">
        <v>116</v>
      </c>
      <c r="H1341" s="21"/>
      <c r="I1341" s="21"/>
      <c r="J1341" s="60">
        <v>1997</v>
      </c>
      <c r="K1341" s="60" t="s">
        <v>19</v>
      </c>
    </row>
    <row r="1342" spans="2:11" ht="15.6" customHeight="1" thickBot="1" x14ac:dyDescent="0.45">
      <c r="B1342" s="21">
        <v>1336</v>
      </c>
      <c r="C1342" s="21">
        <v>2097</v>
      </c>
      <c r="D1342" s="20" t="s">
        <v>2567</v>
      </c>
      <c r="E1342" s="21">
        <v>41</v>
      </c>
      <c r="F1342" s="21" t="s">
        <v>13</v>
      </c>
      <c r="G1342" s="21" t="s">
        <v>32</v>
      </c>
      <c r="H1342" s="21"/>
      <c r="I1342" s="21"/>
      <c r="J1342" s="60">
        <v>2039</v>
      </c>
      <c r="K1342" s="60" t="s">
        <v>19</v>
      </c>
    </row>
    <row r="1343" spans="2:11" ht="15.6" customHeight="1" thickBot="1" x14ac:dyDescent="0.45">
      <c r="B1343" s="21">
        <v>1337</v>
      </c>
      <c r="C1343" s="21">
        <v>2098</v>
      </c>
      <c r="D1343" s="20" t="s">
        <v>2569</v>
      </c>
      <c r="E1343" s="21">
        <v>86</v>
      </c>
      <c r="F1343" s="21" t="s">
        <v>13</v>
      </c>
      <c r="G1343" s="21" t="s">
        <v>32</v>
      </c>
      <c r="H1343" s="21"/>
      <c r="I1343" s="21"/>
      <c r="J1343" s="60">
        <v>2030</v>
      </c>
      <c r="K1343" s="60" t="s">
        <v>19</v>
      </c>
    </row>
    <row r="1344" spans="2:11" ht="15.6" customHeight="1" thickBot="1" x14ac:dyDescent="0.45">
      <c r="B1344" s="21">
        <v>1338</v>
      </c>
      <c r="C1344" s="21">
        <v>2099</v>
      </c>
      <c r="D1344" s="20" t="s">
        <v>2571</v>
      </c>
      <c r="E1344" s="21">
        <v>93</v>
      </c>
      <c r="F1344" s="21" t="s">
        <v>13</v>
      </c>
      <c r="G1344" s="21" t="s">
        <v>39</v>
      </c>
      <c r="H1344" s="21"/>
      <c r="I1344" s="21"/>
      <c r="J1344" s="60">
        <v>2042</v>
      </c>
      <c r="K1344" s="60" t="s">
        <v>19</v>
      </c>
    </row>
    <row r="1345" spans="2:11" ht="15.6" customHeight="1" thickBot="1" x14ac:dyDescent="0.45">
      <c r="B1345" s="21">
        <v>1339</v>
      </c>
      <c r="C1345" s="21">
        <v>2100</v>
      </c>
      <c r="D1345" s="20" t="s">
        <v>2573</v>
      </c>
      <c r="E1345" s="21">
        <v>65</v>
      </c>
      <c r="F1345" s="21" t="s">
        <v>13</v>
      </c>
      <c r="G1345" s="21" t="s">
        <v>32</v>
      </c>
      <c r="H1345" s="21"/>
      <c r="I1345" s="21"/>
      <c r="J1345" s="60">
        <v>2101</v>
      </c>
      <c r="K1345" s="60" t="s">
        <v>19</v>
      </c>
    </row>
    <row r="1346" spans="2:11" ht="15.6" customHeight="1" thickBot="1" x14ac:dyDescent="0.45">
      <c r="B1346" s="21">
        <v>1340</v>
      </c>
      <c r="C1346" s="21">
        <v>2101</v>
      </c>
      <c r="D1346" s="20" t="s">
        <v>2575</v>
      </c>
      <c r="E1346" s="21">
        <v>89</v>
      </c>
      <c r="F1346" s="21" t="s">
        <v>13</v>
      </c>
      <c r="G1346" s="21" t="s">
        <v>32</v>
      </c>
      <c r="H1346" s="21"/>
      <c r="I1346" s="21"/>
      <c r="J1346" s="60">
        <v>2019</v>
      </c>
      <c r="K1346" s="60" t="s">
        <v>19</v>
      </c>
    </row>
    <row r="1347" spans="2:11" ht="15.6" customHeight="1" thickBot="1" x14ac:dyDescent="0.45">
      <c r="B1347" s="21">
        <v>1341</v>
      </c>
      <c r="C1347" s="21">
        <v>4055</v>
      </c>
      <c r="D1347" s="20" t="s">
        <v>6318</v>
      </c>
      <c r="E1347" s="21" t="s">
        <v>28</v>
      </c>
      <c r="F1347" s="21" t="s">
        <v>13</v>
      </c>
      <c r="G1347" s="21" t="s">
        <v>29</v>
      </c>
      <c r="H1347" s="21">
        <v>9</v>
      </c>
      <c r="I1347" s="21">
        <v>11</v>
      </c>
      <c r="J1347" s="60">
        <v>2132</v>
      </c>
      <c r="K1347" s="60" t="s">
        <v>15</v>
      </c>
    </row>
    <row r="1348" spans="2:11" ht="15.6" customHeight="1" thickBot="1" x14ac:dyDescent="0.45">
      <c r="B1348" s="21">
        <v>1342</v>
      </c>
      <c r="C1348" s="21">
        <v>2102</v>
      </c>
      <c r="D1348" s="20" t="s">
        <v>2577</v>
      </c>
      <c r="E1348" s="21">
        <v>91</v>
      </c>
      <c r="F1348" s="21" t="s">
        <v>13</v>
      </c>
      <c r="G1348" s="21" t="s">
        <v>85</v>
      </c>
      <c r="H1348" s="21"/>
      <c r="I1348" s="21"/>
      <c r="J1348" s="60">
        <v>2082</v>
      </c>
      <c r="K1348" s="60" t="s">
        <v>19</v>
      </c>
    </row>
    <row r="1349" spans="2:11" ht="15.6" customHeight="1" thickBot="1" x14ac:dyDescent="0.45">
      <c r="B1349" s="21">
        <v>1343</v>
      </c>
      <c r="C1349" s="21">
        <v>2103</v>
      </c>
      <c r="D1349" s="20" t="s">
        <v>2579</v>
      </c>
      <c r="E1349" s="21" t="s">
        <v>13</v>
      </c>
      <c r="F1349" s="21" t="s">
        <v>13</v>
      </c>
      <c r="G1349" s="21" t="s">
        <v>193</v>
      </c>
      <c r="H1349" s="21"/>
      <c r="I1349" s="21"/>
      <c r="J1349" s="60">
        <v>2083</v>
      </c>
      <c r="K1349" s="60" t="s">
        <v>19</v>
      </c>
    </row>
    <row r="1350" spans="2:11" ht="15.6" customHeight="1" thickBot="1" x14ac:dyDescent="0.45">
      <c r="B1350" s="21">
        <v>1344</v>
      </c>
      <c r="C1350" s="21">
        <v>2104</v>
      </c>
      <c r="D1350" s="20" t="s">
        <v>2581</v>
      </c>
      <c r="E1350" s="21">
        <v>92</v>
      </c>
      <c r="F1350" s="21" t="s">
        <v>57</v>
      </c>
      <c r="G1350" s="21" t="s">
        <v>29</v>
      </c>
      <c r="H1350" s="21"/>
      <c r="I1350" s="21"/>
      <c r="J1350" s="60">
        <v>2212</v>
      </c>
      <c r="K1350" s="60" t="s">
        <v>19</v>
      </c>
    </row>
    <row r="1351" spans="2:11" ht="15.6" customHeight="1" thickBot="1" x14ac:dyDescent="0.45">
      <c r="B1351" s="21">
        <v>1345</v>
      </c>
      <c r="C1351" s="21">
        <v>2105</v>
      </c>
      <c r="D1351" s="20" t="s">
        <v>2583</v>
      </c>
      <c r="E1351" s="21" t="s">
        <v>13</v>
      </c>
      <c r="F1351" s="21" t="s">
        <v>13</v>
      </c>
      <c r="G1351" s="21" t="s">
        <v>79</v>
      </c>
      <c r="H1351" s="21"/>
      <c r="I1351" s="21"/>
      <c r="J1351" s="60">
        <v>2010</v>
      </c>
      <c r="K1351" s="60" t="s">
        <v>19</v>
      </c>
    </row>
    <row r="1352" spans="2:11" ht="15.6" customHeight="1" thickBot="1" x14ac:dyDescent="0.45">
      <c r="B1352" s="21">
        <v>1346</v>
      </c>
      <c r="C1352" s="21">
        <v>2106</v>
      </c>
      <c r="D1352" s="20" t="s">
        <v>2585</v>
      </c>
      <c r="E1352" s="21" t="s">
        <v>13</v>
      </c>
      <c r="F1352" s="21" t="s">
        <v>13</v>
      </c>
      <c r="G1352" s="21" t="s">
        <v>79</v>
      </c>
      <c r="H1352" s="21"/>
      <c r="I1352" s="21"/>
      <c r="J1352" s="60">
        <v>1999</v>
      </c>
      <c r="K1352" s="60" t="s">
        <v>19</v>
      </c>
    </row>
    <row r="1353" spans="2:11" ht="15.6" customHeight="1" thickBot="1" x14ac:dyDescent="0.45">
      <c r="B1353" s="21">
        <v>1347</v>
      </c>
      <c r="C1353" s="21">
        <v>2107</v>
      </c>
      <c r="D1353" s="20" t="s">
        <v>2587</v>
      </c>
      <c r="E1353" s="21">
        <v>90</v>
      </c>
      <c r="F1353" s="21" t="s">
        <v>13</v>
      </c>
      <c r="G1353" s="21" t="s">
        <v>32</v>
      </c>
      <c r="H1353" s="21"/>
      <c r="I1353" s="21"/>
      <c r="J1353" s="60">
        <v>2034</v>
      </c>
      <c r="K1353" s="60" t="s">
        <v>19</v>
      </c>
    </row>
    <row r="1354" spans="2:11" ht="15.6" customHeight="1" thickBot="1" x14ac:dyDescent="0.45">
      <c r="B1354" s="21">
        <v>1348</v>
      </c>
      <c r="C1354" s="21">
        <v>2108</v>
      </c>
      <c r="D1354" s="20" t="s">
        <v>2589</v>
      </c>
      <c r="E1354" s="21">
        <v>69</v>
      </c>
      <c r="F1354" s="21" t="s">
        <v>13</v>
      </c>
      <c r="G1354" s="21" t="s">
        <v>32</v>
      </c>
      <c r="H1354" s="21"/>
      <c r="I1354" s="21"/>
      <c r="J1354" s="60">
        <v>2041</v>
      </c>
      <c r="K1354" s="60" t="s">
        <v>19</v>
      </c>
    </row>
    <row r="1355" spans="2:11" ht="15.6" customHeight="1" thickBot="1" x14ac:dyDescent="0.45">
      <c r="B1355" s="21">
        <v>1349</v>
      </c>
      <c r="C1355" s="21">
        <v>2110</v>
      </c>
      <c r="D1355" s="20" t="s">
        <v>2591</v>
      </c>
      <c r="E1355" s="21">
        <v>93</v>
      </c>
      <c r="F1355" s="21" t="s">
        <v>13</v>
      </c>
      <c r="G1355" s="21" t="s">
        <v>323</v>
      </c>
      <c r="H1355" s="21"/>
      <c r="I1355" s="21"/>
      <c r="J1355" s="60">
        <v>2023</v>
      </c>
      <c r="K1355" s="60" t="s">
        <v>19</v>
      </c>
    </row>
    <row r="1356" spans="2:11" ht="15.6" customHeight="1" thickBot="1" x14ac:dyDescent="0.45">
      <c r="B1356" s="21">
        <v>1350</v>
      </c>
      <c r="C1356" s="21">
        <v>2111</v>
      </c>
      <c r="D1356" s="20" t="s">
        <v>2593</v>
      </c>
      <c r="E1356" s="21" t="s">
        <v>13</v>
      </c>
      <c r="F1356" s="21" t="s">
        <v>13</v>
      </c>
      <c r="G1356" s="21" t="s">
        <v>323</v>
      </c>
      <c r="H1356" s="21"/>
      <c r="I1356" s="21"/>
      <c r="J1356" s="60">
        <v>2035</v>
      </c>
      <c r="K1356" s="60" t="s">
        <v>19</v>
      </c>
    </row>
    <row r="1357" spans="2:11" ht="15.6" customHeight="1" thickBot="1" x14ac:dyDescent="0.45">
      <c r="B1357" s="21">
        <v>1351</v>
      </c>
      <c r="C1357" s="21">
        <v>2112</v>
      </c>
      <c r="D1357" s="20" t="s">
        <v>2595</v>
      </c>
      <c r="E1357" s="21">
        <v>53</v>
      </c>
      <c r="F1357" s="21" t="s">
        <v>13</v>
      </c>
      <c r="G1357" s="21" t="s">
        <v>79</v>
      </c>
      <c r="H1357" s="21"/>
      <c r="I1357" s="21"/>
      <c r="J1357" s="60">
        <v>2012</v>
      </c>
      <c r="K1357" s="60" t="s">
        <v>19</v>
      </c>
    </row>
    <row r="1358" spans="2:11" ht="15.6" customHeight="1" thickBot="1" x14ac:dyDescent="0.45">
      <c r="B1358" s="21">
        <v>1352</v>
      </c>
      <c r="C1358" s="21">
        <v>2113</v>
      </c>
      <c r="D1358" s="20" t="s">
        <v>2597</v>
      </c>
      <c r="E1358" s="21">
        <v>90</v>
      </c>
      <c r="F1358" s="21" t="s">
        <v>13</v>
      </c>
      <c r="G1358" s="21" t="s">
        <v>29</v>
      </c>
      <c r="H1358" s="21"/>
      <c r="I1358" s="21"/>
      <c r="J1358" s="60">
        <v>2055</v>
      </c>
      <c r="K1358" s="60" t="s">
        <v>19</v>
      </c>
    </row>
    <row r="1359" spans="2:11" ht="15.6" customHeight="1" thickBot="1" x14ac:dyDescent="0.45">
      <c r="B1359" s="21">
        <v>1353</v>
      </c>
      <c r="C1359" s="21">
        <v>2114</v>
      </c>
      <c r="D1359" s="20" t="s">
        <v>2599</v>
      </c>
      <c r="E1359" s="21">
        <v>83</v>
      </c>
      <c r="F1359" s="21" t="s">
        <v>13</v>
      </c>
      <c r="G1359" s="21" t="s">
        <v>32</v>
      </c>
      <c r="H1359" s="21"/>
      <c r="I1359" s="21"/>
      <c r="J1359" s="60">
        <v>1993</v>
      </c>
      <c r="K1359" s="60" t="s">
        <v>19</v>
      </c>
    </row>
    <row r="1360" spans="2:11" ht="15.6" customHeight="1" thickBot="1" x14ac:dyDescent="0.45">
      <c r="B1360" s="21">
        <v>1354</v>
      </c>
      <c r="C1360" s="21">
        <v>2115</v>
      </c>
      <c r="D1360" s="20" t="s">
        <v>2601</v>
      </c>
      <c r="E1360" s="21" t="s">
        <v>13</v>
      </c>
      <c r="F1360" s="21" t="s">
        <v>13</v>
      </c>
      <c r="G1360" s="21" t="s">
        <v>29</v>
      </c>
      <c r="H1360" s="21"/>
      <c r="I1360" s="21"/>
      <c r="J1360" s="60">
        <v>2067</v>
      </c>
      <c r="K1360" s="60" t="s">
        <v>19</v>
      </c>
    </row>
    <row r="1361" spans="2:11" ht="15.6" customHeight="1" thickBot="1" x14ac:dyDescent="0.45">
      <c r="B1361" s="21">
        <v>1355</v>
      </c>
      <c r="C1361" s="21">
        <v>2116</v>
      </c>
      <c r="D1361" s="20" t="s">
        <v>2603</v>
      </c>
      <c r="E1361" s="21" t="s">
        <v>13</v>
      </c>
      <c r="F1361" s="21" t="s">
        <v>13</v>
      </c>
      <c r="G1361" s="21" t="s">
        <v>29</v>
      </c>
      <c r="H1361" s="21"/>
      <c r="I1361" s="21"/>
      <c r="J1361" s="60">
        <v>2035</v>
      </c>
      <c r="K1361" s="60" t="s">
        <v>19</v>
      </c>
    </row>
    <row r="1362" spans="2:11" ht="15.6" customHeight="1" thickBot="1" x14ac:dyDescent="0.45">
      <c r="B1362" s="21">
        <v>1356</v>
      </c>
      <c r="C1362" s="21">
        <v>2117</v>
      </c>
      <c r="D1362" s="20" t="s">
        <v>2605</v>
      </c>
      <c r="E1362" s="21" t="s">
        <v>137</v>
      </c>
      <c r="F1362" s="21" t="s">
        <v>13</v>
      </c>
      <c r="G1362" s="21" t="s">
        <v>29</v>
      </c>
      <c r="H1362" s="21"/>
      <c r="I1362" s="21"/>
      <c r="J1362" s="60">
        <v>2032</v>
      </c>
      <c r="K1362" s="60" t="s">
        <v>19</v>
      </c>
    </row>
    <row r="1363" spans="2:11" ht="15.6" customHeight="1" thickBot="1" x14ac:dyDescent="0.45">
      <c r="B1363" s="21">
        <v>1357</v>
      </c>
      <c r="C1363" s="21">
        <v>2118</v>
      </c>
      <c r="D1363" s="20" t="s">
        <v>2607</v>
      </c>
      <c r="E1363" s="21" t="s">
        <v>13</v>
      </c>
      <c r="F1363" s="21" t="s">
        <v>13</v>
      </c>
      <c r="G1363" s="21" t="s">
        <v>29</v>
      </c>
      <c r="H1363" s="21"/>
      <c r="I1363" s="21"/>
      <c r="J1363" s="60">
        <v>2053</v>
      </c>
      <c r="K1363" s="60" t="s">
        <v>19</v>
      </c>
    </row>
    <row r="1364" spans="2:11" ht="15.6" customHeight="1" thickBot="1" x14ac:dyDescent="0.45">
      <c r="B1364" s="21">
        <v>1358</v>
      </c>
      <c r="C1364" s="21">
        <v>2119</v>
      </c>
      <c r="D1364" s="20" t="s">
        <v>2609</v>
      </c>
      <c r="E1364" s="21" t="s">
        <v>46</v>
      </c>
      <c r="F1364" s="21" t="s">
        <v>13</v>
      </c>
      <c r="G1364" s="21" t="s">
        <v>29</v>
      </c>
      <c r="H1364" s="21"/>
      <c r="I1364" s="21"/>
      <c r="J1364" s="60">
        <v>1997</v>
      </c>
      <c r="K1364" s="60" t="s">
        <v>19</v>
      </c>
    </row>
    <row r="1365" spans="2:11" ht="15.6" customHeight="1" thickBot="1" x14ac:dyDescent="0.45">
      <c r="B1365" s="21">
        <v>1359</v>
      </c>
      <c r="C1365" s="21">
        <v>2120</v>
      </c>
      <c r="D1365" s="20" t="s">
        <v>2611</v>
      </c>
      <c r="E1365" s="21">
        <v>72</v>
      </c>
      <c r="F1365" s="21" t="s">
        <v>13</v>
      </c>
      <c r="G1365" s="21" t="s">
        <v>29</v>
      </c>
      <c r="H1365" s="21"/>
      <c r="I1365" s="21"/>
      <c r="J1365" s="60">
        <v>2145</v>
      </c>
      <c r="K1365" s="60" t="s">
        <v>19</v>
      </c>
    </row>
    <row r="1366" spans="2:11" ht="15.6" customHeight="1" thickBot="1" x14ac:dyDescent="0.45">
      <c r="B1366" s="21">
        <v>1360</v>
      </c>
      <c r="C1366" s="21">
        <v>2121</v>
      </c>
      <c r="D1366" s="20" t="s">
        <v>2613</v>
      </c>
      <c r="E1366" s="21">
        <v>55</v>
      </c>
      <c r="F1366" s="21" t="s">
        <v>13</v>
      </c>
      <c r="G1366" s="21" t="s">
        <v>79</v>
      </c>
      <c r="H1366" s="21"/>
      <c r="I1366" s="21"/>
      <c r="J1366" s="60">
        <v>2052</v>
      </c>
      <c r="K1366" s="60" t="s">
        <v>19</v>
      </c>
    </row>
    <row r="1367" spans="2:11" ht="15.6" customHeight="1" thickBot="1" x14ac:dyDescent="0.45">
      <c r="B1367" s="21">
        <v>1361</v>
      </c>
      <c r="C1367" s="21">
        <v>2122</v>
      </c>
      <c r="D1367" s="20" t="s">
        <v>2615</v>
      </c>
      <c r="E1367" s="21">
        <v>46</v>
      </c>
      <c r="F1367" s="21" t="s">
        <v>13</v>
      </c>
      <c r="G1367" s="21" t="s">
        <v>32</v>
      </c>
      <c r="H1367" s="21"/>
      <c r="I1367" s="21"/>
      <c r="J1367" s="60">
        <v>1974</v>
      </c>
      <c r="K1367" s="60" t="s">
        <v>19</v>
      </c>
    </row>
    <row r="1368" spans="2:11" ht="15.6" customHeight="1" thickBot="1" x14ac:dyDescent="0.45">
      <c r="B1368" s="21">
        <v>1362</v>
      </c>
      <c r="C1368" s="21">
        <v>2123</v>
      </c>
      <c r="D1368" s="20" t="s">
        <v>2617</v>
      </c>
      <c r="E1368" s="21" t="s">
        <v>13</v>
      </c>
      <c r="F1368" s="21" t="s">
        <v>13</v>
      </c>
      <c r="G1368" s="21" t="s">
        <v>79</v>
      </c>
      <c r="H1368" s="21"/>
      <c r="I1368" s="21"/>
      <c r="J1368" s="60">
        <v>2061</v>
      </c>
      <c r="K1368" s="60" t="s">
        <v>19</v>
      </c>
    </row>
    <row r="1369" spans="2:11" ht="15.6" customHeight="1" thickBot="1" x14ac:dyDescent="0.45">
      <c r="B1369" s="21">
        <v>1363</v>
      </c>
      <c r="C1369" s="21">
        <v>2124</v>
      </c>
      <c r="D1369" s="20" t="s">
        <v>2619</v>
      </c>
      <c r="E1369" s="21">
        <v>97</v>
      </c>
      <c r="F1369" s="21" t="s">
        <v>13</v>
      </c>
      <c r="G1369" s="21" t="s">
        <v>79</v>
      </c>
      <c r="H1369" s="21"/>
      <c r="I1369" s="21"/>
      <c r="J1369" s="60">
        <v>2075</v>
      </c>
      <c r="K1369" s="60" t="s">
        <v>19</v>
      </c>
    </row>
    <row r="1370" spans="2:11" ht="15.6" customHeight="1" thickBot="1" x14ac:dyDescent="0.45">
      <c r="B1370" s="21">
        <v>1364</v>
      </c>
      <c r="C1370" s="21">
        <v>2125</v>
      </c>
      <c r="D1370" s="20" t="s">
        <v>2621</v>
      </c>
      <c r="E1370" s="21" t="s">
        <v>13</v>
      </c>
      <c r="F1370" s="21" t="s">
        <v>13</v>
      </c>
      <c r="G1370" s="21" t="s">
        <v>277</v>
      </c>
      <c r="H1370" s="21"/>
      <c r="I1370" s="21"/>
      <c r="J1370" s="60">
        <v>2077</v>
      </c>
      <c r="K1370" s="60" t="s">
        <v>19</v>
      </c>
    </row>
    <row r="1371" spans="2:11" ht="15.6" customHeight="1" thickBot="1" x14ac:dyDescent="0.45">
      <c r="B1371" s="21">
        <v>1365</v>
      </c>
      <c r="C1371" s="21">
        <v>3885</v>
      </c>
      <c r="D1371" s="20" t="s">
        <v>2623</v>
      </c>
      <c r="E1371" s="21" t="s">
        <v>2624</v>
      </c>
      <c r="F1371" s="21" t="s">
        <v>13</v>
      </c>
      <c r="G1371" s="21" t="s">
        <v>29</v>
      </c>
      <c r="H1371" s="21"/>
      <c r="I1371" s="21"/>
      <c r="J1371" s="60">
        <v>2096</v>
      </c>
      <c r="K1371" s="60" t="s">
        <v>15</v>
      </c>
    </row>
    <row r="1372" spans="2:11" ht="15.6" customHeight="1" thickBot="1" x14ac:dyDescent="0.45">
      <c r="B1372" s="21">
        <v>1366</v>
      </c>
      <c r="C1372" s="21">
        <v>2126</v>
      </c>
      <c r="D1372" s="20" t="s">
        <v>2626</v>
      </c>
      <c r="E1372" s="21">
        <v>71</v>
      </c>
      <c r="F1372" s="21" t="s">
        <v>13</v>
      </c>
      <c r="G1372" s="21" t="s">
        <v>29</v>
      </c>
      <c r="H1372" s="21"/>
      <c r="I1372" s="21"/>
      <c r="J1372" s="60">
        <v>2080</v>
      </c>
      <c r="K1372" s="60" t="s">
        <v>19</v>
      </c>
    </row>
    <row r="1373" spans="2:11" ht="15.6" customHeight="1" thickBot="1" x14ac:dyDescent="0.45">
      <c r="B1373" s="21">
        <v>1367</v>
      </c>
      <c r="C1373" s="21">
        <v>2127</v>
      </c>
      <c r="D1373" s="20" t="s">
        <v>2628</v>
      </c>
      <c r="E1373" s="21">
        <v>39</v>
      </c>
      <c r="F1373" s="21" t="s">
        <v>13</v>
      </c>
      <c r="G1373" s="21" t="s">
        <v>29</v>
      </c>
      <c r="H1373" s="21"/>
      <c r="I1373" s="21"/>
      <c r="J1373" s="60">
        <v>1961</v>
      </c>
      <c r="K1373" s="60" t="s">
        <v>19</v>
      </c>
    </row>
    <row r="1374" spans="2:11" ht="15.6" customHeight="1" thickBot="1" x14ac:dyDescent="0.45">
      <c r="B1374" s="21">
        <v>1368</v>
      </c>
      <c r="C1374" s="21">
        <v>4027</v>
      </c>
      <c r="D1374" s="20" t="s">
        <v>2630</v>
      </c>
      <c r="E1374" s="21" t="s">
        <v>158</v>
      </c>
      <c r="F1374" s="21" t="s">
        <v>13</v>
      </c>
      <c r="G1374" s="21" t="s">
        <v>29</v>
      </c>
      <c r="H1374" s="21">
        <v>19</v>
      </c>
      <c r="I1374" s="21">
        <v>-53</v>
      </c>
      <c r="J1374" s="60">
        <v>1997</v>
      </c>
      <c r="K1374" s="60" t="s">
        <v>15</v>
      </c>
    </row>
    <row r="1375" spans="2:11" ht="15.6" customHeight="1" thickBot="1" x14ac:dyDescent="0.45">
      <c r="B1375" s="21">
        <v>1369</v>
      </c>
      <c r="C1375" s="21">
        <v>2128</v>
      </c>
      <c r="D1375" s="20" t="s">
        <v>2632</v>
      </c>
      <c r="E1375" s="21">
        <v>55</v>
      </c>
      <c r="F1375" s="21" t="s">
        <v>13</v>
      </c>
      <c r="G1375" s="21" t="s">
        <v>169</v>
      </c>
      <c r="H1375" s="21"/>
      <c r="I1375" s="21"/>
      <c r="J1375" s="60">
        <v>2061</v>
      </c>
      <c r="K1375" s="60" t="s">
        <v>19</v>
      </c>
    </row>
    <row r="1376" spans="2:11" ht="15.6" customHeight="1" thickBot="1" x14ac:dyDescent="0.45">
      <c r="B1376" s="21">
        <v>1370</v>
      </c>
      <c r="C1376" s="21">
        <v>2129</v>
      </c>
      <c r="D1376" s="20" t="s">
        <v>2634</v>
      </c>
      <c r="E1376" s="21">
        <v>89</v>
      </c>
      <c r="F1376" s="21" t="s">
        <v>184</v>
      </c>
      <c r="G1376" s="21" t="s">
        <v>29</v>
      </c>
      <c r="H1376" s="21">
        <v>8</v>
      </c>
      <c r="I1376" s="21">
        <v>21</v>
      </c>
      <c r="J1376" s="60">
        <v>2317</v>
      </c>
      <c r="K1376" s="60" t="s">
        <v>15</v>
      </c>
    </row>
    <row r="1377" spans="2:11" ht="15.6" customHeight="1" thickBot="1" x14ac:dyDescent="0.45">
      <c r="B1377" s="21">
        <v>1371</v>
      </c>
      <c r="C1377" s="21">
        <v>2130</v>
      </c>
      <c r="D1377" s="20" t="s">
        <v>2636</v>
      </c>
      <c r="E1377" s="21">
        <v>87</v>
      </c>
      <c r="F1377" s="21" t="s">
        <v>13</v>
      </c>
      <c r="G1377" s="21" t="s">
        <v>29</v>
      </c>
      <c r="H1377" s="21"/>
      <c r="I1377" s="21"/>
      <c r="J1377" s="60">
        <v>2064</v>
      </c>
      <c r="K1377" s="60" t="s">
        <v>19</v>
      </c>
    </row>
    <row r="1378" spans="2:11" ht="15.6" customHeight="1" thickBot="1" x14ac:dyDescent="0.45">
      <c r="B1378" s="21">
        <v>1372</v>
      </c>
      <c r="C1378" s="21">
        <v>3731</v>
      </c>
      <c r="D1378" s="20" t="s">
        <v>2638</v>
      </c>
      <c r="E1378" s="21" t="s">
        <v>13</v>
      </c>
      <c r="F1378" s="21" t="s">
        <v>13</v>
      </c>
      <c r="G1378" s="21" t="s">
        <v>277</v>
      </c>
      <c r="H1378" s="21"/>
      <c r="I1378" s="21"/>
      <c r="J1378" s="60">
        <v>2055</v>
      </c>
      <c r="K1378" s="60" t="s">
        <v>19</v>
      </c>
    </row>
    <row r="1379" spans="2:11" ht="15.6" customHeight="1" thickBot="1" x14ac:dyDescent="0.45">
      <c r="B1379" s="21">
        <v>1373</v>
      </c>
      <c r="C1379" s="21">
        <v>2131</v>
      </c>
      <c r="D1379" s="20" t="s">
        <v>2640</v>
      </c>
      <c r="E1379" s="21">
        <v>43</v>
      </c>
      <c r="F1379" s="21" t="s">
        <v>13</v>
      </c>
      <c r="G1379" s="21" t="s">
        <v>85</v>
      </c>
      <c r="H1379" s="21"/>
      <c r="I1379" s="21"/>
      <c r="J1379" s="60">
        <v>2034</v>
      </c>
      <c r="K1379" s="60" t="s">
        <v>19</v>
      </c>
    </row>
    <row r="1380" spans="2:11" ht="15.6" customHeight="1" thickBot="1" x14ac:dyDescent="0.45">
      <c r="B1380" s="21">
        <v>1374</v>
      </c>
      <c r="C1380" s="21">
        <v>2132</v>
      </c>
      <c r="D1380" s="20" t="s">
        <v>2642</v>
      </c>
      <c r="E1380" s="21">
        <v>53</v>
      </c>
      <c r="F1380" s="21" t="s">
        <v>13</v>
      </c>
      <c r="G1380" s="21" t="s">
        <v>2184</v>
      </c>
      <c r="H1380" s="21"/>
      <c r="I1380" s="21"/>
      <c r="J1380" s="60">
        <v>2045</v>
      </c>
      <c r="K1380" s="60" t="s">
        <v>19</v>
      </c>
    </row>
    <row r="1381" spans="2:11" ht="15.6" customHeight="1" thickBot="1" x14ac:dyDescent="0.45">
      <c r="B1381" s="21">
        <v>1375</v>
      </c>
      <c r="C1381" s="21">
        <v>2133</v>
      </c>
      <c r="D1381" s="20" t="s">
        <v>2644</v>
      </c>
      <c r="E1381" s="21">
        <v>89</v>
      </c>
      <c r="F1381" s="21" t="s">
        <v>13</v>
      </c>
      <c r="G1381" s="21" t="s">
        <v>79</v>
      </c>
      <c r="H1381" s="21"/>
      <c r="I1381" s="21"/>
      <c r="J1381" s="60">
        <v>2065</v>
      </c>
      <c r="K1381" s="60" t="s">
        <v>19</v>
      </c>
    </row>
    <row r="1382" spans="2:11" ht="15.6" customHeight="1" thickBot="1" x14ac:dyDescent="0.45">
      <c r="B1382" s="21">
        <v>1376</v>
      </c>
      <c r="C1382" s="21">
        <v>2134</v>
      </c>
      <c r="D1382" s="20" t="s">
        <v>2646</v>
      </c>
      <c r="E1382" s="21">
        <v>87</v>
      </c>
      <c r="F1382" s="21" t="s">
        <v>13</v>
      </c>
      <c r="G1382" s="21" t="s">
        <v>79</v>
      </c>
      <c r="H1382" s="21"/>
      <c r="I1382" s="21"/>
      <c r="J1382" s="60">
        <v>2050</v>
      </c>
      <c r="K1382" s="60" t="s">
        <v>19</v>
      </c>
    </row>
    <row r="1383" spans="2:11" ht="15.6" customHeight="1" thickBot="1" x14ac:dyDescent="0.45">
      <c r="B1383" s="21">
        <v>1377</v>
      </c>
      <c r="C1383" s="21">
        <v>2135</v>
      </c>
      <c r="D1383" s="20" t="s">
        <v>2648</v>
      </c>
      <c r="E1383" s="21">
        <v>70</v>
      </c>
      <c r="F1383" s="21" t="s">
        <v>13</v>
      </c>
      <c r="G1383" s="21" t="s">
        <v>32</v>
      </c>
      <c r="H1383" s="21"/>
      <c r="I1383" s="21"/>
      <c r="J1383" s="60">
        <v>2046</v>
      </c>
      <c r="K1383" s="60" t="s">
        <v>19</v>
      </c>
    </row>
    <row r="1384" spans="2:11" ht="15.6" customHeight="1" thickBot="1" x14ac:dyDescent="0.45">
      <c r="B1384" s="21">
        <v>1378</v>
      </c>
      <c r="C1384" s="21">
        <v>2136</v>
      </c>
      <c r="D1384" s="20" t="s">
        <v>2650</v>
      </c>
      <c r="E1384" s="21" t="s">
        <v>13</v>
      </c>
      <c r="F1384" s="21" t="s">
        <v>13</v>
      </c>
      <c r="G1384" s="21" t="s">
        <v>29</v>
      </c>
      <c r="H1384" s="21"/>
      <c r="I1384" s="21"/>
      <c r="J1384" s="60">
        <v>2067</v>
      </c>
      <c r="K1384" s="60" t="s">
        <v>19</v>
      </c>
    </row>
    <row r="1385" spans="2:11" ht="15.6" customHeight="1" thickBot="1" x14ac:dyDescent="0.45">
      <c r="B1385" s="21">
        <v>1379</v>
      </c>
      <c r="C1385" s="21">
        <v>2137</v>
      </c>
      <c r="D1385" s="20" t="s">
        <v>2652</v>
      </c>
      <c r="E1385" s="21">
        <v>48</v>
      </c>
      <c r="F1385" s="21" t="s">
        <v>13</v>
      </c>
      <c r="G1385" s="21" t="s">
        <v>32</v>
      </c>
      <c r="H1385" s="21"/>
      <c r="I1385" s="21"/>
      <c r="J1385" s="60">
        <v>2067</v>
      </c>
      <c r="K1385" s="60" t="s">
        <v>19</v>
      </c>
    </row>
    <row r="1386" spans="2:11" ht="15.6" customHeight="1" thickBot="1" x14ac:dyDescent="0.45">
      <c r="B1386" s="21">
        <v>1380</v>
      </c>
      <c r="C1386" s="21">
        <v>2138</v>
      </c>
      <c r="D1386" s="20" t="s">
        <v>2654</v>
      </c>
      <c r="E1386" s="21">
        <v>68</v>
      </c>
      <c r="F1386" s="21" t="s">
        <v>13</v>
      </c>
      <c r="G1386" s="21" t="s">
        <v>32</v>
      </c>
      <c r="H1386" s="21"/>
      <c r="I1386" s="21"/>
      <c r="J1386" s="60">
        <v>2064</v>
      </c>
      <c r="K1386" s="60" t="s">
        <v>19</v>
      </c>
    </row>
    <row r="1387" spans="2:11" ht="15.6" customHeight="1" thickBot="1" x14ac:dyDescent="0.45">
      <c r="B1387" s="21">
        <v>1381</v>
      </c>
      <c r="C1387" s="21">
        <v>2139</v>
      </c>
      <c r="D1387" s="20" t="s">
        <v>2656</v>
      </c>
      <c r="E1387" s="21">
        <v>88</v>
      </c>
      <c r="F1387" s="21" t="s">
        <v>13</v>
      </c>
      <c r="G1387" s="21" t="s">
        <v>193</v>
      </c>
      <c r="H1387" s="21"/>
      <c r="I1387" s="21"/>
      <c r="J1387" s="60">
        <v>2035</v>
      </c>
      <c r="K1387" s="60" t="s">
        <v>19</v>
      </c>
    </row>
    <row r="1388" spans="2:11" ht="15.6" customHeight="1" thickBot="1" x14ac:dyDescent="0.45">
      <c r="B1388" s="21">
        <v>1382</v>
      </c>
      <c r="C1388" s="21">
        <v>2140</v>
      </c>
      <c r="D1388" s="20" t="s">
        <v>2658</v>
      </c>
      <c r="E1388" s="21">
        <v>92</v>
      </c>
      <c r="F1388" s="21" t="s">
        <v>13</v>
      </c>
      <c r="G1388" s="21" t="s">
        <v>32</v>
      </c>
      <c r="H1388" s="21"/>
      <c r="I1388" s="21"/>
      <c r="J1388" s="60">
        <v>2066</v>
      </c>
      <c r="K1388" s="60" t="s">
        <v>19</v>
      </c>
    </row>
    <row r="1389" spans="2:11" ht="15.6" customHeight="1" thickBot="1" x14ac:dyDescent="0.45">
      <c r="B1389" s="21">
        <v>1383</v>
      </c>
      <c r="C1389" s="21">
        <v>2141</v>
      </c>
      <c r="D1389" s="20" t="s">
        <v>2660</v>
      </c>
      <c r="E1389" s="21">
        <v>98</v>
      </c>
      <c r="F1389" s="21" t="s">
        <v>13</v>
      </c>
      <c r="G1389" s="21" t="s">
        <v>29</v>
      </c>
      <c r="H1389" s="21"/>
      <c r="I1389" s="21"/>
      <c r="J1389" s="60">
        <v>2095</v>
      </c>
      <c r="K1389" s="60" t="s">
        <v>19</v>
      </c>
    </row>
    <row r="1390" spans="2:11" ht="15.6" customHeight="1" thickBot="1" x14ac:dyDescent="0.45">
      <c r="B1390" s="21">
        <v>1384</v>
      </c>
      <c r="C1390" s="21">
        <v>2142</v>
      </c>
      <c r="D1390" s="20" t="s">
        <v>2662</v>
      </c>
      <c r="E1390" s="21">
        <v>95</v>
      </c>
      <c r="F1390" s="21" t="s">
        <v>13</v>
      </c>
      <c r="G1390" s="21" t="s">
        <v>79</v>
      </c>
      <c r="H1390" s="21"/>
      <c r="I1390" s="21"/>
      <c r="J1390" s="60">
        <v>1980</v>
      </c>
      <c r="K1390" s="60" t="s">
        <v>19</v>
      </c>
    </row>
    <row r="1391" spans="2:11" ht="15.6" customHeight="1" thickBot="1" x14ac:dyDescent="0.45">
      <c r="B1391" s="21">
        <v>1385</v>
      </c>
      <c r="C1391" s="21">
        <v>2143</v>
      </c>
      <c r="D1391" s="20" t="s">
        <v>2664</v>
      </c>
      <c r="E1391" s="21">
        <v>82</v>
      </c>
      <c r="F1391" s="21" t="s">
        <v>13</v>
      </c>
      <c r="G1391" s="21" t="s">
        <v>32</v>
      </c>
      <c r="H1391" s="21"/>
      <c r="I1391" s="21"/>
      <c r="J1391" s="60">
        <v>2132</v>
      </c>
      <c r="K1391" s="60" t="s">
        <v>19</v>
      </c>
    </row>
    <row r="1392" spans="2:11" ht="15.6" customHeight="1" thickBot="1" x14ac:dyDescent="0.45">
      <c r="B1392" s="21">
        <v>1386</v>
      </c>
      <c r="C1392" s="21">
        <v>2144</v>
      </c>
      <c r="D1392" s="20" t="s">
        <v>2666</v>
      </c>
      <c r="E1392" s="21">
        <v>57</v>
      </c>
      <c r="F1392" s="21" t="s">
        <v>13</v>
      </c>
      <c r="G1392" s="21" t="s">
        <v>29</v>
      </c>
      <c r="H1392" s="21"/>
      <c r="I1392" s="21"/>
      <c r="J1392" s="60">
        <v>2056</v>
      </c>
      <c r="K1392" s="60" t="s">
        <v>19</v>
      </c>
    </row>
    <row r="1393" spans="2:11" ht="15.6" customHeight="1" thickBot="1" x14ac:dyDescent="0.45">
      <c r="B1393" s="21">
        <v>1387</v>
      </c>
      <c r="C1393" s="21">
        <v>2145</v>
      </c>
      <c r="D1393" s="20" t="s">
        <v>2668</v>
      </c>
      <c r="E1393" s="21">
        <v>86</v>
      </c>
      <c r="F1393" s="21" t="s">
        <v>13</v>
      </c>
      <c r="G1393" s="21" t="s">
        <v>32</v>
      </c>
      <c r="H1393" s="21"/>
      <c r="I1393" s="21"/>
      <c r="J1393" s="60">
        <v>2051</v>
      </c>
      <c r="K1393" s="60" t="s">
        <v>19</v>
      </c>
    </row>
    <row r="1394" spans="2:11" ht="15.6" customHeight="1" thickBot="1" x14ac:dyDescent="0.45">
      <c r="B1394" s="21">
        <v>1388</v>
      </c>
      <c r="C1394" s="21">
        <v>2146</v>
      </c>
      <c r="D1394" s="20" t="s">
        <v>2670</v>
      </c>
      <c r="E1394" s="21" t="s">
        <v>13</v>
      </c>
      <c r="F1394" s="21" t="s">
        <v>13</v>
      </c>
      <c r="G1394" s="21" t="s">
        <v>29</v>
      </c>
      <c r="H1394" s="21"/>
      <c r="I1394" s="21"/>
      <c r="J1394" s="60">
        <v>2028</v>
      </c>
      <c r="K1394" s="60" t="s">
        <v>19</v>
      </c>
    </row>
    <row r="1395" spans="2:11" ht="15.6" customHeight="1" thickBot="1" x14ac:dyDescent="0.45">
      <c r="B1395" s="21">
        <v>1389</v>
      </c>
      <c r="C1395" s="21">
        <v>2147</v>
      </c>
      <c r="D1395" s="20" t="s">
        <v>2672</v>
      </c>
      <c r="E1395" s="21" t="s">
        <v>13</v>
      </c>
      <c r="F1395" s="21" t="s">
        <v>13</v>
      </c>
      <c r="G1395" s="21" t="s">
        <v>323</v>
      </c>
      <c r="H1395" s="21"/>
      <c r="I1395" s="21"/>
      <c r="J1395" s="60">
        <v>2030</v>
      </c>
      <c r="K1395" s="60" t="s">
        <v>19</v>
      </c>
    </row>
    <row r="1396" spans="2:11" ht="15.6" customHeight="1" thickBot="1" x14ac:dyDescent="0.45">
      <c r="B1396" s="21">
        <v>1390</v>
      </c>
      <c r="C1396" s="21">
        <v>2148</v>
      </c>
      <c r="D1396" s="20" t="s">
        <v>2674</v>
      </c>
      <c r="E1396" s="21" t="s">
        <v>13</v>
      </c>
      <c r="F1396" s="21" t="s">
        <v>13</v>
      </c>
      <c r="G1396" s="21" t="s">
        <v>79</v>
      </c>
      <c r="H1396" s="21"/>
      <c r="I1396" s="21"/>
      <c r="J1396" s="60">
        <v>2033</v>
      </c>
      <c r="K1396" s="60" t="s">
        <v>19</v>
      </c>
    </row>
    <row r="1397" spans="2:11" ht="15.6" customHeight="1" thickBot="1" x14ac:dyDescent="0.45">
      <c r="B1397" s="21">
        <v>1391</v>
      </c>
      <c r="C1397" s="21">
        <v>2149</v>
      </c>
      <c r="D1397" s="20" t="s">
        <v>2676</v>
      </c>
      <c r="E1397" s="21" t="s">
        <v>13</v>
      </c>
      <c r="F1397" s="21" t="s">
        <v>13</v>
      </c>
      <c r="G1397" s="21" t="s">
        <v>323</v>
      </c>
      <c r="H1397" s="21"/>
      <c r="I1397" s="21"/>
      <c r="J1397" s="60">
        <v>2060</v>
      </c>
      <c r="K1397" s="60" t="s">
        <v>19</v>
      </c>
    </row>
    <row r="1398" spans="2:11" ht="15.6" customHeight="1" thickBot="1" x14ac:dyDescent="0.45">
      <c r="B1398" s="21">
        <v>1392</v>
      </c>
      <c r="C1398" s="21">
        <v>2150</v>
      </c>
      <c r="D1398" s="20" t="s">
        <v>2678</v>
      </c>
      <c r="E1398" s="21">
        <v>88</v>
      </c>
      <c r="F1398" s="21" t="s">
        <v>13</v>
      </c>
      <c r="G1398" s="21" t="s">
        <v>29</v>
      </c>
      <c r="H1398" s="21"/>
      <c r="I1398" s="21"/>
      <c r="J1398" s="60">
        <v>2066</v>
      </c>
      <c r="K1398" s="60" t="s">
        <v>19</v>
      </c>
    </row>
    <row r="1399" spans="2:11" ht="15.6" customHeight="1" thickBot="1" x14ac:dyDescent="0.45">
      <c r="B1399" s="21">
        <v>1393</v>
      </c>
      <c r="C1399" s="21">
        <v>3732</v>
      </c>
      <c r="D1399" s="20" t="s">
        <v>2680</v>
      </c>
      <c r="E1399" s="21" t="s">
        <v>13</v>
      </c>
      <c r="F1399" s="21" t="s">
        <v>13</v>
      </c>
      <c r="G1399" s="21" t="s">
        <v>39</v>
      </c>
      <c r="H1399" s="21"/>
      <c r="I1399" s="21"/>
      <c r="J1399" s="60">
        <v>2100</v>
      </c>
      <c r="K1399" s="60" t="s">
        <v>19</v>
      </c>
    </row>
    <row r="1400" spans="2:11" ht="15.6" customHeight="1" thickBot="1" x14ac:dyDescent="0.45">
      <c r="B1400" s="21">
        <v>1394</v>
      </c>
      <c r="C1400" s="21">
        <v>3733</v>
      </c>
      <c r="D1400" s="20" t="s">
        <v>2682</v>
      </c>
      <c r="E1400" s="21" t="s">
        <v>13</v>
      </c>
      <c r="F1400" s="21" t="s">
        <v>13</v>
      </c>
      <c r="G1400" s="21" t="s">
        <v>39</v>
      </c>
      <c r="H1400" s="21"/>
      <c r="I1400" s="21"/>
      <c r="J1400" s="60">
        <v>2090</v>
      </c>
      <c r="K1400" s="60" t="s">
        <v>19</v>
      </c>
    </row>
    <row r="1401" spans="2:11" ht="15.6" customHeight="1" thickBot="1" x14ac:dyDescent="0.45">
      <c r="B1401" s="21">
        <v>1395</v>
      </c>
      <c r="C1401" s="21">
        <v>2151</v>
      </c>
      <c r="D1401" s="20" t="s">
        <v>2684</v>
      </c>
      <c r="E1401" s="21" t="s">
        <v>13</v>
      </c>
      <c r="F1401" s="21" t="s">
        <v>13</v>
      </c>
      <c r="G1401" s="21" t="s">
        <v>85</v>
      </c>
      <c r="H1401" s="21"/>
      <c r="I1401" s="21"/>
      <c r="J1401" s="60">
        <v>2046</v>
      </c>
      <c r="K1401" s="60" t="s">
        <v>19</v>
      </c>
    </row>
    <row r="1402" spans="2:11" ht="15.6" customHeight="1" thickBot="1" x14ac:dyDescent="0.45">
      <c r="B1402" s="21">
        <v>1396</v>
      </c>
      <c r="C1402" s="21">
        <v>2152</v>
      </c>
      <c r="D1402" s="20" t="s">
        <v>2686</v>
      </c>
      <c r="E1402" s="21" t="s">
        <v>13</v>
      </c>
      <c r="F1402" s="21" t="s">
        <v>13</v>
      </c>
      <c r="G1402" s="21" t="s">
        <v>85</v>
      </c>
      <c r="H1402" s="21"/>
      <c r="I1402" s="21"/>
      <c r="J1402" s="60">
        <v>1985</v>
      </c>
      <c r="K1402" s="60" t="s">
        <v>19</v>
      </c>
    </row>
    <row r="1403" spans="2:11" ht="15.6" customHeight="1" thickBot="1" x14ac:dyDescent="0.45">
      <c r="B1403" s="21">
        <v>1397</v>
      </c>
      <c r="C1403" s="21">
        <v>3734</v>
      </c>
      <c r="D1403" s="20" t="s">
        <v>2686</v>
      </c>
      <c r="E1403" s="21" t="s">
        <v>13</v>
      </c>
      <c r="F1403" s="21" t="s">
        <v>13</v>
      </c>
      <c r="G1403" s="21" t="s">
        <v>85</v>
      </c>
      <c r="H1403" s="21"/>
      <c r="I1403" s="21"/>
      <c r="J1403" s="60">
        <v>2094</v>
      </c>
      <c r="K1403" s="60" t="s">
        <v>19</v>
      </c>
    </row>
    <row r="1404" spans="2:11" ht="15.6" customHeight="1" thickBot="1" x14ac:dyDescent="0.45">
      <c r="B1404" s="21">
        <v>1398</v>
      </c>
      <c r="C1404" s="21">
        <v>2153</v>
      </c>
      <c r="D1404" s="20" t="s">
        <v>2688</v>
      </c>
      <c r="E1404" s="21" t="s">
        <v>13</v>
      </c>
      <c r="F1404" s="21" t="s">
        <v>13</v>
      </c>
      <c r="G1404" s="21" t="s">
        <v>39</v>
      </c>
      <c r="H1404" s="21"/>
      <c r="I1404" s="21"/>
      <c r="J1404" s="60">
        <v>2019</v>
      </c>
      <c r="K1404" s="60" t="s">
        <v>19</v>
      </c>
    </row>
    <row r="1405" spans="2:11" ht="15.6" customHeight="1" thickBot="1" x14ac:dyDescent="0.45">
      <c r="B1405" s="21">
        <v>1399</v>
      </c>
      <c r="C1405" s="21">
        <v>3735</v>
      </c>
      <c r="D1405" s="20" t="s">
        <v>2690</v>
      </c>
      <c r="E1405" s="21" t="s">
        <v>510</v>
      </c>
      <c r="F1405" s="21" t="s">
        <v>13</v>
      </c>
      <c r="G1405" s="21" t="s">
        <v>29</v>
      </c>
      <c r="H1405" s="21"/>
      <c r="I1405" s="21"/>
      <c r="J1405" s="60">
        <v>2098</v>
      </c>
      <c r="K1405" s="60" t="s">
        <v>15</v>
      </c>
    </row>
    <row r="1406" spans="2:11" ht="15.6" customHeight="1" thickBot="1" x14ac:dyDescent="0.45">
      <c r="B1406" s="21">
        <v>1400</v>
      </c>
      <c r="C1406" s="21">
        <v>2154</v>
      </c>
      <c r="D1406" s="20" t="s">
        <v>2692</v>
      </c>
      <c r="E1406" s="21">
        <v>82</v>
      </c>
      <c r="F1406" s="21" t="s">
        <v>13</v>
      </c>
      <c r="G1406" s="21" t="s">
        <v>32</v>
      </c>
      <c r="H1406" s="21"/>
      <c r="I1406" s="21"/>
      <c r="J1406" s="60">
        <v>2046</v>
      </c>
      <c r="K1406" s="60" t="s">
        <v>19</v>
      </c>
    </row>
    <row r="1407" spans="2:11" ht="15.6" customHeight="1" thickBot="1" x14ac:dyDescent="0.45">
      <c r="B1407" s="21">
        <v>1401</v>
      </c>
      <c r="C1407" s="21">
        <v>2155</v>
      </c>
      <c r="D1407" s="20" t="s">
        <v>2694</v>
      </c>
      <c r="E1407" s="21">
        <v>68</v>
      </c>
      <c r="F1407" s="21" t="s">
        <v>13</v>
      </c>
      <c r="G1407" s="21" t="s">
        <v>169</v>
      </c>
      <c r="H1407" s="21"/>
      <c r="I1407" s="21"/>
      <c r="J1407" s="60">
        <v>2065</v>
      </c>
      <c r="K1407" s="60" t="s">
        <v>19</v>
      </c>
    </row>
    <row r="1408" spans="2:11" ht="15.6" customHeight="1" thickBot="1" x14ac:dyDescent="0.45">
      <c r="B1408" s="21">
        <v>1402</v>
      </c>
      <c r="C1408" s="21">
        <v>2156</v>
      </c>
      <c r="D1408" s="20" t="s">
        <v>2696</v>
      </c>
      <c r="E1408" s="21">
        <v>62</v>
      </c>
      <c r="F1408" s="21" t="s">
        <v>13</v>
      </c>
      <c r="G1408" s="21" t="s">
        <v>29</v>
      </c>
      <c r="H1408" s="21"/>
      <c r="I1408" s="21"/>
      <c r="J1408" s="60">
        <v>2098</v>
      </c>
      <c r="K1408" s="60" t="s">
        <v>19</v>
      </c>
    </row>
    <row r="1409" spans="2:11" ht="15.6" customHeight="1" thickBot="1" x14ac:dyDescent="0.45">
      <c r="B1409" s="21">
        <v>1403</v>
      </c>
      <c r="C1409" s="21">
        <v>2157</v>
      </c>
      <c r="D1409" s="20" t="s">
        <v>2698</v>
      </c>
      <c r="E1409" s="21">
        <v>93</v>
      </c>
      <c r="F1409" s="21" t="s">
        <v>57</v>
      </c>
      <c r="G1409" s="21" t="s">
        <v>323</v>
      </c>
      <c r="H1409" s="21"/>
      <c r="I1409" s="21"/>
      <c r="J1409" s="60">
        <v>2151</v>
      </c>
      <c r="K1409" s="60" t="s">
        <v>19</v>
      </c>
    </row>
    <row r="1410" spans="2:11" ht="15.6" customHeight="1" thickBot="1" x14ac:dyDescent="0.45">
      <c r="B1410" s="21">
        <v>1404</v>
      </c>
      <c r="C1410" s="21">
        <v>3736</v>
      </c>
      <c r="D1410" s="20" t="s">
        <v>6148</v>
      </c>
      <c r="E1410" s="21">
        <v>13</v>
      </c>
      <c r="F1410" s="21" t="s">
        <v>13</v>
      </c>
      <c r="G1410" s="21" t="s">
        <v>39</v>
      </c>
      <c r="H1410" s="21">
        <v>11</v>
      </c>
      <c r="I1410" s="21">
        <v>8</v>
      </c>
      <c r="J1410" s="60">
        <v>2048</v>
      </c>
      <c r="K1410" s="60" t="s">
        <v>15</v>
      </c>
    </row>
    <row r="1411" spans="2:11" ht="15.6" customHeight="1" thickBot="1" x14ac:dyDescent="0.45">
      <c r="B1411" s="21">
        <v>1405</v>
      </c>
      <c r="C1411" s="21">
        <v>2158</v>
      </c>
      <c r="D1411" s="20" t="s">
        <v>2700</v>
      </c>
      <c r="E1411" s="21">
        <v>91</v>
      </c>
      <c r="F1411" s="21" t="s">
        <v>13</v>
      </c>
      <c r="G1411" s="21" t="s">
        <v>32</v>
      </c>
      <c r="H1411" s="21"/>
      <c r="I1411" s="21"/>
      <c r="J1411" s="60">
        <v>2055</v>
      </c>
      <c r="K1411" s="60" t="s">
        <v>19</v>
      </c>
    </row>
    <row r="1412" spans="2:11" ht="15.6" customHeight="1" thickBot="1" x14ac:dyDescent="0.45">
      <c r="B1412" s="21">
        <v>1406</v>
      </c>
      <c r="C1412" s="21">
        <v>2159</v>
      </c>
      <c r="D1412" s="20" t="s">
        <v>2702</v>
      </c>
      <c r="E1412" s="21">
        <v>93</v>
      </c>
      <c r="F1412" s="21" t="s">
        <v>13</v>
      </c>
      <c r="G1412" s="21" t="s">
        <v>29</v>
      </c>
      <c r="H1412" s="21"/>
      <c r="I1412" s="21"/>
      <c r="J1412" s="60">
        <v>2065</v>
      </c>
      <c r="K1412" s="60" t="s">
        <v>19</v>
      </c>
    </row>
    <row r="1413" spans="2:11" ht="15.6" customHeight="1" thickBot="1" x14ac:dyDescent="0.45">
      <c r="B1413" s="21">
        <v>1407</v>
      </c>
      <c r="C1413" s="21">
        <v>2160</v>
      </c>
      <c r="D1413" s="20" t="s">
        <v>2704</v>
      </c>
      <c r="E1413" s="21" t="s">
        <v>510</v>
      </c>
      <c r="F1413" s="21" t="s">
        <v>13</v>
      </c>
      <c r="G1413" s="21" t="s">
        <v>29</v>
      </c>
      <c r="H1413" s="21"/>
      <c r="I1413" s="21"/>
      <c r="J1413" s="60">
        <v>2024</v>
      </c>
      <c r="K1413" s="60" t="s">
        <v>19</v>
      </c>
    </row>
    <row r="1414" spans="2:11" ht="15.6" customHeight="1" thickBot="1" x14ac:dyDescent="0.45">
      <c r="B1414" s="21">
        <v>1408</v>
      </c>
      <c r="C1414" s="21">
        <v>2161</v>
      </c>
      <c r="D1414" s="20" t="s">
        <v>2706</v>
      </c>
      <c r="E1414" s="21">
        <v>67</v>
      </c>
      <c r="F1414" s="21" t="s">
        <v>13</v>
      </c>
      <c r="G1414" s="21" t="s">
        <v>85</v>
      </c>
      <c r="H1414" s="21"/>
      <c r="I1414" s="21"/>
      <c r="J1414" s="60">
        <v>2167</v>
      </c>
      <c r="K1414" s="60" t="s">
        <v>19</v>
      </c>
    </row>
    <row r="1415" spans="2:11" ht="15.6" customHeight="1" thickBot="1" x14ac:dyDescent="0.45">
      <c r="B1415" s="21">
        <v>1409</v>
      </c>
      <c r="C1415" s="21">
        <v>2162</v>
      </c>
      <c r="D1415" s="20" t="s">
        <v>2708</v>
      </c>
      <c r="E1415" s="21" t="s">
        <v>13</v>
      </c>
      <c r="F1415" s="21" t="s">
        <v>13</v>
      </c>
      <c r="G1415" s="21" t="s">
        <v>79</v>
      </c>
      <c r="H1415" s="21"/>
      <c r="I1415" s="21"/>
      <c r="J1415" s="60">
        <v>2014</v>
      </c>
      <c r="K1415" s="60" t="s">
        <v>19</v>
      </c>
    </row>
    <row r="1416" spans="2:11" ht="15.6" customHeight="1" thickBot="1" x14ac:dyDescent="0.45">
      <c r="B1416" s="21">
        <v>1410</v>
      </c>
      <c r="C1416" s="21">
        <v>4129</v>
      </c>
      <c r="D1416" s="20" t="s">
        <v>6308</v>
      </c>
      <c r="E1416" s="21" t="s">
        <v>5791</v>
      </c>
      <c r="F1416" s="21" t="s">
        <v>13</v>
      </c>
      <c r="G1416" s="21" t="s">
        <v>79</v>
      </c>
      <c r="H1416" s="21"/>
      <c r="I1416" s="21"/>
      <c r="J1416" s="60">
        <v>2090</v>
      </c>
      <c r="K1416" s="60" t="s">
        <v>15</v>
      </c>
    </row>
    <row r="1417" spans="2:11" ht="15.6" customHeight="1" thickBot="1" x14ac:dyDescent="0.45">
      <c r="B1417" s="21">
        <v>1411</v>
      </c>
      <c r="C1417" s="21">
        <v>4090</v>
      </c>
      <c r="D1417" s="20" t="s">
        <v>6166</v>
      </c>
      <c r="E1417" s="21" t="s">
        <v>6107</v>
      </c>
      <c r="F1417" s="21" t="s">
        <v>13</v>
      </c>
      <c r="G1417" s="21" t="s">
        <v>29</v>
      </c>
      <c r="H1417" s="21"/>
      <c r="I1417" s="21"/>
      <c r="J1417" s="60">
        <v>2037</v>
      </c>
      <c r="K1417" s="60" t="s">
        <v>15</v>
      </c>
    </row>
    <row r="1418" spans="2:11" ht="15.6" customHeight="1" thickBot="1" x14ac:dyDescent="0.45">
      <c r="B1418" s="21">
        <v>1412</v>
      </c>
      <c r="C1418" s="21">
        <v>2163</v>
      </c>
      <c r="D1418" s="20" t="s">
        <v>2710</v>
      </c>
      <c r="E1418" s="21" t="s">
        <v>13</v>
      </c>
      <c r="F1418" s="21" t="s">
        <v>13</v>
      </c>
      <c r="G1418" s="21" t="s">
        <v>193</v>
      </c>
      <c r="H1418" s="21"/>
      <c r="I1418" s="21"/>
      <c r="J1418" s="60">
        <v>2032</v>
      </c>
      <c r="K1418" s="60" t="s">
        <v>19</v>
      </c>
    </row>
    <row r="1419" spans="2:11" ht="15.6" customHeight="1" thickBot="1" x14ac:dyDescent="0.45">
      <c r="B1419" s="21">
        <v>1413</v>
      </c>
      <c r="C1419" s="21">
        <v>4217</v>
      </c>
      <c r="D1419" s="20" t="s">
        <v>6542</v>
      </c>
      <c r="E1419" s="21">
        <v>58</v>
      </c>
      <c r="F1419" s="21"/>
      <c r="G1419" s="21" t="s">
        <v>29</v>
      </c>
      <c r="H1419" s="21">
        <v>11</v>
      </c>
      <c r="I1419" s="21">
        <v>13</v>
      </c>
      <c r="J1419" s="60">
        <v>2113</v>
      </c>
      <c r="K1419" s="60" t="s">
        <v>15</v>
      </c>
    </row>
    <row r="1420" spans="2:11" ht="15.6" customHeight="1" thickBot="1" x14ac:dyDescent="0.45">
      <c r="B1420" s="21">
        <v>1414</v>
      </c>
      <c r="C1420" s="21">
        <v>2164</v>
      </c>
      <c r="D1420" s="20" t="s">
        <v>2712</v>
      </c>
      <c r="E1420" s="21">
        <v>73</v>
      </c>
      <c r="F1420" s="21" t="s">
        <v>13</v>
      </c>
      <c r="G1420" s="21" t="s">
        <v>32</v>
      </c>
      <c r="H1420" s="21"/>
      <c r="I1420" s="21"/>
      <c r="J1420" s="60">
        <v>2164</v>
      </c>
      <c r="K1420" s="60" t="s">
        <v>19</v>
      </c>
    </row>
    <row r="1421" spans="2:11" ht="15.6" customHeight="1" thickBot="1" x14ac:dyDescent="0.45">
      <c r="B1421" s="21">
        <v>1415</v>
      </c>
      <c r="C1421" s="21">
        <v>4200</v>
      </c>
      <c r="D1421" s="20" t="s">
        <v>6469</v>
      </c>
      <c r="E1421" s="57" t="s">
        <v>2331</v>
      </c>
      <c r="F1421" s="21" t="s">
        <v>13</v>
      </c>
      <c r="G1421" s="21" t="s">
        <v>43</v>
      </c>
      <c r="H1421" s="21">
        <v>11</v>
      </c>
      <c r="I1421" s="21">
        <v>-51</v>
      </c>
      <c r="J1421" s="60">
        <v>2049</v>
      </c>
      <c r="K1421" s="60" t="s">
        <v>15</v>
      </c>
    </row>
    <row r="1422" spans="2:11" ht="15.6" customHeight="1" thickBot="1" x14ac:dyDescent="0.45">
      <c r="B1422" s="21">
        <v>1416</v>
      </c>
      <c r="C1422" s="21">
        <v>2165</v>
      </c>
      <c r="D1422" s="20" t="s">
        <v>2714</v>
      </c>
      <c r="E1422" s="21">
        <v>69</v>
      </c>
      <c r="F1422" s="21" t="s">
        <v>13</v>
      </c>
      <c r="G1422" s="21" t="s">
        <v>469</v>
      </c>
      <c r="H1422" s="21"/>
      <c r="I1422" s="21"/>
      <c r="J1422" s="60">
        <v>2065</v>
      </c>
      <c r="K1422" s="60" t="s">
        <v>15</v>
      </c>
    </row>
    <row r="1423" spans="2:11" ht="15.6" customHeight="1" thickBot="1" x14ac:dyDescent="0.45">
      <c r="B1423" s="21">
        <v>1417</v>
      </c>
      <c r="C1423" s="21">
        <v>2166</v>
      </c>
      <c r="D1423" s="20" t="s">
        <v>2716</v>
      </c>
      <c r="E1423" s="21">
        <v>96</v>
      </c>
      <c r="F1423" s="21" t="s">
        <v>134</v>
      </c>
      <c r="G1423" s="21" t="s">
        <v>79</v>
      </c>
      <c r="H1423" s="21">
        <v>58</v>
      </c>
      <c r="I1423" s="21">
        <v>-9</v>
      </c>
      <c r="J1423" s="60">
        <v>2412</v>
      </c>
      <c r="K1423" s="60" t="s">
        <v>15</v>
      </c>
    </row>
    <row r="1424" spans="2:11" ht="15.6" customHeight="1" thickBot="1" x14ac:dyDescent="0.45">
      <c r="B1424" s="21">
        <v>1418</v>
      </c>
      <c r="C1424" s="21">
        <v>2167</v>
      </c>
      <c r="D1424" s="20" t="s">
        <v>6147</v>
      </c>
      <c r="E1424" s="21">
        <v>52</v>
      </c>
      <c r="F1424" s="21" t="s">
        <v>13</v>
      </c>
      <c r="G1424" s="21" t="s">
        <v>29</v>
      </c>
      <c r="H1424" s="21">
        <v>11</v>
      </c>
      <c r="I1424" s="21">
        <v>-9</v>
      </c>
      <c r="J1424" s="60">
        <v>2105</v>
      </c>
      <c r="K1424" s="60" t="s">
        <v>15</v>
      </c>
    </row>
    <row r="1425" spans="2:11" ht="15.6" customHeight="1" thickBot="1" x14ac:dyDescent="0.45">
      <c r="B1425" s="21">
        <v>1419</v>
      </c>
      <c r="C1425" s="21">
        <v>2168</v>
      </c>
      <c r="D1425" s="20" t="s">
        <v>2719</v>
      </c>
      <c r="E1425" s="21">
        <v>89</v>
      </c>
      <c r="F1425" s="21" t="s">
        <v>13</v>
      </c>
      <c r="G1425" s="21" t="s">
        <v>29</v>
      </c>
      <c r="H1425" s="21"/>
      <c r="I1425" s="21"/>
      <c r="J1425" s="60">
        <v>2179</v>
      </c>
      <c r="K1425" s="60" t="s">
        <v>19</v>
      </c>
    </row>
    <row r="1426" spans="2:11" ht="15.6" customHeight="1" thickBot="1" x14ac:dyDescent="0.45">
      <c r="B1426" s="21">
        <v>1420</v>
      </c>
      <c r="C1426" s="21">
        <v>2169</v>
      </c>
      <c r="D1426" s="20" t="s">
        <v>2721</v>
      </c>
      <c r="E1426" s="21">
        <v>92</v>
      </c>
      <c r="F1426" s="21" t="s">
        <v>13</v>
      </c>
      <c r="G1426" s="21" t="s">
        <v>32</v>
      </c>
      <c r="H1426" s="21"/>
      <c r="I1426" s="21"/>
      <c r="J1426" s="60">
        <v>2065</v>
      </c>
      <c r="K1426" s="60" t="s">
        <v>19</v>
      </c>
    </row>
    <row r="1427" spans="2:11" ht="15.6" customHeight="1" thickBot="1" x14ac:dyDescent="0.45">
      <c r="B1427" s="21">
        <v>1421</v>
      </c>
      <c r="C1427" s="21">
        <v>2170</v>
      </c>
      <c r="D1427" s="20" t="s">
        <v>2723</v>
      </c>
      <c r="E1427" s="21">
        <v>87</v>
      </c>
      <c r="F1427" s="21" t="s">
        <v>13</v>
      </c>
      <c r="G1427" s="21" t="s">
        <v>79</v>
      </c>
      <c r="H1427" s="21"/>
      <c r="I1427" s="21"/>
      <c r="J1427" s="60">
        <v>2149</v>
      </c>
      <c r="K1427" s="60" t="s">
        <v>19</v>
      </c>
    </row>
    <row r="1428" spans="2:11" ht="15.6" customHeight="1" thickBot="1" x14ac:dyDescent="0.45">
      <c r="B1428" s="21">
        <v>1422</v>
      </c>
      <c r="C1428" s="21">
        <v>2171</v>
      </c>
      <c r="D1428" s="20" t="s">
        <v>2725</v>
      </c>
      <c r="E1428" s="21">
        <v>93</v>
      </c>
      <c r="F1428" s="21" t="s">
        <v>13</v>
      </c>
      <c r="G1428" s="21" t="s">
        <v>85</v>
      </c>
      <c r="H1428" s="21"/>
      <c r="I1428" s="21"/>
      <c r="J1428" s="60">
        <v>2117</v>
      </c>
      <c r="K1428" s="60" t="s">
        <v>19</v>
      </c>
    </row>
    <row r="1429" spans="2:11" ht="15.6" customHeight="1" thickBot="1" x14ac:dyDescent="0.45">
      <c r="B1429" s="21">
        <v>1423</v>
      </c>
      <c r="C1429" s="21">
        <v>2172</v>
      </c>
      <c r="D1429" s="20" t="s">
        <v>2727</v>
      </c>
      <c r="E1429" s="21" t="s">
        <v>13</v>
      </c>
      <c r="F1429" s="21" t="s">
        <v>13</v>
      </c>
      <c r="G1429" s="21" t="s">
        <v>29</v>
      </c>
      <c r="H1429" s="21"/>
      <c r="I1429" s="21"/>
      <c r="J1429" s="60">
        <v>2036</v>
      </c>
      <c r="K1429" s="60" t="s">
        <v>19</v>
      </c>
    </row>
    <row r="1430" spans="2:11" ht="15.6" customHeight="1" thickBot="1" x14ac:dyDescent="0.45">
      <c r="B1430" s="21">
        <v>1424</v>
      </c>
      <c r="C1430" s="21">
        <v>2173</v>
      </c>
      <c r="D1430" s="20" t="s">
        <v>2729</v>
      </c>
      <c r="E1430" s="21" t="s">
        <v>13</v>
      </c>
      <c r="F1430" s="21" t="s">
        <v>13</v>
      </c>
      <c r="G1430" s="21" t="s">
        <v>29</v>
      </c>
      <c r="H1430" s="21"/>
      <c r="I1430" s="21"/>
      <c r="J1430" s="60">
        <v>2091</v>
      </c>
      <c r="K1430" s="60" t="s">
        <v>19</v>
      </c>
    </row>
    <row r="1431" spans="2:11" ht="15.6" customHeight="1" thickBot="1" x14ac:dyDescent="0.45">
      <c r="B1431" s="21">
        <v>1425</v>
      </c>
      <c r="C1431" s="21">
        <v>3921</v>
      </c>
      <c r="D1431" s="20" t="s">
        <v>2731</v>
      </c>
      <c r="E1431" s="21">
        <v>13</v>
      </c>
      <c r="F1431" s="21" t="s">
        <v>13</v>
      </c>
      <c r="G1431" s="21" t="s">
        <v>116</v>
      </c>
      <c r="H1431" s="21"/>
      <c r="I1431" s="21"/>
      <c r="J1431" s="60">
        <v>2066</v>
      </c>
      <c r="K1431" s="60" t="s">
        <v>15</v>
      </c>
    </row>
    <row r="1432" spans="2:11" ht="15.6" customHeight="1" thickBot="1" x14ac:dyDescent="0.45">
      <c r="B1432" s="21">
        <v>1426</v>
      </c>
      <c r="C1432" s="21">
        <v>2174</v>
      </c>
      <c r="D1432" s="20" t="s">
        <v>2733</v>
      </c>
      <c r="E1432" s="21" t="s">
        <v>13</v>
      </c>
      <c r="F1432" s="21" t="s">
        <v>13</v>
      </c>
      <c r="G1432" s="21" t="s">
        <v>29</v>
      </c>
      <c r="H1432" s="21"/>
      <c r="I1432" s="21"/>
      <c r="J1432" s="60">
        <v>2067</v>
      </c>
      <c r="K1432" s="60" t="s">
        <v>19</v>
      </c>
    </row>
    <row r="1433" spans="2:11" ht="15.6" customHeight="1" thickBot="1" x14ac:dyDescent="0.45">
      <c r="B1433" s="21">
        <v>1427</v>
      </c>
      <c r="C1433" s="21">
        <v>2175</v>
      </c>
      <c r="D1433" s="20" t="s">
        <v>2735</v>
      </c>
      <c r="E1433" s="21" t="s">
        <v>137</v>
      </c>
      <c r="F1433" s="21" t="s">
        <v>13</v>
      </c>
      <c r="G1433" s="21" t="s">
        <v>29</v>
      </c>
      <c r="H1433" s="21">
        <v>9</v>
      </c>
      <c r="I1433" s="21">
        <v>0</v>
      </c>
      <c r="J1433" s="60">
        <v>2055</v>
      </c>
      <c r="K1433" s="60" t="s">
        <v>15</v>
      </c>
    </row>
    <row r="1434" spans="2:11" ht="15.6" customHeight="1" thickBot="1" x14ac:dyDescent="0.45">
      <c r="B1434" s="21">
        <v>1428</v>
      </c>
      <c r="C1434" s="21">
        <v>2176</v>
      </c>
      <c r="D1434" s="20" t="s">
        <v>2737</v>
      </c>
      <c r="E1434" s="21" t="s">
        <v>13</v>
      </c>
      <c r="F1434" s="21" t="s">
        <v>13</v>
      </c>
      <c r="G1434" s="21" t="s">
        <v>79</v>
      </c>
      <c r="H1434" s="21"/>
      <c r="I1434" s="21"/>
      <c r="J1434" s="60">
        <v>2067</v>
      </c>
      <c r="K1434" s="60" t="s">
        <v>19</v>
      </c>
    </row>
    <row r="1435" spans="2:11" ht="15.6" customHeight="1" thickBot="1" x14ac:dyDescent="0.45">
      <c r="B1435" s="21">
        <v>1429</v>
      </c>
      <c r="C1435" s="21">
        <v>2177</v>
      </c>
      <c r="D1435" s="20" t="s">
        <v>2739</v>
      </c>
      <c r="E1435" s="21" t="s">
        <v>13</v>
      </c>
      <c r="F1435" s="21" t="s">
        <v>13</v>
      </c>
      <c r="G1435" s="21" t="s">
        <v>469</v>
      </c>
      <c r="H1435" s="21"/>
      <c r="I1435" s="21"/>
      <c r="J1435" s="60">
        <v>2052</v>
      </c>
      <c r="K1435" s="60" t="s">
        <v>19</v>
      </c>
    </row>
    <row r="1436" spans="2:11" ht="15.6" customHeight="1" thickBot="1" x14ac:dyDescent="0.45">
      <c r="B1436" s="21">
        <v>1430</v>
      </c>
      <c r="C1436" s="21">
        <v>2178</v>
      </c>
      <c r="D1436" s="20" t="s">
        <v>2741</v>
      </c>
      <c r="E1436" s="21" t="s">
        <v>137</v>
      </c>
      <c r="F1436" s="21" t="s">
        <v>13</v>
      </c>
      <c r="G1436" s="21" t="s">
        <v>29</v>
      </c>
      <c r="H1436" s="21"/>
      <c r="I1436" s="21"/>
      <c r="J1436" s="60">
        <v>2096</v>
      </c>
      <c r="K1436" s="60" t="s">
        <v>19</v>
      </c>
    </row>
    <row r="1437" spans="2:11" ht="15.6" customHeight="1" thickBot="1" x14ac:dyDescent="0.45">
      <c r="B1437" s="21">
        <v>1431</v>
      </c>
      <c r="C1437" s="21">
        <v>2179</v>
      </c>
      <c r="D1437" s="20" t="s">
        <v>2743</v>
      </c>
      <c r="E1437" s="21" t="s">
        <v>13</v>
      </c>
      <c r="F1437" s="21" t="s">
        <v>13</v>
      </c>
      <c r="G1437" s="21" t="s">
        <v>29</v>
      </c>
      <c r="H1437" s="21"/>
      <c r="I1437" s="21"/>
      <c r="J1437" s="60">
        <v>2027</v>
      </c>
      <c r="K1437" s="60" t="s">
        <v>19</v>
      </c>
    </row>
    <row r="1438" spans="2:11" ht="15.6" customHeight="1" thickBot="1" x14ac:dyDescent="0.45">
      <c r="B1438" s="21">
        <v>1432</v>
      </c>
      <c r="C1438" s="21">
        <v>2180</v>
      </c>
      <c r="D1438" s="20" t="s">
        <v>2745</v>
      </c>
      <c r="E1438" s="21" t="s">
        <v>13</v>
      </c>
      <c r="F1438" s="21" t="s">
        <v>13</v>
      </c>
      <c r="G1438" s="21" t="s">
        <v>32</v>
      </c>
      <c r="H1438" s="21"/>
      <c r="I1438" s="21"/>
      <c r="J1438" s="60">
        <v>1927</v>
      </c>
      <c r="K1438" s="60" t="s">
        <v>19</v>
      </c>
    </row>
    <row r="1439" spans="2:11" ht="15.6" customHeight="1" thickBot="1" x14ac:dyDescent="0.45">
      <c r="B1439" s="21">
        <v>1433</v>
      </c>
      <c r="C1439" s="21">
        <v>2181</v>
      </c>
      <c r="D1439" s="20" t="s">
        <v>2747</v>
      </c>
      <c r="E1439" s="21">
        <v>85</v>
      </c>
      <c r="F1439" s="21" t="s">
        <v>13</v>
      </c>
      <c r="G1439" s="21" t="s">
        <v>79</v>
      </c>
      <c r="H1439" s="21"/>
      <c r="I1439" s="21"/>
      <c r="J1439" s="60">
        <v>2055</v>
      </c>
      <c r="K1439" s="60" t="s">
        <v>19</v>
      </c>
    </row>
    <row r="1440" spans="2:11" ht="15.6" customHeight="1" thickBot="1" x14ac:dyDescent="0.45">
      <c r="B1440" s="21">
        <v>1434</v>
      </c>
      <c r="C1440" s="21">
        <v>2182</v>
      </c>
      <c r="D1440" s="20" t="s">
        <v>2749</v>
      </c>
      <c r="E1440" s="21" t="s">
        <v>189</v>
      </c>
      <c r="F1440" s="21" t="s">
        <v>13</v>
      </c>
      <c r="G1440" s="21" t="s">
        <v>79</v>
      </c>
      <c r="H1440" s="21"/>
      <c r="I1440" s="21"/>
      <c r="J1440" s="60">
        <v>1997</v>
      </c>
      <c r="K1440" s="60" t="s">
        <v>19</v>
      </c>
    </row>
    <row r="1441" spans="2:11" ht="15.6" customHeight="1" thickBot="1" x14ac:dyDescent="0.45">
      <c r="B1441" s="21">
        <v>1435</v>
      </c>
      <c r="C1441" s="21">
        <v>2183</v>
      </c>
      <c r="D1441" s="20" t="s">
        <v>2751</v>
      </c>
      <c r="E1441" s="21" t="s">
        <v>13</v>
      </c>
      <c r="F1441" s="21" t="s">
        <v>13</v>
      </c>
      <c r="G1441" s="21" t="s">
        <v>39</v>
      </c>
      <c r="H1441" s="21"/>
      <c r="I1441" s="21"/>
      <c r="J1441" s="60">
        <v>2061</v>
      </c>
      <c r="K1441" s="60" t="s">
        <v>19</v>
      </c>
    </row>
    <row r="1442" spans="2:11" ht="15.6" customHeight="1" thickBot="1" x14ac:dyDescent="0.45">
      <c r="B1442" s="21">
        <v>1436</v>
      </c>
      <c r="C1442" s="21">
        <v>3934</v>
      </c>
      <c r="D1442" s="20" t="s">
        <v>2753</v>
      </c>
      <c r="E1442" s="21" t="s">
        <v>13</v>
      </c>
      <c r="F1442" s="21" t="s">
        <v>13</v>
      </c>
      <c r="G1442" s="21" t="s">
        <v>22</v>
      </c>
      <c r="H1442" s="21"/>
      <c r="I1442" s="21"/>
      <c r="J1442" s="60">
        <v>2080</v>
      </c>
      <c r="K1442" s="60" t="s">
        <v>15</v>
      </c>
    </row>
    <row r="1443" spans="2:11" ht="15.6" customHeight="1" thickBot="1" x14ac:dyDescent="0.45">
      <c r="B1443" s="21">
        <v>1437</v>
      </c>
      <c r="C1443" s="21">
        <v>2184</v>
      </c>
      <c r="D1443" s="20" t="s">
        <v>2755</v>
      </c>
      <c r="E1443" s="21" t="s">
        <v>13</v>
      </c>
      <c r="F1443" s="21" t="s">
        <v>13</v>
      </c>
      <c r="G1443" s="21" t="s">
        <v>29</v>
      </c>
      <c r="H1443" s="21"/>
      <c r="I1443" s="21"/>
      <c r="J1443" s="60">
        <v>2057</v>
      </c>
      <c r="K1443" s="60" t="s">
        <v>19</v>
      </c>
    </row>
    <row r="1444" spans="2:11" ht="15.6" customHeight="1" thickBot="1" x14ac:dyDescent="0.45">
      <c r="B1444" s="21">
        <v>1438</v>
      </c>
      <c r="C1444" s="21">
        <v>2185</v>
      </c>
      <c r="D1444" s="20" t="s">
        <v>2757</v>
      </c>
      <c r="E1444" s="21">
        <v>88</v>
      </c>
      <c r="F1444" s="21" t="s">
        <v>13</v>
      </c>
      <c r="G1444" s="21" t="s">
        <v>29</v>
      </c>
      <c r="H1444" s="21"/>
      <c r="I1444" s="21"/>
      <c r="J1444" s="60">
        <v>2042</v>
      </c>
      <c r="K1444" s="60" t="s">
        <v>19</v>
      </c>
    </row>
    <row r="1445" spans="2:11" ht="15.6" customHeight="1" thickBot="1" x14ac:dyDescent="0.45">
      <c r="B1445" s="21">
        <v>1439</v>
      </c>
      <c r="C1445" s="21">
        <v>2186</v>
      </c>
      <c r="D1445" s="20" t="s">
        <v>2759</v>
      </c>
      <c r="E1445" s="21">
        <v>86</v>
      </c>
      <c r="F1445" s="21" t="s">
        <v>13</v>
      </c>
      <c r="G1445" s="21" t="s">
        <v>29</v>
      </c>
      <c r="H1445" s="21"/>
      <c r="I1445" s="21"/>
      <c r="J1445" s="60">
        <v>2121</v>
      </c>
      <c r="K1445" s="60" t="s">
        <v>19</v>
      </c>
    </row>
    <row r="1446" spans="2:11" ht="15.6" customHeight="1" thickBot="1" x14ac:dyDescent="0.45">
      <c r="B1446" s="21">
        <v>1440</v>
      </c>
      <c r="C1446" s="21">
        <v>3846</v>
      </c>
      <c r="D1446" s="20" t="s">
        <v>2761</v>
      </c>
      <c r="E1446" s="21" t="s">
        <v>1439</v>
      </c>
      <c r="F1446" s="21" t="s">
        <v>13</v>
      </c>
      <c r="G1446" s="21" t="s">
        <v>29</v>
      </c>
      <c r="H1446" s="21"/>
      <c r="I1446" s="21"/>
      <c r="J1446" s="60">
        <v>2078</v>
      </c>
      <c r="K1446" s="60" t="s">
        <v>15</v>
      </c>
    </row>
    <row r="1447" spans="2:11" ht="15.6" customHeight="1" thickBot="1" x14ac:dyDescent="0.45">
      <c r="B1447" s="21">
        <v>1441</v>
      </c>
      <c r="C1447" s="21">
        <v>2187</v>
      </c>
      <c r="D1447" s="20" t="s">
        <v>2763</v>
      </c>
      <c r="E1447" s="21">
        <v>74</v>
      </c>
      <c r="F1447" s="21" t="s">
        <v>13</v>
      </c>
      <c r="G1447" s="21" t="s">
        <v>169</v>
      </c>
      <c r="H1447" s="21"/>
      <c r="I1447" s="21"/>
      <c r="J1447" s="60">
        <v>2024</v>
      </c>
      <c r="K1447" s="60" t="s">
        <v>19</v>
      </c>
    </row>
    <row r="1448" spans="2:11" ht="15.6" customHeight="1" thickBot="1" x14ac:dyDescent="0.45">
      <c r="B1448" s="21">
        <v>1442</v>
      </c>
      <c r="C1448" s="21">
        <v>2188</v>
      </c>
      <c r="D1448" s="20" t="s">
        <v>2765</v>
      </c>
      <c r="E1448" s="21" t="s">
        <v>13</v>
      </c>
      <c r="F1448" s="21" t="s">
        <v>13</v>
      </c>
      <c r="G1448" s="21" t="s">
        <v>29</v>
      </c>
      <c r="H1448" s="21"/>
      <c r="I1448" s="21"/>
      <c r="J1448" s="60">
        <v>1997</v>
      </c>
      <c r="K1448" s="60" t="s">
        <v>19</v>
      </c>
    </row>
    <row r="1449" spans="2:11" ht="15.6" customHeight="1" thickBot="1" x14ac:dyDescent="0.45">
      <c r="B1449" s="21">
        <v>1443</v>
      </c>
      <c r="C1449" s="21">
        <v>2189</v>
      </c>
      <c r="D1449" s="20" t="s">
        <v>2767</v>
      </c>
      <c r="E1449" s="21" t="s">
        <v>137</v>
      </c>
      <c r="F1449" s="21" t="s">
        <v>13</v>
      </c>
      <c r="G1449" s="21" t="s">
        <v>29</v>
      </c>
      <c r="H1449" s="21"/>
      <c r="I1449" s="21"/>
      <c r="J1449" s="60">
        <v>2004</v>
      </c>
      <c r="K1449" s="60" t="s">
        <v>19</v>
      </c>
    </row>
    <row r="1450" spans="2:11" ht="15.6" customHeight="1" thickBot="1" x14ac:dyDescent="0.45">
      <c r="B1450" s="21">
        <v>1444</v>
      </c>
      <c r="C1450" s="21">
        <v>2190</v>
      </c>
      <c r="D1450" s="20" t="s">
        <v>2769</v>
      </c>
      <c r="E1450" s="21">
        <v>66</v>
      </c>
      <c r="F1450" s="21" t="s">
        <v>13</v>
      </c>
      <c r="G1450" s="21" t="s">
        <v>29</v>
      </c>
      <c r="H1450" s="21"/>
      <c r="I1450" s="21"/>
      <c r="J1450" s="60">
        <v>2055</v>
      </c>
      <c r="K1450" s="60" t="s">
        <v>19</v>
      </c>
    </row>
    <row r="1451" spans="2:11" ht="15.6" customHeight="1" thickBot="1" x14ac:dyDescent="0.45">
      <c r="B1451" s="21">
        <v>1445</v>
      </c>
      <c r="C1451" s="21">
        <v>2191</v>
      </c>
      <c r="D1451" s="20" t="s">
        <v>2771</v>
      </c>
      <c r="E1451" s="21" t="s">
        <v>13</v>
      </c>
      <c r="F1451" s="21" t="s">
        <v>13</v>
      </c>
      <c r="G1451" s="21" t="s">
        <v>29</v>
      </c>
      <c r="H1451" s="21"/>
      <c r="I1451" s="21"/>
      <c r="J1451" s="60">
        <v>2013</v>
      </c>
      <c r="K1451" s="60" t="s">
        <v>19</v>
      </c>
    </row>
    <row r="1452" spans="2:11" ht="15.6" customHeight="1" thickBot="1" x14ac:dyDescent="0.45">
      <c r="B1452" s="21">
        <v>1446</v>
      </c>
      <c r="C1452" s="21">
        <v>2193</v>
      </c>
      <c r="D1452" s="20" t="s">
        <v>2773</v>
      </c>
      <c r="E1452" s="21">
        <v>89</v>
      </c>
      <c r="F1452" s="21" t="s">
        <v>13</v>
      </c>
      <c r="G1452" s="21" t="s">
        <v>29</v>
      </c>
      <c r="H1452" s="21"/>
      <c r="I1452" s="21"/>
      <c r="J1452" s="60">
        <v>2171</v>
      </c>
      <c r="K1452" s="60" t="s">
        <v>19</v>
      </c>
    </row>
    <row r="1453" spans="2:11" ht="15.6" customHeight="1" thickBot="1" x14ac:dyDescent="0.45">
      <c r="B1453" s="21">
        <v>1447</v>
      </c>
      <c r="C1453" s="21">
        <v>2194</v>
      </c>
      <c r="D1453" s="20" t="s">
        <v>2775</v>
      </c>
      <c r="E1453" s="21">
        <v>46</v>
      </c>
      <c r="F1453" s="21" t="s">
        <v>13</v>
      </c>
      <c r="G1453" s="21" t="s">
        <v>29</v>
      </c>
      <c r="H1453" s="21"/>
      <c r="I1453" s="21"/>
      <c r="J1453" s="60">
        <v>2052</v>
      </c>
      <c r="K1453" s="60" t="s">
        <v>19</v>
      </c>
    </row>
    <row r="1454" spans="2:11" ht="15.6" customHeight="1" thickBot="1" x14ac:dyDescent="0.45">
      <c r="B1454" s="21">
        <v>1448</v>
      </c>
      <c r="C1454" s="21">
        <v>2195</v>
      </c>
      <c r="D1454" s="20" t="s">
        <v>2777</v>
      </c>
      <c r="E1454" s="21">
        <v>50</v>
      </c>
      <c r="F1454" s="21" t="s">
        <v>13</v>
      </c>
      <c r="G1454" s="21" t="s">
        <v>469</v>
      </c>
      <c r="H1454" s="21"/>
      <c r="I1454" s="21"/>
      <c r="J1454" s="60">
        <v>2033</v>
      </c>
      <c r="K1454" s="60" t="s">
        <v>19</v>
      </c>
    </row>
    <row r="1455" spans="2:11" ht="15.6" customHeight="1" thickBot="1" x14ac:dyDescent="0.45">
      <c r="B1455" s="21">
        <v>1449</v>
      </c>
      <c r="C1455" s="21">
        <v>2196</v>
      </c>
      <c r="D1455" s="20" t="s">
        <v>2779</v>
      </c>
      <c r="E1455" s="21" t="s">
        <v>13</v>
      </c>
      <c r="F1455" s="21" t="s">
        <v>13</v>
      </c>
      <c r="G1455" s="21" t="s">
        <v>22</v>
      </c>
      <c r="H1455" s="21"/>
      <c r="I1455" s="21"/>
      <c r="J1455" s="60">
        <v>2086</v>
      </c>
      <c r="K1455" s="60" t="s">
        <v>19</v>
      </c>
    </row>
    <row r="1456" spans="2:11" ht="15.6" customHeight="1" thickBot="1" x14ac:dyDescent="0.45">
      <c r="B1456" s="21">
        <v>1450</v>
      </c>
      <c r="C1456" s="21">
        <v>2197</v>
      </c>
      <c r="D1456" s="20" t="s">
        <v>2781</v>
      </c>
      <c r="E1456" s="21" t="s">
        <v>13</v>
      </c>
      <c r="F1456" s="21" t="s">
        <v>13</v>
      </c>
      <c r="G1456" s="21" t="s">
        <v>22</v>
      </c>
      <c r="H1456" s="21"/>
      <c r="I1456" s="21"/>
      <c r="J1456" s="60">
        <v>2100</v>
      </c>
      <c r="K1456" s="60" t="s">
        <v>19</v>
      </c>
    </row>
    <row r="1457" spans="2:11" ht="15.6" customHeight="1" thickBot="1" x14ac:dyDescent="0.45">
      <c r="B1457" s="21">
        <v>1451</v>
      </c>
      <c r="C1457" s="21">
        <v>2198</v>
      </c>
      <c r="D1457" s="20" t="s">
        <v>2783</v>
      </c>
      <c r="E1457" s="21">
        <v>83</v>
      </c>
      <c r="F1457" s="21" t="s">
        <v>134</v>
      </c>
      <c r="G1457" s="21" t="s">
        <v>85</v>
      </c>
      <c r="H1457" s="21"/>
      <c r="I1457" s="21"/>
      <c r="J1457" s="60">
        <v>2497</v>
      </c>
      <c r="K1457" s="60" t="s">
        <v>19</v>
      </c>
    </row>
    <row r="1458" spans="2:11" ht="15.6" customHeight="1" thickBot="1" x14ac:dyDescent="0.45">
      <c r="B1458" s="21">
        <v>1452</v>
      </c>
      <c r="C1458" s="21">
        <v>2199</v>
      </c>
      <c r="D1458" s="20" t="s">
        <v>2785</v>
      </c>
      <c r="E1458" s="21">
        <v>76</v>
      </c>
      <c r="F1458" s="21" t="s">
        <v>13</v>
      </c>
      <c r="G1458" s="21" t="s">
        <v>29</v>
      </c>
      <c r="H1458" s="21"/>
      <c r="I1458" s="21"/>
      <c r="J1458" s="60">
        <v>2085</v>
      </c>
      <c r="K1458" s="60" t="s">
        <v>19</v>
      </c>
    </row>
    <row r="1459" spans="2:11" ht="15.6" customHeight="1" thickBot="1" x14ac:dyDescent="0.45">
      <c r="B1459" s="21">
        <v>1453</v>
      </c>
      <c r="C1459" s="21">
        <v>2200</v>
      </c>
      <c r="D1459" s="20" t="s">
        <v>2787</v>
      </c>
      <c r="E1459" s="21" t="s">
        <v>13</v>
      </c>
      <c r="F1459" s="21" t="s">
        <v>13</v>
      </c>
      <c r="G1459" s="21" t="s">
        <v>22</v>
      </c>
      <c r="H1459" s="21"/>
      <c r="I1459" s="21"/>
      <c r="J1459" s="60">
        <v>2075</v>
      </c>
      <c r="K1459" s="60" t="s">
        <v>19</v>
      </c>
    </row>
    <row r="1460" spans="2:11" ht="15.6" customHeight="1" thickBot="1" x14ac:dyDescent="0.45">
      <c r="B1460" s="21">
        <v>1454</v>
      </c>
      <c r="C1460" s="21">
        <v>2201</v>
      </c>
      <c r="D1460" s="20" t="s">
        <v>2789</v>
      </c>
      <c r="E1460" s="21" t="s">
        <v>13</v>
      </c>
      <c r="F1460" s="21" t="s">
        <v>13</v>
      </c>
      <c r="G1460" s="21" t="s">
        <v>22</v>
      </c>
      <c r="H1460" s="21"/>
      <c r="I1460" s="21"/>
      <c r="J1460" s="60">
        <v>2063</v>
      </c>
      <c r="K1460" s="60" t="s">
        <v>19</v>
      </c>
    </row>
    <row r="1461" spans="2:11" ht="15.6" customHeight="1" thickBot="1" x14ac:dyDescent="0.45">
      <c r="B1461" s="21">
        <v>1455</v>
      </c>
      <c r="C1461" s="21">
        <v>2202</v>
      </c>
      <c r="D1461" s="20" t="s">
        <v>2791</v>
      </c>
      <c r="E1461" s="21" t="s">
        <v>13</v>
      </c>
      <c r="F1461" s="21" t="s">
        <v>13</v>
      </c>
      <c r="G1461" s="21" t="s">
        <v>39</v>
      </c>
      <c r="H1461" s="21"/>
      <c r="I1461" s="21"/>
      <c r="J1461" s="60">
        <v>2055</v>
      </c>
      <c r="K1461" s="60" t="s">
        <v>19</v>
      </c>
    </row>
    <row r="1462" spans="2:11" ht="15.6" customHeight="1" thickBot="1" x14ac:dyDescent="0.45">
      <c r="B1462" s="21">
        <v>1456</v>
      </c>
      <c r="C1462" s="21">
        <v>2203</v>
      </c>
      <c r="D1462" s="20" t="s">
        <v>2793</v>
      </c>
      <c r="E1462" s="21" t="s">
        <v>13</v>
      </c>
      <c r="F1462" s="21" t="s">
        <v>13</v>
      </c>
      <c r="G1462" s="21" t="s">
        <v>103</v>
      </c>
      <c r="H1462" s="21"/>
      <c r="I1462" s="21"/>
      <c r="J1462" s="60">
        <v>2022</v>
      </c>
      <c r="K1462" s="60" t="s">
        <v>19</v>
      </c>
    </row>
    <row r="1463" spans="2:11" ht="15.6" customHeight="1" thickBot="1" x14ac:dyDescent="0.45">
      <c r="B1463" s="21">
        <v>1457</v>
      </c>
      <c r="C1463" s="21">
        <v>2204</v>
      </c>
      <c r="D1463" s="20" t="s">
        <v>2795</v>
      </c>
      <c r="E1463" s="21">
        <v>58</v>
      </c>
      <c r="F1463" s="21" t="s">
        <v>13</v>
      </c>
      <c r="G1463" s="21" t="s">
        <v>551</v>
      </c>
      <c r="H1463" s="21"/>
      <c r="I1463" s="21"/>
      <c r="J1463" s="60">
        <v>1920</v>
      </c>
      <c r="K1463" s="60" t="s">
        <v>19</v>
      </c>
    </row>
    <row r="1464" spans="2:11" ht="15.6" customHeight="1" thickBot="1" x14ac:dyDescent="0.45">
      <c r="B1464" s="21">
        <v>1458</v>
      </c>
      <c r="C1464" s="21">
        <v>2205</v>
      </c>
      <c r="D1464" s="20" t="s">
        <v>2797</v>
      </c>
      <c r="E1464" s="21">
        <v>48</v>
      </c>
      <c r="F1464" s="21" t="s">
        <v>13</v>
      </c>
      <c r="G1464" s="21" t="s">
        <v>85</v>
      </c>
      <c r="H1464" s="21"/>
      <c r="I1464" s="21"/>
      <c r="J1464" s="60">
        <v>2084</v>
      </c>
      <c r="K1464" s="60" t="s">
        <v>19</v>
      </c>
    </row>
    <row r="1465" spans="2:11" ht="15.6" customHeight="1" thickBot="1" x14ac:dyDescent="0.45">
      <c r="B1465" s="21">
        <v>1459</v>
      </c>
      <c r="C1465" s="21">
        <v>2206</v>
      </c>
      <c r="D1465" s="20" t="s">
        <v>2799</v>
      </c>
      <c r="E1465" s="21" t="s">
        <v>2800</v>
      </c>
      <c r="F1465" s="21" t="s">
        <v>13</v>
      </c>
      <c r="G1465" s="21" t="s">
        <v>116</v>
      </c>
      <c r="H1465" s="21">
        <v>8</v>
      </c>
      <c r="I1465" s="21">
        <v>8</v>
      </c>
      <c r="J1465" s="60">
        <v>2113</v>
      </c>
      <c r="K1465" s="60" t="s">
        <v>15</v>
      </c>
    </row>
    <row r="1466" spans="2:11" ht="15.6" customHeight="1" thickBot="1" x14ac:dyDescent="0.45">
      <c r="B1466" s="21">
        <v>1460</v>
      </c>
      <c r="C1466" s="21">
        <v>2207</v>
      </c>
      <c r="D1466" s="20" t="s">
        <v>2802</v>
      </c>
      <c r="E1466" s="21">
        <v>51</v>
      </c>
      <c r="F1466" s="21" t="s">
        <v>13</v>
      </c>
      <c r="G1466" s="21" t="s">
        <v>193</v>
      </c>
      <c r="H1466" s="21">
        <v>7</v>
      </c>
      <c r="I1466" s="21">
        <v>-8</v>
      </c>
      <c r="J1466" s="60">
        <v>2013</v>
      </c>
      <c r="K1466" s="60" t="s">
        <v>15</v>
      </c>
    </row>
    <row r="1467" spans="2:11" ht="15.6" customHeight="1" thickBot="1" x14ac:dyDescent="0.45">
      <c r="B1467" s="21">
        <v>1461</v>
      </c>
      <c r="C1467" s="21">
        <v>2208</v>
      </c>
      <c r="D1467" s="20" t="s">
        <v>2804</v>
      </c>
      <c r="E1467" s="21" t="s">
        <v>13</v>
      </c>
      <c r="F1467" s="21" t="s">
        <v>13</v>
      </c>
      <c r="G1467" s="21" t="s">
        <v>1147</v>
      </c>
      <c r="H1467" s="21"/>
      <c r="I1467" s="21"/>
      <c r="J1467" s="60">
        <v>2070</v>
      </c>
      <c r="K1467" s="60" t="s">
        <v>19</v>
      </c>
    </row>
    <row r="1468" spans="2:11" ht="15.6" customHeight="1" thickBot="1" x14ac:dyDescent="0.45">
      <c r="B1468" s="21">
        <v>1462</v>
      </c>
      <c r="C1468" s="21">
        <v>2209</v>
      </c>
      <c r="D1468" s="20" t="s">
        <v>2806</v>
      </c>
      <c r="E1468" s="21">
        <v>87</v>
      </c>
      <c r="F1468" s="21" t="s">
        <v>13</v>
      </c>
      <c r="G1468" s="21" t="s">
        <v>79</v>
      </c>
      <c r="H1468" s="21"/>
      <c r="I1468" s="21"/>
      <c r="J1468" s="60">
        <v>2053</v>
      </c>
      <c r="K1468" s="60" t="s">
        <v>19</v>
      </c>
    </row>
    <row r="1469" spans="2:11" ht="15.6" customHeight="1" thickBot="1" x14ac:dyDescent="0.45">
      <c r="B1469" s="21">
        <v>1463</v>
      </c>
      <c r="C1469" s="21">
        <v>2210</v>
      </c>
      <c r="D1469" s="20" t="s">
        <v>2808</v>
      </c>
      <c r="E1469" s="21">
        <v>60</v>
      </c>
      <c r="F1469" s="21" t="s">
        <v>134</v>
      </c>
      <c r="G1469" s="21" t="s">
        <v>29</v>
      </c>
      <c r="H1469" s="21"/>
      <c r="I1469" s="21"/>
      <c r="J1469" s="60">
        <v>2418</v>
      </c>
      <c r="K1469" s="60" t="s">
        <v>19</v>
      </c>
    </row>
    <row r="1470" spans="2:11" ht="15.6" customHeight="1" thickBot="1" x14ac:dyDescent="0.45">
      <c r="B1470" s="21">
        <v>1464</v>
      </c>
      <c r="C1470" s="21">
        <v>4080</v>
      </c>
      <c r="D1470" s="20" t="s">
        <v>6156</v>
      </c>
      <c r="E1470" s="21" t="s">
        <v>2331</v>
      </c>
      <c r="F1470" s="21" t="s">
        <v>13</v>
      </c>
      <c r="G1470" s="21" t="s">
        <v>43</v>
      </c>
      <c r="H1470" s="21"/>
      <c r="I1470" s="21"/>
      <c r="J1470" s="60">
        <v>2057</v>
      </c>
      <c r="K1470" s="60" t="s">
        <v>15</v>
      </c>
    </row>
    <row r="1471" spans="2:11" ht="15.6" customHeight="1" thickBot="1" x14ac:dyDescent="0.45">
      <c r="B1471" s="21">
        <v>1465</v>
      </c>
      <c r="C1471" s="21">
        <v>3849</v>
      </c>
      <c r="D1471" s="20" t="s">
        <v>2810</v>
      </c>
      <c r="E1471" s="21" t="s">
        <v>49</v>
      </c>
      <c r="F1471" s="21" t="s">
        <v>13</v>
      </c>
      <c r="G1471" s="21" t="s">
        <v>79</v>
      </c>
      <c r="H1471" s="21">
        <v>14</v>
      </c>
      <c r="I1471" s="21">
        <v>18</v>
      </c>
      <c r="J1471" s="60">
        <v>2088</v>
      </c>
      <c r="K1471" s="60" t="s">
        <v>15</v>
      </c>
    </row>
    <row r="1472" spans="2:11" ht="15.6" customHeight="1" thickBot="1" x14ac:dyDescent="0.45">
      <c r="B1472" s="21">
        <v>1466</v>
      </c>
      <c r="C1472" s="21">
        <v>2211</v>
      </c>
      <c r="D1472" s="20" t="s">
        <v>2812</v>
      </c>
      <c r="E1472" s="21">
        <v>82</v>
      </c>
      <c r="F1472" s="21" t="s">
        <v>184</v>
      </c>
      <c r="G1472" s="21" t="s">
        <v>32</v>
      </c>
      <c r="H1472" s="21"/>
      <c r="I1472" s="21"/>
      <c r="J1472" s="60">
        <v>2267</v>
      </c>
      <c r="K1472" s="60" t="s">
        <v>19</v>
      </c>
    </row>
    <row r="1473" spans="2:11" ht="15.6" customHeight="1" thickBot="1" x14ac:dyDescent="0.45">
      <c r="B1473" s="21">
        <v>1467</v>
      </c>
      <c r="C1473" s="21">
        <v>2212</v>
      </c>
      <c r="D1473" s="20" t="s">
        <v>2814</v>
      </c>
      <c r="E1473" s="21" t="s">
        <v>62</v>
      </c>
      <c r="F1473" s="21" t="s">
        <v>13</v>
      </c>
      <c r="G1473" s="21" t="s">
        <v>277</v>
      </c>
      <c r="H1473" s="21"/>
      <c r="I1473" s="21"/>
      <c r="J1473" s="60">
        <v>2084</v>
      </c>
      <c r="K1473" s="60" t="s">
        <v>19</v>
      </c>
    </row>
    <row r="1474" spans="2:11" ht="15.6" customHeight="1" thickBot="1" x14ac:dyDescent="0.45">
      <c r="B1474" s="21">
        <v>1468</v>
      </c>
      <c r="C1474" s="21">
        <v>2213</v>
      </c>
      <c r="D1474" s="20" t="s">
        <v>2816</v>
      </c>
      <c r="E1474" s="21">
        <v>97</v>
      </c>
      <c r="F1474" s="21" t="s">
        <v>13</v>
      </c>
      <c r="G1474" s="21" t="s">
        <v>29</v>
      </c>
      <c r="H1474" s="21"/>
      <c r="I1474" s="21"/>
      <c r="J1474" s="60">
        <v>2102</v>
      </c>
      <c r="K1474" s="60" t="s">
        <v>19</v>
      </c>
    </row>
    <row r="1475" spans="2:11" ht="15.6" customHeight="1" thickBot="1" x14ac:dyDescent="0.45">
      <c r="B1475" s="21">
        <v>1469</v>
      </c>
      <c r="C1475" s="21">
        <v>2214</v>
      </c>
      <c r="D1475" s="20" t="s">
        <v>2818</v>
      </c>
      <c r="E1475" s="21" t="s">
        <v>13</v>
      </c>
      <c r="F1475" s="21" t="s">
        <v>13</v>
      </c>
      <c r="G1475" s="21" t="s">
        <v>29</v>
      </c>
      <c r="H1475" s="21"/>
      <c r="I1475" s="21"/>
      <c r="J1475" s="60">
        <v>2073</v>
      </c>
      <c r="K1475" s="60" t="s">
        <v>19</v>
      </c>
    </row>
    <row r="1476" spans="2:11" ht="15.6" customHeight="1" thickBot="1" x14ac:dyDescent="0.45">
      <c r="B1476" s="21">
        <v>1470</v>
      </c>
      <c r="C1476" s="21">
        <v>2215</v>
      </c>
      <c r="D1476" s="20" t="s">
        <v>2820</v>
      </c>
      <c r="E1476" s="21">
        <v>84</v>
      </c>
      <c r="F1476" s="21" t="s">
        <v>13</v>
      </c>
      <c r="G1476" s="21" t="s">
        <v>29</v>
      </c>
      <c r="H1476" s="21"/>
      <c r="I1476" s="21"/>
      <c r="J1476" s="60">
        <v>2095</v>
      </c>
      <c r="K1476" s="60" t="s">
        <v>19</v>
      </c>
    </row>
    <row r="1477" spans="2:11" ht="15.6" customHeight="1" thickBot="1" x14ac:dyDescent="0.45">
      <c r="B1477" s="21">
        <v>1471</v>
      </c>
      <c r="C1477" s="21">
        <v>2216</v>
      </c>
      <c r="D1477" s="20" t="s">
        <v>2822</v>
      </c>
      <c r="E1477" s="21" t="s">
        <v>13</v>
      </c>
      <c r="F1477" s="21" t="s">
        <v>13</v>
      </c>
      <c r="G1477" s="21" t="s">
        <v>1731</v>
      </c>
      <c r="H1477" s="21"/>
      <c r="I1477" s="21"/>
      <c r="J1477" s="60">
        <v>2148</v>
      </c>
      <c r="K1477" s="60" t="s">
        <v>19</v>
      </c>
    </row>
    <row r="1478" spans="2:11" ht="15.6" customHeight="1" thickBot="1" x14ac:dyDescent="0.45">
      <c r="B1478" s="21">
        <v>1472</v>
      </c>
      <c r="C1478" s="21">
        <v>4037</v>
      </c>
      <c r="D1478" s="20" t="s">
        <v>2824</v>
      </c>
      <c r="E1478" s="21" t="s">
        <v>510</v>
      </c>
      <c r="F1478" s="21" t="s">
        <v>13</v>
      </c>
      <c r="G1478" s="21" t="s">
        <v>29</v>
      </c>
      <c r="H1478" s="21"/>
      <c r="I1478" s="21"/>
      <c r="J1478" s="60">
        <v>2033</v>
      </c>
      <c r="K1478" s="60" t="s">
        <v>15</v>
      </c>
    </row>
    <row r="1479" spans="2:11" ht="15.6" customHeight="1" thickBot="1" x14ac:dyDescent="0.45">
      <c r="B1479" s="21">
        <v>1473</v>
      </c>
      <c r="C1479" s="21">
        <v>2217</v>
      </c>
      <c r="D1479" s="20" t="s">
        <v>2826</v>
      </c>
      <c r="E1479" s="21">
        <v>60</v>
      </c>
      <c r="F1479" s="21" t="s">
        <v>13</v>
      </c>
      <c r="G1479" s="21" t="s">
        <v>29</v>
      </c>
      <c r="H1479" s="21"/>
      <c r="I1479" s="21"/>
      <c r="J1479" s="60">
        <v>2084</v>
      </c>
      <c r="K1479" s="60" t="s">
        <v>19</v>
      </c>
    </row>
    <row r="1480" spans="2:11" ht="15.6" customHeight="1" thickBot="1" x14ac:dyDescent="0.45">
      <c r="B1480" s="21">
        <v>1474</v>
      </c>
      <c r="C1480" s="21">
        <v>2218</v>
      </c>
      <c r="D1480" s="20" t="s">
        <v>2828</v>
      </c>
      <c r="E1480" s="21">
        <v>86</v>
      </c>
      <c r="F1480" s="21" t="s">
        <v>13</v>
      </c>
      <c r="G1480" s="21" t="s">
        <v>32</v>
      </c>
      <c r="H1480" s="21"/>
      <c r="I1480" s="21"/>
      <c r="J1480" s="60">
        <v>2084</v>
      </c>
      <c r="K1480" s="60" t="s">
        <v>19</v>
      </c>
    </row>
    <row r="1481" spans="2:11" ht="15.6" customHeight="1" thickBot="1" x14ac:dyDescent="0.45">
      <c r="B1481" s="21">
        <v>1475</v>
      </c>
      <c r="C1481" s="21">
        <v>2219</v>
      </c>
      <c r="D1481" s="20" t="s">
        <v>2830</v>
      </c>
      <c r="E1481" s="21">
        <v>97</v>
      </c>
      <c r="F1481" s="21" t="s">
        <v>13</v>
      </c>
      <c r="G1481" s="21" t="s">
        <v>277</v>
      </c>
      <c r="H1481" s="21"/>
      <c r="I1481" s="21"/>
      <c r="J1481" s="60">
        <v>2013</v>
      </c>
      <c r="K1481" s="60" t="s">
        <v>19</v>
      </c>
    </row>
    <row r="1482" spans="2:11" ht="15.6" customHeight="1" thickBot="1" x14ac:dyDescent="0.45">
      <c r="B1482" s="21">
        <v>1476</v>
      </c>
      <c r="C1482" s="21">
        <v>4164</v>
      </c>
      <c r="D1482" s="20" t="s">
        <v>6525</v>
      </c>
      <c r="E1482" s="57" t="s">
        <v>28</v>
      </c>
      <c r="F1482" s="21" t="s">
        <v>13</v>
      </c>
      <c r="G1482" s="21" t="s">
        <v>79</v>
      </c>
      <c r="H1482" s="21">
        <v>7</v>
      </c>
      <c r="I1482" s="21">
        <v>-4</v>
      </c>
      <c r="J1482" s="60">
        <v>2096</v>
      </c>
      <c r="K1482" s="60" t="s">
        <v>15</v>
      </c>
    </row>
    <row r="1483" spans="2:11" ht="15.6" customHeight="1" thickBot="1" x14ac:dyDescent="0.45">
      <c r="B1483" s="21">
        <v>1477</v>
      </c>
      <c r="C1483" s="21">
        <v>2220</v>
      </c>
      <c r="D1483" s="20" t="s">
        <v>2832</v>
      </c>
      <c r="E1483" s="21" t="s">
        <v>13</v>
      </c>
      <c r="F1483" s="21" t="s">
        <v>13</v>
      </c>
      <c r="G1483" s="21" t="s">
        <v>29</v>
      </c>
      <c r="H1483" s="21"/>
      <c r="I1483" s="21"/>
      <c r="J1483" s="60">
        <v>2037</v>
      </c>
      <c r="K1483" s="60" t="s">
        <v>19</v>
      </c>
    </row>
    <row r="1484" spans="2:11" ht="15.6" customHeight="1" thickBot="1" x14ac:dyDescent="0.45">
      <c r="B1484" s="21">
        <v>1478</v>
      </c>
      <c r="C1484" s="21">
        <v>2221</v>
      </c>
      <c r="D1484" s="20" t="s">
        <v>2834</v>
      </c>
      <c r="E1484" s="21" t="s">
        <v>13</v>
      </c>
      <c r="F1484" s="21" t="s">
        <v>13</v>
      </c>
      <c r="G1484" s="21" t="s">
        <v>116</v>
      </c>
      <c r="H1484" s="21"/>
      <c r="I1484" s="21"/>
      <c r="J1484" s="60">
        <v>2006</v>
      </c>
      <c r="K1484" s="60" t="s">
        <v>19</v>
      </c>
    </row>
    <row r="1485" spans="2:11" ht="15.6" customHeight="1" thickBot="1" x14ac:dyDescent="0.45">
      <c r="B1485" s="21">
        <v>1479</v>
      </c>
      <c r="C1485" s="21">
        <v>2222</v>
      </c>
      <c r="D1485" s="20" t="s">
        <v>2836</v>
      </c>
      <c r="E1485" s="21" t="s">
        <v>13</v>
      </c>
      <c r="F1485" s="21" t="s">
        <v>13</v>
      </c>
      <c r="G1485" s="21" t="s">
        <v>116</v>
      </c>
      <c r="H1485" s="21"/>
      <c r="I1485" s="21"/>
      <c r="J1485" s="60">
        <v>1958</v>
      </c>
      <c r="K1485" s="60" t="s">
        <v>19</v>
      </c>
    </row>
    <row r="1486" spans="2:11" ht="15.6" customHeight="1" thickBot="1" x14ac:dyDescent="0.45">
      <c r="B1486" s="21">
        <v>1480</v>
      </c>
      <c r="C1486" s="21">
        <v>2223</v>
      </c>
      <c r="D1486" s="20" t="s">
        <v>2838</v>
      </c>
      <c r="E1486" s="21">
        <v>68</v>
      </c>
      <c r="F1486" s="21" t="s">
        <v>57</v>
      </c>
      <c r="G1486" s="21" t="s">
        <v>551</v>
      </c>
      <c r="H1486" s="21"/>
      <c r="I1486" s="21"/>
      <c r="J1486" s="60">
        <v>2148</v>
      </c>
      <c r="K1486" s="60" t="s">
        <v>15</v>
      </c>
    </row>
    <row r="1487" spans="2:11" ht="15.6" customHeight="1" thickBot="1" x14ac:dyDescent="0.45">
      <c r="B1487" s="21">
        <v>1481</v>
      </c>
      <c r="C1487" s="21">
        <v>2224</v>
      </c>
      <c r="D1487" s="20" t="s">
        <v>2840</v>
      </c>
      <c r="E1487" s="21" t="s">
        <v>13</v>
      </c>
      <c r="F1487" s="21" t="s">
        <v>13</v>
      </c>
      <c r="G1487" s="21" t="s">
        <v>2841</v>
      </c>
      <c r="H1487" s="21"/>
      <c r="I1487" s="21"/>
      <c r="J1487" s="60">
        <v>1983</v>
      </c>
      <c r="K1487" s="60" t="s">
        <v>19</v>
      </c>
    </row>
    <row r="1488" spans="2:11" ht="15.6" customHeight="1" thickBot="1" x14ac:dyDescent="0.45">
      <c r="B1488" s="21">
        <v>1482</v>
      </c>
      <c r="C1488" s="21">
        <v>2225</v>
      </c>
      <c r="D1488" s="20" t="s">
        <v>2843</v>
      </c>
      <c r="E1488" s="21">
        <v>86</v>
      </c>
      <c r="F1488" s="21" t="s">
        <v>13</v>
      </c>
      <c r="G1488" s="21" t="s">
        <v>32</v>
      </c>
      <c r="H1488" s="21"/>
      <c r="I1488" s="21"/>
      <c r="J1488" s="60">
        <v>2046</v>
      </c>
      <c r="K1488" s="60" t="s">
        <v>19</v>
      </c>
    </row>
    <row r="1489" spans="2:11" ht="15.6" customHeight="1" thickBot="1" x14ac:dyDescent="0.45">
      <c r="B1489" s="21">
        <v>1483</v>
      </c>
      <c r="C1489" s="21">
        <v>2226</v>
      </c>
      <c r="D1489" s="20" t="s">
        <v>2845</v>
      </c>
      <c r="E1489" s="21" t="s">
        <v>13</v>
      </c>
      <c r="F1489" s="21" t="s">
        <v>13</v>
      </c>
      <c r="G1489" s="21" t="s">
        <v>29</v>
      </c>
      <c r="H1489" s="21"/>
      <c r="I1489" s="21"/>
      <c r="J1489" s="60">
        <v>2017</v>
      </c>
      <c r="K1489" s="60" t="s">
        <v>19</v>
      </c>
    </row>
    <row r="1490" spans="2:11" ht="15.6" customHeight="1" thickBot="1" x14ac:dyDescent="0.45">
      <c r="B1490" s="21">
        <v>1484</v>
      </c>
      <c r="C1490" s="21">
        <v>2227</v>
      </c>
      <c r="D1490" s="20" t="s">
        <v>2847</v>
      </c>
      <c r="E1490" s="21">
        <v>40</v>
      </c>
      <c r="F1490" s="21" t="s">
        <v>13</v>
      </c>
      <c r="G1490" s="21" t="s">
        <v>116</v>
      </c>
      <c r="H1490" s="21"/>
      <c r="I1490" s="21"/>
      <c r="J1490" s="60">
        <v>2034</v>
      </c>
      <c r="K1490" s="60" t="s">
        <v>19</v>
      </c>
    </row>
    <row r="1491" spans="2:11" ht="15.6" customHeight="1" thickBot="1" x14ac:dyDescent="0.45">
      <c r="B1491" s="21">
        <v>1485</v>
      </c>
      <c r="C1491" s="21">
        <v>2228</v>
      </c>
      <c r="D1491" s="20" t="s">
        <v>2849</v>
      </c>
      <c r="E1491" s="21" t="s">
        <v>13</v>
      </c>
      <c r="F1491" s="21" t="s">
        <v>13</v>
      </c>
      <c r="G1491" s="21" t="s">
        <v>79</v>
      </c>
      <c r="H1491" s="21"/>
      <c r="I1491" s="21"/>
      <c r="J1491" s="60">
        <v>2061</v>
      </c>
      <c r="K1491" s="60" t="s">
        <v>19</v>
      </c>
    </row>
    <row r="1492" spans="2:11" ht="15.6" customHeight="1" thickBot="1" x14ac:dyDescent="0.45">
      <c r="B1492" s="21">
        <v>1486</v>
      </c>
      <c r="C1492" s="21">
        <v>2229</v>
      </c>
      <c r="D1492" s="20" t="s">
        <v>2851</v>
      </c>
      <c r="E1492" s="21">
        <v>59</v>
      </c>
      <c r="F1492" s="21" t="s">
        <v>13</v>
      </c>
      <c r="G1492" s="21" t="s">
        <v>169</v>
      </c>
      <c r="H1492" s="21"/>
      <c r="I1492" s="21"/>
      <c r="J1492" s="60">
        <v>2063</v>
      </c>
      <c r="K1492" s="60" t="s">
        <v>19</v>
      </c>
    </row>
    <row r="1493" spans="2:11" ht="15.6" customHeight="1" thickBot="1" x14ac:dyDescent="0.45">
      <c r="B1493" s="21">
        <v>1487</v>
      </c>
      <c r="C1493" s="21">
        <v>2230</v>
      </c>
      <c r="D1493" s="20" t="s">
        <v>2853</v>
      </c>
      <c r="E1493" s="21" t="s">
        <v>13</v>
      </c>
      <c r="F1493" s="21" t="s">
        <v>13</v>
      </c>
      <c r="G1493" s="21" t="s">
        <v>228</v>
      </c>
      <c r="H1493" s="21"/>
      <c r="I1493" s="21"/>
      <c r="J1493" s="60">
        <v>2045</v>
      </c>
      <c r="K1493" s="60" t="s">
        <v>19</v>
      </c>
    </row>
    <row r="1494" spans="2:11" ht="15.6" customHeight="1" thickBot="1" x14ac:dyDescent="0.45">
      <c r="B1494" s="21">
        <v>1488</v>
      </c>
      <c r="C1494" s="21">
        <v>3737</v>
      </c>
      <c r="D1494" s="20" t="s">
        <v>2855</v>
      </c>
      <c r="E1494" s="21" t="s">
        <v>13</v>
      </c>
      <c r="F1494" s="21" t="s">
        <v>13</v>
      </c>
      <c r="G1494" s="21" t="s">
        <v>85</v>
      </c>
      <c r="H1494" s="21"/>
      <c r="I1494" s="21"/>
      <c r="J1494" s="60">
        <v>2102</v>
      </c>
      <c r="K1494" s="60" t="s">
        <v>19</v>
      </c>
    </row>
    <row r="1495" spans="2:11" ht="15.6" customHeight="1" thickBot="1" x14ac:dyDescent="0.45">
      <c r="B1495" s="21">
        <v>1489</v>
      </c>
      <c r="C1495" s="21">
        <v>2231</v>
      </c>
      <c r="D1495" s="20" t="s">
        <v>2857</v>
      </c>
      <c r="E1495" s="21">
        <v>96</v>
      </c>
      <c r="F1495" s="21" t="s">
        <v>13</v>
      </c>
      <c r="G1495" s="21" t="s">
        <v>79</v>
      </c>
      <c r="H1495" s="21"/>
      <c r="I1495" s="21"/>
      <c r="J1495" s="60">
        <v>2033</v>
      </c>
      <c r="K1495" s="60" t="s">
        <v>19</v>
      </c>
    </row>
    <row r="1496" spans="2:11" ht="15.6" customHeight="1" thickBot="1" x14ac:dyDescent="0.45">
      <c r="B1496" s="21">
        <v>1490</v>
      </c>
      <c r="C1496" s="21">
        <v>2232</v>
      </c>
      <c r="D1496" s="20" t="s">
        <v>2859</v>
      </c>
      <c r="E1496" s="21">
        <v>94</v>
      </c>
      <c r="F1496" s="21" t="s">
        <v>13</v>
      </c>
      <c r="G1496" s="21" t="s">
        <v>1142</v>
      </c>
      <c r="H1496" s="21"/>
      <c r="I1496" s="21"/>
      <c r="J1496" s="60">
        <v>2073</v>
      </c>
      <c r="K1496" s="60" t="s">
        <v>19</v>
      </c>
    </row>
    <row r="1497" spans="2:11" ht="15.6" customHeight="1" thickBot="1" x14ac:dyDescent="0.45">
      <c r="B1497" s="21">
        <v>1491</v>
      </c>
      <c r="C1497" s="21">
        <v>2233</v>
      </c>
      <c r="D1497" s="20" t="s">
        <v>2861</v>
      </c>
      <c r="E1497" s="21" t="s">
        <v>13</v>
      </c>
      <c r="F1497" s="21" t="s">
        <v>13</v>
      </c>
      <c r="G1497" s="21" t="s">
        <v>242</v>
      </c>
      <c r="H1497" s="21"/>
      <c r="I1497" s="21"/>
      <c r="J1497" s="60">
        <v>2078</v>
      </c>
      <c r="K1497" s="60" t="s">
        <v>19</v>
      </c>
    </row>
    <row r="1498" spans="2:11" ht="15.6" customHeight="1" thickBot="1" x14ac:dyDescent="0.45">
      <c r="B1498" s="21">
        <v>1492</v>
      </c>
      <c r="C1498" s="21">
        <v>2234</v>
      </c>
      <c r="D1498" s="20" t="s">
        <v>2863</v>
      </c>
      <c r="E1498" s="21">
        <v>81</v>
      </c>
      <c r="F1498" s="21" t="s">
        <v>13</v>
      </c>
      <c r="G1498" s="21" t="s">
        <v>29</v>
      </c>
      <c r="H1498" s="21"/>
      <c r="I1498" s="21"/>
      <c r="J1498" s="60">
        <v>2137</v>
      </c>
      <c r="K1498" s="60" t="s">
        <v>19</v>
      </c>
    </row>
    <row r="1499" spans="2:11" ht="15.6" customHeight="1" thickBot="1" x14ac:dyDescent="0.45">
      <c r="B1499" s="21">
        <v>1493</v>
      </c>
      <c r="C1499" s="21">
        <v>2235</v>
      </c>
      <c r="D1499" s="20" t="s">
        <v>2865</v>
      </c>
      <c r="E1499" s="21">
        <v>91</v>
      </c>
      <c r="F1499" s="21" t="s">
        <v>13</v>
      </c>
      <c r="G1499" s="21" t="s">
        <v>29</v>
      </c>
      <c r="H1499" s="21"/>
      <c r="I1499" s="21"/>
      <c r="J1499" s="60">
        <v>2070</v>
      </c>
      <c r="K1499" s="60" t="s">
        <v>19</v>
      </c>
    </row>
    <row r="1500" spans="2:11" ht="15.6" customHeight="1" thickBot="1" x14ac:dyDescent="0.45">
      <c r="B1500" s="21">
        <v>1494</v>
      </c>
      <c r="C1500" s="21">
        <v>2236</v>
      </c>
      <c r="D1500" s="20" t="s">
        <v>2867</v>
      </c>
      <c r="E1500" s="21" t="s">
        <v>13</v>
      </c>
      <c r="F1500" s="21" t="s">
        <v>13</v>
      </c>
      <c r="G1500" s="21" t="s">
        <v>29</v>
      </c>
      <c r="H1500" s="21"/>
      <c r="I1500" s="21"/>
      <c r="J1500" s="60">
        <v>1978</v>
      </c>
      <c r="K1500" s="60" t="s">
        <v>19</v>
      </c>
    </row>
    <row r="1501" spans="2:11" ht="15.6" customHeight="1" thickBot="1" x14ac:dyDescent="0.45">
      <c r="B1501" s="21">
        <v>1495</v>
      </c>
      <c r="C1501" s="21">
        <v>2238</v>
      </c>
      <c r="D1501" s="20" t="s">
        <v>2869</v>
      </c>
      <c r="E1501" s="21">
        <v>92</v>
      </c>
      <c r="F1501" s="21" t="s">
        <v>13</v>
      </c>
      <c r="G1501" s="21" t="s">
        <v>29</v>
      </c>
      <c r="H1501" s="21"/>
      <c r="I1501" s="21"/>
      <c r="J1501" s="60">
        <v>2045</v>
      </c>
      <c r="K1501" s="60" t="s">
        <v>19</v>
      </c>
    </row>
    <row r="1502" spans="2:11" ht="15.6" customHeight="1" thickBot="1" x14ac:dyDescent="0.45">
      <c r="B1502" s="21">
        <v>1496</v>
      </c>
      <c r="C1502" s="21">
        <v>2239</v>
      </c>
      <c r="D1502" s="20" t="s">
        <v>2871</v>
      </c>
      <c r="E1502" s="21">
        <v>72</v>
      </c>
      <c r="F1502" s="21" t="s">
        <v>13</v>
      </c>
      <c r="G1502" s="21" t="s">
        <v>29</v>
      </c>
      <c r="H1502" s="21"/>
      <c r="I1502" s="21"/>
      <c r="J1502" s="60">
        <v>2031</v>
      </c>
      <c r="K1502" s="60" t="s">
        <v>19</v>
      </c>
    </row>
    <row r="1503" spans="2:11" ht="15.6" customHeight="1" thickBot="1" x14ac:dyDescent="0.45">
      <c r="B1503" s="21">
        <v>1497</v>
      </c>
      <c r="C1503" s="21">
        <v>2240</v>
      </c>
      <c r="D1503" s="20" t="s">
        <v>2873</v>
      </c>
      <c r="E1503" s="21">
        <v>74</v>
      </c>
      <c r="F1503" s="21" t="s">
        <v>13</v>
      </c>
      <c r="G1503" s="21" t="s">
        <v>29</v>
      </c>
      <c r="H1503" s="21"/>
      <c r="I1503" s="21"/>
      <c r="J1503" s="60">
        <v>2075</v>
      </c>
      <c r="K1503" s="60" t="s">
        <v>19</v>
      </c>
    </row>
    <row r="1504" spans="2:11" ht="15.6" customHeight="1" thickBot="1" x14ac:dyDescent="0.45">
      <c r="B1504" s="21">
        <v>1498</v>
      </c>
      <c r="C1504" s="21">
        <v>2241</v>
      </c>
      <c r="D1504" s="20" t="s">
        <v>2875</v>
      </c>
      <c r="E1504" s="21" t="s">
        <v>13</v>
      </c>
      <c r="F1504" s="21" t="s">
        <v>13</v>
      </c>
      <c r="G1504" s="21" t="s">
        <v>239</v>
      </c>
      <c r="H1504" s="21"/>
      <c r="I1504" s="21"/>
      <c r="J1504" s="60">
        <v>2010</v>
      </c>
      <c r="K1504" s="60" t="s">
        <v>19</v>
      </c>
    </row>
    <row r="1505" spans="2:11" ht="15.6" customHeight="1" thickBot="1" x14ac:dyDescent="0.45">
      <c r="B1505" s="21">
        <v>1499</v>
      </c>
      <c r="C1505" s="21">
        <v>2242</v>
      </c>
      <c r="D1505" s="20" t="s">
        <v>2877</v>
      </c>
      <c r="E1505" s="21" t="s">
        <v>137</v>
      </c>
      <c r="F1505" s="21" t="s">
        <v>57</v>
      </c>
      <c r="G1505" s="21" t="s">
        <v>29</v>
      </c>
      <c r="H1505" s="21"/>
      <c r="I1505" s="21"/>
      <c r="J1505" s="60">
        <v>2281</v>
      </c>
      <c r="K1505" s="60" t="s">
        <v>19</v>
      </c>
    </row>
    <row r="1506" spans="2:11" ht="15.6" customHeight="1" thickBot="1" x14ac:dyDescent="0.45">
      <c r="B1506" s="21">
        <v>1500</v>
      </c>
      <c r="C1506" s="21">
        <v>2243</v>
      </c>
      <c r="D1506" s="20" t="s">
        <v>2879</v>
      </c>
      <c r="E1506" s="21" t="s">
        <v>46</v>
      </c>
      <c r="F1506" s="21" t="s">
        <v>13</v>
      </c>
      <c r="G1506" s="21" t="s">
        <v>32</v>
      </c>
      <c r="H1506" s="21"/>
      <c r="I1506" s="21"/>
      <c r="J1506" s="60">
        <v>2060</v>
      </c>
      <c r="K1506" s="60" t="s">
        <v>19</v>
      </c>
    </row>
    <row r="1507" spans="2:11" ht="15.6" customHeight="1" thickBot="1" x14ac:dyDescent="0.45">
      <c r="B1507" s="21">
        <v>1501</v>
      </c>
      <c r="C1507" s="21">
        <v>2244</v>
      </c>
      <c r="D1507" s="20" t="s">
        <v>2881</v>
      </c>
      <c r="E1507" s="21">
        <v>55</v>
      </c>
      <c r="F1507" s="21" t="s">
        <v>13</v>
      </c>
      <c r="G1507" s="21" t="s">
        <v>29</v>
      </c>
      <c r="H1507" s="21"/>
      <c r="I1507" s="21"/>
      <c r="J1507" s="60">
        <v>2088</v>
      </c>
      <c r="K1507" s="60" t="s">
        <v>19</v>
      </c>
    </row>
    <row r="1508" spans="2:11" ht="15.6" customHeight="1" thickBot="1" x14ac:dyDescent="0.45">
      <c r="B1508" s="21">
        <v>1502</v>
      </c>
      <c r="C1508" s="21">
        <v>2245</v>
      </c>
      <c r="D1508" s="20" t="s">
        <v>2883</v>
      </c>
      <c r="E1508" s="21">
        <v>57</v>
      </c>
      <c r="F1508" s="21" t="s">
        <v>13</v>
      </c>
      <c r="G1508" s="21" t="s">
        <v>29</v>
      </c>
      <c r="H1508" s="21"/>
      <c r="I1508" s="21"/>
      <c r="J1508" s="60">
        <v>2176</v>
      </c>
      <c r="K1508" s="60" t="s">
        <v>15</v>
      </c>
    </row>
    <row r="1509" spans="2:11" ht="15.6" customHeight="1" thickBot="1" x14ac:dyDescent="0.45">
      <c r="B1509" s="21">
        <v>1503</v>
      </c>
      <c r="C1509" s="21">
        <v>2246</v>
      </c>
      <c r="D1509" s="20" t="s">
        <v>2885</v>
      </c>
      <c r="E1509" s="21" t="s">
        <v>158</v>
      </c>
      <c r="F1509" s="21" t="s">
        <v>184</v>
      </c>
      <c r="G1509" s="21" t="s">
        <v>79</v>
      </c>
      <c r="H1509" s="21">
        <v>54</v>
      </c>
      <c r="I1509" s="21">
        <v>144</v>
      </c>
      <c r="J1509" s="60">
        <v>2435</v>
      </c>
      <c r="K1509" s="60" t="s">
        <v>15</v>
      </c>
    </row>
    <row r="1510" spans="2:11" ht="15.6" customHeight="1" thickBot="1" x14ac:dyDescent="0.45">
      <c r="B1510" s="21">
        <v>1504</v>
      </c>
      <c r="C1510" s="21">
        <v>2247</v>
      </c>
      <c r="D1510" s="20" t="s">
        <v>2887</v>
      </c>
      <c r="E1510" s="21" t="s">
        <v>13</v>
      </c>
      <c r="F1510" s="21" t="s">
        <v>13</v>
      </c>
      <c r="G1510" s="21" t="s">
        <v>32</v>
      </c>
      <c r="H1510" s="21"/>
      <c r="I1510" s="21"/>
      <c r="J1510" s="60">
        <v>2133</v>
      </c>
      <c r="K1510" s="60" t="s">
        <v>19</v>
      </c>
    </row>
    <row r="1511" spans="2:11" ht="15.6" customHeight="1" thickBot="1" x14ac:dyDescent="0.45">
      <c r="B1511" s="21">
        <v>1505</v>
      </c>
      <c r="C1511" s="21">
        <v>2248</v>
      </c>
      <c r="D1511" s="20" t="s">
        <v>2889</v>
      </c>
      <c r="E1511" s="21">
        <v>33</v>
      </c>
      <c r="F1511" s="21" t="s">
        <v>13</v>
      </c>
      <c r="G1511" s="21" t="s">
        <v>169</v>
      </c>
      <c r="H1511" s="21"/>
      <c r="I1511" s="21"/>
      <c r="J1511" s="60">
        <v>2031</v>
      </c>
      <c r="K1511" s="60" t="s">
        <v>19</v>
      </c>
    </row>
    <row r="1512" spans="2:11" ht="15.6" customHeight="1" thickBot="1" x14ac:dyDescent="0.45">
      <c r="B1512" s="21">
        <v>1506</v>
      </c>
      <c r="C1512" s="21">
        <v>2249</v>
      </c>
      <c r="D1512" s="20" t="s">
        <v>2891</v>
      </c>
      <c r="E1512" s="21" t="s">
        <v>13</v>
      </c>
      <c r="F1512" s="21" t="s">
        <v>13</v>
      </c>
      <c r="G1512" s="21" t="s">
        <v>2892</v>
      </c>
      <c r="H1512" s="21">
        <v>5</v>
      </c>
      <c r="I1512" s="21">
        <v>10</v>
      </c>
      <c r="J1512" s="60">
        <v>2044</v>
      </c>
      <c r="K1512" s="60" t="s">
        <v>15</v>
      </c>
    </row>
    <row r="1513" spans="2:11" ht="15.6" customHeight="1" thickBot="1" x14ac:dyDescent="0.45">
      <c r="B1513" s="21">
        <v>1507</v>
      </c>
      <c r="C1513" s="21">
        <v>2250</v>
      </c>
      <c r="D1513" s="20" t="s">
        <v>2894</v>
      </c>
      <c r="E1513" s="21" t="s">
        <v>189</v>
      </c>
      <c r="F1513" s="21" t="s">
        <v>13</v>
      </c>
      <c r="G1513" s="21" t="s">
        <v>29</v>
      </c>
      <c r="H1513" s="21"/>
      <c r="I1513" s="21"/>
      <c r="J1513" s="60">
        <v>2033</v>
      </c>
      <c r="K1513" s="60" t="s">
        <v>19</v>
      </c>
    </row>
    <row r="1514" spans="2:11" ht="15.6" customHeight="1" thickBot="1" x14ac:dyDescent="0.45">
      <c r="B1514" s="21">
        <v>1508</v>
      </c>
      <c r="C1514" s="21">
        <v>2251</v>
      </c>
      <c r="D1514" s="20" t="s">
        <v>2896</v>
      </c>
      <c r="E1514" s="21">
        <v>44</v>
      </c>
      <c r="F1514" s="21" t="s">
        <v>57</v>
      </c>
      <c r="G1514" s="21" t="s">
        <v>323</v>
      </c>
      <c r="H1514" s="21"/>
      <c r="I1514" s="21"/>
      <c r="J1514" s="60">
        <v>2050</v>
      </c>
      <c r="K1514" s="60" t="s">
        <v>19</v>
      </c>
    </row>
    <row r="1515" spans="2:11" ht="15.6" customHeight="1" thickBot="1" x14ac:dyDescent="0.45">
      <c r="B1515" s="21">
        <v>1509</v>
      </c>
      <c r="C1515" s="21">
        <v>2252</v>
      </c>
      <c r="D1515" s="20" t="s">
        <v>2898</v>
      </c>
      <c r="E1515" s="21" t="s">
        <v>13</v>
      </c>
      <c r="F1515" s="21" t="s">
        <v>13</v>
      </c>
      <c r="G1515" s="21" t="s">
        <v>1731</v>
      </c>
      <c r="H1515" s="21"/>
      <c r="I1515" s="21"/>
      <c r="J1515" s="60">
        <v>2131</v>
      </c>
      <c r="K1515" s="60" t="s">
        <v>19</v>
      </c>
    </row>
    <row r="1516" spans="2:11" ht="15.6" customHeight="1" thickBot="1" x14ac:dyDescent="0.45">
      <c r="B1516" s="21">
        <v>1510</v>
      </c>
      <c r="C1516" s="21">
        <v>2253</v>
      </c>
      <c r="D1516" s="20" t="s">
        <v>2900</v>
      </c>
      <c r="E1516" s="21" t="s">
        <v>13</v>
      </c>
      <c r="F1516" s="21" t="s">
        <v>13</v>
      </c>
      <c r="G1516" s="21" t="s">
        <v>29</v>
      </c>
      <c r="H1516" s="21"/>
      <c r="I1516" s="21"/>
      <c r="J1516" s="60">
        <v>2085</v>
      </c>
      <c r="K1516" s="60" t="s">
        <v>19</v>
      </c>
    </row>
    <row r="1517" spans="2:11" ht="15.6" customHeight="1" thickBot="1" x14ac:dyDescent="0.45">
      <c r="B1517" s="21">
        <v>1511</v>
      </c>
      <c r="C1517" s="21">
        <v>2254</v>
      </c>
      <c r="D1517" s="20" t="s">
        <v>2902</v>
      </c>
      <c r="E1517" s="21">
        <v>87</v>
      </c>
      <c r="F1517" s="21" t="s">
        <v>13</v>
      </c>
      <c r="G1517" s="21" t="s">
        <v>32</v>
      </c>
      <c r="H1517" s="21"/>
      <c r="I1517" s="21"/>
      <c r="J1517" s="60">
        <v>2045</v>
      </c>
      <c r="K1517" s="60" t="s">
        <v>19</v>
      </c>
    </row>
    <row r="1518" spans="2:11" ht="15.6" customHeight="1" thickBot="1" x14ac:dyDescent="0.45">
      <c r="B1518" s="21">
        <v>1512</v>
      </c>
      <c r="C1518" s="21">
        <v>2255</v>
      </c>
      <c r="D1518" s="20" t="s">
        <v>2904</v>
      </c>
      <c r="E1518" s="21">
        <v>96</v>
      </c>
      <c r="F1518" s="21" t="s">
        <v>13</v>
      </c>
      <c r="G1518" s="21" t="s">
        <v>936</v>
      </c>
      <c r="H1518" s="21"/>
      <c r="I1518" s="21"/>
      <c r="J1518" s="60">
        <v>2045</v>
      </c>
      <c r="K1518" s="60" t="s">
        <v>19</v>
      </c>
    </row>
    <row r="1519" spans="2:11" ht="15.6" customHeight="1" thickBot="1" x14ac:dyDescent="0.45">
      <c r="B1519" s="21">
        <v>1513</v>
      </c>
      <c r="C1519" s="21">
        <v>2256</v>
      </c>
      <c r="D1519" s="20" t="s">
        <v>2906</v>
      </c>
      <c r="E1519" s="21">
        <v>87</v>
      </c>
      <c r="F1519" s="21" t="s">
        <v>13</v>
      </c>
      <c r="G1519" s="21" t="s">
        <v>936</v>
      </c>
      <c r="H1519" s="21"/>
      <c r="I1519" s="21"/>
      <c r="J1519" s="60">
        <v>2059</v>
      </c>
      <c r="K1519" s="60" t="s">
        <v>19</v>
      </c>
    </row>
    <row r="1520" spans="2:11" ht="15.6" customHeight="1" thickBot="1" x14ac:dyDescent="0.45">
      <c r="B1520" s="21">
        <v>1514</v>
      </c>
      <c r="C1520" s="21">
        <v>4205</v>
      </c>
      <c r="D1520" s="20" t="s">
        <v>6526</v>
      </c>
      <c r="E1520" s="21">
        <v>53</v>
      </c>
      <c r="F1520" s="21" t="s">
        <v>13</v>
      </c>
      <c r="G1520" s="21" t="s">
        <v>79</v>
      </c>
      <c r="H1520" s="21">
        <v>7</v>
      </c>
      <c r="I1520" s="21">
        <v>1</v>
      </c>
      <c r="J1520" s="60">
        <v>2101</v>
      </c>
      <c r="K1520" s="60" t="s">
        <v>15</v>
      </c>
    </row>
    <row r="1521" spans="2:11" ht="15.6" customHeight="1" thickBot="1" x14ac:dyDescent="0.45">
      <c r="B1521" s="21">
        <v>1515</v>
      </c>
      <c r="C1521" s="21">
        <v>2257</v>
      </c>
      <c r="D1521" s="20" t="s">
        <v>2908</v>
      </c>
      <c r="E1521" s="21">
        <v>88</v>
      </c>
      <c r="F1521" s="21" t="s">
        <v>13</v>
      </c>
      <c r="G1521" s="21" t="s">
        <v>32</v>
      </c>
      <c r="H1521" s="21"/>
      <c r="I1521" s="21"/>
      <c r="J1521" s="60">
        <v>2054</v>
      </c>
      <c r="K1521" s="60" t="s">
        <v>19</v>
      </c>
    </row>
    <row r="1522" spans="2:11" ht="15.6" customHeight="1" thickBot="1" x14ac:dyDescent="0.45">
      <c r="B1522" s="21">
        <v>1516</v>
      </c>
      <c r="C1522" s="21">
        <v>2258</v>
      </c>
      <c r="D1522" s="20" t="s">
        <v>2910</v>
      </c>
      <c r="E1522" s="21">
        <v>92</v>
      </c>
      <c r="F1522" s="21" t="s">
        <v>13</v>
      </c>
      <c r="G1522" s="21" t="s">
        <v>323</v>
      </c>
      <c r="H1522" s="21"/>
      <c r="I1522" s="21"/>
      <c r="J1522" s="60">
        <v>2035</v>
      </c>
      <c r="K1522" s="60" t="s">
        <v>19</v>
      </c>
    </row>
    <row r="1523" spans="2:11" ht="15.6" customHeight="1" thickBot="1" x14ac:dyDescent="0.45">
      <c r="B1523" s="21">
        <v>1517</v>
      </c>
      <c r="C1523" s="21">
        <v>2259</v>
      </c>
      <c r="D1523" s="20" t="s">
        <v>2912</v>
      </c>
      <c r="E1523" s="21">
        <v>82</v>
      </c>
      <c r="F1523" s="21" t="s">
        <v>13</v>
      </c>
      <c r="G1523" s="21" t="s">
        <v>29</v>
      </c>
      <c r="H1523" s="21"/>
      <c r="I1523" s="21"/>
      <c r="J1523" s="60">
        <v>2068</v>
      </c>
      <c r="K1523" s="60" t="s">
        <v>19</v>
      </c>
    </row>
    <row r="1524" spans="2:11" ht="15.6" customHeight="1" thickBot="1" x14ac:dyDescent="0.45">
      <c r="B1524" s="21">
        <v>1518</v>
      </c>
      <c r="C1524" s="21">
        <v>2260</v>
      </c>
      <c r="D1524" s="20" t="s">
        <v>2914</v>
      </c>
      <c r="E1524" s="21" t="s">
        <v>13</v>
      </c>
      <c r="F1524" s="21" t="s">
        <v>13</v>
      </c>
      <c r="G1524" s="21" t="s">
        <v>469</v>
      </c>
      <c r="H1524" s="21"/>
      <c r="I1524" s="21"/>
      <c r="J1524" s="60">
        <v>2106</v>
      </c>
      <c r="K1524" s="60" t="s">
        <v>19</v>
      </c>
    </row>
    <row r="1525" spans="2:11" ht="15.6" customHeight="1" thickBot="1" x14ac:dyDescent="0.45">
      <c r="B1525" s="21">
        <v>1519</v>
      </c>
      <c r="C1525" s="21">
        <v>2261</v>
      </c>
      <c r="D1525" s="20" t="s">
        <v>2916</v>
      </c>
      <c r="E1525" s="21">
        <v>80</v>
      </c>
      <c r="F1525" s="21" t="s">
        <v>13</v>
      </c>
      <c r="G1525" s="21" t="s">
        <v>32</v>
      </c>
      <c r="H1525" s="21"/>
      <c r="I1525" s="21"/>
      <c r="J1525" s="60">
        <v>2052</v>
      </c>
      <c r="K1525" s="60" t="s">
        <v>19</v>
      </c>
    </row>
    <row r="1526" spans="2:11" ht="15.6" customHeight="1" thickBot="1" x14ac:dyDescent="0.45">
      <c r="B1526" s="21">
        <v>1520</v>
      </c>
      <c r="C1526" s="21">
        <v>2262</v>
      </c>
      <c r="D1526" s="20" t="s">
        <v>2918</v>
      </c>
      <c r="E1526" s="21">
        <v>97</v>
      </c>
      <c r="F1526" s="21" t="s">
        <v>13</v>
      </c>
      <c r="G1526" s="21" t="s">
        <v>79</v>
      </c>
      <c r="H1526" s="21"/>
      <c r="I1526" s="21"/>
      <c r="J1526" s="60">
        <v>1995</v>
      </c>
      <c r="K1526" s="60" t="s">
        <v>19</v>
      </c>
    </row>
    <row r="1527" spans="2:11" ht="15.6" customHeight="1" thickBot="1" x14ac:dyDescent="0.45">
      <c r="B1527" s="21">
        <v>1521</v>
      </c>
      <c r="C1527" s="21">
        <v>2263</v>
      </c>
      <c r="D1527" s="20" t="s">
        <v>2920</v>
      </c>
      <c r="E1527" s="21">
        <v>55</v>
      </c>
      <c r="F1527" s="21" t="s">
        <v>13</v>
      </c>
      <c r="G1527" s="21" t="s">
        <v>239</v>
      </c>
      <c r="H1527" s="21"/>
      <c r="I1527" s="21"/>
      <c r="J1527" s="60">
        <v>2006</v>
      </c>
      <c r="K1527" s="60" t="s">
        <v>19</v>
      </c>
    </row>
    <row r="1528" spans="2:11" ht="15.6" customHeight="1" thickBot="1" x14ac:dyDescent="0.45">
      <c r="B1528" s="21">
        <v>1522</v>
      </c>
      <c r="C1528" s="21">
        <v>2264</v>
      </c>
      <c r="D1528" s="20" t="s">
        <v>2922</v>
      </c>
      <c r="E1528" s="21" t="s">
        <v>13</v>
      </c>
      <c r="F1528" s="21" t="s">
        <v>13</v>
      </c>
      <c r="G1528" s="21" t="s">
        <v>79</v>
      </c>
      <c r="H1528" s="21"/>
      <c r="I1528" s="21"/>
      <c r="J1528" s="60">
        <v>2035</v>
      </c>
      <c r="K1528" s="60" t="s">
        <v>19</v>
      </c>
    </row>
    <row r="1529" spans="2:11" ht="15.6" customHeight="1" thickBot="1" x14ac:dyDescent="0.45">
      <c r="B1529" s="21">
        <v>1523</v>
      </c>
      <c r="C1529" s="21">
        <v>2265</v>
      </c>
      <c r="D1529" s="20" t="s">
        <v>2924</v>
      </c>
      <c r="E1529" s="21">
        <v>91</v>
      </c>
      <c r="F1529" s="21" t="s">
        <v>13</v>
      </c>
      <c r="G1529" s="21" t="s">
        <v>85</v>
      </c>
      <c r="H1529" s="21"/>
      <c r="I1529" s="21"/>
      <c r="J1529" s="60">
        <v>1998</v>
      </c>
      <c r="K1529" s="60" t="s">
        <v>19</v>
      </c>
    </row>
    <row r="1530" spans="2:11" ht="15.6" customHeight="1" thickBot="1" x14ac:dyDescent="0.45">
      <c r="B1530" s="21">
        <v>1524</v>
      </c>
      <c r="C1530" s="21">
        <v>2266</v>
      </c>
      <c r="D1530" s="20" t="s">
        <v>2926</v>
      </c>
      <c r="E1530" s="21">
        <v>53</v>
      </c>
      <c r="F1530" s="21" t="s">
        <v>13</v>
      </c>
      <c r="G1530" s="21" t="s">
        <v>169</v>
      </c>
      <c r="H1530" s="21"/>
      <c r="I1530" s="21"/>
      <c r="J1530" s="60">
        <v>2056</v>
      </c>
      <c r="K1530" s="60" t="s">
        <v>19</v>
      </c>
    </row>
    <row r="1531" spans="2:11" ht="15.6" customHeight="1" thickBot="1" x14ac:dyDescent="0.45">
      <c r="B1531" s="21">
        <v>1525</v>
      </c>
      <c r="C1531" s="21">
        <v>2267</v>
      </c>
      <c r="D1531" s="20" t="s">
        <v>2928</v>
      </c>
      <c r="E1531" s="21">
        <v>50</v>
      </c>
      <c r="F1531" s="21" t="s">
        <v>13</v>
      </c>
      <c r="G1531" s="21" t="s">
        <v>32</v>
      </c>
      <c r="H1531" s="21"/>
      <c r="I1531" s="21"/>
      <c r="J1531" s="60">
        <v>2051</v>
      </c>
      <c r="K1531" s="60" t="s">
        <v>19</v>
      </c>
    </row>
    <row r="1532" spans="2:11" ht="15.6" customHeight="1" thickBot="1" x14ac:dyDescent="0.45">
      <c r="B1532" s="21">
        <v>1526</v>
      </c>
      <c r="C1532" s="21">
        <v>2268</v>
      </c>
      <c r="D1532" s="20" t="s">
        <v>2930</v>
      </c>
      <c r="E1532" s="21">
        <v>89</v>
      </c>
      <c r="F1532" s="21" t="s">
        <v>13</v>
      </c>
      <c r="G1532" s="21" t="s">
        <v>323</v>
      </c>
      <c r="H1532" s="21"/>
      <c r="I1532" s="21"/>
      <c r="J1532" s="60">
        <v>2062</v>
      </c>
      <c r="K1532" s="60" t="s">
        <v>19</v>
      </c>
    </row>
    <row r="1533" spans="2:11" ht="15.6" customHeight="1" thickBot="1" x14ac:dyDescent="0.45">
      <c r="B1533" s="21">
        <v>1527</v>
      </c>
      <c r="C1533" s="21">
        <v>2269</v>
      </c>
      <c r="D1533" s="20" t="s">
        <v>2932</v>
      </c>
      <c r="E1533" s="21">
        <v>96</v>
      </c>
      <c r="F1533" s="21" t="s">
        <v>13</v>
      </c>
      <c r="G1533" s="21" t="s">
        <v>32</v>
      </c>
      <c r="H1533" s="21"/>
      <c r="I1533" s="21"/>
      <c r="J1533" s="60">
        <v>2045</v>
      </c>
      <c r="K1533" s="60" t="s">
        <v>19</v>
      </c>
    </row>
    <row r="1534" spans="2:11" ht="15.6" customHeight="1" thickBot="1" x14ac:dyDescent="0.45">
      <c r="B1534" s="21">
        <v>1528</v>
      </c>
      <c r="C1534" s="21">
        <v>2270</v>
      </c>
      <c r="D1534" s="20" t="s">
        <v>2934</v>
      </c>
      <c r="E1534" s="21">
        <v>53</v>
      </c>
      <c r="F1534" s="21" t="s">
        <v>13</v>
      </c>
      <c r="G1534" s="21" t="s">
        <v>32</v>
      </c>
      <c r="H1534" s="21"/>
      <c r="I1534" s="21"/>
      <c r="J1534" s="60">
        <v>2112</v>
      </c>
      <c r="K1534" s="60" t="s">
        <v>19</v>
      </c>
    </row>
    <row r="1535" spans="2:11" ht="15.6" customHeight="1" thickBot="1" x14ac:dyDescent="0.45">
      <c r="B1535" s="21">
        <v>1529</v>
      </c>
      <c r="C1535" s="21">
        <v>2271</v>
      </c>
      <c r="D1535" s="20" t="s">
        <v>2936</v>
      </c>
      <c r="E1535" s="21">
        <v>93</v>
      </c>
      <c r="F1535" s="21" t="s">
        <v>13</v>
      </c>
      <c r="G1535" s="21" t="s">
        <v>32</v>
      </c>
      <c r="H1535" s="21"/>
      <c r="I1535" s="21"/>
      <c r="J1535" s="60">
        <v>2047</v>
      </c>
      <c r="K1535" s="60" t="s">
        <v>19</v>
      </c>
    </row>
    <row r="1536" spans="2:11" ht="15.6" customHeight="1" thickBot="1" x14ac:dyDescent="0.45">
      <c r="B1536" s="21">
        <v>1530</v>
      </c>
      <c r="C1536" s="21">
        <v>2272</v>
      </c>
      <c r="D1536" s="20" t="s">
        <v>2938</v>
      </c>
      <c r="E1536" s="21">
        <v>84</v>
      </c>
      <c r="F1536" s="21" t="s">
        <v>13</v>
      </c>
      <c r="G1536" s="21" t="s">
        <v>29</v>
      </c>
      <c r="H1536" s="21"/>
      <c r="I1536" s="21"/>
      <c r="J1536" s="60">
        <v>2058</v>
      </c>
      <c r="K1536" s="60" t="s">
        <v>19</v>
      </c>
    </row>
    <row r="1537" spans="2:11" ht="15.6" customHeight="1" thickBot="1" x14ac:dyDescent="0.45">
      <c r="B1537" s="21">
        <v>1531</v>
      </c>
      <c r="C1537" s="21">
        <v>2273</v>
      </c>
      <c r="D1537" s="20" t="s">
        <v>2940</v>
      </c>
      <c r="E1537" s="21">
        <v>97</v>
      </c>
      <c r="F1537" s="21" t="s">
        <v>134</v>
      </c>
      <c r="G1537" s="21" t="s">
        <v>936</v>
      </c>
      <c r="H1537" s="21"/>
      <c r="I1537" s="21"/>
      <c r="J1537" s="60">
        <v>2186</v>
      </c>
      <c r="K1537" s="60" t="s">
        <v>19</v>
      </c>
    </row>
    <row r="1538" spans="2:11" ht="15.6" customHeight="1" thickBot="1" x14ac:dyDescent="0.45">
      <c r="B1538" s="21">
        <v>1532</v>
      </c>
      <c r="C1538" s="21">
        <v>2274</v>
      </c>
      <c r="D1538" s="20" t="s">
        <v>2942</v>
      </c>
      <c r="E1538" s="21">
        <v>90</v>
      </c>
      <c r="F1538" s="21" t="s">
        <v>13</v>
      </c>
      <c r="G1538" s="21" t="s">
        <v>936</v>
      </c>
      <c r="H1538" s="21"/>
      <c r="I1538" s="21"/>
      <c r="J1538" s="60">
        <v>2065</v>
      </c>
      <c r="K1538" s="60" t="s">
        <v>19</v>
      </c>
    </row>
    <row r="1539" spans="2:11" ht="15.6" customHeight="1" thickBot="1" x14ac:dyDescent="0.45">
      <c r="B1539" s="21">
        <v>1533</v>
      </c>
      <c r="C1539" s="21">
        <v>4047</v>
      </c>
      <c r="D1539" s="20" t="s">
        <v>2944</v>
      </c>
      <c r="E1539" s="21" t="s">
        <v>13</v>
      </c>
      <c r="F1539" s="21" t="s">
        <v>13</v>
      </c>
      <c r="G1539" s="21" t="s">
        <v>32</v>
      </c>
      <c r="H1539" s="21"/>
      <c r="I1539" s="21"/>
      <c r="J1539" s="60">
        <v>2070</v>
      </c>
      <c r="K1539" s="60" t="s">
        <v>15</v>
      </c>
    </row>
    <row r="1540" spans="2:11" ht="15.6" customHeight="1" thickBot="1" x14ac:dyDescent="0.45">
      <c r="B1540" s="21">
        <v>1534</v>
      </c>
      <c r="C1540" s="21">
        <v>2275</v>
      </c>
      <c r="D1540" s="20" t="s">
        <v>2946</v>
      </c>
      <c r="E1540" s="21">
        <v>90</v>
      </c>
      <c r="F1540" s="21" t="s">
        <v>13</v>
      </c>
      <c r="G1540" s="21" t="s">
        <v>79</v>
      </c>
      <c r="H1540" s="21"/>
      <c r="I1540" s="21"/>
      <c r="J1540" s="60">
        <v>2061</v>
      </c>
      <c r="K1540" s="60" t="s">
        <v>19</v>
      </c>
    </row>
    <row r="1541" spans="2:11" ht="15.6" customHeight="1" thickBot="1" x14ac:dyDescent="0.45">
      <c r="B1541" s="21">
        <v>1535</v>
      </c>
      <c r="C1541" s="21">
        <v>4113</v>
      </c>
      <c r="D1541" s="20" t="s">
        <v>6231</v>
      </c>
      <c r="E1541" s="21" t="s">
        <v>652</v>
      </c>
      <c r="F1541" s="21" t="s">
        <v>13</v>
      </c>
      <c r="G1541" s="21" t="s">
        <v>435</v>
      </c>
      <c r="H1541" s="21"/>
      <c r="I1541" s="21"/>
      <c r="J1541" s="60">
        <v>2038</v>
      </c>
      <c r="K1541" s="60" t="s">
        <v>15</v>
      </c>
    </row>
    <row r="1542" spans="2:11" ht="15.6" customHeight="1" thickBot="1" x14ac:dyDescent="0.45">
      <c r="B1542" s="21">
        <v>1536</v>
      </c>
      <c r="C1542" s="21">
        <v>2276</v>
      </c>
      <c r="D1542" s="20" t="s">
        <v>2948</v>
      </c>
      <c r="E1542" s="21" t="s">
        <v>28</v>
      </c>
      <c r="F1542" s="21" t="s">
        <v>57</v>
      </c>
      <c r="G1542" s="21" t="s">
        <v>116</v>
      </c>
      <c r="H1542" s="21"/>
      <c r="I1542" s="21"/>
      <c r="J1542" s="60">
        <v>2208</v>
      </c>
      <c r="K1542" s="60" t="s">
        <v>15</v>
      </c>
    </row>
    <row r="1543" spans="2:11" ht="15.6" customHeight="1" thickBot="1" x14ac:dyDescent="0.45">
      <c r="B1543" s="21">
        <v>1537</v>
      </c>
      <c r="C1543" s="21">
        <v>2277</v>
      </c>
      <c r="D1543" s="20" t="s">
        <v>2950</v>
      </c>
      <c r="E1543" s="21">
        <v>94</v>
      </c>
      <c r="F1543" s="21" t="s">
        <v>13</v>
      </c>
      <c r="G1543" s="21" t="s">
        <v>29</v>
      </c>
      <c r="H1543" s="21"/>
      <c r="I1543" s="21"/>
      <c r="J1543" s="60">
        <v>2041</v>
      </c>
      <c r="K1543" s="60" t="s">
        <v>19</v>
      </c>
    </row>
    <row r="1544" spans="2:11" ht="15.6" customHeight="1" thickBot="1" x14ac:dyDescent="0.45">
      <c r="B1544" s="21">
        <v>1538</v>
      </c>
      <c r="C1544" s="21">
        <v>2278</v>
      </c>
      <c r="D1544" s="20" t="s">
        <v>2952</v>
      </c>
      <c r="E1544" s="21">
        <v>10</v>
      </c>
      <c r="F1544" s="21" t="s">
        <v>13</v>
      </c>
      <c r="G1544" s="21" t="s">
        <v>292</v>
      </c>
      <c r="H1544" s="21"/>
      <c r="I1544" s="21"/>
      <c r="J1544" s="60">
        <v>2115</v>
      </c>
      <c r="K1544" s="60" t="s">
        <v>15</v>
      </c>
    </row>
    <row r="1545" spans="2:11" ht="15.6" customHeight="1" thickBot="1" x14ac:dyDescent="0.45">
      <c r="B1545" s="21">
        <v>1539</v>
      </c>
      <c r="C1545" s="21">
        <v>2279</v>
      </c>
      <c r="D1545" s="20" t="s">
        <v>2954</v>
      </c>
      <c r="E1545" s="21">
        <v>37</v>
      </c>
      <c r="F1545" s="21" t="s">
        <v>184</v>
      </c>
      <c r="G1545" s="21" t="s">
        <v>29</v>
      </c>
      <c r="H1545" s="21">
        <v>16</v>
      </c>
      <c r="I1545" s="21">
        <v>-14</v>
      </c>
      <c r="J1545" s="60">
        <v>2138</v>
      </c>
      <c r="K1545" s="60" t="s">
        <v>15</v>
      </c>
    </row>
    <row r="1546" spans="2:11" ht="15.6" customHeight="1" thickBot="1" x14ac:dyDescent="0.45">
      <c r="B1546" s="21">
        <v>1540</v>
      </c>
      <c r="C1546" s="21">
        <v>2280</v>
      </c>
      <c r="D1546" s="20" t="s">
        <v>2956</v>
      </c>
      <c r="E1546" s="21" t="s">
        <v>13</v>
      </c>
      <c r="F1546" s="21" t="s">
        <v>13</v>
      </c>
      <c r="G1546" s="21" t="s">
        <v>29</v>
      </c>
      <c r="H1546" s="21"/>
      <c r="I1546" s="21"/>
      <c r="J1546" s="60">
        <v>1999</v>
      </c>
      <c r="K1546" s="60" t="s">
        <v>19</v>
      </c>
    </row>
    <row r="1547" spans="2:11" ht="15.6" customHeight="1" thickBot="1" x14ac:dyDescent="0.45">
      <c r="B1547" s="21">
        <v>1541</v>
      </c>
      <c r="C1547" s="21">
        <v>2281</v>
      </c>
      <c r="D1547" s="20" t="s">
        <v>2958</v>
      </c>
      <c r="E1547" s="21">
        <v>91</v>
      </c>
      <c r="F1547" s="21" t="s">
        <v>57</v>
      </c>
      <c r="G1547" s="21" t="s">
        <v>2892</v>
      </c>
      <c r="H1547" s="21"/>
      <c r="I1547" s="21"/>
      <c r="J1547" s="60">
        <v>2152</v>
      </c>
      <c r="K1547" s="60" t="s">
        <v>19</v>
      </c>
    </row>
    <row r="1548" spans="2:11" ht="15.6" customHeight="1" thickBot="1" x14ac:dyDescent="0.45">
      <c r="B1548" s="21">
        <v>1542</v>
      </c>
      <c r="C1548" s="21">
        <v>2282</v>
      </c>
      <c r="D1548" s="20" t="s">
        <v>2960</v>
      </c>
      <c r="E1548" s="21" t="s">
        <v>13</v>
      </c>
      <c r="F1548" s="21" t="s">
        <v>13</v>
      </c>
      <c r="G1548" s="21" t="s">
        <v>79</v>
      </c>
      <c r="H1548" s="21"/>
      <c r="I1548" s="21"/>
      <c r="J1548" s="60">
        <v>2062</v>
      </c>
      <c r="K1548" s="60" t="s">
        <v>19</v>
      </c>
    </row>
    <row r="1549" spans="2:11" ht="15.6" customHeight="1" thickBot="1" x14ac:dyDescent="0.45">
      <c r="B1549" s="21">
        <v>1543</v>
      </c>
      <c r="C1549" s="21">
        <v>4218</v>
      </c>
      <c r="D1549" s="20" t="s">
        <v>6544</v>
      </c>
      <c r="E1549" s="21">
        <v>10</v>
      </c>
      <c r="F1549" s="21"/>
      <c r="G1549" s="21" t="s">
        <v>29</v>
      </c>
      <c r="H1549" s="21">
        <v>11</v>
      </c>
      <c r="I1549" s="21">
        <v>-8</v>
      </c>
      <c r="J1549" s="60">
        <v>2092</v>
      </c>
      <c r="K1549" s="60" t="s">
        <v>15</v>
      </c>
    </row>
    <row r="1550" spans="2:11" ht="15.6" customHeight="1" thickBot="1" x14ac:dyDescent="0.45">
      <c r="B1550" s="21">
        <v>1544</v>
      </c>
      <c r="C1550" s="21">
        <v>2283</v>
      </c>
      <c r="D1550" s="20" t="s">
        <v>2962</v>
      </c>
      <c r="E1550" s="21" t="s">
        <v>13</v>
      </c>
      <c r="F1550" s="21" t="s">
        <v>13</v>
      </c>
      <c r="G1550" s="21" t="s">
        <v>897</v>
      </c>
      <c r="H1550" s="21"/>
      <c r="I1550" s="21"/>
      <c r="J1550" s="60">
        <v>1972</v>
      </c>
      <c r="K1550" s="60" t="s">
        <v>19</v>
      </c>
    </row>
    <row r="1551" spans="2:11" ht="15.6" customHeight="1" thickBot="1" x14ac:dyDescent="0.45">
      <c r="B1551" s="21">
        <v>1545</v>
      </c>
      <c r="C1551" s="21">
        <v>2284</v>
      </c>
      <c r="D1551" s="20" t="s">
        <v>2964</v>
      </c>
      <c r="E1551" s="21" t="s">
        <v>13</v>
      </c>
      <c r="F1551" s="21" t="s">
        <v>134</v>
      </c>
      <c r="G1551" s="21" t="s">
        <v>242</v>
      </c>
      <c r="H1551" s="21"/>
      <c r="I1551" s="21"/>
      <c r="J1551" s="60">
        <v>2205</v>
      </c>
      <c r="K1551" s="60" t="s">
        <v>19</v>
      </c>
    </row>
    <row r="1552" spans="2:11" ht="15.6" customHeight="1" thickBot="1" x14ac:dyDescent="0.45">
      <c r="B1552" s="21">
        <v>1546</v>
      </c>
      <c r="C1552" s="21">
        <v>2285</v>
      </c>
      <c r="D1552" s="20" t="s">
        <v>2966</v>
      </c>
      <c r="E1552" s="21">
        <v>85</v>
      </c>
      <c r="F1552" s="21" t="s">
        <v>13</v>
      </c>
      <c r="G1552" s="21" t="s">
        <v>85</v>
      </c>
      <c r="H1552" s="21"/>
      <c r="I1552" s="21"/>
      <c r="J1552" s="60">
        <v>2062</v>
      </c>
      <c r="K1552" s="60" t="s">
        <v>19</v>
      </c>
    </row>
    <row r="1553" spans="2:11" ht="15.6" customHeight="1" thickBot="1" x14ac:dyDescent="0.45">
      <c r="B1553" s="21">
        <v>1547</v>
      </c>
      <c r="C1553" s="21">
        <v>3927</v>
      </c>
      <c r="D1553" s="20" t="s">
        <v>2968</v>
      </c>
      <c r="E1553" s="21" t="s">
        <v>158</v>
      </c>
      <c r="F1553" s="21" t="s">
        <v>13</v>
      </c>
      <c r="G1553" s="21" t="s">
        <v>79</v>
      </c>
      <c r="H1553" s="21"/>
      <c r="I1553" s="21"/>
      <c r="J1553" s="60">
        <v>2047</v>
      </c>
      <c r="K1553" s="60" t="s">
        <v>15</v>
      </c>
    </row>
    <row r="1554" spans="2:11" ht="15.6" customHeight="1" thickBot="1" x14ac:dyDescent="0.45">
      <c r="B1554" s="21">
        <v>1548</v>
      </c>
      <c r="C1554" s="21">
        <v>2286</v>
      </c>
      <c r="D1554" s="20" t="s">
        <v>2970</v>
      </c>
      <c r="E1554" s="21">
        <v>98</v>
      </c>
      <c r="F1554" s="21" t="s">
        <v>13</v>
      </c>
      <c r="G1554" s="21" t="s">
        <v>32</v>
      </c>
      <c r="H1554" s="21"/>
      <c r="I1554" s="21"/>
      <c r="J1554" s="60">
        <v>2074</v>
      </c>
      <c r="K1554" s="60" t="s">
        <v>19</v>
      </c>
    </row>
    <row r="1555" spans="2:11" ht="15.6" customHeight="1" thickBot="1" x14ac:dyDescent="0.45">
      <c r="B1555" s="21">
        <v>1549</v>
      </c>
      <c r="C1555" s="21">
        <v>2287</v>
      </c>
      <c r="D1555" s="20" t="s">
        <v>2972</v>
      </c>
      <c r="E1555" s="21">
        <v>87</v>
      </c>
      <c r="F1555" s="21" t="s">
        <v>13</v>
      </c>
      <c r="G1555" s="21" t="s">
        <v>29</v>
      </c>
      <c r="H1555" s="21"/>
      <c r="I1555" s="21"/>
      <c r="J1555" s="60">
        <v>2058</v>
      </c>
      <c r="K1555" s="60" t="s">
        <v>19</v>
      </c>
    </row>
    <row r="1556" spans="2:11" ht="15.6" customHeight="1" thickBot="1" x14ac:dyDescent="0.45">
      <c r="B1556" s="21">
        <v>1550</v>
      </c>
      <c r="C1556" s="21">
        <v>2288</v>
      </c>
      <c r="D1556" s="20" t="s">
        <v>2974</v>
      </c>
      <c r="E1556" s="21">
        <v>88</v>
      </c>
      <c r="F1556" s="21" t="s">
        <v>13</v>
      </c>
      <c r="G1556" s="21" t="s">
        <v>146</v>
      </c>
      <c r="H1556" s="21"/>
      <c r="I1556" s="21"/>
      <c r="J1556" s="60">
        <v>1973</v>
      </c>
      <c r="K1556" s="60" t="s">
        <v>19</v>
      </c>
    </row>
    <row r="1557" spans="2:11" ht="15.6" customHeight="1" thickBot="1" x14ac:dyDescent="0.45">
      <c r="B1557" s="21">
        <v>1551</v>
      </c>
      <c r="C1557" s="21">
        <v>2289</v>
      </c>
      <c r="D1557" s="20" t="s">
        <v>2976</v>
      </c>
      <c r="E1557" s="21" t="s">
        <v>46</v>
      </c>
      <c r="F1557" s="21" t="s">
        <v>13</v>
      </c>
      <c r="G1557" s="21" t="s">
        <v>29</v>
      </c>
      <c r="H1557" s="21"/>
      <c r="I1557" s="21"/>
      <c r="J1557" s="60">
        <v>2063</v>
      </c>
      <c r="K1557" s="60" t="s">
        <v>19</v>
      </c>
    </row>
    <row r="1558" spans="2:11" ht="15.6" customHeight="1" thickBot="1" x14ac:dyDescent="0.45">
      <c r="B1558" s="21">
        <v>1552</v>
      </c>
      <c r="C1558" s="21">
        <v>2290</v>
      </c>
      <c r="D1558" s="20" t="s">
        <v>2978</v>
      </c>
      <c r="E1558" s="21" t="s">
        <v>13</v>
      </c>
      <c r="F1558" s="21" t="s">
        <v>13</v>
      </c>
      <c r="G1558" s="21" t="s">
        <v>29</v>
      </c>
      <c r="H1558" s="21"/>
      <c r="I1558" s="21"/>
      <c r="J1558" s="60">
        <v>2052</v>
      </c>
      <c r="K1558" s="60" t="s">
        <v>19</v>
      </c>
    </row>
    <row r="1559" spans="2:11" ht="15.6" customHeight="1" thickBot="1" x14ac:dyDescent="0.45">
      <c r="B1559" s="21">
        <v>1553</v>
      </c>
      <c r="C1559" s="21">
        <v>2291</v>
      </c>
      <c r="D1559" s="20" t="s">
        <v>2980</v>
      </c>
      <c r="E1559" s="21">
        <v>65</v>
      </c>
      <c r="F1559" s="21" t="s">
        <v>13</v>
      </c>
      <c r="G1559" s="21" t="s">
        <v>469</v>
      </c>
      <c r="H1559" s="21"/>
      <c r="I1559" s="21"/>
      <c r="J1559" s="60">
        <v>2020</v>
      </c>
      <c r="K1559" s="60" t="s">
        <v>19</v>
      </c>
    </row>
    <row r="1560" spans="2:11" ht="15.6" customHeight="1" thickBot="1" x14ac:dyDescent="0.45">
      <c r="B1560" s="21">
        <v>1554</v>
      </c>
      <c r="C1560" s="21">
        <v>2292</v>
      </c>
      <c r="D1560" s="20" t="s">
        <v>2982</v>
      </c>
      <c r="E1560" s="21" t="s">
        <v>13</v>
      </c>
      <c r="F1560" s="21" t="s">
        <v>13</v>
      </c>
      <c r="G1560" s="21" t="s">
        <v>116</v>
      </c>
      <c r="H1560" s="21"/>
      <c r="I1560" s="21"/>
      <c r="J1560" s="60">
        <v>2110</v>
      </c>
      <c r="K1560" s="60" t="s">
        <v>19</v>
      </c>
    </row>
    <row r="1561" spans="2:11" ht="15.6" customHeight="1" thickBot="1" x14ac:dyDescent="0.45">
      <c r="B1561" s="21">
        <v>1555</v>
      </c>
      <c r="C1561" s="21">
        <v>2293</v>
      </c>
      <c r="D1561" s="20" t="s">
        <v>2984</v>
      </c>
      <c r="E1561" s="21" t="s">
        <v>13</v>
      </c>
      <c r="F1561" s="21" t="s">
        <v>13</v>
      </c>
      <c r="G1561" s="21" t="s">
        <v>323</v>
      </c>
      <c r="H1561" s="21"/>
      <c r="I1561" s="21"/>
      <c r="J1561" s="60">
        <v>2053</v>
      </c>
      <c r="K1561" s="60" t="s">
        <v>19</v>
      </c>
    </row>
    <row r="1562" spans="2:11" ht="15.6" customHeight="1" thickBot="1" x14ac:dyDescent="0.45">
      <c r="B1562" s="21">
        <v>1556</v>
      </c>
      <c r="C1562" s="21">
        <v>2294</v>
      </c>
      <c r="D1562" s="20" t="s">
        <v>2986</v>
      </c>
      <c r="E1562" s="21" t="s">
        <v>13</v>
      </c>
      <c r="F1562" s="21" t="s">
        <v>13</v>
      </c>
      <c r="G1562" s="21" t="s">
        <v>22</v>
      </c>
      <c r="H1562" s="21"/>
      <c r="I1562" s="21"/>
      <c r="J1562" s="60">
        <v>2162</v>
      </c>
      <c r="K1562" s="60" t="s">
        <v>15</v>
      </c>
    </row>
    <row r="1563" spans="2:11" ht="15.6" customHeight="1" thickBot="1" x14ac:dyDescent="0.45">
      <c r="B1563" s="21">
        <v>1557</v>
      </c>
      <c r="C1563" s="21">
        <v>2295</v>
      </c>
      <c r="D1563" s="20" t="s">
        <v>2988</v>
      </c>
      <c r="E1563" s="21" t="s">
        <v>13</v>
      </c>
      <c r="F1563" s="21" t="s">
        <v>13</v>
      </c>
      <c r="G1563" s="21" t="s">
        <v>39</v>
      </c>
      <c r="H1563" s="21"/>
      <c r="I1563" s="21"/>
      <c r="J1563" s="60">
        <v>2071</v>
      </c>
      <c r="K1563" s="60" t="s">
        <v>19</v>
      </c>
    </row>
    <row r="1564" spans="2:11" ht="15.6" customHeight="1" thickBot="1" x14ac:dyDescent="0.45">
      <c r="B1564" s="21">
        <v>1558</v>
      </c>
      <c r="C1564" s="21">
        <v>2296</v>
      </c>
      <c r="D1564" s="20" t="s">
        <v>2990</v>
      </c>
      <c r="E1564" s="21">
        <v>90</v>
      </c>
      <c r="F1564" s="21" t="s">
        <v>13</v>
      </c>
      <c r="G1564" s="21" t="s">
        <v>79</v>
      </c>
      <c r="H1564" s="21"/>
      <c r="I1564" s="21"/>
      <c r="J1564" s="60">
        <v>2070</v>
      </c>
      <c r="K1564" s="60" t="s">
        <v>19</v>
      </c>
    </row>
    <row r="1565" spans="2:11" ht="15.6" customHeight="1" thickBot="1" x14ac:dyDescent="0.45">
      <c r="B1565" s="21">
        <v>1559</v>
      </c>
      <c r="C1565" s="21">
        <v>2297</v>
      </c>
      <c r="D1565" s="20" t="s">
        <v>2992</v>
      </c>
      <c r="E1565" s="21">
        <v>56</v>
      </c>
      <c r="F1565" s="21" t="s">
        <v>13</v>
      </c>
      <c r="G1565" s="21" t="s">
        <v>2184</v>
      </c>
      <c r="H1565" s="21"/>
      <c r="I1565" s="21"/>
      <c r="J1565" s="60">
        <v>2008</v>
      </c>
      <c r="K1565" s="60" t="s">
        <v>19</v>
      </c>
    </row>
    <row r="1566" spans="2:11" ht="15.6" customHeight="1" thickBot="1" x14ac:dyDescent="0.45">
      <c r="B1566" s="21">
        <v>1560</v>
      </c>
      <c r="C1566" s="21">
        <v>4073</v>
      </c>
      <c r="D1566" s="20" t="s">
        <v>6138</v>
      </c>
      <c r="E1566" s="21" t="s">
        <v>510</v>
      </c>
      <c r="F1566" s="21" t="s">
        <v>13</v>
      </c>
      <c r="G1566" s="21" t="s">
        <v>193</v>
      </c>
      <c r="H1566" s="21">
        <v>7</v>
      </c>
      <c r="I1566" s="21">
        <v>-10</v>
      </c>
      <c r="J1566" s="60">
        <v>2075</v>
      </c>
      <c r="K1566" s="60" t="s">
        <v>15</v>
      </c>
    </row>
    <row r="1567" spans="2:11" ht="15.6" customHeight="1" thickBot="1" x14ac:dyDescent="0.45">
      <c r="B1567" s="21">
        <v>1561</v>
      </c>
      <c r="C1567" s="21">
        <v>3856</v>
      </c>
      <c r="D1567" s="20" t="s">
        <v>2994</v>
      </c>
      <c r="E1567" s="21" t="s">
        <v>13</v>
      </c>
      <c r="F1567" s="21" t="s">
        <v>13</v>
      </c>
      <c r="G1567" s="21" t="s">
        <v>494</v>
      </c>
      <c r="H1567" s="21"/>
      <c r="I1567" s="21"/>
      <c r="J1567" s="60">
        <v>2100</v>
      </c>
      <c r="K1567" s="60" t="s">
        <v>19</v>
      </c>
    </row>
    <row r="1568" spans="2:11" ht="15.6" customHeight="1" thickBot="1" x14ac:dyDescent="0.45">
      <c r="B1568" s="21">
        <v>1562</v>
      </c>
      <c r="C1568" s="21">
        <v>2298</v>
      </c>
      <c r="D1568" s="20" t="s">
        <v>2996</v>
      </c>
      <c r="E1568" s="21">
        <v>83</v>
      </c>
      <c r="F1568" s="21" t="s">
        <v>57</v>
      </c>
      <c r="G1568" s="21" t="s">
        <v>193</v>
      </c>
      <c r="H1568" s="21"/>
      <c r="I1568" s="21"/>
      <c r="J1568" s="60">
        <v>2264</v>
      </c>
      <c r="K1568" s="60" t="s">
        <v>15</v>
      </c>
    </row>
    <row r="1569" spans="2:11" ht="15.6" customHeight="1" thickBot="1" x14ac:dyDescent="0.45">
      <c r="B1569" s="21">
        <v>1563</v>
      </c>
      <c r="C1569" s="21">
        <v>2299</v>
      </c>
      <c r="D1569" s="20" t="s">
        <v>2998</v>
      </c>
      <c r="E1569" s="21">
        <v>88</v>
      </c>
      <c r="F1569" s="21" t="s">
        <v>13</v>
      </c>
      <c r="G1569" s="21" t="s">
        <v>32</v>
      </c>
      <c r="H1569" s="21"/>
      <c r="I1569" s="21"/>
      <c r="J1569" s="60">
        <v>2012</v>
      </c>
      <c r="K1569" s="60" t="s">
        <v>19</v>
      </c>
    </row>
    <row r="1570" spans="2:11" ht="15.6" customHeight="1" thickBot="1" x14ac:dyDescent="0.45">
      <c r="B1570" s="21">
        <v>1564</v>
      </c>
      <c r="C1570" s="21">
        <v>2300</v>
      </c>
      <c r="D1570" s="20" t="s">
        <v>3000</v>
      </c>
      <c r="E1570" s="21" t="s">
        <v>46</v>
      </c>
      <c r="F1570" s="21" t="s">
        <v>13</v>
      </c>
      <c r="G1570" s="21" t="s">
        <v>32</v>
      </c>
      <c r="H1570" s="21"/>
      <c r="I1570" s="21"/>
      <c r="J1570" s="60">
        <v>2007</v>
      </c>
      <c r="K1570" s="60" t="s">
        <v>19</v>
      </c>
    </row>
    <row r="1571" spans="2:11" ht="15.6" customHeight="1" thickBot="1" x14ac:dyDescent="0.45">
      <c r="B1571" s="21">
        <v>1565</v>
      </c>
      <c r="C1571" s="21">
        <v>2301</v>
      </c>
      <c r="D1571" s="20" t="s">
        <v>3002</v>
      </c>
      <c r="E1571" s="21">
        <v>94</v>
      </c>
      <c r="F1571" s="21" t="s">
        <v>13</v>
      </c>
      <c r="G1571" s="21" t="s">
        <v>32</v>
      </c>
      <c r="H1571" s="21"/>
      <c r="I1571" s="21"/>
      <c r="J1571" s="60">
        <v>2043</v>
      </c>
      <c r="K1571" s="60" t="s">
        <v>19</v>
      </c>
    </row>
    <row r="1572" spans="2:11" ht="15.6" customHeight="1" thickBot="1" x14ac:dyDescent="0.45">
      <c r="B1572" s="21">
        <v>1566</v>
      </c>
      <c r="C1572" s="21">
        <v>2303</v>
      </c>
      <c r="D1572" s="20" t="s">
        <v>3004</v>
      </c>
      <c r="E1572" s="21" t="s">
        <v>13</v>
      </c>
      <c r="F1572" s="21" t="s">
        <v>13</v>
      </c>
      <c r="G1572" s="21" t="s">
        <v>22</v>
      </c>
      <c r="H1572" s="21"/>
      <c r="I1572" s="21"/>
      <c r="J1572" s="60">
        <v>2098</v>
      </c>
      <c r="K1572" s="60" t="s">
        <v>19</v>
      </c>
    </row>
    <row r="1573" spans="2:11" ht="15.6" customHeight="1" thickBot="1" x14ac:dyDescent="0.45">
      <c r="B1573" s="21">
        <v>1567</v>
      </c>
      <c r="C1573" s="21">
        <v>2304</v>
      </c>
      <c r="D1573" s="20" t="s">
        <v>3006</v>
      </c>
      <c r="E1573" s="21" t="s">
        <v>13</v>
      </c>
      <c r="F1573" s="21" t="s">
        <v>13</v>
      </c>
      <c r="G1573" s="21" t="s">
        <v>22</v>
      </c>
      <c r="H1573" s="21"/>
      <c r="I1573" s="21"/>
      <c r="J1573" s="60">
        <v>2044</v>
      </c>
      <c r="K1573" s="60" t="s">
        <v>19</v>
      </c>
    </row>
    <row r="1574" spans="2:11" ht="15.6" customHeight="1" thickBot="1" x14ac:dyDescent="0.45">
      <c r="B1574" s="21">
        <v>1568</v>
      </c>
      <c r="C1574" s="21">
        <v>2305</v>
      </c>
      <c r="D1574" s="20" t="s">
        <v>3008</v>
      </c>
      <c r="E1574" s="21">
        <v>89</v>
      </c>
      <c r="F1574" s="21" t="s">
        <v>13</v>
      </c>
      <c r="G1574" s="21" t="s">
        <v>85</v>
      </c>
      <c r="H1574" s="21"/>
      <c r="I1574" s="21"/>
      <c r="J1574" s="60">
        <v>2064</v>
      </c>
      <c r="K1574" s="60" t="s">
        <v>19</v>
      </c>
    </row>
    <row r="1575" spans="2:11" ht="15.6" customHeight="1" thickBot="1" x14ac:dyDescent="0.45">
      <c r="B1575" s="21">
        <v>1569</v>
      </c>
      <c r="C1575" s="21">
        <v>2306</v>
      </c>
      <c r="D1575" s="20" t="s">
        <v>3010</v>
      </c>
      <c r="E1575" s="21">
        <v>88</v>
      </c>
      <c r="F1575" s="21" t="s">
        <v>13</v>
      </c>
      <c r="G1575" s="21" t="s">
        <v>32</v>
      </c>
      <c r="H1575" s="21"/>
      <c r="I1575" s="21"/>
      <c r="J1575" s="60">
        <v>2041</v>
      </c>
      <c r="K1575" s="60" t="s">
        <v>19</v>
      </c>
    </row>
    <row r="1576" spans="2:11" ht="15.6" customHeight="1" thickBot="1" x14ac:dyDescent="0.45">
      <c r="B1576" s="21">
        <v>1570</v>
      </c>
      <c r="C1576" s="21">
        <v>2307</v>
      </c>
      <c r="D1576" s="20" t="s">
        <v>3012</v>
      </c>
      <c r="E1576" s="21">
        <v>43</v>
      </c>
      <c r="F1576" s="21" t="s">
        <v>13</v>
      </c>
      <c r="G1576" s="21" t="s">
        <v>32</v>
      </c>
      <c r="H1576" s="21"/>
      <c r="I1576" s="21"/>
      <c r="J1576" s="60">
        <v>1958</v>
      </c>
      <c r="K1576" s="60" t="s">
        <v>19</v>
      </c>
    </row>
    <row r="1577" spans="2:11" ht="15.6" customHeight="1" thickBot="1" x14ac:dyDescent="0.45">
      <c r="B1577" s="21">
        <v>1571</v>
      </c>
      <c r="C1577" s="21">
        <v>2308</v>
      </c>
      <c r="D1577" s="20" t="s">
        <v>3014</v>
      </c>
      <c r="E1577" s="21">
        <v>99</v>
      </c>
      <c r="F1577" s="21" t="s">
        <v>13</v>
      </c>
      <c r="G1577" s="21" t="s">
        <v>32</v>
      </c>
      <c r="H1577" s="21"/>
      <c r="I1577" s="21"/>
      <c r="J1577" s="60">
        <v>1985</v>
      </c>
      <c r="K1577" s="60" t="s">
        <v>19</v>
      </c>
    </row>
    <row r="1578" spans="2:11" ht="15.6" customHeight="1" thickBot="1" x14ac:dyDescent="0.45">
      <c r="B1578" s="21">
        <v>1572</v>
      </c>
      <c r="C1578" s="21">
        <v>2309</v>
      </c>
      <c r="D1578" s="20" t="s">
        <v>3016</v>
      </c>
      <c r="E1578" s="21" t="s">
        <v>82</v>
      </c>
      <c r="F1578" s="21" t="s">
        <v>13</v>
      </c>
      <c r="G1578" s="21" t="s">
        <v>292</v>
      </c>
      <c r="H1578" s="21"/>
      <c r="I1578" s="21"/>
      <c r="J1578" s="60">
        <v>2153</v>
      </c>
      <c r="K1578" s="60" t="s">
        <v>19</v>
      </c>
    </row>
    <row r="1579" spans="2:11" ht="15.6" customHeight="1" thickBot="1" x14ac:dyDescent="0.45">
      <c r="B1579" s="21">
        <v>1573</v>
      </c>
      <c r="C1579" s="21">
        <v>2310</v>
      </c>
      <c r="D1579" s="20" t="s">
        <v>3018</v>
      </c>
      <c r="E1579" s="21" t="s">
        <v>13</v>
      </c>
      <c r="F1579" s="21" t="s">
        <v>13</v>
      </c>
      <c r="G1579" s="21" t="s">
        <v>29</v>
      </c>
      <c r="H1579" s="21"/>
      <c r="I1579" s="21"/>
      <c r="J1579" s="60">
        <v>2006</v>
      </c>
      <c r="K1579" s="60" t="s">
        <v>19</v>
      </c>
    </row>
    <row r="1580" spans="2:11" ht="15.6" customHeight="1" thickBot="1" x14ac:dyDescent="0.45">
      <c r="B1580" s="21">
        <v>1574</v>
      </c>
      <c r="C1580" s="21">
        <v>2311</v>
      </c>
      <c r="D1580" s="20" t="s">
        <v>3020</v>
      </c>
      <c r="E1580" s="21">
        <v>90</v>
      </c>
      <c r="F1580" s="21" t="s">
        <v>13</v>
      </c>
      <c r="G1580" s="21" t="s">
        <v>29</v>
      </c>
      <c r="H1580" s="21"/>
      <c r="I1580" s="21"/>
      <c r="J1580" s="60">
        <v>2002</v>
      </c>
      <c r="K1580" s="60" t="s">
        <v>19</v>
      </c>
    </row>
    <row r="1581" spans="2:11" ht="15.6" customHeight="1" thickBot="1" x14ac:dyDescent="0.45">
      <c r="B1581" s="21">
        <v>1575</v>
      </c>
      <c r="C1581" s="21">
        <v>2312</v>
      </c>
      <c r="D1581" s="20" t="s">
        <v>3022</v>
      </c>
      <c r="E1581" s="21">
        <v>93</v>
      </c>
      <c r="F1581" s="21" t="s">
        <v>13</v>
      </c>
      <c r="G1581" s="21" t="s">
        <v>32</v>
      </c>
      <c r="H1581" s="21"/>
      <c r="I1581" s="21"/>
      <c r="J1581" s="60">
        <v>2071</v>
      </c>
      <c r="K1581" s="60" t="s">
        <v>19</v>
      </c>
    </row>
    <row r="1582" spans="2:11" ht="15.6" customHeight="1" thickBot="1" x14ac:dyDescent="0.45">
      <c r="B1582" s="21">
        <v>1576</v>
      </c>
      <c r="C1582" s="21">
        <v>2313</v>
      </c>
      <c r="D1582" s="20" t="s">
        <v>3024</v>
      </c>
      <c r="E1582" s="21" t="s">
        <v>13</v>
      </c>
      <c r="F1582" s="21" t="s">
        <v>13</v>
      </c>
      <c r="G1582" s="21" t="s">
        <v>323</v>
      </c>
      <c r="H1582" s="21"/>
      <c r="I1582" s="21"/>
      <c r="J1582" s="60">
        <v>2055</v>
      </c>
      <c r="K1582" s="60" t="s">
        <v>19</v>
      </c>
    </row>
    <row r="1583" spans="2:11" ht="15.6" customHeight="1" thickBot="1" x14ac:dyDescent="0.45">
      <c r="B1583" s="21">
        <v>1577</v>
      </c>
      <c r="C1583" s="21">
        <v>2314</v>
      </c>
      <c r="D1583" s="20" t="s">
        <v>3026</v>
      </c>
      <c r="E1583" s="21">
        <v>59</v>
      </c>
      <c r="F1583" s="21" t="s">
        <v>13</v>
      </c>
      <c r="G1583" s="21" t="s">
        <v>323</v>
      </c>
      <c r="H1583" s="21"/>
      <c r="I1583" s="21"/>
      <c r="J1583" s="60">
        <v>2048</v>
      </c>
      <c r="K1583" s="60" t="s">
        <v>19</v>
      </c>
    </row>
    <row r="1584" spans="2:11" ht="15.6" customHeight="1" thickBot="1" x14ac:dyDescent="0.45">
      <c r="B1584" s="21">
        <v>1578</v>
      </c>
      <c r="C1584" s="21">
        <v>2315</v>
      </c>
      <c r="D1584" s="20" t="s">
        <v>3028</v>
      </c>
      <c r="E1584" s="21" t="s">
        <v>13</v>
      </c>
      <c r="F1584" s="21" t="s">
        <v>13</v>
      </c>
      <c r="G1584" s="21" t="s">
        <v>14</v>
      </c>
      <c r="H1584" s="21"/>
      <c r="I1584" s="21"/>
      <c r="J1584" s="60">
        <v>2077</v>
      </c>
      <c r="K1584" s="60" t="s">
        <v>19</v>
      </c>
    </row>
    <row r="1585" spans="2:11" ht="15.6" customHeight="1" thickBot="1" x14ac:dyDescent="0.45">
      <c r="B1585" s="21">
        <v>1579</v>
      </c>
      <c r="C1585" s="21">
        <v>2316</v>
      </c>
      <c r="D1585" s="20" t="s">
        <v>3030</v>
      </c>
      <c r="E1585" s="21" t="s">
        <v>13</v>
      </c>
      <c r="F1585" s="21" t="s">
        <v>13</v>
      </c>
      <c r="G1585" s="21" t="s">
        <v>22</v>
      </c>
      <c r="H1585" s="21"/>
      <c r="I1585" s="21"/>
      <c r="J1585" s="60">
        <v>2053</v>
      </c>
      <c r="K1585" s="60" t="s">
        <v>19</v>
      </c>
    </row>
    <row r="1586" spans="2:11" ht="15.6" customHeight="1" thickBot="1" x14ac:dyDescent="0.45">
      <c r="B1586" s="21">
        <v>1580</v>
      </c>
      <c r="C1586" s="21">
        <v>2317</v>
      </c>
      <c r="D1586" s="20" t="s">
        <v>3032</v>
      </c>
      <c r="E1586" s="21" t="s">
        <v>13</v>
      </c>
      <c r="F1586" s="21" t="s">
        <v>13</v>
      </c>
      <c r="G1586" s="21" t="s">
        <v>242</v>
      </c>
      <c r="H1586" s="21"/>
      <c r="I1586" s="21"/>
      <c r="J1586" s="60">
        <v>2103</v>
      </c>
      <c r="K1586" s="60" t="s">
        <v>19</v>
      </c>
    </row>
    <row r="1587" spans="2:11" ht="15.6" customHeight="1" thickBot="1" x14ac:dyDescent="0.45">
      <c r="B1587" s="21">
        <v>1581</v>
      </c>
      <c r="C1587" s="21">
        <v>3947</v>
      </c>
      <c r="D1587" s="20" t="s">
        <v>3034</v>
      </c>
      <c r="E1587" s="21" t="s">
        <v>13</v>
      </c>
      <c r="F1587" s="21" t="s">
        <v>13</v>
      </c>
      <c r="G1587" s="21" t="s">
        <v>22</v>
      </c>
      <c r="H1587" s="21"/>
      <c r="I1587" s="21"/>
      <c r="J1587" s="60">
        <v>2108</v>
      </c>
      <c r="K1587" s="60" t="s">
        <v>15</v>
      </c>
    </row>
    <row r="1588" spans="2:11" ht="15.6" customHeight="1" thickBot="1" x14ac:dyDescent="0.45">
      <c r="B1588" s="21">
        <v>1582</v>
      </c>
      <c r="C1588" s="21">
        <v>3961</v>
      </c>
      <c r="D1588" s="20" t="s">
        <v>3036</v>
      </c>
      <c r="E1588" s="21" t="s">
        <v>13</v>
      </c>
      <c r="F1588" s="21" t="s">
        <v>13</v>
      </c>
      <c r="G1588" s="21" t="s">
        <v>22</v>
      </c>
      <c r="H1588" s="21"/>
      <c r="I1588" s="21"/>
      <c r="J1588" s="60">
        <v>2082</v>
      </c>
      <c r="K1588" s="60" t="s">
        <v>15</v>
      </c>
    </row>
    <row r="1589" spans="2:11" ht="15.6" customHeight="1" thickBot="1" x14ac:dyDescent="0.45">
      <c r="B1589" s="21">
        <v>1583</v>
      </c>
      <c r="C1589" s="21">
        <v>3919</v>
      </c>
      <c r="D1589" s="20" t="s">
        <v>3038</v>
      </c>
      <c r="E1589" s="21">
        <v>75</v>
      </c>
      <c r="F1589" s="21" t="s">
        <v>13</v>
      </c>
      <c r="G1589" s="21" t="s">
        <v>116</v>
      </c>
      <c r="H1589" s="21"/>
      <c r="I1589" s="21"/>
      <c r="J1589" s="60">
        <v>2066</v>
      </c>
      <c r="K1589" s="60" t="s">
        <v>15</v>
      </c>
    </row>
    <row r="1590" spans="2:11" ht="15.6" customHeight="1" thickBot="1" x14ac:dyDescent="0.45">
      <c r="B1590" s="21">
        <v>1584</v>
      </c>
      <c r="C1590" s="21">
        <v>2318</v>
      </c>
      <c r="D1590" s="20" t="s">
        <v>3040</v>
      </c>
      <c r="E1590" s="21">
        <v>73</v>
      </c>
      <c r="F1590" s="21" t="s">
        <v>13</v>
      </c>
      <c r="G1590" s="21" t="s">
        <v>116</v>
      </c>
      <c r="H1590" s="21"/>
      <c r="I1590" s="21"/>
      <c r="J1590" s="60">
        <v>2074</v>
      </c>
      <c r="K1590" s="60" t="s">
        <v>15</v>
      </c>
    </row>
    <row r="1591" spans="2:11" ht="15.6" customHeight="1" thickBot="1" x14ac:dyDescent="0.45">
      <c r="B1591" s="21">
        <v>1585</v>
      </c>
      <c r="C1591" s="21">
        <v>2319</v>
      </c>
      <c r="D1591" s="20" t="s">
        <v>3042</v>
      </c>
      <c r="E1591" s="21" t="s">
        <v>46</v>
      </c>
      <c r="F1591" s="21" t="s">
        <v>13</v>
      </c>
      <c r="G1591" s="21" t="s">
        <v>277</v>
      </c>
      <c r="H1591" s="21"/>
      <c r="I1591" s="21"/>
      <c r="J1591" s="60">
        <v>2035</v>
      </c>
      <c r="K1591" s="60" t="s">
        <v>19</v>
      </c>
    </row>
    <row r="1592" spans="2:11" ht="15.6" customHeight="1" thickBot="1" x14ac:dyDescent="0.45">
      <c r="B1592" s="21">
        <v>1586</v>
      </c>
      <c r="C1592" s="21">
        <v>2320</v>
      </c>
      <c r="D1592" s="20" t="s">
        <v>3044</v>
      </c>
      <c r="E1592" s="21">
        <v>64</v>
      </c>
      <c r="F1592" s="21" t="s">
        <v>134</v>
      </c>
      <c r="G1592" s="21" t="s">
        <v>32</v>
      </c>
      <c r="H1592" s="21"/>
      <c r="I1592" s="21"/>
      <c r="J1592" s="60">
        <v>2294</v>
      </c>
      <c r="K1592" s="60" t="s">
        <v>19</v>
      </c>
    </row>
    <row r="1593" spans="2:11" ht="15.6" customHeight="1" thickBot="1" x14ac:dyDescent="0.45">
      <c r="B1593" s="21">
        <v>1587</v>
      </c>
      <c r="C1593" s="21">
        <v>2321</v>
      </c>
      <c r="D1593" s="20" t="s">
        <v>3046</v>
      </c>
      <c r="E1593" s="21" t="s">
        <v>13</v>
      </c>
      <c r="F1593" s="21" t="s">
        <v>13</v>
      </c>
      <c r="G1593" s="21" t="s">
        <v>323</v>
      </c>
      <c r="H1593" s="21"/>
      <c r="I1593" s="21"/>
      <c r="J1593" s="60">
        <v>2044</v>
      </c>
      <c r="K1593" s="60" t="s">
        <v>19</v>
      </c>
    </row>
    <row r="1594" spans="2:11" ht="15.6" customHeight="1" thickBot="1" x14ac:dyDescent="0.45">
      <c r="B1594" s="21">
        <v>1588</v>
      </c>
      <c r="C1594" s="21">
        <v>2322</v>
      </c>
      <c r="D1594" s="20" t="s">
        <v>3048</v>
      </c>
      <c r="E1594" s="21">
        <v>99</v>
      </c>
      <c r="F1594" s="21" t="s">
        <v>13</v>
      </c>
      <c r="G1594" s="21" t="s">
        <v>32</v>
      </c>
      <c r="H1594" s="21"/>
      <c r="I1594" s="21"/>
      <c r="J1594" s="60">
        <v>1935</v>
      </c>
      <c r="K1594" s="60" t="s">
        <v>19</v>
      </c>
    </row>
    <row r="1595" spans="2:11" ht="15.6" customHeight="1" thickBot="1" x14ac:dyDescent="0.45">
      <c r="B1595" s="21">
        <v>1589</v>
      </c>
      <c r="C1595" s="21">
        <v>2323</v>
      </c>
      <c r="D1595" s="20" t="s">
        <v>3050</v>
      </c>
      <c r="E1595" s="21">
        <v>84</v>
      </c>
      <c r="F1595" s="21" t="s">
        <v>57</v>
      </c>
      <c r="G1595" s="21" t="s">
        <v>32</v>
      </c>
      <c r="H1595" s="21"/>
      <c r="I1595" s="21"/>
      <c r="J1595" s="60">
        <v>2101</v>
      </c>
      <c r="K1595" s="60" t="s">
        <v>19</v>
      </c>
    </row>
    <row r="1596" spans="2:11" ht="15.6" customHeight="1" thickBot="1" x14ac:dyDescent="0.45">
      <c r="B1596" s="21">
        <v>1590</v>
      </c>
      <c r="C1596" s="21">
        <v>3882</v>
      </c>
      <c r="D1596" s="20" t="s">
        <v>3052</v>
      </c>
      <c r="E1596" s="21" t="s">
        <v>3053</v>
      </c>
      <c r="F1596" s="21" t="s">
        <v>13</v>
      </c>
      <c r="G1596" s="21" t="s">
        <v>29</v>
      </c>
      <c r="H1596" s="21">
        <v>9</v>
      </c>
      <c r="I1596" s="21">
        <v>5</v>
      </c>
      <c r="J1596" s="60">
        <v>2070</v>
      </c>
      <c r="K1596" s="60" t="s">
        <v>15</v>
      </c>
    </row>
    <row r="1597" spans="2:11" ht="15.6" customHeight="1" thickBot="1" x14ac:dyDescent="0.45">
      <c r="B1597" s="21">
        <v>1591</v>
      </c>
      <c r="C1597" s="21">
        <v>2324</v>
      </c>
      <c r="D1597" s="20" t="s">
        <v>6402</v>
      </c>
      <c r="E1597" s="21">
        <v>82</v>
      </c>
      <c r="F1597" s="21" t="s">
        <v>184</v>
      </c>
      <c r="G1597" s="21" t="s">
        <v>29</v>
      </c>
      <c r="H1597" s="21"/>
      <c r="I1597" s="21"/>
      <c r="J1597" s="60">
        <v>2356</v>
      </c>
      <c r="K1597" s="60" t="s">
        <v>19</v>
      </c>
    </row>
    <row r="1598" spans="2:11" ht="15.6" customHeight="1" thickBot="1" x14ac:dyDescent="0.45">
      <c r="B1598" s="21">
        <v>1592</v>
      </c>
      <c r="C1598" s="21">
        <v>2325</v>
      </c>
      <c r="D1598" s="20" t="s">
        <v>3056</v>
      </c>
      <c r="E1598" s="21">
        <v>45</v>
      </c>
      <c r="F1598" s="21" t="s">
        <v>13</v>
      </c>
      <c r="G1598" s="21" t="s">
        <v>29</v>
      </c>
      <c r="H1598" s="21"/>
      <c r="I1598" s="21"/>
      <c r="J1598" s="60">
        <v>2116</v>
      </c>
      <c r="K1598" s="60" t="s">
        <v>19</v>
      </c>
    </row>
    <row r="1599" spans="2:11" ht="15.6" customHeight="1" thickBot="1" x14ac:dyDescent="0.45">
      <c r="B1599" s="21">
        <v>1593</v>
      </c>
      <c r="C1599" s="21">
        <v>2326</v>
      </c>
      <c r="D1599" s="20" t="s">
        <v>3058</v>
      </c>
      <c r="E1599" s="21" t="s">
        <v>13</v>
      </c>
      <c r="F1599" s="21" t="s">
        <v>13</v>
      </c>
      <c r="G1599" s="21" t="s">
        <v>29</v>
      </c>
      <c r="H1599" s="21"/>
      <c r="I1599" s="21"/>
      <c r="J1599" s="60">
        <v>2047</v>
      </c>
      <c r="K1599" s="60" t="s">
        <v>19</v>
      </c>
    </row>
    <row r="1600" spans="2:11" ht="15.6" customHeight="1" thickBot="1" x14ac:dyDescent="0.45">
      <c r="B1600" s="21">
        <v>1594</v>
      </c>
      <c r="C1600" s="21">
        <v>2327</v>
      </c>
      <c r="D1600" s="20" t="s">
        <v>3060</v>
      </c>
      <c r="E1600" s="21">
        <v>84</v>
      </c>
      <c r="F1600" s="21" t="s">
        <v>13</v>
      </c>
      <c r="G1600" s="21" t="s">
        <v>29</v>
      </c>
      <c r="H1600" s="21"/>
      <c r="I1600" s="21"/>
      <c r="J1600" s="60">
        <v>2107</v>
      </c>
      <c r="K1600" s="60" t="s">
        <v>19</v>
      </c>
    </row>
    <row r="1601" spans="2:11" ht="15.6" customHeight="1" thickBot="1" x14ac:dyDescent="0.45">
      <c r="B1601" s="21">
        <v>1595</v>
      </c>
      <c r="C1601" s="21">
        <v>3738</v>
      </c>
      <c r="D1601" s="20" t="s">
        <v>3062</v>
      </c>
      <c r="E1601" s="21" t="s">
        <v>13</v>
      </c>
      <c r="F1601" s="21" t="s">
        <v>13</v>
      </c>
      <c r="G1601" s="21" t="s">
        <v>39</v>
      </c>
      <c r="H1601" s="21"/>
      <c r="I1601" s="21"/>
      <c r="J1601" s="60">
        <v>2050</v>
      </c>
      <c r="K1601" s="60" t="s">
        <v>19</v>
      </c>
    </row>
    <row r="1602" spans="2:11" ht="15.6" customHeight="1" thickBot="1" x14ac:dyDescent="0.45">
      <c r="B1602" s="21">
        <v>1596</v>
      </c>
      <c r="C1602" s="21">
        <v>4081</v>
      </c>
      <c r="D1602" s="20" t="s">
        <v>6157</v>
      </c>
      <c r="E1602" s="21" t="s">
        <v>1439</v>
      </c>
      <c r="F1602" s="21" t="s">
        <v>13</v>
      </c>
      <c r="G1602" s="21" t="s">
        <v>43</v>
      </c>
      <c r="H1602" s="21"/>
      <c r="I1602" s="21"/>
      <c r="J1602" s="60">
        <v>2066</v>
      </c>
      <c r="K1602" s="60" t="s">
        <v>15</v>
      </c>
    </row>
    <row r="1603" spans="2:11" ht="15.6" customHeight="1" thickBot="1" x14ac:dyDescent="0.45">
      <c r="B1603" s="21">
        <v>1597</v>
      </c>
      <c r="C1603" s="21">
        <v>2328</v>
      </c>
      <c r="D1603" s="20" t="s">
        <v>3064</v>
      </c>
      <c r="E1603" s="21">
        <v>76</v>
      </c>
      <c r="F1603" s="21" t="s">
        <v>57</v>
      </c>
      <c r="G1603" s="21" t="s">
        <v>494</v>
      </c>
      <c r="H1603" s="21"/>
      <c r="I1603" s="21"/>
      <c r="J1603" s="60">
        <v>2200</v>
      </c>
      <c r="K1603" s="60" t="s">
        <v>15</v>
      </c>
    </row>
    <row r="1604" spans="2:11" ht="15.6" customHeight="1" thickBot="1" x14ac:dyDescent="0.45">
      <c r="B1604" s="21">
        <v>1598</v>
      </c>
      <c r="C1604" s="21">
        <v>2329</v>
      </c>
      <c r="D1604" s="20" t="s">
        <v>3066</v>
      </c>
      <c r="E1604" s="21">
        <v>95</v>
      </c>
      <c r="F1604" s="21" t="s">
        <v>184</v>
      </c>
      <c r="G1604" s="21" t="s">
        <v>14</v>
      </c>
      <c r="H1604" s="21"/>
      <c r="I1604" s="21"/>
      <c r="J1604" s="60">
        <v>2254</v>
      </c>
      <c r="K1604" s="60" t="s">
        <v>15</v>
      </c>
    </row>
    <row r="1605" spans="2:11" ht="15.6" customHeight="1" thickBot="1" x14ac:dyDescent="0.45">
      <c r="B1605" s="21">
        <v>1599</v>
      </c>
      <c r="C1605" s="21">
        <v>2330</v>
      </c>
      <c r="D1605" s="20" t="s">
        <v>3068</v>
      </c>
      <c r="E1605" s="21">
        <v>52</v>
      </c>
      <c r="F1605" s="21" t="s">
        <v>13</v>
      </c>
      <c r="G1605" s="21" t="s">
        <v>32</v>
      </c>
      <c r="H1605" s="21"/>
      <c r="I1605" s="21"/>
      <c r="J1605" s="60">
        <v>2064</v>
      </c>
      <c r="K1605" s="60" t="s">
        <v>19</v>
      </c>
    </row>
    <row r="1606" spans="2:11" ht="15.6" customHeight="1" thickBot="1" x14ac:dyDescent="0.45">
      <c r="B1606" s="21">
        <v>1600</v>
      </c>
      <c r="C1606" s="21">
        <v>4212</v>
      </c>
      <c r="D1606" s="20" t="s">
        <v>6538</v>
      </c>
      <c r="E1606" s="21">
        <v>13</v>
      </c>
      <c r="F1606" s="21"/>
      <c r="G1606" s="21" t="s">
        <v>29</v>
      </c>
      <c r="H1606" s="21">
        <v>9</v>
      </c>
      <c r="I1606" s="21">
        <v>9</v>
      </c>
      <c r="J1606" s="60">
        <v>2109</v>
      </c>
      <c r="K1606" s="60" t="s">
        <v>15</v>
      </c>
    </row>
    <row r="1607" spans="2:11" ht="15.6" customHeight="1" thickBot="1" x14ac:dyDescent="0.45">
      <c r="B1607" s="21">
        <v>1601</v>
      </c>
      <c r="C1607" s="21">
        <v>2331</v>
      </c>
      <c r="D1607" s="20" t="s">
        <v>3070</v>
      </c>
      <c r="E1607" s="21" t="s">
        <v>158</v>
      </c>
      <c r="F1607" s="21" t="s">
        <v>13</v>
      </c>
      <c r="G1607" s="21" t="s">
        <v>32</v>
      </c>
      <c r="H1607" s="21"/>
      <c r="I1607" s="21"/>
      <c r="J1607" s="60">
        <v>1970</v>
      </c>
      <c r="K1607" s="60" t="s">
        <v>19</v>
      </c>
    </row>
    <row r="1608" spans="2:11" ht="15.6" customHeight="1" thickBot="1" x14ac:dyDescent="0.45">
      <c r="B1608" s="21">
        <v>1602</v>
      </c>
      <c r="C1608" s="21">
        <v>2332</v>
      </c>
      <c r="D1608" s="20" t="s">
        <v>3072</v>
      </c>
      <c r="E1608" s="21" t="s">
        <v>62</v>
      </c>
      <c r="F1608" s="21" t="s">
        <v>13</v>
      </c>
      <c r="G1608" s="21" t="s">
        <v>29</v>
      </c>
      <c r="H1608" s="21">
        <v>8</v>
      </c>
      <c r="I1608" s="21">
        <v>0</v>
      </c>
      <c r="J1608" s="60">
        <v>2160</v>
      </c>
      <c r="K1608" s="60" t="s">
        <v>15</v>
      </c>
    </row>
    <row r="1609" spans="2:11" ht="15.6" customHeight="1" thickBot="1" x14ac:dyDescent="0.45">
      <c r="B1609" s="21">
        <v>1603</v>
      </c>
      <c r="C1609" s="21">
        <v>2333</v>
      </c>
      <c r="D1609" s="20" t="s">
        <v>3074</v>
      </c>
      <c r="E1609" s="21">
        <v>88</v>
      </c>
      <c r="F1609" s="21" t="s">
        <v>13</v>
      </c>
      <c r="G1609" s="21" t="s">
        <v>32</v>
      </c>
      <c r="H1609" s="21"/>
      <c r="I1609" s="21"/>
      <c r="J1609" s="60">
        <v>2135</v>
      </c>
      <c r="K1609" s="60" t="s">
        <v>19</v>
      </c>
    </row>
    <row r="1610" spans="2:11" ht="15.6" customHeight="1" thickBot="1" x14ac:dyDescent="0.45">
      <c r="B1610" s="21">
        <v>1604</v>
      </c>
      <c r="C1610" s="21">
        <v>2334</v>
      </c>
      <c r="D1610" s="20" t="s">
        <v>3076</v>
      </c>
      <c r="E1610" s="21" t="s">
        <v>13</v>
      </c>
      <c r="F1610" s="21" t="s">
        <v>13</v>
      </c>
      <c r="G1610" s="21" t="s">
        <v>29</v>
      </c>
      <c r="H1610" s="21"/>
      <c r="I1610" s="21"/>
      <c r="J1610" s="60">
        <v>2113</v>
      </c>
      <c r="K1610" s="60" t="s">
        <v>19</v>
      </c>
    </row>
    <row r="1611" spans="2:11" ht="15.6" customHeight="1" thickBot="1" x14ac:dyDescent="0.45">
      <c r="B1611" s="21">
        <v>1605</v>
      </c>
      <c r="C1611" s="21">
        <v>2335</v>
      </c>
      <c r="D1611" s="20" t="s">
        <v>3078</v>
      </c>
      <c r="E1611" s="21">
        <v>38</v>
      </c>
      <c r="F1611" s="21" t="s">
        <v>13</v>
      </c>
      <c r="G1611" s="21" t="s">
        <v>32</v>
      </c>
      <c r="H1611" s="21"/>
      <c r="I1611" s="21"/>
      <c r="J1611" s="60">
        <v>2065</v>
      </c>
      <c r="K1611" s="60" t="s">
        <v>19</v>
      </c>
    </row>
    <row r="1612" spans="2:11" ht="15.6" customHeight="1" thickBot="1" x14ac:dyDescent="0.45">
      <c r="B1612" s="21">
        <v>1606</v>
      </c>
      <c r="C1612" s="21">
        <v>4087</v>
      </c>
      <c r="D1612" s="20" t="s">
        <v>6163</v>
      </c>
      <c r="E1612" s="21" t="s">
        <v>6259</v>
      </c>
      <c r="F1612" s="21" t="s">
        <v>13</v>
      </c>
      <c r="G1612" s="21" t="s">
        <v>43</v>
      </c>
      <c r="H1612" s="21">
        <v>11</v>
      </c>
      <c r="I1612" s="21">
        <v>-7</v>
      </c>
      <c r="J1612" s="60">
        <v>2056</v>
      </c>
      <c r="K1612" s="60" t="s">
        <v>15</v>
      </c>
    </row>
    <row r="1613" spans="2:11" ht="15.6" customHeight="1" thickBot="1" x14ac:dyDescent="0.45">
      <c r="B1613" s="21">
        <v>1607</v>
      </c>
      <c r="C1613" s="21">
        <v>2336</v>
      </c>
      <c r="D1613" s="20" t="s">
        <v>3080</v>
      </c>
      <c r="E1613" s="21">
        <v>85</v>
      </c>
      <c r="F1613" s="21" t="s">
        <v>13</v>
      </c>
      <c r="G1613" s="21" t="s">
        <v>29</v>
      </c>
      <c r="H1613" s="21"/>
      <c r="I1613" s="21"/>
      <c r="J1613" s="60">
        <v>2110</v>
      </c>
      <c r="K1613" s="60" t="s">
        <v>19</v>
      </c>
    </row>
    <row r="1614" spans="2:11" ht="15.6" customHeight="1" thickBot="1" x14ac:dyDescent="0.45">
      <c r="B1614" s="21">
        <v>1608</v>
      </c>
      <c r="C1614" s="21">
        <v>4052</v>
      </c>
      <c r="D1614" s="20" t="s">
        <v>6315</v>
      </c>
      <c r="E1614" s="21" t="s">
        <v>62</v>
      </c>
      <c r="F1614" s="21" t="s">
        <v>13</v>
      </c>
      <c r="G1614" s="21" t="s">
        <v>29</v>
      </c>
      <c r="H1614" s="21"/>
      <c r="I1614" s="21"/>
      <c r="J1614" s="60">
        <v>2066</v>
      </c>
      <c r="K1614" s="60" t="s">
        <v>15</v>
      </c>
    </row>
    <row r="1615" spans="2:11" ht="15.6" customHeight="1" thickBot="1" x14ac:dyDescent="0.45">
      <c r="B1615" s="21">
        <v>1609</v>
      </c>
      <c r="C1615" s="21">
        <v>2337</v>
      </c>
      <c r="D1615" s="20" t="s">
        <v>3082</v>
      </c>
      <c r="E1615" s="21">
        <v>51</v>
      </c>
      <c r="F1615" s="21" t="s">
        <v>13</v>
      </c>
      <c r="G1615" s="21" t="s">
        <v>29</v>
      </c>
      <c r="H1615" s="21"/>
      <c r="I1615" s="21"/>
      <c r="J1615" s="60">
        <v>2059</v>
      </c>
      <c r="K1615" s="60" t="s">
        <v>19</v>
      </c>
    </row>
    <row r="1616" spans="2:11" ht="15.6" customHeight="1" thickBot="1" x14ac:dyDescent="0.45">
      <c r="B1616" s="21">
        <v>1610</v>
      </c>
      <c r="C1616" s="21">
        <v>4169</v>
      </c>
      <c r="D1616" s="20" t="s">
        <v>6534</v>
      </c>
      <c r="E1616" s="57" t="s">
        <v>28</v>
      </c>
      <c r="F1616" s="21" t="s">
        <v>13</v>
      </c>
      <c r="G1616" s="21" t="s">
        <v>29</v>
      </c>
      <c r="H1616" s="21">
        <v>20</v>
      </c>
      <c r="I1616" s="21">
        <v>19</v>
      </c>
      <c r="J1616" s="60">
        <v>2119</v>
      </c>
      <c r="K1616" s="60" t="s">
        <v>15</v>
      </c>
    </row>
    <row r="1617" spans="2:11" ht="15.6" customHeight="1" thickBot="1" x14ac:dyDescent="0.45">
      <c r="B1617" s="21">
        <v>1611</v>
      </c>
      <c r="C1617" s="21">
        <v>2338</v>
      </c>
      <c r="D1617" s="20" t="s">
        <v>3084</v>
      </c>
      <c r="E1617" s="21">
        <v>94</v>
      </c>
      <c r="F1617" s="21" t="s">
        <v>13</v>
      </c>
      <c r="G1617" s="21" t="s">
        <v>32</v>
      </c>
      <c r="H1617" s="21"/>
      <c r="I1617" s="21"/>
      <c r="J1617" s="60">
        <v>2039</v>
      </c>
      <c r="K1617" s="60" t="s">
        <v>19</v>
      </c>
    </row>
    <row r="1618" spans="2:11" ht="15.6" customHeight="1" thickBot="1" x14ac:dyDescent="0.45">
      <c r="B1618" s="21">
        <v>1612</v>
      </c>
      <c r="C1618" s="21">
        <v>3911</v>
      </c>
      <c r="D1618" s="20" t="s">
        <v>3086</v>
      </c>
      <c r="E1618" s="21" t="s">
        <v>13</v>
      </c>
      <c r="F1618" s="21" t="s">
        <v>13</v>
      </c>
      <c r="G1618" s="21" t="s">
        <v>29</v>
      </c>
      <c r="H1618" s="21"/>
      <c r="I1618" s="21"/>
      <c r="J1618" s="60">
        <v>2097</v>
      </c>
      <c r="K1618" s="60" t="s">
        <v>19</v>
      </c>
    </row>
    <row r="1619" spans="2:11" ht="15.6" customHeight="1" thickBot="1" x14ac:dyDescent="0.45">
      <c r="B1619" s="21">
        <v>1613</v>
      </c>
      <c r="C1619" s="21">
        <v>2339</v>
      </c>
      <c r="D1619" s="20" t="s">
        <v>3088</v>
      </c>
      <c r="E1619" s="21">
        <v>87</v>
      </c>
      <c r="F1619" s="21" t="s">
        <v>13</v>
      </c>
      <c r="G1619" s="21" t="s">
        <v>32</v>
      </c>
      <c r="H1619" s="21"/>
      <c r="I1619" s="21"/>
      <c r="J1619" s="60">
        <v>2046</v>
      </c>
      <c r="K1619" s="60" t="s">
        <v>19</v>
      </c>
    </row>
    <row r="1620" spans="2:11" ht="15.6" customHeight="1" thickBot="1" x14ac:dyDescent="0.45">
      <c r="B1620" s="21">
        <v>1614</v>
      </c>
      <c r="C1620" s="21">
        <v>2340</v>
      </c>
      <c r="D1620" s="20" t="s">
        <v>3090</v>
      </c>
      <c r="E1620" s="21" t="s">
        <v>13</v>
      </c>
      <c r="F1620" s="21" t="s">
        <v>13</v>
      </c>
      <c r="G1620" s="21" t="s">
        <v>29</v>
      </c>
      <c r="H1620" s="21"/>
      <c r="I1620" s="21"/>
      <c r="J1620" s="60">
        <v>1997</v>
      </c>
      <c r="K1620" s="60" t="s">
        <v>19</v>
      </c>
    </row>
    <row r="1621" spans="2:11" ht="15.6" customHeight="1" thickBot="1" x14ac:dyDescent="0.45">
      <c r="B1621" s="21">
        <v>1615</v>
      </c>
      <c r="C1621" s="21">
        <v>2341</v>
      </c>
      <c r="D1621" s="20" t="s">
        <v>3092</v>
      </c>
      <c r="E1621" s="21">
        <v>84</v>
      </c>
      <c r="F1621" s="21" t="s">
        <v>13</v>
      </c>
      <c r="G1621" s="21" t="s">
        <v>29</v>
      </c>
      <c r="H1621" s="21"/>
      <c r="I1621" s="21"/>
      <c r="J1621" s="60">
        <v>2015</v>
      </c>
      <c r="K1621" s="60" t="s">
        <v>19</v>
      </c>
    </row>
    <row r="1622" spans="2:11" ht="15.6" customHeight="1" thickBot="1" x14ac:dyDescent="0.45">
      <c r="B1622" s="21">
        <v>1616</v>
      </c>
      <c r="C1622" s="21">
        <v>2342</v>
      </c>
      <c r="D1622" s="20" t="s">
        <v>3094</v>
      </c>
      <c r="E1622" s="21">
        <v>97</v>
      </c>
      <c r="F1622" s="21" t="s">
        <v>13</v>
      </c>
      <c r="G1622" s="21" t="s">
        <v>29</v>
      </c>
      <c r="H1622" s="21"/>
      <c r="I1622" s="21"/>
      <c r="J1622" s="60">
        <v>1883</v>
      </c>
      <c r="K1622" s="60" t="s">
        <v>19</v>
      </c>
    </row>
    <row r="1623" spans="2:11" ht="15.6" customHeight="1" thickBot="1" x14ac:dyDescent="0.45">
      <c r="B1623" s="21">
        <v>1617</v>
      </c>
      <c r="C1623" s="21">
        <v>2343</v>
      </c>
      <c r="D1623" s="20" t="s">
        <v>3096</v>
      </c>
      <c r="E1623" s="21" t="s">
        <v>13</v>
      </c>
      <c r="F1623" s="21" t="s">
        <v>13</v>
      </c>
      <c r="G1623" s="21" t="s">
        <v>323</v>
      </c>
      <c r="H1623" s="21"/>
      <c r="I1623" s="21"/>
      <c r="J1623" s="60">
        <v>2070</v>
      </c>
      <c r="K1623" s="60" t="s">
        <v>19</v>
      </c>
    </row>
    <row r="1624" spans="2:11" ht="15.6" customHeight="1" thickBot="1" x14ac:dyDescent="0.45">
      <c r="B1624" s="21">
        <v>1618</v>
      </c>
      <c r="C1624" s="21">
        <v>2344</v>
      </c>
      <c r="D1624" s="20" t="s">
        <v>3098</v>
      </c>
      <c r="E1624" s="21" t="s">
        <v>13</v>
      </c>
      <c r="F1624" s="21" t="s">
        <v>13</v>
      </c>
      <c r="G1624" s="21" t="s">
        <v>29</v>
      </c>
      <c r="H1624" s="21"/>
      <c r="I1624" s="21"/>
      <c r="J1624" s="60">
        <v>1935</v>
      </c>
      <c r="K1624" s="60" t="s">
        <v>19</v>
      </c>
    </row>
    <row r="1625" spans="2:11" ht="15.6" customHeight="1" thickBot="1" x14ac:dyDescent="0.45">
      <c r="B1625" s="21">
        <v>1619</v>
      </c>
      <c r="C1625" s="21">
        <v>2345</v>
      </c>
      <c r="D1625" s="20" t="s">
        <v>3100</v>
      </c>
      <c r="E1625" s="21">
        <v>94</v>
      </c>
      <c r="F1625" s="21" t="s">
        <v>13</v>
      </c>
      <c r="G1625" s="21" t="s">
        <v>29</v>
      </c>
      <c r="H1625" s="21"/>
      <c r="I1625" s="21"/>
      <c r="J1625" s="60">
        <v>2044</v>
      </c>
      <c r="K1625" s="60" t="s">
        <v>19</v>
      </c>
    </row>
    <row r="1626" spans="2:11" ht="15.6" customHeight="1" thickBot="1" x14ac:dyDescent="0.45">
      <c r="B1626" s="21">
        <v>1620</v>
      </c>
      <c r="C1626" s="21">
        <v>2346</v>
      </c>
      <c r="D1626" s="20" t="s">
        <v>3102</v>
      </c>
      <c r="E1626" s="21">
        <v>90</v>
      </c>
      <c r="F1626" s="21" t="s">
        <v>13</v>
      </c>
      <c r="G1626" s="21" t="s">
        <v>29</v>
      </c>
      <c r="H1626" s="21"/>
      <c r="I1626" s="21"/>
      <c r="J1626" s="60">
        <v>2045</v>
      </c>
      <c r="K1626" s="60" t="s">
        <v>19</v>
      </c>
    </row>
    <row r="1627" spans="2:11" ht="15.6" customHeight="1" thickBot="1" x14ac:dyDescent="0.45">
      <c r="B1627" s="21">
        <v>1621</v>
      </c>
      <c r="C1627" s="21">
        <v>2347</v>
      </c>
      <c r="D1627" s="20" t="s">
        <v>3104</v>
      </c>
      <c r="E1627" s="21">
        <v>88</v>
      </c>
      <c r="F1627" s="21" t="s">
        <v>13</v>
      </c>
      <c r="G1627" s="21" t="s">
        <v>29</v>
      </c>
      <c r="H1627" s="21"/>
      <c r="I1627" s="21"/>
      <c r="J1627" s="60">
        <v>1997</v>
      </c>
      <c r="K1627" s="60" t="s">
        <v>19</v>
      </c>
    </row>
    <row r="1628" spans="2:11" ht="15.6" customHeight="1" thickBot="1" x14ac:dyDescent="0.45">
      <c r="B1628" s="21">
        <v>1622</v>
      </c>
      <c r="C1628" s="21">
        <v>3739</v>
      </c>
      <c r="D1628" s="20" t="s">
        <v>3106</v>
      </c>
      <c r="E1628" s="21" t="s">
        <v>13</v>
      </c>
      <c r="F1628" s="21" t="s">
        <v>13</v>
      </c>
      <c r="G1628" s="21" t="s">
        <v>14</v>
      </c>
      <c r="H1628" s="21"/>
      <c r="I1628" s="21"/>
      <c r="J1628" s="60">
        <v>2080</v>
      </c>
      <c r="K1628" s="60" t="s">
        <v>19</v>
      </c>
    </row>
    <row r="1629" spans="2:11" ht="15.6" customHeight="1" thickBot="1" x14ac:dyDescent="0.45">
      <c r="B1629" s="21">
        <v>1623</v>
      </c>
      <c r="C1629" s="21">
        <v>3975</v>
      </c>
      <c r="D1629" s="20" t="s">
        <v>3108</v>
      </c>
      <c r="E1629" s="21" t="s">
        <v>13</v>
      </c>
      <c r="F1629" s="21" t="s">
        <v>13</v>
      </c>
      <c r="G1629" s="21" t="s">
        <v>22</v>
      </c>
      <c r="H1629" s="21"/>
      <c r="I1629" s="21"/>
      <c r="J1629" s="60">
        <v>2080</v>
      </c>
      <c r="K1629" s="60" t="s">
        <v>15</v>
      </c>
    </row>
    <row r="1630" spans="2:11" ht="15.6" customHeight="1" thickBot="1" x14ac:dyDescent="0.45">
      <c r="B1630" s="21">
        <v>1624</v>
      </c>
      <c r="C1630" s="21">
        <v>2348</v>
      </c>
      <c r="D1630" s="20" t="s">
        <v>3110</v>
      </c>
      <c r="E1630" s="21">
        <v>52</v>
      </c>
      <c r="F1630" s="21" t="s">
        <v>13</v>
      </c>
      <c r="G1630" s="21" t="s">
        <v>323</v>
      </c>
      <c r="H1630" s="21"/>
      <c r="I1630" s="21"/>
      <c r="J1630" s="60">
        <v>2055</v>
      </c>
      <c r="K1630" s="60" t="s">
        <v>19</v>
      </c>
    </row>
    <row r="1631" spans="2:11" ht="15.6" customHeight="1" thickBot="1" x14ac:dyDescent="0.45">
      <c r="B1631" s="21">
        <v>1625</v>
      </c>
      <c r="C1631" s="21">
        <v>2349</v>
      </c>
      <c r="D1631" s="20" t="s">
        <v>3112</v>
      </c>
      <c r="E1631" s="21" t="s">
        <v>137</v>
      </c>
      <c r="F1631" s="21" t="s">
        <v>13</v>
      </c>
      <c r="G1631" s="21" t="s">
        <v>29</v>
      </c>
      <c r="H1631" s="21"/>
      <c r="I1631" s="21"/>
      <c r="J1631" s="60">
        <v>2018</v>
      </c>
      <c r="K1631" s="60" t="s">
        <v>19</v>
      </c>
    </row>
    <row r="1632" spans="2:11" ht="15.6" customHeight="1" thickBot="1" x14ac:dyDescent="0.45">
      <c r="B1632" s="21">
        <v>1626</v>
      </c>
      <c r="C1632" s="21">
        <v>2350</v>
      </c>
      <c r="D1632" s="20" t="s">
        <v>3114</v>
      </c>
      <c r="E1632" s="21">
        <v>83</v>
      </c>
      <c r="F1632" s="21" t="s">
        <v>13</v>
      </c>
      <c r="G1632" s="21" t="s">
        <v>32</v>
      </c>
      <c r="H1632" s="21"/>
      <c r="I1632" s="21"/>
      <c r="J1632" s="60">
        <v>2056</v>
      </c>
      <c r="K1632" s="60" t="s">
        <v>19</v>
      </c>
    </row>
    <row r="1633" spans="2:11" ht="15.6" customHeight="1" thickBot="1" x14ac:dyDescent="0.45">
      <c r="B1633" s="21">
        <v>1627</v>
      </c>
      <c r="C1633" s="21">
        <v>2351</v>
      </c>
      <c r="D1633" s="20" t="s">
        <v>3116</v>
      </c>
      <c r="E1633" s="21" t="s">
        <v>13</v>
      </c>
      <c r="F1633" s="21" t="s">
        <v>13</v>
      </c>
      <c r="G1633" s="21" t="s">
        <v>103</v>
      </c>
      <c r="H1633" s="21"/>
      <c r="I1633" s="21"/>
      <c r="J1633" s="60">
        <v>2022</v>
      </c>
      <c r="K1633" s="60" t="s">
        <v>19</v>
      </c>
    </row>
    <row r="1634" spans="2:11" ht="15.6" customHeight="1" thickBot="1" x14ac:dyDescent="0.45">
      <c r="B1634" s="21">
        <v>1628</v>
      </c>
      <c r="C1634" s="21">
        <v>2352</v>
      </c>
      <c r="D1634" s="20" t="s">
        <v>3118</v>
      </c>
      <c r="E1634" s="21">
        <v>85</v>
      </c>
      <c r="F1634" s="21" t="s">
        <v>13</v>
      </c>
      <c r="G1634" s="21" t="s">
        <v>435</v>
      </c>
      <c r="H1634" s="21"/>
      <c r="I1634" s="21"/>
      <c r="J1634" s="60">
        <v>2029</v>
      </c>
      <c r="K1634" s="60" t="s">
        <v>19</v>
      </c>
    </row>
    <row r="1635" spans="2:11" ht="15.6" customHeight="1" thickBot="1" x14ac:dyDescent="0.45">
      <c r="B1635" s="21">
        <v>1629</v>
      </c>
      <c r="C1635" s="21">
        <v>3740</v>
      </c>
      <c r="D1635" s="20" t="s">
        <v>3120</v>
      </c>
      <c r="E1635" s="21" t="s">
        <v>13</v>
      </c>
      <c r="F1635" s="21" t="s">
        <v>13</v>
      </c>
      <c r="G1635" s="21" t="s">
        <v>14</v>
      </c>
      <c r="H1635" s="21"/>
      <c r="I1635" s="21"/>
      <c r="J1635" s="60">
        <v>2090</v>
      </c>
      <c r="K1635" s="60" t="s">
        <v>19</v>
      </c>
    </row>
    <row r="1636" spans="2:11" ht="15.6" customHeight="1" thickBot="1" x14ac:dyDescent="0.45">
      <c r="B1636" s="21">
        <v>1630</v>
      </c>
      <c r="C1636" s="21">
        <v>2353</v>
      </c>
      <c r="D1636" s="20" t="s">
        <v>3122</v>
      </c>
      <c r="E1636" s="21" t="s">
        <v>13</v>
      </c>
      <c r="F1636" s="21" t="s">
        <v>13</v>
      </c>
      <c r="G1636" s="21" t="s">
        <v>469</v>
      </c>
      <c r="H1636" s="21"/>
      <c r="I1636" s="21"/>
      <c r="J1636" s="60">
        <v>2047</v>
      </c>
      <c r="K1636" s="60" t="s">
        <v>19</v>
      </c>
    </row>
    <row r="1637" spans="2:11" ht="15.6" customHeight="1" thickBot="1" x14ac:dyDescent="0.45">
      <c r="B1637" s="21">
        <v>1631</v>
      </c>
      <c r="C1637" s="21">
        <v>4114</v>
      </c>
      <c r="D1637" s="20" t="s">
        <v>6232</v>
      </c>
      <c r="E1637" s="21" t="s">
        <v>28</v>
      </c>
      <c r="F1637" s="21" t="s">
        <v>13</v>
      </c>
      <c r="G1637" s="21" t="s">
        <v>435</v>
      </c>
      <c r="H1637" s="21"/>
      <c r="I1637" s="21"/>
      <c r="J1637" s="60">
        <v>2093</v>
      </c>
      <c r="K1637" s="60" t="s">
        <v>15</v>
      </c>
    </row>
    <row r="1638" spans="2:11" ht="15.6" customHeight="1" thickBot="1" x14ac:dyDescent="0.45">
      <c r="B1638" s="21">
        <v>1632</v>
      </c>
      <c r="C1638" s="21">
        <v>2354</v>
      </c>
      <c r="D1638" s="20" t="s">
        <v>3124</v>
      </c>
      <c r="E1638" s="21">
        <v>94</v>
      </c>
      <c r="F1638" s="21" t="s">
        <v>13</v>
      </c>
      <c r="G1638" s="21" t="s">
        <v>469</v>
      </c>
      <c r="H1638" s="21"/>
      <c r="I1638" s="21"/>
      <c r="J1638" s="60">
        <v>2025</v>
      </c>
      <c r="K1638" s="60" t="s">
        <v>19</v>
      </c>
    </row>
    <row r="1639" spans="2:11" ht="15.6" customHeight="1" thickBot="1" x14ac:dyDescent="0.45">
      <c r="B1639" s="21">
        <v>1633</v>
      </c>
      <c r="C1639" s="21">
        <v>4095</v>
      </c>
      <c r="D1639" s="20" t="s">
        <v>6171</v>
      </c>
      <c r="E1639" s="21" t="s">
        <v>42</v>
      </c>
      <c r="F1639" s="21" t="s">
        <v>13</v>
      </c>
      <c r="G1639" s="21" t="s">
        <v>29</v>
      </c>
      <c r="H1639" s="21"/>
      <c r="I1639" s="21"/>
      <c r="J1639" s="60">
        <v>2071</v>
      </c>
      <c r="K1639" s="60" t="s">
        <v>15</v>
      </c>
    </row>
    <row r="1640" spans="2:11" ht="15.6" customHeight="1" thickBot="1" x14ac:dyDescent="0.45">
      <c r="B1640" s="21">
        <v>1634</v>
      </c>
      <c r="C1640" s="21">
        <v>2355</v>
      </c>
      <c r="D1640" s="20" t="s">
        <v>3126</v>
      </c>
      <c r="E1640" s="21" t="s">
        <v>13</v>
      </c>
      <c r="F1640" s="21" t="s">
        <v>13</v>
      </c>
      <c r="G1640" s="21" t="s">
        <v>29</v>
      </c>
      <c r="H1640" s="21"/>
      <c r="I1640" s="21"/>
      <c r="J1640" s="60">
        <v>1960</v>
      </c>
      <c r="K1640" s="60" t="s">
        <v>19</v>
      </c>
    </row>
    <row r="1641" spans="2:11" ht="15.6" customHeight="1" thickBot="1" x14ac:dyDescent="0.45">
      <c r="B1641" s="21">
        <v>1635</v>
      </c>
      <c r="C1641" s="21">
        <v>3741</v>
      </c>
      <c r="D1641" s="20" t="s">
        <v>3128</v>
      </c>
      <c r="E1641" s="21" t="s">
        <v>13</v>
      </c>
      <c r="F1641" s="21" t="s">
        <v>13</v>
      </c>
      <c r="G1641" s="21" t="s">
        <v>14</v>
      </c>
      <c r="H1641" s="21"/>
      <c r="I1641" s="21"/>
      <c r="J1641" s="60">
        <v>2080</v>
      </c>
      <c r="K1641" s="60" t="s">
        <v>19</v>
      </c>
    </row>
    <row r="1642" spans="2:11" ht="15.6" customHeight="1" thickBot="1" x14ac:dyDescent="0.45">
      <c r="B1642" s="21">
        <v>1636</v>
      </c>
      <c r="C1642" s="21">
        <v>2356</v>
      </c>
      <c r="D1642" s="20" t="s">
        <v>3130</v>
      </c>
      <c r="E1642" s="21" t="s">
        <v>13</v>
      </c>
      <c r="F1642" s="21" t="s">
        <v>13</v>
      </c>
      <c r="G1642" s="21" t="s">
        <v>242</v>
      </c>
      <c r="H1642" s="21"/>
      <c r="I1642" s="21"/>
      <c r="J1642" s="60">
        <v>2154</v>
      </c>
      <c r="K1642" s="60" t="s">
        <v>19</v>
      </c>
    </row>
    <row r="1643" spans="2:11" ht="15.6" customHeight="1" thickBot="1" x14ac:dyDescent="0.45">
      <c r="B1643" s="21">
        <v>1637</v>
      </c>
      <c r="C1643" s="21">
        <v>2357</v>
      </c>
      <c r="D1643" s="20" t="s">
        <v>3132</v>
      </c>
      <c r="E1643" s="21">
        <v>84</v>
      </c>
      <c r="F1643" s="21" t="s">
        <v>184</v>
      </c>
      <c r="G1643" s="21" t="s">
        <v>242</v>
      </c>
      <c r="H1643" s="21"/>
      <c r="I1643" s="21"/>
      <c r="J1643" s="60">
        <v>2189</v>
      </c>
      <c r="K1643" s="60" t="s">
        <v>19</v>
      </c>
    </row>
    <row r="1644" spans="2:11" ht="15.6" customHeight="1" thickBot="1" x14ac:dyDescent="0.45">
      <c r="B1644" s="21">
        <v>1638</v>
      </c>
      <c r="C1644" s="21">
        <v>2358</v>
      </c>
      <c r="D1644" s="20" t="s">
        <v>3134</v>
      </c>
      <c r="E1644" s="21">
        <v>88</v>
      </c>
      <c r="F1644" s="21" t="s">
        <v>13</v>
      </c>
      <c r="G1644" s="21" t="s">
        <v>79</v>
      </c>
      <c r="H1644" s="21"/>
      <c r="I1644" s="21"/>
      <c r="J1644" s="60">
        <v>2086</v>
      </c>
      <c r="K1644" s="60" t="s">
        <v>19</v>
      </c>
    </row>
    <row r="1645" spans="2:11" ht="15.6" customHeight="1" thickBot="1" x14ac:dyDescent="0.45">
      <c r="B1645" s="21">
        <v>1639</v>
      </c>
      <c r="C1645" s="21">
        <v>2359</v>
      </c>
      <c r="D1645" s="20" t="s">
        <v>3134</v>
      </c>
      <c r="E1645" s="21">
        <v>93</v>
      </c>
      <c r="F1645" s="21" t="s">
        <v>13</v>
      </c>
      <c r="G1645" s="21" t="s">
        <v>32</v>
      </c>
      <c r="H1645" s="21"/>
      <c r="I1645" s="21"/>
      <c r="J1645" s="60">
        <v>2035</v>
      </c>
      <c r="K1645" s="60" t="s">
        <v>19</v>
      </c>
    </row>
    <row r="1646" spans="2:11" ht="15.6" customHeight="1" thickBot="1" x14ac:dyDescent="0.45">
      <c r="B1646" s="21">
        <v>1640</v>
      </c>
      <c r="C1646" s="21">
        <v>2360</v>
      </c>
      <c r="D1646" s="20" t="s">
        <v>3136</v>
      </c>
      <c r="E1646" s="21" t="s">
        <v>13</v>
      </c>
      <c r="F1646" s="21" t="s">
        <v>13</v>
      </c>
      <c r="G1646" s="21" t="s">
        <v>85</v>
      </c>
      <c r="H1646" s="21"/>
      <c r="I1646" s="21"/>
      <c r="J1646" s="60">
        <v>2068</v>
      </c>
      <c r="K1646" s="60" t="s">
        <v>19</v>
      </c>
    </row>
    <row r="1647" spans="2:11" ht="15.6" customHeight="1" thickBot="1" x14ac:dyDescent="0.45">
      <c r="B1647" s="21">
        <v>1641</v>
      </c>
      <c r="C1647" s="21">
        <v>2361</v>
      </c>
      <c r="D1647" s="20" t="s">
        <v>3138</v>
      </c>
      <c r="E1647" s="21" t="s">
        <v>137</v>
      </c>
      <c r="F1647" s="21" t="s">
        <v>13</v>
      </c>
      <c r="G1647" s="21" t="s">
        <v>43</v>
      </c>
      <c r="H1647" s="21">
        <v>8</v>
      </c>
      <c r="I1647" s="21">
        <v>3</v>
      </c>
      <c r="J1647" s="60">
        <v>2087</v>
      </c>
      <c r="K1647" s="60" t="s">
        <v>15</v>
      </c>
    </row>
    <row r="1648" spans="2:11" ht="15.6" customHeight="1" thickBot="1" x14ac:dyDescent="0.45">
      <c r="B1648" s="21">
        <v>1642</v>
      </c>
      <c r="C1648" s="21">
        <v>2363</v>
      </c>
      <c r="D1648" s="20" t="s">
        <v>3140</v>
      </c>
      <c r="E1648" s="21">
        <v>89</v>
      </c>
      <c r="F1648" s="21" t="s">
        <v>13</v>
      </c>
      <c r="G1648" s="21" t="s">
        <v>32</v>
      </c>
      <c r="H1648" s="21"/>
      <c r="I1648" s="21"/>
      <c r="J1648" s="60">
        <v>2035</v>
      </c>
      <c r="K1648" s="60" t="s">
        <v>19</v>
      </c>
    </row>
    <row r="1649" spans="2:11" ht="15.6" customHeight="1" thickBot="1" x14ac:dyDescent="0.45">
      <c r="B1649" s="21">
        <v>1643</v>
      </c>
      <c r="C1649" s="21">
        <v>2364</v>
      </c>
      <c r="D1649" s="20" t="s">
        <v>3142</v>
      </c>
      <c r="E1649" s="21">
        <v>59</v>
      </c>
      <c r="F1649" s="21" t="s">
        <v>13</v>
      </c>
      <c r="G1649" s="21" t="s">
        <v>32</v>
      </c>
      <c r="H1649" s="21"/>
      <c r="I1649" s="21"/>
      <c r="J1649" s="60">
        <v>2163</v>
      </c>
      <c r="K1649" s="60" t="s">
        <v>19</v>
      </c>
    </row>
    <row r="1650" spans="2:11" ht="15.6" customHeight="1" thickBot="1" x14ac:dyDescent="0.45">
      <c r="B1650" s="21">
        <v>1644</v>
      </c>
      <c r="C1650" s="21">
        <v>2365</v>
      </c>
      <c r="D1650" s="20" t="s">
        <v>3144</v>
      </c>
      <c r="E1650" s="21" t="s">
        <v>13</v>
      </c>
      <c r="F1650" s="21" t="s">
        <v>13</v>
      </c>
      <c r="G1650" s="21" t="s">
        <v>79</v>
      </c>
      <c r="H1650" s="21"/>
      <c r="I1650" s="21"/>
      <c r="J1650" s="60">
        <v>2094</v>
      </c>
      <c r="K1650" s="60" t="s">
        <v>19</v>
      </c>
    </row>
    <row r="1651" spans="2:11" ht="15.6" customHeight="1" thickBot="1" x14ac:dyDescent="0.45">
      <c r="B1651" s="21">
        <v>1645</v>
      </c>
      <c r="C1651" s="21">
        <v>2366</v>
      </c>
      <c r="D1651" s="20" t="s">
        <v>3146</v>
      </c>
      <c r="E1651" s="21">
        <v>77</v>
      </c>
      <c r="F1651" s="21" t="s">
        <v>13</v>
      </c>
      <c r="G1651" s="21" t="s">
        <v>79</v>
      </c>
      <c r="H1651" s="21"/>
      <c r="I1651" s="21"/>
      <c r="J1651" s="60">
        <v>2136</v>
      </c>
      <c r="K1651" s="60" t="s">
        <v>19</v>
      </c>
    </row>
    <row r="1652" spans="2:11" ht="15.6" customHeight="1" thickBot="1" x14ac:dyDescent="0.45">
      <c r="B1652" s="21">
        <v>1646</v>
      </c>
      <c r="C1652" s="21">
        <v>2367</v>
      </c>
      <c r="D1652" s="20" t="s">
        <v>3148</v>
      </c>
      <c r="E1652" s="21" t="s">
        <v>13</v>
      </c>
      <c r="F1652" s="21" t="s">
        <v>13</v>
      </c>
      <c r="G1652" s="21" t="s">
        <v>29</v>
      </c>
      <c r="H1652" s="21"/>
      <c r="I1652" s="21"/>
      <c r="J1652" s="60">
        <v>2005</v>
      </c>
      <c r="K1652" s="60" t="s">
        <v>19</v>
      </c>
    </row>
    <row r="1653" spans="2:11" ht="15.6" customHeight="1" thickBot="1" x14ac:dyDescent="0.45">
      <c r="B1653" s="21">
        <v>1647</v>
      </c>
      <c r="C1653" s="21">
        <v>3664</v>
      </c>
      <c r="D1653" s="20" t="s">
        <v>3150</v>
      </c>
      <c r="E1653" s="21">
        <v>77</v>
      </c>
      <c r="F1653" s="21" t="s">
        <v>13</v>
      </c>
      <c r="G1653" s="21" t="s">
        <v>79</v>
      </c>
      <c r="H1653" s="21"/>
      <c r="I1653" s="21"/>
      <c r="J1653" s="60">
        <v>2098</v>
      </c>
      <c r="K1653" s="60" t="s">
        <v>19</v>
      </c>
    </row>
    <row r="1654" spans="2:11" ht="15.6" customHeight="1" thickBot="1" x14ac:dyDescent="0.45">
      <c r="B1654" s="21">
        <v>1648</v>
      </c>
      <c r="C1654" s="21">
        <v>2368</v>
      </c>
      <c r="D1654" s="20" t="s">
        <v>3152</v>
      </c>
      <c r="E1654" s="21" t="s">
        <v>49</v>
      </c>
      <c r="F1654" s="21" t="s">
        <v>13</v>
      </c>
      <c r="G1654" s="21" t="s">
        <v>551</v>
      </c>
      <c r="H1654" s="21"/>
      <c r="I1654" s="21"/>
      <c r="J1654" s="60">
        <v>1911</v>
      </c>
      <c r="K1654" s="60" t="s">
        <v>19</v>
      </c>
    </row>
    <row r="1655" spans="2:11" ht="15.6" customHeight="1" thickBot="1" x14ac:dyDescent="0.45">
      <c r="B1655" s="21">
        <v>1649</v>
      </c>
      <c r="C1655" s="21">
        <v>2369</v>
      </c>
      <c r="D1655" s="20" t="s">
        <v>3154</v>
      </c>
      <c r="E1655" s="21">
        <v>38</v>
      </c>
      <c r="F1655" s="21" t="s">
        <v>13</v>
      </c>
      <c r="G1655" s="21" t="s">
        <v>1731</v>
      </c>
      <c r="H1655" s="21"/>
      <c r="I1655" s="21"/>
      <c r="J1655" s="60">
        <v>2035</v>
      </c>
      <c r="K1655" s="60" t="s">
        <v>19</v>
      </c>
    </row>
    <row r="1656" spans="2:11" ht="15.6" customHeight="1" thickBot="1" x14ac:dyDescent="0.45">
      <c r="B1656" s="21">
        <v>1650</v>
      </c>
      <c r="C1656" s="21">
        <v>2370</v>
      </c>
      <c r="D1656" s="20" t="s">
        <v>3156</v>
      </c>
      <c r="E1656" s="21">
        <v>98</v>
      </c>
      <c r="F1656" s="21" t="s">
        <v>13</v>
      </c>
      <c r="G1656" s="21" t="s">
        <v>79</v>
      </c>
      <c r="H1656" s="21"/>
      <c r="I1656" s="21"/>
      <c r="J1656" s="60">
        <v>2050</v>
      </c>
      <c r="K1656" s="60" t="s">
        <v>19</v>
      </c>
    </row>
    <row r="1657" spans="2:11" ht="15.6" customHeight="1" thickBot="1" x14ac:dyDescent="0.45">
      <c r="B1657" s="21">
        <v>1651</v>
      </c>
      <c r="C1657" s="21">
        <v>2371</v>
      </c>
      <c r="D1657" s="20" t="s">
        <v>3158</v>
      </c>
      <c r="E1657" s="21">
        <v>59</v>
      </c>
      <c r="F1657" s="21" t="s">
        <v>13</v>
      </c>
      <c r="G1657" s="21" t="s">
        <v>79</v>
      </c>
      <c r="H1657" s="21"/>
      <c r="I1657" s="21"/>
      <c r="J1657" s="60">
        <v>2098</v>
      </c>
      <c r="K1657" s="60" t="s">
        <v>19</v>
      </c>
    </row>
    <row r="1658" spans="2:11" ht="15.6" customHeight="1" thickBot="1" x14ac:dyDescent="0.45">
      <c r="B1658" s="21">
        <v>1652</v>
      </c>
      <c r="C1658" s="21">
        <v>2372</v>
      </c>
      <c r="D1658" s="20" t="s">
        <v>3160</v>
      </c>
      <c r="E1658" s="21" t="s">
        <v>13</v>
      </c>
      <c r="F1658" s="21" t="s">
        <v>13</v>
      </c>
      <c r="G1658" s="21" t="s">
        <v>29</v>
      </c>
      <c r="H1658" s="21"/>
      <c r="I1658" s="21"/>
      <c r="J1658" s="60">
        <v>2001</v>
      </c>
      <c r="K1658" s="60" t="s">
        <v>19</v>
      </c>
    </row>
    <row r="1659" spans="2:11" ht="15.6" customHeight="1" thickBot="1" x14ac:dyDescent="0.45">
      <c r="B1659" s="21">
        <v>1653</v>
      </c>
      <c r="C1659" s="21">
        <v>2373</v>
      </c>
      <c r="D1659" s="20" t="s">
        <v>3162</v>
      </c>
      <c r="E1659" s="21">
        <v>75</v>
      </c>
      <c r="F1659" s="21" t="s">
        <v>13</v>
      </c>
      <c r="G1659" s="21" t="s">
        <v>32</v>
      </c>
      <c r="H1659" s="21"/>
      <c r="I1659" s="21"/>
      <c r="J1659" s="60">
        <v>2101</v>
      </c>
      <c r="K1659" s="60" t="s">
        <v>19</v>
      </c>
    </row>
    <row r="1660" spans="2:11" ht="15.6" customHeight="1" thickBot="1" x14ac:dyDescent="0.45">
      <c r="B1660" s="21">
        <v>1654</v>
      </c>
      <c r="C1660" s="21">
        <v>2374</v>
      </c>
      <c r="D1660" s="20" t="s">
        <v>3164</v>
      </c>
      <c r="E1660" s="21">
        <v>78</v>
      </c>
      <c r="F1660" s="21" t="s">
        <v>13</v>
      </c>
      <c r="G1660" s="21" t="s">
        <v>29</v>
      </c>
      <c r="H1660" s="21"/>
      <c r="I1660" s="21"/>
      <c r="J1660" s="60">
        <v>2130</v>
      </c>
      <c r="K1660" s="60" t="s">
        <v>19</v>
      </c>
    </row>
    <row r="1661" spans="2:11" ht="15.6" customHeight="1" thickBot="1" x14ac:dyDescent="0.45">
      <c r="B1661" s="21">
        <v>1655</v>
      </c>
      <c r="C1661" s="21">
        <v>2375</v>
      </c>
      <c r="D1661" s="20" t="s">
        <v>3164</v>
      </c>
      <c r="E1661" s="21">
        <v>92</v>
      </c>
      <c r="F1661" s="21" t="s">
        <v>13</v>
      </c>
      <c r="G1661" s="21" t="s">
        <v>29</v>
      </c>
      <c r="H1661" s="21"/>
      <c r="I1661" s="21"/>
      <c r="J1661" s="60">
        <v>2052</v>
      </c>
      <c r="K1661" s="60" t="s">
        <v>19</v>
      </c>
    </row>
    <row r="1662" spans="2:11" ht="15.6" customHeight="1" thickBot="1" x14ac:dyDescent="0.45">
      <c r="B1662" s="21">
        <v>1656</v>
      </c>
      <c r="C1662" s="21">
        <v>2376</v>
      </c>
      <c r="D1662" s="20" t="s">
        <v>3166</v>
      </c>
      <c r="E1662" s="21">
        <v>94</v>
      </c>
      <c r="F1662" s="21" t="s">
        <v>13</v>
      </c>
      <c r="G1662" s="21" t="s">
        <v>29</v>
      </c>
      <c r="H1662" s="21"/>
      <c r="I1662" s="21"/>
      <c r="J1662" s="60">
        <v>2061</v>
      </c>
      <c r="K1662" s="60" t="s">
        <v>19</v>
      </c>
    </row>
    <row r="1663" spans="2:11" ht="15.6" customHeight="1" thickBot="1" x14ac:dyDescent="0.45">
      <c r="B1663" s="21">
        <v>1657</v>
      </c>
      <c r="C1663" s="21">
        <v>2377</v>
      </c>
      <c r="D1663" s="20" t="s">
        <v>3168</v>
      </c>
      <c r="E1663" s="21">
        <v>53</v>
      </c>
      <c r="F1663" s="21" t="s">
        <v>13</v>
      </c>
      <c r="G1663" s="21" t="s">
        <v>469</v>
      </c>
      <c r="H1663" s="21"/>
      <c r="I1663" s="21"/>
      <c r="J1663" s="60">
        <v>2136</v>
      </c>
      <c r="K1663" s="60" t="s">
        <v>19</v>
      </c>
    </row>
    <row r="1664" spans="2:11" ht="15.6" customHeight="1" thickBot="1" x14ac:dyDescent="0.45">
      <c r="B1664" s="21">
        <v>1658</v>
      </c>
      <c r="C1664" s="21">
        <v>2378</v>
      </c>
      <c r="D1664" s="20" t="s">
        <v>3170</v>
      </c>
      <c r="E1664" s="21">
        <v>89</v>
      </c>
      <c r="F1664" s="21" t="s">
        <v>13</v>
      </c>
      <c r="G1664" s="21" t="s">
        <v>29</v>
      </c>
      <c r="H1664" s="21"/>
      <c r="I1664" s="21"/>
      <c r="J1664" s="60">
        <v>2065</v>
      </c>
      <c r="K1664" s="60" t="s">
        <v>19</v>
      </c>
    </row>
    <row r="1665" spans="2:11" ht="15.6" customHeight="1" thickBot="1" x14ac:dyDescent="0.45">
      <c r="B1665" s="21">
        <v>1659</v>
      </c>
      <c r="C1665" s="21">
        <v>2379</v>
      </c>
      <c r="D1665" s="20" t="s">
        <v>3172</v>
      </c>
      <c r="E1665" s="21" t="s">
        <v>13</v>
      </c>
      <c r="F1665" s="21" t="s">
        <v>13</v>
      </c>
      <c r="G1665" s="21" t="s">
        <v>79</v>
      </c>
      <c r="H1665" s="21"/>
      <c r="I1665" s="21"/>
      <c r="J1665" s="60">
        <v>2126</v>
      </c>
      <c r="K1665" s="60" t="s">
        <v>19</v>
      </c>
    </row>
    <row r="1666" spans="2:11" ht="15.6" customHeight="1" thickBot="1" x14ac:dyDescent="0.45">
      <c r="B1666" s="21">
        <v>1660</v>
      </c>
      <c r="C1666" s="21">
        <v>2380</v>
      </c>
      <c r="D1666" s="20" t="s">
        <v>3174</v>
      </c>
      <c r="E1666" s="21">
        <v>87</v>
      </c>
      <c r="F1666" s="21" t="s">
        <v>13</v>
      </c>
      <c r="G1666" s="21" t="s">
        <v>32</v>
      </c>
      <c r="H1666" s="21"/>
      <c r="I1666" s="21"/>
      <c r="J1666" s="60">
        <v>1988</v>
      </c>
      <c r="K1666" s="60" t="s">
        <v>19</v>
      </c>
    </row>
    <row r="1667" spans="2:11" ht="15.6" customHeight="1" thickBot="1" x14ac:dyDescent="0.45">
      <c r="B1667" s="21">
        <v>1661</v>
      </c>
      <c r="C1667" s="21">
        <v>3984</v>
      </c>
      <c r="D1667" s="20" t="s">
        <v>3176</v>
      </c>
      <c r="E1667" s="21" t="s">
        <v>13</v>
      </c>
      <c r="F1667" s="21" t="s">
        <v>13</v>
      </c>
      <c r="G1667" s="21" t="s">
        <v>494</v>
      </c>
      <c r="H1667" s="21"/>
      <c r="I1667" s="21"/>
      <c r="J1667" s="60">
        <v>2104</v>
      </c>
      <c r="K1667" s="60" t="s">
        <v>15</v>
      </c>
    </row>
    <row r="1668" spans="2:11" ht="15.6" customHeight="1" thickBot="1" x14ac:dyDescent="0.45">
      <c r="B1668" s="21">
        <v>1662</v>
      </c>
      <c r="C1668" s="21">
        <v>2381</v>
      </c>
      <c r="D1668" s="20" t="s">
        <v>3178</v>
      </c>
      <c r="E1668" s="21">
        <v>86</v>
      </c>
      <c r="F1668" s="21" t="s">
        <v>13</v>
      </c>
      <c r="G1668" s="21" t="s">
        <v>79</v>
      </c>
      <c r="H1668" s="21"/>
      <c r="I1668" s="21"/>
      <c r="J1668" s="60">
        <v>2060</v>
      </c>
      <c r="K1668" s="60" t="s">
        <v>19</v>
      </c>
    </row>
    <row r="1669" spans="2:11" ht="15.6" customHeight="1" thickBot="1" x14ac:dyDescent="0.45">
      <c r="B1669" s="21">
        <v>1663</v>
      </c>
      <c r="C1669" s="21">
        <v>2382</v>
      </c>
      <c r="D1669" s="20" t="s">
        <v>3180</v>
      </c>
      <c r="E1669" s="21" t="s">
        <v>13</v>
      </c>
      <c r="F1669" s="21" t="s">
        <v>13</v>
      </c>
      <c r="G1669" s="21" t="s">
        <v>29</v>
      </c>
      <c r="H1669" s="21"/>
      <c r="I1669" s="21"/>
      <c r="J1669" s="60">
        <v>2045</v>
      </c>
      <c r="K1669" s="60" t="s">
        <v>19</v>
      </c>
    </row>
    <row r="1670" spans="2:11" ht="15.6" customHeight="1" thickBot="1" x14ac:dyDescent="0.45">
      <c r="B1670" s="21">
        <v>1664</v>
      </c>
      <c r="C1670" s="21">
        <v>2383</v>
      </c>
      <c r="D1670" s="20" t="s">
        <v>3182</v>
      </c>
      <c r="E1670" s="21" t="s">
        <v>13</v>
      </c>
      <c r="F1670" s="21" t="s">
        <v>13</v>
      </c>
      <c r="G1670" s="21" t="s">
        <v>22</v>
      </c>
      <c r="H1670" s="21"/>
      <c r="I1670" s="21"/>
      <c r="J1670" s="60">
        <v>2068</v>
      </c>
      <c r="K1670" s="60" t="s">
        <v>19</v>
      </c>
    </row>
    <row r="1671" spans="2:11" ht="15.6" customHeight="1" thickBot="1" x14ac:dyDescent="0.45">
      <c r="B1671" s="21">
        <v>1665</v>
      </c>
      <c r="C1671" s="21">
        <v>2384</v>
      </c>
      <c r="D1671" s="20" t="s">
        <v>3184</v>
      </c>
      <c r="E1671" s="21" t="s">
        <v>13</v>
      </c>
      <c r="F1671" s="21" t="s">
        <v>13</v>
      </c>
      <c r="G1671" s="21" t="s">
        <v>14</v>
      </c>
      <c r="H1671" s="21"/>
      <c r="I1671" s="21"/>
      <c r="J1671" s="60">
        <v>1985</v>
      </c>
      <c r="K1671" s="60" t="s">
        <v>19</v>
      </c>
    </row>
    <row r="1672" spans="2:11" ht="15.6" customHeight="1" thickBot="1" x14ac:dyDescent="0.45">
      <c r="B1672" s="21">
        <v>1666</v>
      </c>
      <c r="C1672" s="21">
        <v>2385</v>
      </c>
      <c r="D1672" s="20" t="s">
        <v>3186</v>
      </c>
      <c r="E1672" s="21">
        <v>55</v>
      </c>
      <c r="F1672" s="21" t="s">
        <v>13</v>
      </c>
      <c r="G1672" s="21" t="s">
        <v>29</v>
      </c>
      <c r="H1672" s="21"/>
      <c r="I1672" s="21"/>
      <c r="J1672" s="60">
        <v>1900</v>
      </c>
      <c r="K1672" s="60" t="s">
        <v>19</v>
      </c>
    </row>
    <row r="1673" spans="2:11" ht="15.6" customHeight="1" thickBot="1" x14ac:dyDescent="0.45">
      <c r="B1673" s="21">
        <v>1667</v>
      </c>
      <c r="C1673" s="21">
        <v>2386</v>
      </c>
      <c r="D1673" s="20" t="s">
        <v>3188</v>
      </c>
      <c r="E1673" s="21" t="s">
        <v>137</v>
      </c>
      <c r="F1673" s="21" t="s">
        <v>13</v>
      </c>
      <c r="G1673" s="21" t="s">
        <v>551</v>
      </c>
      <c r="H1673" s="21"/>
      <c r="I1673" s="21"/>
      <c r="J1673" s="60">
        <v>2033</v>
      </c>
      <c r="K1673" s="60" t="s">
        <v>19</v>
      </c>
    </row>
    <row r="1674" spans="2:11" ht="15.6" customHeight="1" thickBot="1" x14ac:dyDescent="0.45">
      <c r="B1674" s="21">
        <v>1668</v>
      </c>
      <c r="C1674" s="21">
        <v>2387</v>
      </c>
      <c r="D1674" s="20" t="s">
        <v>3190</v>
      </c>
      <c r="E1674" s="21" t="s">
        <v>62</v>
      </c>
      <c r="F1674" s="21" t="s">
        <v>13</v>
      </c>
      <c r="G1674" s="21" t="s">
        <v>551</v>
      </c>
      <c r="H1674" s="21"/>
      <c r="I1674" s="21"/>
      <c r="J1674" s="60">
        <v>2038</v>
      </c>
      <c r="K1674" s="60" t="s">
        <v>19</v>
      </c>
    </row>
    <row r="1675" spans="2:11" ht="15.6" customHeight="1" thickBot="1" x14ac:dyDescent="0.45">
      <c r="B1675" s="21">
        <v>1669</v>
      </c>
      <c r="C1675" s="21">
        <v>3742</v>
      </c>
      <c r="D1675" s="20" t="s">
        <v>3192</v>
      </c>
      <c r="E1675" s="21" t="s">
        <v>13</v>
      </c>
      <c r="F1675" s="21" t="s">
        <v>13</v>
      </c>
      <c r="G1675" s="21" t="s">
        <v>14</v>
      </c>
      <c r="H1675" s="21"/>
      <c r="I1675" s="21"/>
      <c r="J1675" s="60">
        <v>2122</v>
      </c>
      <c r="K1675" s="60" t="s">
        <v>19</v>
      </c>
    </row>
    <row r="1676" spans="2:11" ht="15.6" customHeight="1" thickBot="1" x14ac:dyDescent="0.45">
      <c r="B1676" s="21">
        <v>1670</v>
      </c>
      <c r="C1676" s="21">
        <v>2388</v>
      </c>
      <c r="D1676" s="20" t="s">
        <v>3194</v>
      </c>
      <c r="E1676" s="21" t="s">
        <v>13</v>
      </c>
      <c r="F1676" s="21" t="s">
        <v>13</v>
      </c>
      <c r="G1676" s="21" t="s">
        <v>14</v>
      </c>
      <c r="H1676" s="21"/>
      <c r="I1676" s="21"/>
      <c r="J1676" s="60">
        <v>2120</v>
      </c>
      <c r="K1676" s="60" t="s">
        <v>15</v>
      </c>
    </row>
    <row r="1677" spans="2:11" ht="15.6" customHeight="1" thickBot="1" x14ac:dyDescent="0.45">
      <c r="B1677" s="21">
        <v>1671</v>
      </c>
      <c r="C1677" s="21">
        <v>2389</v>
      </c>
      <c r="D1677" s="20" t="s">
        <v>3196</v>
      </c>
      <c r="E1677" s="21">
        <v>82</v>
      </c>
      <c r="F1677" s="21" t="s">
        <v>13</v>
      </c>
      <c r="G1677" s="21" t="s">
        <v>323</v>
      </c>
      <c r="H1677" s="21"/>
      <c r="I1677" s="21"/>
      <c r="J1677" s="60">
        <v>2049</v>
      </c>
      <c r="K1677" s="60" t="s">
        <v>19</v>
      </c>
    </row>
    <row r="1678" spans="2:11" ht="15.6" customHeight="1" thickBot="1" x14ac:dyDescent="0.45">
      <c r="B1678" s="21">
        <v>1672</v>
      </c>
      <c r="C1678" s="21">
        <v>2390</v>
      </c>
      <c r="D1678" s="20" t="s">
        <v>3198</v>
      </c>
      <c r="E1678" s="21" t="s">
        <v>13</v>
      </c>
      <c r="F1678" s="21" t="s">
        <v>13</v>
      </c>
      <c r="G1678" s="21" t="s">
        <v>14</v>
      </c>
      <c r="H1678" s="21"/>
      <c r="I1678" s="21"/>
      <c r="J1678" s="60">
        <v>2114</v>
      </c>
      <c r="K1678" s="60" t="s">
        <v>19</v>
      </c>
    </row>
    <row r="1679" spans="2:11" ht="15.6" customHeight="1" thickBot="1" x14ac:dyDescent="0.45">
      <c r="B1679" s="21">
        <v>1673</v>
      </c>
      <c r="C1679" s="21">
        <v>2391</v>
      </c>
      <c r="D1679" s="20" t="s">
        <v>3200</v>
      </c>
      <c r="E1679" s="21">
        <v>62</v>
      </c>
      <c r="F1679" s="21" t="s">
        <v>13</v>
      </c>
      <c r="G1679" s="21" t="s">
        <v>79</v>
      </c>
      <c r="H1679" s="21"/>
      <c r="I1679" s="21"/>
      <c r="J1679" s="60">
        <v>2039</v>
      </c>
      <c r="K1679" s="60" t="s">
        <v>19</v>
      </c>
    </row>
    <row r="1680" spans="2:11" ht="15.6" customHeight="1" thickBot="1" x14ac:dyDescent="0.45">
      <c r="B1680" s="21">
        <v>1674</v>
      </c>
      <c r="C1680" s="21">
        <v>2392</v>
      </c>
      <c r="D1680" s="20" t="s">
        <v>3202</v>
      </c>
      <c r="E1680" s="21">
        <v>97</v>
      </c>
      <c r="F1680" s="21" t="s">
        <v>13</v>
      </c>
      <c r="G1680" s="21" t="s">
        <v>79</v>
      </c>
      <c r="H1680" s="21"/>
      <c r="I1680" s="21"/>
      <c r="J1680" s="60">
        <v>2032</v>
      </c>
      <c r="K1680" s="60" t="s">
        <v>19</v>
      </c>
    </row>
    <row r="1681" spans="2:11" ht="15.6" customHeight="1" thickBot="1" x14ac:dyDescent="0.45">
      <c r="B1681" s="21">
        <v>1675</v>
      </c>
      <c r="C1681" s="21">
        <v>4141</v>
      </c>
      <c r="D1681" s="20" t="s">
        <v>6368</v>
      </c>
      <c r="E1681" s="21" t="s">
        <v>6271</v>
      </c>
      <c r="F1681" s="21" t="s">
        <v>13</v>
      </c>
      <c r="G1681" s="21" t="s">
        <v>29</v>
      </c>
      <c r="H1681" s="21">
        <v>11</v>
      </c>
      <c r="I1681" s="21">
        <v>-11</v>
      </c>
      <c r="J1681" s="60">
        <v>2007</v>
      </c>
      <c r="K1681" s="60" t="s">
        <v>15</v>
      </c>
    </row>
    <row r="1682" spans="2:11" ht="15.6" customHeight="1" thickBot="1" x14ac:dyDescent="0.45">
      <c r="B1682" s="21">
        <v>1676</v>
      </c>
      <c r="C1682" s="21">
        <v>3743</v>
      </c>
      <c r="D1682" s="20" t="s">
        <v>3204</v>
      </c>
      <c r="E1682" s="21" t="s">
        <v>13</v>
      </c>
      <c r="F1682" s="21" t="s">
        <v>13</v>
      </c>
      <c r="G1682" s="21" t="s">
        <v>277</v>
      </c>
      <c r="H1682" s="21"/>
      <c r="I1682" s="21"/>
      <c r="J1682" s="60">
        <v>2105</v>
      </c>
      <c r="K1682" s="60" t="s">
        <v>19</v>
      </c>
    </row>
    <row r="1683" spans="2:11" ht="15.6" customHeight="1" thickBot="1" x14ac:dyDescent="0.45">
      <c r="B1683" s="21">
        <v>1677</v>
      </c>
      <c r="C1683" s="21">
        <v>2393</v>
      </c>
      <c r="D1683" s="20" t="s">
        <v>3206</v>
      </c>
      <c r="E1683" s="21">
        <v>98</v>
      </c>
      <c r="F1683" s="21" t="s">
        <v>13</v>
      </c>
      <c r="G1683" s="21" t="s">
        <v>277</v>
      </c>
      <c r="H1683" s="21"/>
      <c r="I1683" s="21"/>
      <c r="J1683" s="60">
        <v>1979</v>
      </c>
      <c r="K1683" s="60" t="s">
        <v>19</v>
      </c>
    </row>
    <row r="1684" spans="2:11" ht="15.6" customHeight="1" thickBot="1" x14ac:dyDescent="0.45">
      <c r="B1684" s="21">
        <v>1678</v>
      </c>
      <c r="C1684" s="21">
        <v>2394</v>
      </c>
      <c r="D1684" s="20" t="s">
        <v>3208</v>
      </c>
      <c r="E1684" s="21">
        <v>97</v>
      </c>
      <c r="F1684" s="21" t="s">
        <v>13</v>
      </c>
      <c r="G1684" s="21" t="s">
        <v>79</v>
      </c>
      <c r="H1684" s="21"/>
      <c r="I1684" s="21"/>
      <c r="J1684" s="60">
        <v>2101</v>
      </c>
      <c r="K1684" s="60" t="s">
        <v>19</v>
      </c>
    </row>
    <row r="1685" spans="2:11" ht="15.6" customHeight="1" thickBot="1" x14ac:dyDescent="0.45">
      <c r="B1685" s="21">
        <v>1679</v>
      </c>
      <c r="C1685" s="21">
        <v>3898</v>
      </c>
      <c r="D1685" s="20" t="s">
        <v>3209</v>
      </c>
      <c r="E1685" s="21" t="s">
        <v>203</v>
      </c>
      <c r="F1685" s="21" t="s">
        <v>13</v>
      </c>
      <c r="G1685" s="21" t="s">
        <v>29</v>
      </c>
      <c r="H1685" s="21"/>
      <c r="I1685" s="21"/>
      <c r="J1685" s="60">
        <v>2009</v>
      </c>
      <c r="K1685" s="60" t="s">
        <v>15</v>
      </c>
    </row>
    <row r="1686" spans="2:11" ht="15.6" customHeight="1" thickBot="1" x14ac:dyDescent="0.45">
      <c r="B1686" s="21">
        <v>1680</v>
      </c>
      <c r="C1686" s="21">
        <v>2395</v>
      </c>
      <c r="D1686" s="20" t="s">
        <v>3211</v>
      </c>
      <c r="E1686" s="21">
        <v>89</v>
      </c>
      <c r="F1686" s="21" t="s">
        <v>13</v>
      </c>
      <c r="G1686" s="21" t="s">
        <v>79</v>
      </c>
      <c r="H1686" s="21"/>
      <c r="I1686" s="21"/>
      <c r="J1686" s="60">
        <v>2115</v>
      </c>
      <c r="K1686" s="60" t="s">
        <v>19</v>
      </c>
    </row>
    <row r="1687" spans="2:11" ht="15.6" customHeight="1" thickBot="1" x14ac:dyDescent="0.45">
      <c r="B1687" s="21">
        <v>1681</v>
      </c>
      <c r="C1687" s="21">
        <v>2396</v>
      </c>
      <c r="D1687" s="20" t="s">
        <v>3213</v>
      </c>
      <c r="E1687" s="21" t="s">
        <v>13</v>
      </c>
      <c r="F1687" s="21" t="s">
        <v>13</v>
      </c>
      <c r="G1687" s="21" t="s">
        <v>22</v>
      </c>
      <c r="H1687" s="21"/>
      <c r="I1687" s="21"/>
      <c r="J1687" s="60">
        <v>2015</v>
      </c>
      <c r="K1687" s="60" t="s">
        <v>19</v>
      </c>
    </row>
    <row r="1688" spans="2:11" ht="15.6" customHeight="1" thickBot="1" x14ac:dyDescent="0.45">
      <c r="B1688" s="21">
        <v>1682</v>
      </c>
      <c r="C1688" s="21">
        <v>3744</v>
      </c>
      <c r="D1688" s="20" t="s">
        <v>3215</v>
      </c>
      <c r="E1688" s="21" t="s">
        <v>13</v>
      </c>
      <c r="F1688" s="21" t="s">
        <v>13</v>
      </c>
      <c r="G1688" s="21" t="s">
        <v>14</v>
      </c>
      <c r="H1688" s="21"/>
      <c r="I1688" s="21"/>
      <c r="J1688" s="60">
        <v>2070</v>
      </c>
      <c r="K1688" s="60" t="s">
        <v>19</v>
      </c>
    </row>
    <row r="1689" spans="2:11" ht="15.6" customHeight="1" thickBot="1" x14ac:dyDescent="0.45">
      <c r="B1689" s="21">
        <v>1683</v>
      </c>
      <c r="C1689" s="21">
        <v>2397</v>
      </c>
      <c r="D1689" s="20" t="s">
        <v>3217</v>
      </c>
      <c r="E1689" s="21">
        <v>90</v>
      </c>
      <c r="F1689" s="21" t="s">
        <v>13</v>
      </c>
      <c r="G1689" s="21" t="s">
        <v>79</v>
      </c>
      <c r="H1689" s="21"/>
      <c r="I1689" s="21"/>
      <c r="J1689" s="60">
        <v>2098</v>
      </c>
      <c r="K1689" s="60" t="s">
        <v>19</v>
      </c>
    </row>
    <row r="1690" spans="2:11" ht="15.6" customHeight="1" thickBot="1" x14ac:dyDescent="0.45">
      <c r="B1690" s="21">
        <v>1684</v>
      </c>
      <c r="C1690" s="21">
        <v>2398</v>
      </c>
      <c r="D1690" s="20" t="s">
        <v>3219</v>
      </c>
      <c r="E1690" s="21" t="s">
        <v>13</v>
      </c>
      <c r="F1690" s="21" t="s">
        <v>13</v>
      </c>
      <c r="G1690" s="21" t="s">
        <v>85</v>
      </c>
      <c r="H1690" s="21"/>
      <c r="I1690" s="21"/>
      <c r="J1690" s="60">
        <v>2042</v>
      </c>
      <c r="K1690" s="60" t="s">
        <v>19</v>
      </c>
    </row>
    <row r="1691" spans="2:11" ht="15.6" customHeight="1" thickBot="1" x14ac:dyDescent="0.45">
      <c r="B1691" s="21">
        <v>1685</v>
      </c>
      <c r="C1691" s="21">
        <v>2399</v>
      </c>
      <c r="D1691" s="20" t="s">
        <v>3221</v>
      </c>
      <c r="E1691" s="21" t="s">
        <v>13</v>
      </c>
      <c r="F1691" s="21" t="s">
        <v>13</v>
      </c>
      <c r="G1691" s="21" t="s">
        <v>29</v>
      </c>
      <c r="H1691" s="21"/>
      <c r="I1691" s="21"/>
      <c r="J1691" s="60">
        <v>2023</v>
      </c>
      <c r="K1691" s="60" t="s">
        <v>19</v>
      </c>
    </row>
    <row r="1692" spans="2:11" ht="15.6" customHeight="1" thickBot="1" x14ac:dyDescent="0.45">
      <c r="B1692" s="21">
        <v>1686</v>
      </c>
      <c r="C1692" s="21">
        <v>2400</v>
      </c>
      <c r="D1692" s="20" t="s">
        <v>3223</v>
      </c>
      <c r="E1692" s="21">
        <v>93</v>
      </c>
      <c r="F1692" s="21" t="s">
        <v>134</v>
      </c>
      <c r="G1692" s="21" t="s">
        <v>32</v>
      </c>
      <c r="H1692" s="21"/>
      <c r="I1692" s="21"/>
      <c r="J1692" s="60">
        <v>2351</v>
      </c>
      <c r="K1692" s="60" t="s">
        <v>19</v>
      </c>
    </row>
    <row r="1693" spans="2:11" ht="15.6" customHeight="1" thickBot="1" x14ac:dyDescent="0.45">
      <c r="B1693" s="21">
        <v>1687</v>
      </c>
      <c r="C1693" s="21">
        <v>2401</v>
      </c>
      <c r="D1693" s="20" t="s">
        <v>3225</v>
      </c>
      <c r="E1693" s="21" t="s">
        <v>13</v>
      </c>
      <c r="F1693" s="21" t="s">
        <v>13</v>
      </c>
      <c r="G1693" s="21" t="s">
        <v>14</v>
      </c>
      <c r="H1693" s="21"/>
      <c r="I1693" s="21"/>
      <c r="J1693" s="60">
        <v>2067</v>
      </c>
      <c r="K1693" s="60" t="s">
        <v>19</v>
      </c>
    </row>
    <row r="1694" spans="2:11" ht="15.6" customHeight="1" thickBot="1" x14ac:dyDescent="0.45">
      <c r="B1694" s="21">
        <v>1688</v>
      </c>
      <c r="C1694" s="21">
        <v>3859</v>
      </c>
      <c r="D1694" s="20" t="s">
        <v>3227</v>
      </c>
      <c r="E1694" s="21">
        <v>69</v>
      </c>
      <c r="F1694" s="21" t="s">
        <v>13</v>
      </c>
      <c r="G1694" s="21" t="s">
        <v>494</v>
      </c>
      <c r="H1694" s="21"/>
      <c r="I1694" s="21"/>
      <c r="J1694" s="60">
        <v>2099</v>
      </c>
      <c r="K1694" s="60" t="s">
        <v>15</v>
      </c>
    </row>
    <row r="1695" spans="2:11" ht="15.6" customHeight="1" thickBot="1" x14ac:dyDescent="0.45">
      <c r="B1695" s="21">
        <v>1689</v>
      </c>
      <c r="C1695" s="21">
        <v>3745</v>
      </c>
      <c r="D1695" s="20" t="s">
        <v>3229</v>
      </c>
      <c r="E1695" s="21" t="s">
        <v>13</v>
      </c>
      <c r="F1695" s="21" t="s">
        <v>13</v>
      </c>
      <c r="G1695" s="21" t="s">
        <v>14</v>
      </c>
      <c r="H1695" s="21"/>
      <c r="I1695" s="21"/>
      <c r="J1695" s="60">
        <v>2084</v>
      </c>
      <c r="K1695" s="60" t="s">
        <v>19</v>
      </c>
    </row>
    <row r="1696" spans="2:11" ht="15.6" customHeight="1" thickBot="1" x14ac:dyDescent="0.45">
      <c r="B1696" s="21">
        <v>1690</v>
      </c>
      <c r="C1696" s="21">
        <v>2402</v>
      </c>
      <c r="D1696" s="20" t="s">
        <v>3231</v>
      </c>
      <c r="E1696" s="21">
        <v>81</v>
      </c>
      <c r="F1696" s="21" t="s">
        <v>13</v>
      </c>
      <c r="G1696" s="21" t="s">
        <v>79</v>
      </c>
      <c r="H1696" s="21"/>
      <c r="I1696" s="21"/>
      <c r="J1696" s="60">
        <v>2030</v>
      </c>
      <c r="K1696" s="60" t="s">
        <v>19</v>
      </c>
    </row>
    <row r="1697" spans="2:11" ht="15.6" customHeight="1" thickBot="1" x14ac:dyDescent="0.45">
      <c r="B1697" s="21">
        <v>1691</v>
      </c>
      <c r="C1697" s="21">
        <v>2403</v>
      </c>
      <c r="D1697" s="20" t="s">
        <v>3233</v>
      </c>
      <c r="E1697" s="21">
        <v>94</v>
      </c>
      <c r="F1697" s="21" t="s">
        <v>13</v>
      </c>
      <c r="G1697" s="21" t="s">
        <v>79</v>
      </c>
      <c r="H1697" s="21"/>
      <c r="I1697" s="21"/>
      <c r="J1697" s="60">
        <v>2045</v>
      </c>
      <c r="K1697" s="60" t="s">
        <v>19</v>
      </c>
    </row>
    <row r="1698" spans="2:11" ht="15.6" customHeight="1" thickBot="1" x14ac:dyDescent="0.45">
      <c r="B1698" s="21">
        <v>1692</v>
      </c>
      <c r="C1698" s="21">
        <v>2404</v>
      </c>
      <c r="D1698" s="20" t="s">
        <v>3235</v>
      </c>
      <c r="E1698" s="21">
        <v>89</v>
      </c>
      <c r="F1698" s="21" t="s">
        <v>13</v>
      </c>
      <c r="G1698" s="21" t="s">
        <v>79</v>
      </c>
      <c r="H1698" s="21"/>
      <c r="I1698" s="21"/>
      <c r="J1698" s="60">
        <v>2030</v>
      </c>
      <c r="K1698" s="60" t="s">
        <v>19</v>
      </c>
    </row>
    <row r="1699" spans="2:11" ht="15.6" customHeight="1" thickBot="1" x14ac:dyDescent="0.45">
      <c r="B1699" s="21">
        <v>1693</v>
      </c>
      <c r="C1699" s="21">
        <v>2405</v>
      </c>
      <c r="D1699" s="20" t="s">
        <v>3237</v>
      </c>
      <c r="E1699" s="21">
        <v>94</v>
      </c>
      <c r="F1699" s="21" t="s">
        <v>13</v>
      </c>
      <c r="G1699" s="21" t="s">
        <v>193</v>
      </c>
      <c r="H1699" s="21"/>
      <c r="I1699" s="21"/>
      <c r="J1699" s="60">
        <v>2096</v>
      </c>
      <c r="K1699" s="60" t="s">
        <v>19</v>
      </c>
    </row>
    <row r="1700" spans="2:11" ht="15.6" customHeight="1" thickBot="1" x14ac:dyDescent="0.45">
      <c r="B1700" s="21">
        <v>1694</v>
      </c>
      <c r="C1700" s="21">
        <v>2406</v>
      </c>
      <c r="D1700" s="20" t="s">
        <v>3239</v>
      </c>
      <c r="E1700" s="21">
        <v>88</v>
      </c>
      <c r="F1700" s="21" t="s">
        <v>13</v>
      </c>
      <c r="G1700" s="21" t="s">
        <v>29</v>
      </c>
      <c r="H1700" s="21"/>
      <c r="I1700" s="21"/>
      <c r="J1700" s="60">
        <v>2052</v>
      </c>
      <c r="K1700" s="60" t="s">
        <v>19</v>
      </c>
    </row>
    <row r="1701" spans="2:11" ht="15.6" customHeight="1" thickBot="1" x14ac:dyDescent="0.45">
      <c r="B1701" s="21">
        <v>1695</v>
      </c>
      <c r="C1701" s="21">
        <v>2407</v>
      </c>
      <c r="D1701" s="20" t="s">
        <v>3241</v>
      </c>
      <c r="E1701" s="21">
        <v>90</v>
      </c>
      <c r="F1701" s="21" t="s">
        <v>13</v>
      </c>
      <c r="G1701" s="21" t="s">
        <v>54</v>
      </c>
      <c r="H1701" s="21"/>
      <c r="I1701" s="21"/>
      <c r="J1701" s="60">
        <v>2058</v>
      </c>
      <c r="K1701" s="60" t="s">
        <v>19</v>
      </c>
    </row>
    <row r="1702" spans="2:11" ht="15.6" customHeight="1" thickBot="1" x14ac:dyDescent="0.45">
      <c r="B1702" s="21">
        <v>1696</v>
      </c>
      <c r="C1702" s="21">
        <v>2409</v>
      </c>
      <c r="D1702" s="20" t="s">
        <v>3243</v>
      </c>
      <c r="E1702" s="21">
        <v>82</v>
      </c>
      <c r="F1702" s="21" t="s">
        <v>13</v>
      </c>
      <c r="G1702" s="21" t="s">
        <v>29</v>
      </c>
      <c r="H1702" s="21"/>
      <c r="I1702" s="21"/>
      <c r="J1702" s="60">
        <v>2074</v>
      </c>
      <c r="K1702" s="60" t="s">
        <v>19</v>
      </c>
    </row>
    <row r="1703" spans="2:11" ht="15.6" customHeight="1" thickBot="1" x14ac:dyDescent="0.45">
      <c r="B1703" s="21">
        <v>1697</v>
      </c>
      <c r="C1703" s="21">
        <v>2410</v>
      </c>
      <c r="D1703" s="20" t="s">
        <v>3245</v>
      </c>
      <c r="E1703" s="21">
        <v>95</v>
      </c>
      <c r="F1703" s="21" t="s">
        <v>13</v>
      </c>
      <c r="G1703" s="21" t="s">
        <v>79</v>
      </c>
      <c r="H1703" s="21"/>
      <c r="I1703" s="21"/>
      <c r="J1703" s="60">
        <v>2077</v>
      </c>
      <c r="K1703" s="60" t="s">
        <v>19</v>
      </c>
    </row>
    <row r="1704" spans="2:11" ht="15.6" customHeight="1" thickBot="1" x14ac:dyDescent="0.45">
      <c r="B1704" s="21">
        <v>1698</v>
      </c>
      <c r="C1704" s="21">
        <v>2411</v>
      </c>
      <c r="D1704" s="20" t="s">
        <v>3247</v>
      </c>
      <c r="E1704" s="21">
        <v>89</v>
      </c>
      <c r="F1704" s="21" t="s">
        <v>13</v>
      </c>
      <c r="G1704" s="21" t="s">
        <v>79</v>
      </c>
      <c r="H1704" s="21"/>
      <c r="I1704" s="21"/>
      <c r="J1704" s="60">
        <v>2091</v>
      </c>
      <c r="K1704" s="60" t="s">
        <v>19</v>
      </c>
    </row>
    <row r="1705" spans="2:11" ht="15.6" customHeight="1" thickBot="1" x14ac:dyDescent="0.45">
      <c r="B1705" s="21">
        <v>1699</v>
      </c>
      <c r="C1705" s="21">
        <v>2412</v>
      </c>
      <c r="D1705" s="20" t="s">
        <v>3249</v>
      </c>
      <c r="E1705" s="21">
        <v>98</v>
      </c>
      <c r="F1705" s="21" t="s">
        <v>134</v>
      </c>
      <c r="G1705" s="21" t="s">
        <v>29</v>
      </c>
      <c r="H1705" s="21">
        <v>28</v>
      </c>
      <c r="I1705" s="21">
        <v>-49</v>
      </c>
      <c r="J1705" s="60">
        <v>2373</v>
      </c>
      <c r="K1705" s="60" t="s">
        <v>15</v>
      </c>
    </row>
    <row r="1706" spans="2:11" ht="15.6" customHeight="1" thickBot="1" x14ac:dyDescent="0.45">
      <c r="B1706" s="21">
        <v>1700</v>
      </c>
      <c r="C1706" s="21">
        <v>2413</v>
      </c>
      <c r="D1706" s="20" t="s">
        <v>3251</v>
      </c>
      <c r="E1706" s="21">
        <v>65</v>
      </c>
      <c r="F1706" s="21" t="s">
        <v>13</v>
      </c>
      <c r="G1706" s="21" t="s">
        <v>239</v>
      </c>
      <c r="H1706" s="21"/>
      <c r="I1706" s="21"/>
      <c r="J1706" s="60">
        <v>2070</v>
      </c>
      <c r="K1706" s="60" t="s">
        <v>19</v>
      </c>
    </row>
    <row r="1707" spans="2:11" ht="15.6" customHeight="1" thickBot="1" x14ac:dyDescent="0.45">
      <c r="B1707" s="21">
        <v>1701</v>
      </c>
      <c r="C1707" s="21">
        <v>2414</v>
      </c>
      <c r="D1707" s="20" t="s">
        <v>3253</v>
      </c>
      <c r="E1707" s="21">
        <v>91</v>
      </c>
      <c r="F1707" s="21" t="s">
        <v>13</v>
      </c>
      <c r="G1707" s="21" t="s">
        <v>29</v>
      </c>
      <c r="H1707" s="21"/>
      <c r="I1707" s="21"/>
      <c r="J1707" s="60">
        <v>2030</v>
      </c>
      <c r="K1707" s="60" t="s">
        <v>19</v>
      </c>
    </row>
    <row r="1708" spans="2:11" ht="15.6" customHeight="1" thickBot="1" x14ac:dyDescent="0.45">
      <c r="B1708" s="21">
        <v>1702</v>
      </c>
      <c r="C1708" s="21">
        <v>3746</v>
      </c>
      <c r="D1708" s="20" t="s">
        <v>3255</v>
      </c>
      <c r="E1708" s="21" t="s">
        <v>13</v>
      </c>
      <c r="F1708" s="21" t="s">
        <v>13</v>
      </c>
      <c r="G1708" s="21" t="s">
        <v>85</v>
      </c>
      <c r="H1708" s="21"/>
      <c r="I1708" s="21"/>
      <c r="J1708" s="60">
        <v>2061</v>
      </c>
      <c r="K1708" s="60" t="s">
        <v>19</v>
      </c>
    </row>
    <row r="1709" spans="2:11" ht="15.6" customHeight="1" thickBot="1" x14ac:dyDescent="0.45">
      <c r="B1709" s="21">
        <v>1703</v>
      </c>
      <c r="C1709" s="21">
        <v>3748</v>
      </c>
      <c r="D1709" s="20" t="s">
        <v>3257</v>
      </c>
      <c r="E1709" s="21" t="s">
        <v>13</v>
      </c>
      <c r="F1709" s="21" t="s">
        <v>13</v>
      </c>
      <c r="G1709" s="21" t="s">
        <v>85</v>
      </c>
      <c r="H1709" s="21"/>
      <c r="I1709" s="21"/>
      <c r="J1709" s="60">
        <v>2085</v>
      </c>
      <c r="K1709" s="60" t="s">
        <v>19</v>
      </c>
    </row>
    <row r="1710" spans="2:11" ht="15.6" customHeight="1" thickBot="1" x14ac:dyDescent="0.45">
      <c r="B1710" s="21">
        <v>1704</v>
      </c>
      <c r="C1710" s="21">
        <v>4105</v>
      </c>
      <c r="D1710" s="20" t="s">
        <v>6223</v>
      </c>
      <c r="E1710" s="21" t="s">
        <v>42</v>
      </c>
      <c r="F1710" s="21" t="s">
        <v>13</v>
      </c>
      <c r="G1710" s="21" t="s">
        <v>29</v>
      </c>
      <c r="H1710" s="21"/>
      <c r="I1710" s="21"/>
      <c r="J1710" s="60">
        <v>2085</v>
      </c>
      <c r="K1710" s="60" t="s">
        <v>15</v>
      </c>
    </row>
    <row r="1711" spans="2:11" ht="15.6" customHeight="1" thickBot="1" x14ac:dyDescent="0.45">
      <c r="B1711" s="21">
        <v>1705</v>
      </c>
      <c r="C1711" s="21">
        <v>4181</v>
      </c>
      <c r="D1711" s="20" t="s">
        <v>6446</v>
      </c>
      <c r="E1711" s="57" t="s">
        <v>28</v>
      </c>
      <c r="F1711" s="21" t="s">
        <v>13</v>
      </c>
      <c r="G1711" s="21" t="s">
        <v>255</v>
      </c>
      <c r="H1711" s="21">
        <v>6</v>
      </c>
      <c r="I1711" s="21">
        <v>-34</v>
      </c>
      <c r="J1711" s="60">
        <v>2066</v>
      </c>
      <c r="K1711" s="60" t="s">
        <v>15</v>
      </c>
    </row>
    <row r="1712" spans="2:11" ht="15.6" customHeight="1" thickBot="1" x14ac:dyDescent="0.45">
      <c r="B1712" s="21">
        <v>1706</v>
      </c>
      <c r="C1712" s="21">
        <v>2416</v>
      </c>
      <c r="D1712" s="20" t="s">
        <v>3259</v>
      </c>
      <c r="E1712" s="21" t="s">
        <v>46</v>
      </c>
      <c r="F1712" s="21" t="s">
        <v>13</v>
      </c>
      <c r="G1712" s="21" t="s">
        <v>32</v>
      </c>
      <c r="H1712" s="21"/>
      <c r="I1712" s="21"/>
      <c r="J1712" s="60">
        <v>2028</v>
      </c>
      <c r="K1712" s="60" t="s">
        <v>19</v>
      </c>
    </row>
    <row r="1713" spans="2:11" ht="15.6" customHeight="1" thickBot="1" x14ac:dyDescent="0.45">
      <c r="B1713" s="21">
        <v>1707</v>
      </c>
      <c r="C1713" s="21">
        <v>4122</v>
      </c>
      <c r="D1713" s="20" t="s">
        <v>6357</v>
      </c>
      <c r="E1713" s="21" t="s">
        <v>6107</v>
      </c>
      <c r="F1713" s="21" t="s">
        <v>13</v>
      </c>
      <c r="G1713" s="21" t="s">
        <v>29</v>
      </c>
      <c r="H1713" s="21"/>
      <c r="I1713" s="21"/>
      <c r="J1713" s="60">
        <v>2096</v>
      </c>
      <c r="K1713" s="60" t="s">
        <v>15</v>
      </c>
    </row>
    <row r="1714" spans="2:11" ht="15.6" customHeight="1" thickBot="1" x14ac:dyDescent="0.45">
      <c r="B1714" s="21">
        <v>1708</v>
      </c>
      <c r="C1714" s="21">
        <v>2417</v>
      </c>
      <c r="D1714" s="20" t="s">
        <v>3261</v>
      </c>
      <c r="E1714" s="21" t="s">
        <v>13</v>
      </c>
      <c r="F1714" s="21" t="s">
        <v>13</v>
      </c>
      <c r="G1714" s="21" t="s">
        <v>14</v>
      </c>
      <c r="H1714" s="21"/>
      <c r="I1714" s="21"/>
      <c r="J1714" s="60">
        <v>2081</v>
      </c>
      <c r="K1714" s="60" t="s">
        <v>19</v>
      </c>
    </row>
    <row r="1715" spans="2:11" ht="15.6" customHeight="1" thickBot="1" x14ac:dyDescent="0.45">
      <c r="B1715" s="21">
        <v>1709</v>
      </c>
      <c r="C1715" s="21">
        <v>2418</v>
      </c>
      <c r="D1715" s="20" t="s">
        <v>3263</v>
      </c>
      <c r="E1715" s="21">
        <v>73</v>
      </c>
      <c r="F1715" s="21" t="s">
        <v>13</v>
      </c>
      <c r="G1715" s="21" t="s">
        <v>85</v>
      </c>
      <c r="H1715" s="21"/>
      <c r="I1715" s="21"/>
      <c r="J1715" s="60">
        <v>2054</v>
      </c>
      <c r="K1715" s="60" t="s">
        <v>19</v>
      </c>
    </row>
    <row r="1716" spans="2:11" ht="15.6" customHeight="1" thickBot="1" x14ac:dyDescent="0.45">
      <c r="B1716" s="21">
        <v>1710</v>
      </c>
      <c r="C1716" s="21">
        <v>2419</v>
      </c>
      <c r="D1716" s="20" t="s">
        <v>3265</v>
      </c>
      <c r="E1716" s="21">
        <v>63</v>
      </c>
      <c r="F1716" s="21" t="s">
        <v>13</v>
      </c>
      <c r="G1716" s="21" t="s">
        <v>323</v>
      </c>
      <c r="H1716" s="21"/>
      <c r="I1716" s="21"/>
      <c r="J1716" s="60">
        <v>1985</v>
      </c>
      <c r="K1716" s="60" t="s">
        <v>19</v>
      </c>
    </row>
    <row r="1717" spans="2:11" ht="15.6" customHeight="1" thickBot="1" x14ac:dyDescent="0.45">
      <c r="B1717" s="21">
        <v>1711</v>
      </c>
      <c r="C1717" s="21">
        <v>2420</v>
      </c>
      <c r="D1717" s="20" t="s">
        <v>3267</v>
      </c>
      <c r="E1717" s="21">
        <v>73</v>
      </c>
      <c r="F1717" s="21" t="s">
        <v>57</v>
      </c>
      <c r="G1717" s="21" t="s">
        <v>116</v>
      </c>
      <c r="H1717" s="21"/>
      <c r="I1717" s="21"/>
      <c r="J1717" s="60">
        <v>2196</v>
      </c>
      <c r="K1717" s="60" t="s">
        <v>15</v>
      </c>
    </row>
    <row r="1718" spans="2:11" ht="15.6" customHeight="1" thickBot="1" x14ac:dyDescent="0.45">
      <c r="B1718" s="21">
        <v>1712</v>
      </c>
      <c r="C1718" s="21">
        <v>2421</v>
      </c>
      <c r="D1718" s="20" t="s">
        <v>3269</v>
      </c>
      <c r="E1718" s="21" t="s">
        <v>189</v>
      </c>
      <c r="F1718" s="21" t="s">
        <v>13</v>
      </c>
      <c r="G1718" s="21" t="s">
        <v>780</v>
      </c>
      <c r="H1718" s="21"/>
      <c r="I1718" s="21"/>
      <c r="J1718" s="60">
        <v>2037</v>
      </c>
      <c r="K1718" s="60" t="s">
        <v>19</v>
      </c>
    </row>
    <row r="1719" spans="2:11" ht="15.6" customHeight="1" thickBot="1" x14ac:dyDescent="0.45">
      <c r="B1719" s="21">
        <v>1713</v>
      </c>
      <c r="C1719" s="21">
        <v>2422</v>
      </c>
      <c r="D1719" s="20" t="s">
        <v>3271</v>
      </c>
      <c r="E1719" s="21">
        <v>87</v>
      </c>
      <c r="F1719" s="21" t="s">
        <v>134</v>
      </c>
      <c r="G1719" s="21" t="s">
        <v>79</v>
      </c>
      <c r="H1719" s="21">
        <v>24</v>
      </c>
      <c r="I1719" s="21">
        <v>0</v>
      </c>
      <c r="J1719" s="60">
        <v>2633</v>
      </c>
      <c r="K1719" s="60" t="s">
        <v>15</v>
      </c>
    </row>
    <row r="1720" spans="2:11" ht="15.6" customHeight="1" thickBot="1" x14ac:dyDescent="0.45">
      <c r="B1720" s="21">
        <v>1714</v>
      </c>
      <c r="C1720" s="21">
        <v>2423</v>
      </c>
      <c r="D1720" s="20" t="s">
        <v>3273</v>
      </c>
      <c r="E1720" s="21">
        <v>92</v>
      </c>
      <c r="F1720" s="21" t="s">
        <v>13</v>
      </c>
      <c r="G1720" s="21" t="s">
        <v>79</v>
      </c>
      <c r="H1720" s="21"/>
      <c r="I1720" s="21"/>
      <c r="J1720" s="60">
        <v>2045</v>
      </c>
      <c r="K1720" s="60" t="s">
        <v>19</v>
      </c>
    </row>
    <row r="1721" spans="2:11" ht="15.6" customHeight="1" thickBot="1" x14ac:dyDescent="0.45">
      <c r="B1721" s="21">
        <v>1715</v>
      </c>
      <c r="C1721" s="21">
        <v>4172</v>
      </c>
      <c r="D1721" s="20" t="s">
        <v>6425</v>
      </c>
      <c r="E1721" s="21" t="s">
        <v>13</v>
      </c>
      <c r="F1721" s="21" t="s">
        <v>13</v>
      </c>
      <c r="G1721" s="21" t="s">
        <v>2892</v>
      </c>
      <c r="H1721" s="21">
        <v>5</v>
      </c>
      <c r="I1721" s="21">
        <v>-10</v>
      </c>
      <c r="J1721" s="60">
        <v>2090</v>
      </c>
      <c r="K1721" s="60" t="s">
        <v>15</v>
      </c>
    </row>
    <row r="1722" spans="2:11" ht="15.6" customHeight="1" thickBot="1" x14ac:dyDescent="0.45">
      <c r="B1722" s="21">
        <v>1716</v>
      </c>
      <c r="C1722" s="21">
        <v>3888</v>
      </c>
      <c r="D1722" s="20" t="s">
        <v>3275</v>
      </c>
      <c r="E1722" s="21" t="s">
        <v>158</v>
      </c>
      <c r="F1722" s="21" t="s">
        <v>13</v>
      </c>
      <c r="G1722" s="21" t="s">
        <v>29</v>
      </c>
      <c r="H1722" s="21"/>
      <c r="I1722" s="21"/>
      <c r="J1722" s="60">
        <v>2129</v>
      </c>
      <c r="K1722" s="60" t="s">
        <v>19</v>
      </c>
    </row>
    <row r="1723" spans="2:11" ht="15.6" customHeight="1" thickBot="1" x14ac:dyDescent="0.45">
      <c r="B1723" s="21">
        <v>1717</v>
      </c>
      <c r="C1723" s="21">
        <v>2424</v>
      </c>
      <c r="D1723" s="20" t="s">
        <v>3277</v>
      </c>
      <c r="E1723" s="21">
        <v>95</v>
      </c>
      <c r="F1723" s="21" t="s">
        <v>13</v>
      </c>
      <c r="G1723" s="21" t="s">
        <v>29</v>
      </c>
      <c r="H1723" s="21"/>
      <c r="I1723" s="21"/>
      <c r="J1723" s="60">
        <v>2069</v>
      </c>
      <c r="K1723" s="60" t="s">
        <v>19</v>
      </c>
    </row>
    <row r="1724" spans="2:11" ht="15.6" customHeight="1" thickBot="1" x14ac:dyDescent="0.45">
      <c r="B1724" s="21">
        <v>1718</v>
      </c>
      <c r="C1724" s="21">
        <v>2425</v>
      </c>
      <c r="D1724" s="20" t="s">
        <v>3279</v>
      </c>
      <c r="E1724" s="21">
        <v>57</v>
      </c>
      <c r="F1724" s="21" t="s">
        <v>13</v>
      </c>
      <c r="G1724" s="21" t="s">
        <v>29</v>
      </c>
      <c r="H1724" s="21"/>
      <c r="I1724" s="21"/>
      <c r="J1724" s="60">
        <v>2107</v>
      </c>
      <c r="K1724" s="60" t="s">
        <v>19</v>
      </c>
    </row>
    <row r="1725" spans="2:11" ht="15.6" customHeight="1" thickBot="1" x14ac:dyDescent="0.45">
      <c r="B1725" s="21">
        <v>1719</v>
      </c>
      <c r="C1725" s="21">
        <v>2426</v>
      </c>
      <c r="D1725" s="20" t="s">
        <v>3281</v>
      </c>
      <c r="E1725" s="21">
        <v>85</v>
      </c>
      <c r="F1725" s="21" t="s">
        <v>13</v>
      </c>
      <c r="G1725" s="21" t="s">
        <v>29</v>
      </c>
      <c r="H1725" s="21"/>
      <c r="I1725" s="21"/>
      <c r="J1725" s="60">
        <v>2030</v>
      </c>
      <c r="K1725" s="60" t="s">
        <v>19</v>
      </c>
    </row>
    <row r="1726" spans="2:11" ht="15.6" customHeight="1" thickBot="1" x14ac:dyDescent="0.45">
      <c r="B1726" s="21">
        <v>1720</v>
      </c>
      <c r="C1726" s="21">
        <v>2427</v>
      </c>
      <c r="D1726" s="20" t="s">
        <v>3283</v>
      </c>
      <c r="E1726" s="21">
        <v>39</v>
      </c>
      <c r="F1726" s="21" t="s">
        <v>13</v>
      </c>
      <c r="G1726" s="21" t="s">
        <v>29</v>
      </c>
      <c r="H1726" s="21"/>
      <c r="I1726" s="21"/>
      <c r="J1726" s="60">
        <v>1910</v>
      </c>
      <c r="K1726" s="60" t="s">
        <v>19</v>
      </c>
    </row>
    <row r="1727" spans="2:11" ht="15.6" customHeight="1" thickBot="1" x14ac:dyDescent="0.45">
      <c r="B1727" s="21">
        <v>1721</v>
      </c>
      <c r="C1727" s="21">
        <v>2428</v>
      </c>
      <c r="D1727" s="20" t="s">
        <v>3285</v>
      </c>
      <c r="E1727" s="21">
        <v>42</v>
      </c>
      <c r="F1727" s="21" t="s">
        <v>13</v>
      </c>
      <c r="G1727" s="21" t="s">
        <v>32</v>
      </c>
      <c r="H1727" s="21"/>
      <c r="I1727" s="21"/>
      <c r="J1727" s="60">
        <v>2036</v>
      </c>
      <c r="K1727" s="60" t="s">
        <v>19</v>
      </c>
    </row>
    <row r="1728" spans="2:11" ht="15.6" customHeight="1" thickBot="1" x14ac:dyDescent="0.45">
      <c r="B1728" s="21">
        <v>1722</v>
      </c>
      <c r="C1728" s="21">
        <v>2429</v>
      </c>
      <c r="D1728" s="20" t="s">
        <v>3287</v>
      </c>
      <c r="E1728" s="21">
        <v>57</v>
      </c>
      <c r="F1728" s="21" t="s">
        <v>13</v>
      </c>
      <c r="G1728" s="21" t="s">
        <v>29</v>
      </c>
      <c r="H1728" s="21"/>
      <c r="I1728" s="21"/>
      <c r="J1728" s="60">
        <v>2070</v>
      </c>
      <c r="K1728" s="60" t="s">
        <v>19</v>
      </c>
    </row>
    <row r="1729" spans="2:11" ht="15.6" customHeight="1" thickBot="1" x14ac:dyDescent="0.45">
      <c r="B1729" s="21">
        <v>1723</v>
      </c>
      <c r="C1729" s="21">
        <v>2430</v>
      </c>
      <c r="D1729" s="20" t="s">
        <v>3289</v>
      </c>
      <c r="E1729" s="21">
        <v>93</v>
      </c>
      <c r="F1729" s="21" t="s">
        <v>13</v>
      </c>
      <c r="G1729" s="21" t="s">
        <v>79</v>
      </c>
      <c r="H1729" s="21"/>
      <c r="I1729" s="21"/>
      <c r="J1729" s="60">
        <v>2070</v>
      </c>
      <c r="K1729" s="60" t="s">
        <v>19</v>
      </c>
    </row>
    <row r="1730" spans="2:11" ht="15.6" customHeight="1" thickBot="1" x14ac:dyDescent="0.45">
      <c r="B1730" s="21">
        <v>1724</v>
      </c>
      <c r="C1730" s="21">
        <v>2431</v>
      </c>
      <c r="D1730" s="20" t="s">
        <v>3291</v>
      </c>
      <c r="E1730" s="21">
        <v>92</v>
      </c>
      <c r="F1730" s="21" t="s">
        <v>13</v>
      </c>
      <c r="G1730" s="21" t="s">
        <v>32</v>
      </c>
      <c r="H1730" s="21"/>
      <c r="I1730" s="21"/>
      <c r="J1730" s="60">
        <v>2051</v>
      </c>
      <c r="K1730" s="60" t="s">
        <v>19</v>
      </c>
    </row>
    <row r="1731" spans="2:11" ht="15.6" customHeight="1" thickBot="1" x14ac:dyDescent="0.45">
      <c r="B1731" s="21">
        <v>1725</v>
      </c>
      <c r="C1731" s="21">
        <v>2432</v>
      </c>
      <c r="D1731" s="20" t="s">
        <v>3293</v>
      </c>
      <c r="E1731" s="21">
        <v>89</v>
      </c>
      <c r="F1731" s="21" t="s">
        <v>13</v>
      </c>
      <c r="G1731" s="21" t="s">
        <v>79</v>
      </c>
      <c r="H1731" s="21"/>
      <c r="I1731" s="21"/>
      <c r="J1731" s="60">
        <v>2070</v>
      </c>
      <c r="K1731" s="60" t="s">
        <v>19</v>
      </c>
    </row>
    <row r="1732" spans="2:11" ht="15.6" customHeight="1" thickBot="1" x14ac:dyDescent="0.45">
      <c r="B1732" s="21">
        <v>1726</v>
      </c>
      <c r="C1732" s="21">
        <v>4053</v>
      </c>
      <c r="D1732" s="20" t="s">
        <v>6316</v>
      </c>
      <c r="E1732" s="21" t="s">
        <v>189</v>
      </c>
      <c r="F1732" s="21" t="s">
        <v>13</v>
      </c>
      <c r="G1732" s="21" t="s">
        <v>29</v>
      </c>
      <c r="H1732" s="21"/>
      <c r="I1732" s="21"/>
      <c r="J1732" s="60">
        <v>2038</v>
      </c>
      <c r="K1732" s="60" t="s">
        <v>15</v>
      </c>
    </row>
    <row r="1733" spans="2:11" ht="15.6" customHeight="1" thickBot="1" x14ac:dyDescent="0.45">
      <c r="B1733" s="21">
        <v>1727</v>
      </c>
      <c r="C1733" s="21">
        <v>2433</v>
      </c>
      <c r="D1733" s="20" t="s">
        <v>3295</v>
      </c>
      <c r="E1733" s="21" t="s">
        <v>13</v>
      </c>
      <c r="F1733" s="21" t="s">
        <v>13</v>
      </c>
      <c r="G1733" s="21" t="s">
        <v>85</v>
      </c>
      <c r="H1733" s="21"/>
      <c r="I1733" s="21"/>
      <c r="J1733" s="60">
        <v>2148</v>
      </c>
      <c r="K1733" s="60" t="s">
        <v>19</v>
      </c>
    </row>
    <row r="1734" spans="2:11" ht="15.6" customHeight="1" thickBot="1" x14ac:dyDescent="0.45">
      <c r="B1734" s="21">
        <v>1728</v>
      </c>
      <c r="C1734" s="21">
        <v>2434</v>
      </c>
      <c r="D1734" s="20" t="s">
        <v>3297</v>
      </c>
      <c r="E1734" s="21">
        <v>91</v>
      </c>
      <c r="F1734" s="21" t="s">
        <v>13</v>
      </c>
      <c r="G1734" s="21" t="s">
        <v>29</v>
      </c>
      <c r="H1734" s="21"/>
      <c r="I1734" s="21"/>
      <c r="J1734" s="60">
        <v>2130</v>
      </c>
      <c r="K1734" s="60" t="s">
        <v>19</v>
      </c>
    </row>
    <row r="1735" spans="2:11" ht="15.6" customHeight="1" thickBot="1" x14ac:dyDescent="0.45">
      <c r="B1735" s="21">
        <v>1729</v>
      </c>
      <c r="C1735" s="21">
        <v>4013</v>
      </c>
      <c r="D1735" s="20" t="s">
        <v>3299</v>
      </c>
      <c r="E1735" s="21">
        <v>65</v>
      </c>
      <c r="F1735" s="21" t="s">
        <v>13</v>
      </c>
      <c r="G1735" s="21" t="s">
        <v>29</v>
      </c>
      <c r="H1735" s="21"/>
      <c r="I1735" s="21"/>
      <c r="J1735" s="60">
        <v>2153</v>
      </c>
      <c r="K1735" s="60" t="s">
        <v>15</v>
      </c>
    </row>
    <row r="1736" spans="2:11" ht="15.6" customHeight="1" thickBot="1" x14ac:dyDescent="0.45">
      <c r="B1736" s="21">
        <v>1730</v>
      </c>
      <c r="C1736" s="21">
        <v>2435</v>
      </c>
      <c r="D1736" s="20" t="s">
        <v>3301</v>
      </c>
      <c r="E1736" s="21" t="s">
        <v>13</v>
      </c>
      <c r="F1736" s="21" t="s">
        <v>13</v>
      </c>
      <c r="G1736" s="21" t="s">
        <v>29</v>
      </c>
      <c r="H1736" s="21"/>
      <c r="I1736" s="21"/>
      <c r="J1736" s="60">
        <v>2013</v>
      </c>
      <c r="K1736" s="60" t="s">
        <v>19</v>
      </c>
    </row>
    <row r="1737" spans="2:11" ht="15.6" customHeight="1" thickBot="1" x14ac:dyDescent="0.45">
      <c r="B1737" s="21">
        <v>1731</v>
      </c>
      <c r="C1737" s="21">
        <v>3747</v>
      </c>
      <c r="D1737" s="20" t="s">
        <v>3303</v>
      </c>
      <c r="E1737" s="21">
        <v>59</v>
      </c>
      <c r="F1737" s="21" t="s">
        <v>13</v>
      </c>
      <c r="G1737" s="21" t="s">
        <v>149</v>
      </c>
      <c r="H1737" s="21"/>
      <c r="I1737" s="21"/>
      <c r="J1737" s="60">
        <v>2032</v>
      </c>
      <c r="K1737" s="60" t="s">
        <v>19</v>
      </c>
    </row>
    <row r="1738" spans="2:11" ht="15.6" customHeight="1" thickBot="1" x14ac:dyDescent="0.45">
      <c r="B1738" s="21">
        <v>1732</v>
      </c>
      <c r="C1738" s="21">
        <v>4021</v>
      </c>
      <c r="D1738" s="20" t="s">
        <v>3305</v>
      </c>
      <c r="E1738" s="21">
        <v>10</v>
      </c>
      <c r="F1738" s="21" t="s">
        <v>13</v>
      </c>
      <c r="G1738" s="21" t="s">
        <v>29</v>
      </c>
      <c r="H1738" s="21">
        <v>11</v>
      </c>
      <c r="I1738" s="21">
        <v>1</v>
      </c>
      <c r="J1738" s="60">
        <v>2043</v>
      </c>
      <c r="K1738" s="60" t="s">
        <v>15</v>
      </c>
    </row>
    <row r="1739" spans="2:11" ht="15.6" customHeight="1" thickBot="1" x14ac:dyDescent="0.45">
      <c r="B1739" s="21">
        <v>1733</v>
      </c>
      <c r="C1739" s="21">
        <v>2436</v>
      </c>
      <c r="D1739" s="20" t="s">
        <v>3307</v>
      </c>
      <c r="E1739" s="21">
        <v>75</v>
      </c>
      <c r="F1739" s="21" t="s">
        <v>57</v>
      </c>
      <c r="G1739" s="21" t="s">
        <v>29</v>
      </c>
      <c r="H1739" s="21"/>
      <c r="I1739" s="21"/>
      <c r="J1739" s="60">
        <v>2222</v>
      </c>
      <c r="K1739" s="60" t="s">
        <v>19</v>
      </c>
    </row>
    <row r="1740" spans="2:11" ht="15.6" customHeight="1" thickBot="1" x14ac:dyDescent="0.45">
      <c r="B1740" s="21">
        <v>1734</v>
      </c>
      <c r="C1740" s="21">
        <v>2437</v>
      </c>
      <c r="D1740" s="20" t="s">
        <v>3309</v>
      </c>
      <c r="E1740" s="21" t="s">
        <v>510</v>
      </c>
      <c r="F1740" s="21" t="s">
        <v>13</v>
      </c>
      <c r="G1740" s="21" t="s">
        <v>29</v>
      </c>
      <c r="H1740" s="21"/>
      <c r="I1740" s="21"/>
      <c r="J1740" s="60">
        <v>2029</v>
      </c>
      <c r="K1740" s="60" t="s">
        <v>19</v>
      </c>
    </row>
    <row r="1741" spans="2:11" ht="15.6" customHeight="1" thickBot="1" x14ac:dyDescent="0.45">
      <c r="B1741" s="21">
        <v>1735</v>
      </c>
      <c r="C1741" s="21">
        <v>2438</v>
      </c>
      <c r="D1741" s="20" t="s">
        <v>3311</v>
      </c>
      <c r="E1741" s="21" t="s">
        <v>13</v>
      </c>
      <c r="F1741" s="21" t="s">
        <v>13</v>
      </c>
      <c r="G1741" s="21" t="s">
        <v>323</v>
      </c>
      <c r="H1741" s="21"/>
      <c r="I1741" s="21"/>
      <c r="J1741" s="60">
        <v>2050</v>
      </c>
      <c r="K1741" s="60" t="s">
        <v>19</v>
      </c>
    </row>
    <row r="1742" spans="2:11" ht="15.6" customHeight="1" thickBot="1" x14ac:dyDescent="0.45">
      <c r="B1742" s="21">
        <v>1736</v>
      </c>
      <c r="C1742" s="21">
        <v>2439</v>
      </c>
      <c r="D1742" s="20" t="s">
        <v>3313</v>
      </c>
      <c r="E1742" s="21">
        <v>52</v>
      </c>
      <c r="F1742" s="21" t="s">
        <v>13</v>
      </c>
      <c r="G1742" s="21" t="s">
        <v>29</v>
      </c>
      <c r="H1742" s="21"/>
      <c r="I1742" s="21"/>
      <c r="J1742" s="60">
        <v>2119</v>
      </c>
      <c r="K1742" s="60" t="s">
        <v>19</v>
      </c>
    </row>
    <row r="1743" spans="2:11" ht="15.6" customHeight="1" thickBot="1" x14ac:dyDescent="0.45">
      <c r="B1743" s="21">
        <v>1737</v>
      </c>
      <c r="C1743" s="21">
        <v>2440</v>
      </c>
      <c r="D1743" s="20" t="s">
        <v>3315</v>
      </c>
      <c r="E1743" s="21">
        <v>73</v>
      </c>
      <c r="F1743" s="21" t="s">
        <v>13</v>
      </c>
      <c r="G1743" s="21" t="s">
        <v>32</v>
      </c>
      <c r="H1743" s="21"/>
      <c r="I1743" s="21"/>
      <c r="J1743" s="60">
        <v>2064</v>
      </c>
      <c r="K1743" s="60" t="s">
        <v>19</v>
      </c>
    </row>
    <row r="1744" spans="2:11" ht="15.6" customHeight="1" thickBot="1" x14ac:dyDescent="0.45">
      <c r="B1744" s="21">
        <v>1738</v>
      </c>
      <c r="C1744" s="21">
        <v>2441</v>
      </c>
      <c r="D1744" s="20" t="s">
        <v>3317</v>
      </c>
      <c r="E1744" s="21">
        <v>91</v>
      </c>
      <c r="F1744" s="21" t="s">
        <v>13</v>
      </c>
      <c r="G1744" s="21" t="s">
        <v>29</v>
      </c>
      <c r="H1744" s="21"/>
      <c r="I1744" s="21"/>
      <c r="J1744" s="60">
        <v>2041</v>
      </c>
      <c r="K1744" s="60" t="s">
        <v>19</v>
      </c>
    </row>
    <row r="1745" spans="2:11" ht="15.6" customHeight="1" thickBot="1" x14ac:dyDescent="0.45">
      <c r="B1745" s="21">
        <v>1739</v>
      </c>
      <c r="C1745" s="21">
        <v>2442</v>
      </c>
      <c r="D1745" s="20" t="s">
        <v>3319</v>
      </c>
      <c r="E1745" s="21">
        <v>86</v>
      </c>
      <c r="F1745" s="21" t="s">
        <v>57</v>
      </c>
      <c r="G1745" s="21" t="s">
        <v>29</v>
      </c>
      <c r="H1745" s="21"/>
      <c r="I1745" s="21"/>
      <c r="J1745" s="60">
        <v>2064</v>
      </c>
      <c r="K1745" s="60" t="s">
        <v>19</v>
      </c>
    </row>
    <row r="1746" spans="2:11" ht="15.6" customHeight="1" thickBot="1" x14ac:dyDescent="0.45">
      <c r="B1746" s="21">
        <v>1740</v>
      </c>
      <c r="C1746" s="21">
        <v>2443</v>
      </c>
      <c r="D1746" s="20" t="s">
        <v>3321</v>
      </c>
      <c r="E1746" s="21" t="s">
        <v>203</v>
      </c>
      <c r="F1746" s="21" t="s">
        <v>13</v>
      </c>
      <c r="G1746" s="21" t="s">
        <v>292</v>
      </c>
      <c r="H1746" s="21"/>
      <c r="I1746" s="21"/>
      <c r="J1746" s="60">
        <v>2147</v>
      </c>
      <c r="K1746" s="60" t="s">
        <v>15</v>
      </c>
    </row>
    <row r="1747" spans="2:11" ht="15.6" customHeight="1" thickBot="1" x14ac:dyDescent="0.45">
      <c r="B1747" s="21">
        <v>1741</v>
      </c>
      <c r="C1747" s="21">
        <v>2444</v>
      </c>
      <c r="D1747" s="20" t="s">
        <v>3323</v>
      </c>
      <c r="E1747" s="21">
        <v>41</v>
      </c>
      <c r="F1747" s="21" t="s">
        <v>13</v>
      </c>
      <c r="G1747" s="21" t="s">
        <v>32</v>
      </c>
      <c r="H1747" s="21"/>
      <c r="I1747" s="21"/>
      <c r="J1747" s="60">
        <v>2014</v>
      </c>
      <c r="K1747" s="60" t="s">
        <v>19</v>
      </c>
    </row>
    <row r="1748" spans="2:11" ht="15.6" customHeight="1" thickBot="1" x14ac:dyDescent="0.45">
      <c r="B1748" s="21">
        <v>1742</v>
      </c>
      <c r="C1748" s="21">
        <v>2445</v>
      </c>
      <c r="D1748" s="20" t="s">
        <v>3325</v>
      </c>
      <c r="E1748" s="21" t="s">
        <v>13</v>
      </c>
      <c r="F1748" s="21" t="s">
        <v>13</v>
      </c>
      <c r="G1748" s="21" t="s">
        <v>32</v>
      </c>
      <c r="H1748" s="21"/>
      <c r="I1748" s="21"/>
      <c r="J1748" s="60">
        <v>2060</v>
      </c>
      <c r="K1748" s="60" t="s">
        <v>19</v>
      </c>
    </row>
    <row r="1749" spans="2:11" ht="15.6" customHeight="1" thickBot="1" x14ac:dyDescent="0.45">
      <c r="B1749" s="21">
        <v>1743</v>
      </c>
      <c r="C1749" s="21">
        <v>2446</v>
      </c>
      <c r="D1749" s="20" t="s">
        <v>3327</v>
      </c>
      <c r="E1749" s="21">
        <v>98</v>
      </c>
      <c r="F1749" s="21" t="s">
        <v>13</v>
      </c>
      <c r="G1749" s="21" t="s">
        <v>193</v>
      </c>
      <c r="H1749" s="21"/>
      <c r="I1749" s="21"/>
      <c r="J1749" s="60">
        <v>2008</v>
      </c>
      <c r="K1749" s="60" t="s">
        <v>19</v>
      </c>
    </row>
    <row r="1750" spans="2:11" ht="15.6" customHeight="1" thickBot="1" x14ac:dyDescent="0.45">
      <c r="B1750" s="21">
        <v>1744</v>
      </c>
      <c r="C1750" s="21">
        <v>4001</v>
      </c>
      <c r="D1750" s="20" t="s">
        <v>3329</v>
      </c>
      <c r="E1750" s="21" t="s">
        <v>49</v>
      </c>
      <c r="F1750" s="21" t="s">
        <v>13</v>
      </c>
      <c r="G1750" s="21" t="s">
        <v>43</v>
      </c>
      <c r="H1750" s="21"/>
      <c r="I1750" s="21"/>
      <c r="J1750" s="60">
        <v>2120</v>
      </c>
      <c r="K1750" s="60" t="s">
        <v>15</v>
      </c>
    </row>
    <row r="1751" spans="2:11" ht="15.6" customHeight="1" thickBot="1" x14ac:dyDescent="0.45">
      <c r="B1751" s="21">
        <v>1745</v>
      </c>
      <c r="C1751" s="21">
        <v>3821</v>
      </c>
      <c r="D1751" s="20" t="s">
        <v>3331</v>
      </c>
      <c r="E1751" s="21">
        <v>13</v>
      </c>
      <c r="F1751" s="21" t="s">
        <v>13</v>
      </c>
      <c r="G1751" s="21" t="s">
        <v>43</v>
      </c>
      <c r="H1751" s="21"/>
      <c r="I1751" s="21"/>
      <c r="J1751" s="60">
        <v>2042</v>
      </c>
      <c r="K1751" s="60" t="s">
        <v>19</v>
      </c>
    </row>
    <row r="1752" spans="2:11" ht="15.6" customHeight="1" thickBot="1" x14ac:dyDescent="0.45">
      <c r="B1752" s="21">
        <v>1746</v>
      </c>
      <c r="C1752" s="21">
        <v>2447</v>
      </c>
      <c r="D1752" s="20" t="s">
        <v>3333</v>
      </c>
      <c r="E1752" s="21" t="s">
        <v>13</v>
      </c>
      <c r="F1752" s="21" t="s">
        <v>13</v>
      </c>
      <c r="G1752" s="21" t="s">
        <v>54</v>
      </c>
      <c r="H1752" s="21"/>
      <c r="I1752" s="21"/>
      <c r="J1752" s="60">
        <v>2029</v>
      </c>
      <c r="K1752" s="60" t="s">
        <v>19</v>
      </c>
    </row>
    <row r="1753" spans="2:11" ht="15.6" customHeight="1" thickBot="1" x14ac:dyDescent="0.45">
      <c r="B1753" s="21">
        <v>1747</v>
      </c>
      <c r="C1753" s="21">
        <v>2448</v>
      </c>
      <c r="D1753" s="20" t="s">
        <v>3335</v>
      </c>
      <c r="E1753" s="21" t="s">
        <v>13</v>
      </c>
      <c r="F1753" s="21" t="s">
        <v>13</v>
      </c>
      <c r="G1753" s="21" t="s">
        <v>103</v>
      </c>
      <c r="H1753" s="21"/>
      <c r="I1753" s="21"/>
      <c r="J1753" s="60">
        <v>2022</v>
      </c>
      <c r="K1753" s="60" t="s">
        <v>19</v>
      </c>
    </row>
    <row r="1754" spans="2:11" ht="15.6" customHeight="1" thickBot="1" x14ac:dyDescent="0.45">
      <c r="B1754" s="21">
        <v>1748</v>
      </c>
      <c r="C1754" s="21">
        <v>3998</v>
      </c>
      <c r="D1754" s="20" t="s">
        <v>3337</v>
      </c>
      <c r="E1754" s="21">
        <v>13</v>
      </c>
      <c r="F1754" s="21" t="s">
        <v>13</v>
      </c>
      <c r="G1754" s="21" t="s">
        <v>43</v>
      </c>
      <c r="H1754" s="21"/>
      <c r="I1754" s="21"/>
      <c r="J1754" s="60">
        <v>2081</v>
      </c>
      <c r="K1754" s="60" t="s">
        <v>15</v>
      </c>
    </row>
    <row r="1755" spans="2:11" ht="15.6" customHeight="1" thickBot="1" x14ac:dyDescent="0.45">
      <c r="B1755" s="21">
        <v>1749</v>
      </c>
      <c r="C1755" s="21">
        <v>2449</v>
      </c>
      <c r="D1755" s="20" t="s">
        <v>3339</v>
      </c>
      <c r="E1755" s="21">
        <v>96</v>
      </c>
      <c r="F1755" s="21" t="s">
        <v>13</v>
      </c>
      <c r="G1755" s="21" t="s">
        <v>29</v>
      </c>
      <c r="H1755" s="21"/>
      <c r="I1755" s="21"/>
      <c r="J1755" s="60">
        <v>2138</v>
      </c>
      <c r="K1755" s="60" t="s">
        <v>19</v>
      </c>
    </row>
    <row r="1756" spans="2:11" ht="15.6" customHeight="1" thickBot="1" x14ac:dyDescent="0.45">
      <c r="B1756" s="21">
        <v>1750</v>
      </c>
      <c r="C1756" s="21">
        <v>2450</v>
      </c>
      <c r="D1756" s="20" t="s">
        <v>3341</v>
      </c>
      <c r="E1756" s="21">
        <v>86</v>
      </c>
      <c r="F1756" s="21" t="s">
        <v>134</v>
      </c>
      <c r="G1756" s="21" t="s">
        <v>277</v>
      </c>
      <c r="H1756" s="21"/>
      <c r="I1756" s="21"/>
      <c r="J1756" s="60">
        <v>2290</v>
      </c>
      <c r="K1756" s="60" t="s">
        <v>19</v>
      </c>
    </row>
    <row r="1757" spans="2:11" ht="15.6" customHeight="1" thickBot="1" x14ac:dyDescent="0.45">
      <c r="B1757" s="21">
        <v>1751</v>
      </c>
      <c r="C1757" s="21">
        <v>4038</v>
      </c>
      <c r="D1757" s="20" t="s">
        <v>3343</v>
      </c>
      <c r="E1757" s="21">
        <v>10</v>
      </c>
      <c r="F1757" s="21" t="s">
        <v>13</v>
      </c>
      <c r="G1757" s="21" t="s">
        <v>29</v>
      </c>
      <c r="H1757" s="21">
        <v>28</v>
      </c>
      <c r="I1757" s="21">
        <v>36</v>
      </c>
      <c r="J1757" s="60">
        <v>2144</v>
      </c>
      <c r="K1757" s="60" t="s">
        <v>15</v>
      </c>
    </row>
    <row r="1758" spans="2:11" ht="15.6" customHeight="1" thickBot="1" x14ac:dyDescent="0.45">
      <c r="B1758" s="21">
        <v>1752</v>
      </c>
      <c r="C1758" s="21">
        <v>2451</v>
      </c>
      <c r="D1758" s="20" t="s">
        <v>3345</v>
      </c>
      <c r="E1758" s="21">
        <v>90</v>
      </c>
      <c r="F1758" s="21" t="s">
        <v>13</v>
      </c>
      <c r="G1758" s="21" t="s">
        <v>79</v>
      </c>
      <c r="H1758" s="21"/>
      <c r="I1758" s="21"/>
      <c r="J1758" s="60">
        <v>2072</v>
      </c>
      <c r="K1758" s="60" t="s">
        <v>19</v>
      </c>
    </row>
    <row r="1759" spans="2:11" ht="15.6" customHeight="1" thickBot="1" x14ac:dyDescent="0.45">
      <c r="B1759" s="21">
        <v>1753</v>
      </c>
      <c r="C1759" s="21">
        <v>2452</v>
      </c>
      <c r="D1759" s="20" t="s">
        <v>3347</v>
      </c>
      <c r="E1759" s="21">
        <v>77</v>
      </c>
      <c r="F1759" s="21" t="s">
        <v>13</v>
      </c>
      <c r="G1759" s="21" t="s">
        <v>79</v>
      </c>
      <c r="H1759" s="21"/>
      <c r="I1759" s="21"/>
      <c r="J1759" s="60">
        <v>2091</v>
      </c>
      <c r="K1759" s="60" t="s">
        <v>15</v>
      </c>
    </row>
    <row r="1760" spans="2:11" ht="15.6" customHeight="1" thickBot="1" x14ac:dyDescent="0.45">
      <c r="B1760" s="21">
        <v>1754</v>
      </c>
      <c r="C1760" s="21">
        <v>2453</v>
      </c>
      <c r="D1760" s="20" t="s">
        <v>3349</v>
      </c>
      <c r="E1760" s="21">
        <v>68</v>
      </c>
      <c r="F1760" s="21" t="s">
        <v>13</v>
      </c>
      <c r="G1760" s="21" t="s">
        <v>32</v>
      </c>
      <c r="H1760" s="21"/>
      <c r="I1760" s="21"/>
      <c r="J1760" s="60">
        <v>2068</v>
      </c>
      <c r="K1760" s="60" t="s">
        <v>19</v>
      </c>
    </row>
    <row r="1761" spans="2:11" ht="15.6" customHeight="1" thickBot="1" x14ac:dyDescent="0.45">
      <c r="B1761" s="21">
        <v>1755</v>
      </c>
      <c r="C1761" s="21">
        <v>2454</v>
      </c>
      <c r="D1761" s="20" t="s">
        <v>3351</v>
      </c>
      <c r="E1761" s="21" t="s">
        <v>13</v>
      </c>
      <c r="F1761" s="21" t="s">
        <v>13</v>
      </c>
      <c r="G1761" s="21" t="s">
        <v>29</v>
      </c>
      <c r="H1761" s="21"/>
      <c r="I1761" s="21"/>
      <c r="J1761" s="60">
        <v>2050</v>
      </c>
      <c r="K1761" s="60" t="s">
        <v>19</v>
      </c>
    </row>
    <row r="1762" spans="2:11" ht="15.6" customHeight="1" thickBot="1" x14ac:dyDescent="0.45">
      <c r="B1762" s="21">
        <v>1756</v>
      </c>
      <c r="C1762" s="21">
        <v>2455</v>
      </c>
      <c r="D1762" s="20" t="s">
        <v>3353</v>
      </c>
      <c r="E1762" s="21">
        <v>89</v>
      </c>
      <c r="F1762" s="21" t="s">
        <v>13</v>
      </c>
      <c r="G1762" s="21" t="s">
        <v>79</v>
      </c>
      <c r="H1762" s="21"/>
      <c r="I1762" s="21"/>
      <c r="J1762" s="60">
        <v>2055</v>
      </c>
      <c r="K1762" s="60" t="s">
        <v>19</v>
      </c>
    </row>
    <row r="1763" spans="2:11" ht="15.6" customHeight="1" thickBot="1" x14ac:dyDescent="0.45">
      <c r="B1763" s="21">
        <v>1757</v>
      </c>
      <c r="C1763" s="21">
        <v>2456</v>
      </c>
      <c r="D1763" s="20" t="s">
        <v>3355</v>
      </c>
      <c r="E1763" s="21" t="s">
        <v>13</v>
      </c>
      <c r="F1763" s="21" t="s">
        <v>13</v>
      </c>
      <c r="G1763" s="21" t="s">
        <v>29</v>
      </c>
      <c r="H1763" s="21"/>
      <c r="I1763" s="21"/>
      <c r="J1763" s="60">
        <v>2062</v>
      </c>
      <c r="K1763" s="60" t="s">
        <v>19</v>
      </c>
    </row>
    <row r="1764" spans="2:11" ht="15.6" customHeight="1" thickBot="1" x14ac:dyDescent="0.45">
      <c r="B1764" s="21">
        <v>1758</v>
      </c>
      <c r="C1764" s="21">
        <v>3853</v>
      </c>
      <c r="D1764" s="20" t="s">
        <v>3357</v>
      </c>
      <c r="E1764" s="21">
        <v>93</v>
      </c>
      <c r="F1764" s="21" t="s">
        <v>13</v>
      </c>
      <c r="G1764" s="21" t="s">
        <v>494</v>
      </c>
      <c r="H1764" s="21">
        <v>9</v>
      </c>
      <c r="I1764" s="21">
        <v>-23</v>
      </c>
      <c r="J1764" s="60">
        <v>2097</v>
      </c>
      <c r="K1764" s="60" t="s">
        <v>15</v>
      </c>
    </row>
    <row r="1765" spans="2:11" ht="15.6" customHeight="1" thickBot="1" x14ac:dyDescent="0.45">
      <c r="B1765" s="21">
        <v>1759</v>
      </c>
      <c r="C1765" s="21">
        <v>2457</v>
      </c>
      <c r="D1765" s="20" t="s">
        <v>3359</v>
      </c>
      <c r="E1765" s="21" t="s">
        <v>13</v>
      </c>
      <c r="F1765" s="21" t="s">
        <v>13</v>
      </c>
      <c r="G1765" s="21" t="s">
        <v>103</v>
      </c>
      <c r="H1765" s="21"/>
      <c r="I1765" s="21"/>
      <c r="J1765" s="60">
        <v>2047</v>
      </c>
      <c r="K1765" s="60" t="s">
        <v>19</v>
      </c>
    </row>
    <row r="1766" spans="2:11" ht="15.6" customHeight="1" thickBot="1" x14ac:dyDescent="0.45">
      <c r="B1766" s="21">
        <v>1760</v>
      </c>
      <c r="C1766" s="21">
        <v>3749</v>
      </c>
      <c r="D1766" s="20" t="s">
        <v>3361</v>
      </c>
      <c r="E1766" s="21" t="s">
        <v>13</v>
      </c>
      <c r="F1766" s="21" t="s">
        <v>13</v>
      </c>
      <c r="G1766" s="21" t="s">
        <v>14</v>
      </c>
      <c r="H1766" s="21"/>
      <c r="I1766" s="21"/>
      <c r="J1766" s="60">
        <v>2088</v>
      </c>
      <c r="K1766" s="60" t="s">
        <v>19</v>
      </c>
    </row>
    <row r="1767" spans="2:11" ht="15.6" customHeight="1" thickBot="1" x14ac:dyDescent="0.45">
      <c r="B1767" s="21">
        <v>1761</v>
      </c>
      <c r="C1767" s="21">
        <v>3985</v>
      </c>
      <c r="D1767" s="20" t="s">
        <v>3363</v>
      </c>
      <c r="E1767" s="21" t="s">
        <v>13</v>
      </c>
      <c r="F1767" s="21" t="s">
        <v>13</v>
      </c>
      <c r="G1767" s="21" t="s">
        <v>494</v>
      </c>
      <c r="H1767" s="21"/>
      <c r="I1767" s="21"/>
      <c r="J1767" s="60">
        <v>2107</v>
      </c>
      <c r="K1767" s="60" t="s">
        <v>15</v>
      </c>
    </row>
    <row r="1768" spans="2:11" ht="15.6" customHeight="1" thickBot="1" x14ac:dyDescent="0.45">
      <c r="B1768" s="21">
        <v>1762</v>
      </c>
      <c r="C1768" s="21">
        <v>3750</v>
      </c>
      <c r="D1768" s="20" t="s">
        <v>3365</v>
      </c>
      <c r="E1768" s="21" t="s">
        <v>13</v>
      </c>
      <c r="F1768" s="21" t="s">
        <v>13</v>
      </c>
      <c r="G1768" s="21" t="s">
        <v>14</v>
      </c>
      <c r="H1768" s="21"/>
      <c r="I1768" s="21"/>
      <c r="J1768" s="60">
        <v>2090</v>
      </c>
      <c r="K1768" s="60" t="s">
        <v>19</v>
      </c>
    </row>
    <row r="1769" spans="2:11" ht="15.6" customHeight="1" thickBot="1" x14ac:dyDescent="0.45">
      <c r="B1769" s="21">
        <v>1763</v>
      </c>
      <c r="C1769" s="21">
        <v>2458</v>
      </c>
      <c r="D1769" s="20" t="s">
        <v>3367</v>
      </c>
      <c r="E1769" s="21">
        <v>50</v>
      </c>
      <c r="F1769" s="21" t="s">
        <v>13</v>
      </c>
      <c r="G1769" s="21" t="s">
        <v>29</v>
      </c>
      <c r="H1769" s="21"/>
      <c r="I1769" s="21"/>
      <c r="J1769" s="60">
        <v>2028</v>
      </c>
      <c r="K1769" s="60" t="s">
        <v>19</v>
      </c>
    </row>
    <row r="1770" spans="2:11" ht="15.6" customHeight="1" thickBot="1" x14ac:dyDescent="0.45">
      <c r="B1770" s="21">
        <v>1764</v>
      </c>
      <c r="C1770" s="21">
        <v>2459</v>
      </c>
      <c r="D1770" s="20" t="s">
        <v>3369</v>
      </c>
      <c r="E1770" s="21" t="s">
        <v>13</v>
      </c>
      <c r="F1770" s="21" t="s">
        <v>13</v>
      </c>
      <c r="G1770" s="21" t="s">
        <v>79</v>
      </c>
      <c r="H1770" s="21"/>
      <c r="I1770" s="21"/>
      <c r="J1770" s="60">
        <v>2093</v>
      </c>
      <c r="K1770" s="60" t="s">
        <v>19</v>
      </c>
    </row>
    <row r="1771" spans="2:11" ht="15.6" customHeight="1" thickBot="1" x14ac:dyDescent="0.45">
      <c r="B1771" s="21">
        <v>1765</v>
      </c>
      <c r="C1771" s="21">
        <v>2460</v>
      </c>
      <c r="D1771" s="20" t="s">
        <v>3371</v>
      </c>
      <c r="E1771" s="21" t="s">
        <v>13</v>
      </c>
      <c r="F1771" s="21" t="s">
        <v>13</v>
      </c>
      <c r="G1771" s="21" t="s">
        <v>3372</v>
      </c>
      <c r="H1771" s="21"/>
      <c r="I1771" s="21"/>
      <c r="J1771" s="60">
        <v>1985</v>
      </c>
      <c r="K1771" s="60" t="s">
        <v>19</v>
      </c>
    </row>
    <row r="1772" spans="2:11" ht="15.6" customHeight="1" thickBot="1" x14ac:dyDescent="0.45">
      <c r="B1772" s="21">
        <v>1766</v>
      </c>
      <c r="C1772" s="21">
        <v>2461</v>
      </c>
      <c r="D1772" s="20" t="s">
        <v>3374</v>
      </c>
      <c r="E1772" s="21">
        <v>88</v>
      </c>
      <c r="F1772" s="21" t="s">
        <v>13</v>
      </c>
      <c r="G1772" s="21" t="s">
        <v>29</v>
      </c>
      <c r="H1772" s="21"/>
      <c r="I1772" s="21"/>
      <c r="J1772" s="60">
        <v>2055</v>
      </c>
      <c r="K1772" s="60" t="s">
        <v>19</v>
      </c>
    </row>
    <row r="1773" spans="2:11" ht="15.6" customHeight="1" thickBot="1" x14ac:dyDescent="0.45">
      <c r="B1773" s="21">
        <v>1767</v>
      </c>
      <c r="C1773" s="21">
        <v>2462</v>
      </c>
      <c r="D1773" s="20" t="s">
        <v>3376</v>
      </c>
      <c r="E1773" s="21" t="s">
        <v>13</v>
      </c>
      <c r="F1773" s="21" t="s">
        <v>13</v>
      </c>
      <c r="G1773" s="21" t="s">
        <v>29</v>
      </c>
      <c r="H1773" s="21"/>
      <c r="I1773" s="21"/>
      <c r="J1773" s="60">
        <v>2044</v>
      </c>
      <c r="K1773" s="60" t="s">
        <v>19</v>
      </c>
    </row>
    <row r="1774" spans="2:11" ht="15.6" customHeight="1" thickBot="1" x14ac:dyDescent="0.45">
      <c r="B1774" s="21">
        <v>1768</v>
      </c>
      <c r="C1774" s="21">
        <v>2463</v>
      </c>
      <c r="D1774" s="20" t="s">
        <v>3378</v>
      </c>
      <c r="E1774" s="21">
        <v>92</v>
      </c>
      <c r="F1774" s="21" t="s">
        <v>57</v>
      </c>
      <c r="G1774" s="21" t="s">
        <v>29</v>
      </c>
      <c r="H1774" s="21"/>
      <c r="I1774" s="21"/>
      <c r="J1774" s="60">
        <v>2126</v>
      </c>
      <c r="K1774" s="60" t="s">
        <v>19</v>
      </c>
    </row>
    <row r="1775" spans="2:11" ht="15.6" customHeight="1" thickBot="1" x14ac:dyDescent="0.45">
      <c r="B1775" s="21">
        <v>1769</v>
      </c>
      <c r="C1775" s="21">
        <v>2464</v>
      </c>
      <c r="D1775" s="20" t="s">
        <v>3380</v>
      </c>
      <c r="E1775" s="21" t="s">
        <v>13</v>
      </c>
      <c r="F1775" s="21" t="s">
        <v>13</v>
      </c>
      <c r="G1775" s="21" t="s">
        <v>29</v>
      </c>
      <c r="H1775" s="21"/>
      <c r="I1775" s="21"/>
      <c r="J1775" s="60">
        <v>2075</v>
      </c>
      <c r="K1775" s="60" t="s">
        <v>19</v>
      </c>
    </row>
    <row r="1776" spans="2:11" ht="15.6" customHeight="1" thickBot="1" x14ac:dyDescent="0.45">
      <c r="B1776" s="21">
        <v>1770</v>
      </c>
      <c r="C1776" s="21">
        <v>2466</v>
      </c>
      <c r="D1776" s="20" t="s">
        <v>3382</v>
      </c>
      <c r="E1776" s="21">
        <v>54</v>
      </c>
      <c r="F1776" s="21" t="s">
        <v>13</v>
      </c>
      <c r="G1776" s="21" t="s">
        <v>39</v>
      </c>
      <c r="H1776" s="21"/>
      <c r="I1776" s="21"/>
      <c r="J1776" s="60">
        <v>2040</v>
      </c>
      <c r="K1776" s="60" t="s">
        <v>19</v>
      </c>
    </row>
    <row r="1777" spans="2:11" ht="15.6" customHeight="1" thickBot="1" x14ac:dyDescent="0.45">
      <c r="B1777" s="21">
        <v>1771</v>
      </c>
      <c r="C1777" s="21">
        <v>2467</v>
      </c>
      <c r="D1777" s="20" t="s">
        <v>3384</v>
      </c>
      <c r="E1777" s="21">
        <v>61</v>
      </c>
      <c r="F1777" s="21" t="s">
        <v>13</v>
      </c>
      <c r="G1777" s="21" t="s">
        <v>169</v>
      </c>
      <c r="H1777" s="21"/>
      <c r="I1777" s="21"/>
      <c r="J1777" s="60">
        <v>2065</v>
      </c>
      <c r="K1777" s="60" t="s">
        <v>19</v>
      </c>
    </row>
    <row r="1778" spans="2:11" ht="15.6" customHeight="1" thickBot="1" x14ac:dyDescent="0.45">
      <c r="B1778" s="21">
        <v>1772</v>
      </c>
      <c r="C1778" s="21">
        <v>3751</v>
      </c>
      <c r="D1778" s="20" t="s">
        <v>3386</v>
      </c>
      <c r="E1778" s="21" t="s">
        <v>13</v>
      </c>
      <c r="F1778" s="21" t="s">
        <v>13</v>
      </c>
      <c r="G1778" s="21" t="s">
        <v>39</v>
      </c>
      <c r="H1778" s="21"/>
      <c r="I1778" s="21"/>
      <c r="J1778" s="60">
        <v>2010</v>
      </c>
      <c r="K1778" s="60" t="s">
        <v>19</v>
      </c>
    </row>
    <row r="1779" spans="2:11" ht="15.6" customHeight="1" thickBot="1" x14ac:dyDescent="0.45">
      <c r="B1779" s="21">
        <v>1773</v>
      </c>
      <c r="C1779" s="21">
        <v>2468</v>
      </c>
      <c r="D1779" s="20" t="s">
        <v>3388</v>
      </c>
      <c r="E1779" s="21">
        <v>93</v>
      </c>
      <c r="F1779" s="21" t="s">
        <v>13</v>
      </c>
      <c r="G1779" s="21" t="s">
        <v>79</v>
      </c>
      <c r="H1779" s="21"/>
      <c r="I1779" s="21"/>
      <c r="J1779" s="60">
        <v>2077</v>
      </c>
      <c r="K1779" s="60" t="s">
        <v>19</v>
      </c>
    </row>
    <row r="1780" spans="2:11" ht="15.6" customHeight="1" thickBot="1" x14ac:dyDescent="0.45">
      <c r="B1780" s="21">
        <v>1774</v>
      </c>
      <c r="C1780" s="21">
        <v>2469</v>
      </c>
      <c r="D1780" s="20" t="s">
        <v>3390</v>
      </c>
      <c r="E1780" s="21">
        <v>89</v>
      </c>
      <c r="F1780" s="21" t="s">
        <v>13</v>
      </c>
      <c r="G1780" s="21" t="s">
        <v>29</v>
      </c>
      <c r="H1780" s="21"/>
      <c r="I1780" s="21"/>
      <c r="J1780" s="60">
        <v>2057</v>
      </c>
      <c r="K1780" s="60" t="s">
        <v>19</v>
      </c>
    </row>
    <row r="1781" spans="2:11" ht="15.6" customHeight="1" thickBot="1" x14ac:dyDescent="0.45">
      <c r="B1781" s="21">
        <v>1775</v>
      </c>
      <c r="C1781" s="21">
        <v>4157</v>
      </c>
      <c r="D1781" s="20" t="s">
        <v>6384</v>
      </c>
      <c r="E1781" s="21" t="s">
        <v>3648</v>
      </c>
      <c r="F1781" s="21" t="s">
        <v>13</v>
      </c>
      <c r="G1781" s="21" t="s">
        <v>29</v>
      </c>
      <c r="H1781" s="21">
        <v>11</v>
      </c>
      <c r="I1781" s="21">
        <v>5</v>
      </c>
      <c r="J1781" s="60">
        <v>2136</v>
      </c>
      <c r="K1781" s="60" t="s">
        <v>15</v>
      </c>
    </row>
    <row r="1782" spans="2:11" ht="15.6" customHeight="1" thickBot="1" x14ac:dyDescent="0.45">
      <c r="B1782" s="21">
        <v>1776</v>
      </c>
      <c r="C1782" s="21">
        <v>2470</v>
      </c>
      <c r="D1782" s="20" t="s">
        <v>3392</v>
      </c>
      <c r="E1782" s="21" t="s">
        <v>13</v>
      </c>
      <c r="F1782" s="21" t="s">
        <v>13</v>
      </c>
      <c r="G1782" s="21" t="s">
        <v>22</v>
      </c>
      <c r="H1782" s="21"/>
      <c r="I1782" s="21"/>
      <c r="J1782" s="60">
        <v>2080</v>
      </c>
      <c r="K1782" s="60" t="s">
        <v>19</v>
      </c>
    </row>
    <row r="1783" spans="2:11" ht="15.6" customHeight="1" thickBot="1" x14ac:dyDescent="0.45">
      <c r="B1783" s="21">
        <v>1777</v>
      </c>
      <c r="C1783" s="21">
        <v>2471</v>
      </c>
      <c r="D1783" s="20" t="s">
        <v>3394</v>
      </c>
      <c r="E1783" s="21">
        <v>72</v>
      </c>
      <c r="F1783" s="21" t="s">
        <v>57</v>
      </c>
      <c r="G1783" s="21" t="s">
        <v>551</v>
      </c>
      <c r="H1783" s="21"/>
      <c r="I1783" s="21"/>
      <c r="J1783" s="60">
        <v>2231</v>
      </c>
      <c r="K1783" s="60" t="s">
        <v>19</v>
      </c>
    </row>
    <row r="1784" spans="2:11" ht="15.6" customHeight="1" thickBot="1" x14ac:dyDescent="0.45">
      <c r="B1784" s="21">
        <v>1778</v>
      </c>
      <c r="C1784" s="21">
        <v>2472</v>
      </c>
      <c r="D1784" s="20" t="s">
        <v>3396</v>
      </c>
      <c r="E1784" s="21" t="s">
        <v>13</v>
      </c>
      <c r="F1784" s="21" t="s">
        <v>57</v>
      </c>
      <c r="G1784" s="21" t="s">
        <v>242</v>
      </c>
      <c r="H1784" s="21"/>
      <c r="I1784" s="21"/>
      <c r="J1784" s="60">
        <v>2108</v>
      </c>
      <c r="K1784" s="60" t="s">
        <v>19</v>
      </c>
    </row>
    <row r="1785" spans="2:11" ht="15.6" customHeight="1" thickBot="1" x14ac:dyDescent="0.45">
      <c r="B1785" s="21">
        <v>1779</v>
      </c>
      <c r="C1785" s="21">
        <v>2473</v>
      </c>
      <c r="D1785" s="20" t="s">
        <v>3398</v>
      </c>
      <c r="E1785" s="21" t="s">
        <v>13</v>
      </c>
      <c r="F1785" s="21" t="s">
        <v>13</v>
      </c>
      <c r="G1785" s="21" t="s">
        <v>228</v>
      </c>
      <c r="H1785" s="21"/>
      <c r="I1785" s="21"/>
      <c r="J1785" s="60">
        <v>2010</v>
      </c>
      <c r="K1785" s="60" t="s">
        <v>19</v>
      </c>
    </row>
    <row r="1786" spans="2:11" ht="15.6" customHeight="1" thickBot="1" x14ac:dyDescent="0.45">
      <c r="B1786" s="21">
        <v>1780</v>
      </c>
      <c r="C1786" s="21">
        <v>2474</v>
      </c>
      <c r="D1786" s="20" t="s">
        <v>3400</v>
      </c>
      <c r="E1786" s="21">
        <v>75</v>
      </c>
      <c r="F1786" s="21" t="s">
        <v>13</v>
      </c>
      <c r="G1786" s="21" t="s">
        <v>32</v>
      </c>
      <c r="H1786" s="21"/>
      <c r="I1786" s="21"/>
      <c r="J1786" s="60">
        <v>2058</v>
      </c>
      <c r="K1786" s="60" t="s">
        <v>19</v>
      </c>
    </row>
    <row r="1787" spans="2:11" ht="15.6" customHeight="1" thickBot="1" x14ac:dyDescent="0.45">
      <c r="B1787" s="21">
        <v>1781</v>
      </c>
      <c r="C1787" s="21">
        <v>2475</v>
      </c>
      <c r="D1787" s="20" t="s">
        <v>3402</v>
      </c>
      <c r="E1787" s="21" t="s">
        <v>13</v>
      </c>
      <c r="F1787" s="21" t="s">
        <v>13</v>
      </c>
      <c r="G1787" s="21" t="s">
        <v>242</v>
      </c>
      <c r="H1787" s="21"/>
      <c r="I1787" s="21"/>
      <c r="J1787" s="60">
        <v>2065</v>
      </c>
      <c r="K1787" s="60" t="s">
        <v>19</v>
      </c>
    </row>
    <row r="1788" spans="2:11" ht="15.6" customHeight="1" thickBot="1" x14ac:dyDescent="0.45">
      <c r="B1788" s="21">
        <v>1782</v>
      </c>
      <c r="C1788" s="21">
        <v>2476</v>
      </c>
      <c r="D1788" s="20" t="s">
        <v>3404</v>
      </c>
      <c r="E1788" s="21">
        <v>89</v>
      </c>
      <c r="F1788" s="21" t="s">
        <v>13</v>
      </c>
      <c r="G1788" s="21" t="s">
        <v>79</v>
      </c>
      <c r="H1788" s="21"/>
      <c r="I1788" s="21"/>
      <c r="J1788" s="60">
        <v>2043</v>
      </c>
      <c r="K1788" s="60" t="s">
        <v>19</v>
      </c>
    </row>
    <row r="1789" spans="2:11" ht="15.6" customHeight="1" thickBot="1" x14ac:dyDescent="0.45">
      <c r="B1789" s="21">
        <v>1783</v>
      </c>
      <c r="C1789" s="21">
        <v>2477</v>
      </c>
      <c r="D1789" s="20" t="s">
        <v>3406</v>
      </c>
      <c r="E1789" s="21">
        <v>44</v>
      </c>
      <c r="F1789" s="21" t="s">
        <v>13</v>
      </c>
      <c r="G1789" s="21" t="s">
        <v>116</v>
      </c>
      <c r="H1789" s="21"/>
      <c r="I1789" s="21"/>
      <c r="J1789" s="60">
        <v>2060</v>
      </c>
      <c r="K1789" s="60" t="s">
        <v>19</v>
      </c>
    </row>
    <row r="1790" spans="2:11" ht="15.6" customHeight="1" thickBot="1" x14ac:dyDescent="0.45">
      <c r="B1790" s="21">
        <v>1784</v>
      </c>
      <c r="C1790" s="21">
        <v>2478</v>
      </c>
      <c r="D1790" s="20" t="s">
        <v>3408</v>
      </c>
      <c r="E1790" s="21">
        <v>93</v>
      </c>
      <c r="F1790" s="21" t="s">
        <v>13</v>
      </c>
      <c r="G1790" s="21" t="s">
        <v>79</v>
      </c>
      <c r="H1790" s="21"/>
      <c r="I1790" s="21"/>
      <c r="J1790" s="60">
        <v>2055</v>
      </c>
      <c r="K1790" s="60" t="s">
        <v>19</v>
      </c>
    </row>
    <row r="1791" spans="2:11" ht="15.6" customHeight="1" thickBot="1" x14ac:dyDescent="0.45">
      <c r="B1791" s="21">
        <v>1785</v>
      </c>
      <c r="C1791" s="21">
        <v>2479</v>
      </c>
      <c r="D1791" s="20" t="s">
        <v>3410</v>
      </c>
      <c r="E1791" s="21" t="s">
        <v>13</v>
      </c>
      <c r="F1791" s="21" t="s">
        <v>13</v>
      </c>
      <c r="G1791" s="21" t="s">
        <v>103</v>
      </c>
      <c r="H1791" s="21"/>
      <c r="I1791" s="21"/>
      <c r="J1791" s="60">
        <v>2098</v>
      </c>
      <c r="K1791" s="60" t="s">
        <v>19</v>
      </c>
    </row>
    <row r="1792" spans="2:11" ht="15.6" customHeight="1" thickBot="1" x14ac:dyDescent="0.45">
      <c r="B1792" s="21">
        <v>1786</v>
      </c>
      <c r="C1792" s="21">
        <v>2480</v>
      </c>
      <c r="D1792" s="20" t="s">
        <v>3412</v>
      </c>
      <c r="E1792" s="21">
        <v>90</v>
      </c>
      <c r="F1792" s="21" t="s">
        <v>13</v>
      </c>
      <c r="G1792" s="21" t="s">
        <v>323</v>
      </c>
      <c r="H1792" s="21"/>
      <c r="I1792" s="21"/>
      <c r="J1792" s="60">
        <v>2030</v>
      </c>
      <c r="K1792" s="60" t="s">
        <v>19</v>
      </c>
    </row>
    <row r="1793" spans="2:11" ht="15.6" customHeight="1" thickBot="1" x14ac:dyDescent="0.45">
      <c r="B1793" s="21">
        <v>1787</v>
      </c>
      <c r="C1793" s="21">
        <v>2481</v>
      </c>
      <c r="D1793" s="20" t="s">
        <v>3414</v>
      </c>
      <c r="E1793" s="21">
        <v>87</v>
      </c>
      <c r="F1793" s="21" t="s">
        <v>13</v>
      </c>
      <c r="G1793" s="21" t="s">
        <v>29</v>
      </c>
      <c r="H1793" s="21"/>
      <c r="I1793" s="21"/>
      <c r="J1793" s="60">
        <v>2047</v>
      </c>
      <c r="K1793" s="60" t="s">
        <v>19</v>
      </c>
    </row>
    <row r="1794" spans="2:11" ht="15.6" customHeight="1" thickBot="1" x14ac:dyDescent="0.45">
      <c r="B1794" s="21">
        <v>1788</v>
      </c>
      <c r="C1794" s="21">
        <v>2482</v>
      </c>
      <c r="D1794" s="20" t="s">
        <v>3416</v>
      </c>
      <c r="E1794" s="21">
        <v>95</v>
      </c>
      <c r="F1794" s="21" t="s">
        <v>13</v>
      </c>
      <c r="G1794" s="21" t="s">
        <v>79</v>
      </c>
      <c r="H1794" s="21"/>
      <c r="I1794" s="21"/>
      <c r="J1794" s="60">
        <v>2047</v>
      </c>
      <c r="K1794" s="60" t="s">
        <v>19</v>
      </c>
    </row>
    <row r="1795" spans="2:11" ht="15.6" customHeight="1" thickBot="1" x14ac:dyDescent="0.45">
      <c r="B1795" s="21">
        <v>1789</v>
      </c>
      <c r="C1795" s="21">
        <v>2483</v>
      </c>
      <c r="D1795" s="20" t="s">
        <v>3418</v>
      </c>
      <c r="E1795" s="21" t="s">
        <v>189</v>
      </c>
      <c r="F1795" s="21" t="s">
        <v>13</v>
      </c>
      <c r="G1795" s="21" t="s">
        <v>29</v>
      </c>
      <c r="H1795" s="21"/>
      <c r="I1795" s="21"/>
      <c r="J1795" s="60">
        <v>2022</v>
      </c>
      <c r="K1795" s="60" t="s">
        <v>19</v>
      </c>
    </row>
    <row r="1796" spans="2:11" ht="15.6" customHeight="1" thickBot="1" x14ac:dyDescent="0.45">
      <c r="B1796" s="21">
        <v>1790</v>
      </c>
      <c r="C1796" s="21">
        <v>3899</v>
      </c>
      <c r="D1796" s="20" t="s">
        <v>3420</v>
      </c>
      <c r="E1796" s="21" t="s">
        <v>203</v>
      </c>
      <c r="F1796" s="21" t="s">
        <v>13</v>
      </c>
      <c r="G1796" s="21" t="s">
        <v>29</v>
      </c>
      <c r="H1796" s="21">
        <v>11</v>
      </c>
      <c r="I1796" s="21">
        <v>15</v>
      </c>
      <c r="J1796" s="60">
        <v>2124</v>
      </c>
      <c r="K1796" s="60" t="s">
        <v>15</v>
      </c>
    </row>
    <row r="1797" spans="2:11" ht="15.6" customHeight="1" thickBot="1" x14ac:dyDescent="0.45">
      <c r="B1797" s="21">
        <v>1791</v>
      </c>
      <c r="C1797" s="21">
        <v>2484</v>
      </c>
      <c r="D1797" s="20" t="s">
        <v>3422</v>
      </c>
      <c r="E1797" s="21">
        <v>93</v>
      </c>
      <c r="F1797" s="21" t="s">
        <v>13</v>
      </c>
      <c r="G1797" s="21" t="s">
        <v>32</v>
      </c>
      <c r="H1797" s="21"/>
      <c r="I1797" s="21"/>
      <c r="J1797" s="60">
        <v>2060</v>
      </c>
      <c r="K1797" s="60" t="s">
        <v>19</v>
      </c>
    </row>
    <row r="1798" spans="2:11" ht="15.6" customHeight="1" thickBot="1" x14ac:dyDescent="0.45">
      <c r="B1798" s="21">
        <v>1792</v>
      </c>
      <c r="C1798" s="21">
        <v>2465</v>
      </c>
      <c r="D1798" s="20" t="s">
        <v>3424</v>
      </c>
      <c r="E1798" s="21" t="s">
        <v>137</v>
      </c>
      <c r="F1798" s="21" t="s">
        <v>13</v>
      </c>
      <c r="G1798" s="21" t="s">
        <v>79</v>
      </c>
      <c r="H1798" s="21"/>
      <c r="I1798" s="21"/>
      <c r="J1798" s="60">
        <v>2118</v>
      </c>
      <c r="K1798" s="60" t="s">
        <v>19</v>
      </c>
    </row>
    <row r="1799" spans="2:11" ht="15.6" customHeight="1" thickBot="1" x14ac:dyDescent="0.45">
      <c r="B1799" s="21">
        <v>1793</v>
      </c>
      <c r="C1799" s="21">
        <v>2485</v>
      </c>
      <c r="D1799" s="20" t="s">
        <v>3426</v>
      </c>
      <c r="E1799" s="21">
        <v>77</v>
      </c>
      <c r="F1799" s="21" t="s">
        <v>13</v>
      </c>
      <c r="G1799" s="21" t="s">
        <v>29</v>
      </c>
      <c r="H1799" s="21"/>
      <c r="I1799" s="21"/>
      <c r="J1799" s="60">
        <v>2000</v>
      </c>
      <c r="K1799" s="60" t="s">
        <v>19</v>
      </c>
    </row>
    <row r="1800" spans="2:11" ht="15.6" customHeight="1" thickBot="1" x14ac:dyDescent="0.45">
      <c r="B1800" s="21">
        <v>1794</v>
      </c>
      <c r="C1800" s="21">
        <v>2486</v>
      </c>
      <c r="D1800" s="20" t="s">
        <v>3428</v>
      </c>
      <c r="E1800" s="21" t="s">
        <v>13</v>
      </c>
      <c r="F1800" s="21" t="s">
        <v>13</v>
      </c>
      <c r="G1800" s="21" t="s">
        <v>169</v>
      </c>
      <c r="H1800" s="21"/>
      <c r="I1800" s="21"/>
      <c r="J1800" s="60">
        <v>2083</v>
      </c>
      <c r="K1800" s="60" t="s">
        <v>19</v>
      </c>
    </row>
    <row r="1801" spans="2:11" ht="15.6" customHeight="1" thickBot="1" x14ac:dyDescent="0.45">
      <c r="B1801" s="21">
        <v>1795</v>
      </c>
      <c r="C1801" s="21">
        <v>2487</v>
      </c>
      <c r="D1801" s="20" t="s">
        <v>3430</v>
      </c>
      <c r="E1801" s="21">
        <v>90</v>
      </c>
      <c r="F1801" s="21" t="s">
        <v>13</v>
      </c>
      <c r="G1801" s="21" t="s">
        <v>79</v>
      </c>
      <c r="H1801" s="21"/>
      <c r="I1801" s="21"/>
      <c r="J1801" s="60">
        <v>2020</v>
      </c>
      <c r="K1801" s="60" t="s">
        <v>19</v>
      </c>
    </row>
    <row r="1802" spans="2:11" ht="15.6" customHeight="1" thickBot="1" x14ac:dyDescent="0.45">
      <c r="B1802" s="21">
        <v>1796</v>
      </c>
      <c r="C1802" s="21">
        <v>4139</v>
      </c>
      <c r="D1802" s="20" t="s">
        <v>6366</v>
      </c>
      <c r="E1802" s="21" t="s">
        <v>203</v>
      </c>
      <c r="F1802" s="21" t="s">
        <v>13</v>
      </c>
      <c r="G1802" s="21" t="s">
        <v>29</v>
      </c>
      <c r="H1802" s="21"/>
      <c r="I1802" s="21"/>
      <c r="J1802" s="60">
        <v>2062</v>
      </c>
      <c r="K1802" s="60" t="s">
        <v>15</v>
      </c>
    </row>
    <row r="1803" spans="2:11" ht="15.6" customHeight="1" thickBot="1" x14ac:dyDescent="0.45">
      <c r="B1803" s="21">
        <v>1797</v>
      </c>
      <c r="C1803" s="21">
        <v>3752</v>
      </c>
      <c r="D1803" s="20" t="s">
        <v>3432</v>
      </c>
      <c r="E1803" s="21" t="s">
        <v>13</v>
      </c>
      <c r="F1803" s="21" t="s">
        <v>13</v>
      </c>
      <c r="G1803" s="21" t="s">
        <v>14</v>
      </c>
      <c r="H1803" s="21"/>
      <c r="I1803" s="21"/>
      <c r="J1803" s="60">
        <v>2068</v>
      </c>
      <c r="K1803" s="60" t="s">
        <v>19</v>
      </c>
    </row>
    <row r="1804" spans="2:11" ht="15.6" customHeight="1" thickBot="1" x14ac:dyDescent="0.45">
      <c r="B1804" s="21">
        <v>1798</v>
      </c>
      <c r="C1804" s="21">
        <v>3753</v>
      </c>
      <c r="D1804" s="20" t="s">
        <v>3434</v>
      </c>
      <c r="E1804" s="21" t="s">
        <v>13</v>
      </c>
      <c r="F1804" s="21" t="s">
        <v>13</v>
      </c>
      <c r="G1804" s="21" t="s">
        <v>14</v>
      </c>
      <c r="H1804" s="21"/>
      <c r="I1804" s="21"/>
      <c r="J1804" s="60">
        <v>2092</v>
      </c>
      <c r="K1804" s="60" t="s">
        <v>19</v>
      </c>
    </row>
    <row r="1805" spans="2:11" ht="15.6" customHeight="1" thickBot="1" x14ac:dyDescent="0.45">
      <c r="B1805" s="21">
        <v>1799</v>
      </c>
      <c r="C1805" s="21">
        <v>2488</v>
      </c>
      <c r="D1805" s="20" t="s">
        <v>3436</v>
      </c>
      <c r="E1805" s="21">
        <v>68</v>
      </c>
      <c r="F1805" s="21" t="s">
        <v>57</v>
      </c>
      <c r="G1805" s="21" t="s">
        <v>146</v>
      </c>
      <c r="H1805" s="21"/>
      <c r="I1805" s="21"/>
      <c r="J1805" s="60">
        <v>2065</v>
      </c>
      <c r="K1805" s="60" t="s">
        <v>15</v>
      </c>
    </row>
    <row r="1806" spans="2:11" ht="15.6" customHeight="1" thickBot="1" x14ac:dyDescent="0.45">
      <c r="B1806" s="21">
        <v>1800</v>
      </c>
      <c r="C1806" s="21">
        <v>3858</v>
      </c>
      <c r="D1806" s="20" t="s">
        <v>3438</v>
      </c>
      <c r="E1806" s="21" t="s">
        <v>13</v>
      </c>
      <c r="F1806" s="21" t="s">
        <v>13</v>
      </c>
      <c r="G1806" s="21" t="s">
        <v>494</v>
      </c>
      <c r="H1806" s="21"/>
      <c r="I1806" s="21"/>
      <c r="J1806" s="60">
        <v>2098</v>
      </c>
      <c r="K1806" s="60" t="s">
        <v>19</v>
      </c>
    </row>
    <row r="1807" spans="2:11" ht="15.6" customHeight="1" thickBot="1" x14ac:dyDescent="0.45">
      <c r="B1807" s="21">
        <v>1801</v>
      </c>
      <c r="C1807" s="21">
        <v>2489</v>
      </c>
      <c r="D1807" s="20" t="s">
        <v>3440</v>
      </c>
      <c r="E1807" s="21">
        <v>78</v>
      </c>
      <c r="F1807" s="21" t="s">
        <v>13</v>
      </c>
      <c r="G1807" s="21" t="s">
        <v>32</v>
      </c>
      <c r="H1807" s="21"/>
      <c r="I1807" s="21"/>
      <c r="J1807" s="60">
        <v>2058</v>
      </c>
      <c r="K1807" s="60" t="s">
        <v>19</v>
      </c>
    </row>
    <row r="1808" spans="2:11" ht="15.6" customHeight="1" thickBot="1" x14ac:dyDescent="0.45">
      <c r="B1808" s="21">
        <v>1802</v>
      </c>
      <c r="C1808" s="21">
        <v>2490</v>
      </c>
      <c r="D1808" s="20" t="s">
        <v>3442</v>
      </c>
      <c r="E1808" s="21" t="s">
        <v>13</v>
      </c>
      <c r="F1808" s="21" t="s">
        <v>13</v>
      </c>
      <c r="G1808" s="21" t="s">
        <v>22</v>
      </c>
      <c r="H1808" s="21"/>
      <c r="I1808" s="21"/>
      <c r="J1808" s="60">
        <v>2019</v>
      </c>
      <c r="K1808" s="60" t="s">
        <v>19</v>
      </c>
    </row>
    <row r="1809" spans="2:11" ht="15.6" customHeight="1" thickBot="1" x14ac:dyDescent="0.45">
      <c r="B1809" s="21">
        <v>1803</v>
      </c>
      <c r="C1809" s="21">
        <v>3963</v>
      </c>
      <c r="D1809" s="20" t="s">
        <v>3444</v>
      </c>
      <c r="E1809" s="21" t="s">
        <v>13</v>
      </c>
      <c r="F1809" s="21" t="s">
        <v>13</v>
      </c>
      <c r="G1809" s="21" t="s">
        <v>22</v>
      </c>
      <c r="H1809" s="21"/>
      <c r="I1809" s="21"/>
      <c r="J1809" s="60">
        <v>2058</v>
      </c>
      <c r="K1809" s="60" t="s">
        <v>15</v>
      </c>
    </row>
    <row r="1810" spans="2:11" ht="15.6" customHeight="1" thickBot="1" x14ac:dyDescent="0.45">
      <c r="B1810" s="21">
        <v>1804</v>
      </c>
      <c r="C1810" s="21">
        <v>3948</v>
      </c>
      <c r="D1810" s="20" t="s">
        <v>3446</v>
      </c>
      <c r="E1810" s="21" t="s">
        <v>13</v>
      </c>
      <c r="F1810" s="21" t="s">
        <v>13</v>
      </c>
      <c r="G1810" s="21" t="s">
        <v>22</v>
      </c>
      <c r="H1810" s="21"/>
      <c r="I1810" s="21"/>
      <c r="J1810" s="60">
        <v>2104</v>
      </c>
      <c r="K1810" s="60" t="s">
        <v>15</v>
      </c>
    </row>
    <row r="1811" spans="2:11" ht="15.6" customHeight="1" thickBot="1" x14ac:dyDescent="0.45">
      <c r="B1811" s="21">
        <v>1805</v>
      </c>
      <c r="C1811" s="21">
        <v>3960</v>
      </c>
      <c r="D1811" s="20" t="s">
        <v>3448</v>
      </c>
      <c r="E1811" s="21" t="s">
        <v>13</v>
      </c>
      <c r="F1811" s="21" t="s">
        <v>13</v>
      </c>
      <c r="G1811" s="21" t="s">
        <v>22</v>
      </c>
      <c r="H1811" s="21"/>
      <c r="I1811" s="21"/>
      <c r="J1811" s="60">
        <v>2070</v>
      </c>
      <c r="K1811" s="60" t="s">
        <v>15</v>
      </c>
    </row>
    <row r="1812" spans="2:11" ht="15.6" customHeight="1" thickBot="1" x14ac:dyDescent="0.45">
      <c r="B1812" s="21">
        <v>1806</v>
      </c>
      <c r="C1812" s="21">
        <v>3938</v>
      </c>
      <c r="D1812" s="20" t="s">
        <v>3450</v>
      </c>
      <c r="E1812" s="21" t="s">
        <v>13</v>
      </c>
      <c r="F1812" s="21" t="s">
        <v>13</v>
      </c>
      <c r="G1812" s="21" t="s">
        <v>22</v>
      </c>
      <c r="H1812" s="21"/>
      <c r="I1812" s="21"/>
      <c r="J1812" s="60">
        <v>2018</v>
      </c>
      <c r="K1812" s="60" t="s">
        <v>15</v>
      </c>
    </row>
    <row r="1813" spans="2:11" ht="15.6" customHeight="1" thickBot="1" x14ac:dyDescent="0.45">
      <c r="B1813" s="21">
        <v>1807</v>
      </c>
      <c r="C1813" s="21">
        <v>2491</v>
      </c>
      <c r="D1813" s="20" t="s">
        <v>3452</v>
      </c>
      <c r="E1813" s="21" t="s">
        <v>13</v>
      </c>
      <c r="F1813" s="21" t="s">
        <v>13</v>
      </c>
      <c r="G1813" s="21" t="s">
        <v>22</v>
      </c>
      <c r="H1813" s="21"/>
      <c r="I1813" s="21"/>
      <c r="J1813" s="60">
        <v>2082</v>
      </c>
      <c r="K1813" s="60" t="s">
        <v>19</v>
      </c>
    </row>
    <row r="1814" spans="2:11" ht="15.6" customHeight="1" thickBot="1" x14ac:dyDescent="0.45">
      <c r="B1814" s="21">
        <v>1808</v>
      </c>
      <c r="C1814" s="21">
        <v>2492</v>
      </c>
      <c r="D1814" s="20" t="s">
        <v>3454</v>
      </c>
      <c r="E1814" s="21" t="s">
        <v>13</v>
      </c>
      <c r="F1814" s="21" t="s">
        <v>13</v>
      </c>
      <c r="G1814" s="21" t="s">
        <v>22</v>
      </c>
      <c r="H1814" s="21"/>
      <c r="I1814" s="21"/>
      <c r="J1814" s="60">
        <v>2090</v>
      </c>
      <c r="K1814" s="60" t="s">
        <v>15</v>
      </c>
    </row>
    <row r="1815" spans="2:11" ht="15.6" customHeight="1" thickBot="1" x14ac:dyDescent="0.45">
      <c r="B1815" s="21">
        <v>1809</v>
      </c>
      <c r="C1815" s="21">
        <v>2493</v>
      </c>
      <c r="D1815" s="20" t="s">
        <v>3456</v>
      </c>
      <c r="E1815" s="21" t="s">
        <v>13</v>
      </c>
      <c r="F1815" s="21" t="s">
        <v>13</v>
      </c>
      <c r="G1815" s="21" t="s">
        <v>22</v>
      </c>
      <c r="H1815" s="21"/>
      <c r="I1815" s="21"/>
      <c r="J1815" s="60">
        <v>2060</v>
      </c>
      <c r="K1815" s="60" t="s">
        <v>19</v>
      </c>
    </row>
    <row r="1816" spans="2:11" ht="15.6" customHeight="1" thickBot="1" x14ac:dyDescent="0.45">
      <c r="B1816" s="21">
        <v>1810</v>
      </c>
      <c r="C1816" s="21">
        <v>2494</v>
      </c>
      <c r="D1816" s="20" t="s">
        <v>3456</v>
      </c>
      <c r="E1816" s="21" t="s">
        <v>13</v>
      </c>
      <c r="F1816" s="21" t="s">
        <v>13</v>
      </c>
      <c r="G1816" s="21" t="s">
        <v>22</v>
      </c>
      <c r="H1816" s="21"/>
      <c r="I1816" s="21"/>
      <c r="J1816" s="60">
        <v>2076</v>
      </c>
      <c r="K1816" s="60" t="s">
        <v>19</v>
      </c>
    </row>
    <row r="1817" spans="2:11" ht="15.6" customHeight="1" thickBot="1" x14ac:dyDescent="0.45">
      <c r="B1817" s="21">
        <v>1811</v>
      </c>
      <c r="C1817" s="21">
        <v>3943</v>
      </c>
      <c r="D1817" s="20" t="s">
        <v>3459</v>
      </c>
      <c r="E1817" s="21" t="s">
        <v>13</v>
      </c>
      <c r="F1817" s="21" t="s">
        <v>13</v>
      </c>
      <c r="G1817" s="21" t="s">
        <v>22</v>
      </c>
      <c r="H1817" s="21"/>
      <c r="I1817" s="21"/>
      <c r="J1817" s="60">
        <v>2125</v>
      </c>
      <c r="K1817" s="60" t="s">
        <v>15</v>
      </c>
    </row>
    <row r="1818" spans="2:11" ht="15.6" customHeight="1" thickBot="1" x14ac:dyDescent="0.45">
      <c r="B1818" s="21">
        <v>1812</v>
      </c>
      <c r="C1818" s="21">
        <v>3952</v>
      </c>
      <c r="D1818" s="20" t="s">
        <v>3461</v>
      </c>
      <c r="E1818" s="21" t="s">
        <v>13</v>
      </c>
      <c r="F1818" s="21" t="s">
        <v>13</v>
      </c>
      <c r="G1818" s="21" t="s">
        <v>22</v>
      </c>
      <c r="H1818" s="21"/>
      <c r="I1818" s="21"/>
      <c r="J1818" s="60">
        <v>2100</v>
      </c>
      <c r="K1818" s="60" t="s">
        <v>15</v>
      </c>
    </row>
    <row r="1819" spans="2:11" ht="15.6" customHeight="1" thickBot="1" x14ac:dyDescent="0.45">
      <c r="B1819" s="21">
        <v>1813</v>
      </c>
      <c r="C1819" s="21">
        <v>2495</v>
      </c>
      <c r="D1819" s="20" t="s">
        <v>3463</v>
      </c>
      <c r="E1819" s="21" t="s">
        <v>13</v>
      </c>
      <c r="F1819" s="21" t="s">
        <v>13</v>
      </c>
      <c r="G1819" s="21" t="s">
        <v>18</v>
      </c>
      <c r="H1819" s="21"/>
      <c r="I1819" s="21"/>
      <c r="J1819" s="60">
        <v>2073</v>
      </c>
      <c r="K1819" s="60" t="s">
        <v>19</v>
      </c>
    </row>
    <row r="1820" spans="2:11" ht="15.6" customHeight="1" thickBot="1" x14ac:dyDescent="0.45">
      <c r="B1820" s="21">
        <v>1814</v>
      </c>
      <c r="C1820" s="21">
        <v>2496</v>
      </c>
      <c r="D1820" s="20" t="s">
        <v>3465</v>
      </c>
      <c r="E1820" s="21" t="s">
        <v>13</v>
      </c>
      <c r="F1820" s="21" t="s">
        <v>13</v>
      </c>
      <c r="G1820" s="21" t="s">
        <v>22</v>
      </c>
      <c r="H1820" s="21"/>
      <c r="I1820" s="21"/>
      <c r="J1820" s="60">
        <v>2060</v>
      </c>
      <c r="K1820" s="60" t="s">
        <v>19</v>
      </c>
    </row>
    <row r="1821" spans="2:11" ht="15.6" customHeight="1" thickBot="1" x14ac:dyDescent="0.45">
      <c r="B1821" s="21">
        <v>1815</v>
      </c>
      <c r="C1821" s="21">
        <v>4231</v>
      </c>
      <c r="D1821" s="20" t="s">
        <v>6520</v>
      </c>
      <c r="E1821" s="61" t="s">
        <v>13</v>
      </c>
      <c r="F1821" s="21"/>
      <c r="G1821" s="21" t="s">
        <v>22</v>
      </c>
      <c r="H1821" s="21">
        <v>7</v>
      </c>
      <c r="I1821" s="21">
        <v>28</v>
      </c>
      <c r="J1821" s="60">
        <v>2128</v>
      </c>
      <c r="K1821" s="60" t="s">
        <v>15</v>
      </c>
    </row>
    <row r="1822" spans="2:11" ht="15.6" customHeight="1" thickBot="1" x14ac:dyDescent="0.45">
      <c r="B1822" s="21">
        <v>1816</v>
      </c>
      <c r="C1822" s="21">
        <v>3835</v>
      </c>
      <c r="D1822" s="20" t="s">
        <v>3467</v>
      </c>
      <c r="E1822" s="21">
        <v>79</v>
      </c>
      <c r="F1822" s="21" t="s">
        <v>13</v>
      </c>
      <c r="G1822" s="21" t="s">
        <v>3468</v>
      </c>
      <c r="H1822" s="21"/>
      <c r="I1822" s="21"/>
      <c r="J1822" s="60">
        <v>2039</v>
      </c>
      <c r="K1822" s="60" t="s">
        <v>19</v>
      </c>
    </row>
    <row r="1823" spans="2:11" ht="15.6" customHeight="1" thickBot="1" x14ac:dyDescent="0.45">
      <c r="B1823" s="21">
        <v>1817</v>
      </c>
      <c r="C1823" s="21">
        <v>2497</v>
      </c>
      <c r="D1823" s="20" t="s">
        <v>3470</v>
      </c>
      <c r="E1823" s="21">
        <v>55</v>
      </c>
      <c r="F1823" s="21" t="s">
        <v>13</v>
      </c>
      <c r="G1823" s="21" t="s">
        <v>29</v>
      </c>
      <c r="H1823" s="21"/>
      <c r="I1823" s="21"/>
      <c r="J1823" s="60">
        <v>2033</v>
      </c>
      <c r="K1823" s="60" t="s">
        <v>19</v>
      </c>
    </row>
    <row r="1824" spans="2:11" ht="15.6" customHeight="1" thickBot="1" x14ac:dyDescent="0.45">
      <c r="B1824" s="21">
        <v>1818</v>
      </c>
      <c r="C1824" s="21">
        <v>2498</v>
      </c>
      <c r="D1824" s="20" t="s">
        <v>3472</v>
      </c>
      <c r="E1824" s="21">
        <v>48</v>
      </c>
      <c r="F1824" s="21" t="s">
        <v>13</v>
      </c>
      <c r="G1824" s="21" t="s">
        <v>32</v>
      </c>
      <c r="H1824" s="21"/>
      <c r="I1824" s="21"/>
      <c r="J1824" s="60">
        <v>2026</v>
      </c>
      <c r="K1824" s="60" t="s">
        <v>19</v>
      </c>
    </row>
    <row r="1825" spans="2:11" ht="15.6" customHeight="1" thickBot="1" x14ac:dyDescent="0.45">
      <c r="B1825" s="21">
        <v>1819</v>
      </c>
      <c r="C1825" s="21">
        <v>2499</v>
      </c>
      <c r="D1825" s="20" t="s">
        <v>3474</v>
      </c>
      <c r="E1825" s="21" t="s">
        <v>13</v>
      </c>
      <c r="F1825" s="21" t="s">
        <v>13</v>
      </c>
      <c r="G1825" s="21" t="s">
        <v>22</v>
      </c>
      <c r="H1825" s="21"/>
      <c r="I1825" s="21"/>
      <c r="J1825" s="60">
        <v>2052</v>
      </c>
      <c r="K1825" s="60" t="s">
        <v>19</v>
      </c>
    </row>
    <row r="1826" spans="2:11" ht="15.6" customHeight="1" thickBot="1" x14ac:dyDescent="0.45">
      <c r="B1826" s="21">
        <v>1820</v>
      </c>
      <c r="C1826" s="21">
        <v>2500</v>
      </c>
      <c r="D1826" s="20" t="s">
        <v>3476</v>
      </c>
      <c r="E1826" s="21" t="s">
        <v>13</v>
      </c>
      <c r="F1826" s="21" t="s">
        <v>13</v>
      </c>
      <c r="G1826" s="21" t="s">
        <v>22</v>
      </c>
      <c r="H1826" s="21"/>
      <c r="I1826" s="21"/>
      <c r="J1826" s="60">
        <v>2038</v>
      </c>
      <c r="K1826" s="60" t="s">
        <v>19</v>
      </c>
    </row>
    <row r="1827" spans="2:11" ht="15.6" customHeight="1" thickBot="1" x14ac:dyDescent="0.45">
      <c r="B1827" s="21">
        <v>1821</v>
      </c>
      <c r="C1827" s="21">
        <v>3930</v>
      </c>
      <c r="D1827" s="20" t="s">
        <v>3478</v>
      </c>
      <c r="E1827" s="21" t="s">
        <v>13</v>
      </c>
      <c r="F1827" s="21" t="s">
        <v>13</v>
      </c>
      <c r="G1827" s="21" t="s">
        <v>22</v>
      </c>
      <c r="H1827" s="21"/>
      <c r="I1827" s="21"/>
      <c r="J1827" s="60">
        <v>2102</v>
      </c>
      <c r="K1827" s="60" t="s">
        <v>15</v>
      </c>
    </row>
    <row r="1828" spans="2:11" ht="15.6" customHeight="1" thickBot="1" x14ac:dyDescent="0.45">
      <c r="B1828" s="21">
        <v>1822</v>
      </c>
      <c r="C1828" s="21">
        <v>3754</v>
      </c>
      <c r="D1828" s="20" t="s">
        <v>3480</v>
      </c>
      <c r="E1828" s="21" t="s">
        <v>13</v>
      </c>
      <c r="F1828" s="21" t="s">
        <v>13</v>
      </c>
      <c r="G1828" s="21" t="s">
        <v>494</v>
      </c>
      <c r="H1828" s="21">
        <v>9</v>
      </c>
      <c r="I1828" s="21">
        <v>-12</v>
      </c>
      <c r="J1828" s="60">
        <v>2087</v>
      </c>
      <c r="K1828" s="60" t="s">
        <v>15</v>
      </c>
    </row>
    <row r="1829" spans="2:11" ht="15.6" customHeight="1" thickBot="1" x14ac:dyDescent="0.45">
      <c r="B1829" s="21">
        <v>1823</v>
      </c>
      <c r="C1829" s="21">
        <v>4100</v>
      </c>
      <c r="D1829" s="20" t="s">
        <v>6178</v>
      </c>
      <c r="E1829" s="21" t="s">
        <v>28</v>
      </c>
      <c r="F1829" s="21" t="s">
        <v>13</v>
      </c>
      <c r="G1829" s="21" t="s">
        <v>494</v>
      </c>
      <c r="H1829" s="21"/>
      <c r="I1829" s="21"/>
      <c r="J1829" s="60">
        <v>2080</v>
      </c>
      <c r="K1829" s="60" t="s">
        <v>15</v>
      </c>
    </row>
    <row r="1830" spans="2:11" ht="15.6" customHeight="1" thickBot="1" x14ac:dyDescent="0.45">
      <c r="B1830" s="21">
        <v>1824</v>
      </c>
      <c r="C1830" s="21">
        <v>3755</v>
      </c>
      <c r="D1830" s="20" t="s">
        <v>3482</v>
      </c>
      <c r="E1830" s="21" t="s">
        <v>13</v>
      </c>
      <c r="F1830" s="21" t="s">
        <v>13</v>
      </c>
      <c r="G1830" s="21" t="s">
        <v>494</v>
      </c>
      <c r="H1830" s="21"/>
      <c r="I1830" s="21"/>
      <c r="J1830" s="60">
        <v>2104</v>
      </c>
      <c r="K1830" s="60" t="s">
        <v>19</v>
      </c>
    </row>
    <row r="1831" spans="2:11" ht="15.6" customHeight="1" thickBot="1" x14ac:dyDescent="0.45">
      <c r="B1831" s="21">
        <v>1825</v>
      </c>
      <c r="C1831" s="21">
        <v>3756</v>
      </c>
      <c r="D1831" s="20" t="s">
        <v>3484</v>
      </c>
      <c r="E1831" s="21">
        <v>84</v>
      </c>
      <c r="F1831" s="21" t="s">
        <v>13</v>
      </c>
      <c r="G1831" s="21" t="s">
        <v>494</v>
      </c>
      <c r="H1831" s="21"/>
      <c r="I1831" s="21"/>
      <c r="J1831" s="60">
        <v>2109</v>
      </c>
      <c r="K1831" s="60" t="s">
        <v>15</v>
      </c>
    </row>
    <row r="1832" spans="2:11" ht="15.6" customHeight="1" thickBot="1" x14ac:dyDescent="0.45">
      <c r="B1832" s="21">
        <v>1826</v>
      </c>
      <c r="C1832" s="21">
        <v>2501</v>
      </c>
      <c r="D1832" s="20" t="s">
        <v>3486</v>
      </c>
      <c r="E1832" s="21" t="s">
        <v>62</v>
      </c>
      <c r="F1832" s="21" t="s">
        <v>13</v>
      </c>
      <c r="G1832" s="21" t="s">
        <v>43</v>
      </c>
      <c r="H1832" s="21"/>
      <c r="I1832" s="21"/>
      <c r="J1832" s="60">
        <v>2022</v>
      </c>
      <c r="K1832" s="60" t="s">
        <v>19</v>
      </c>
    </row>
    <row r="1833" spans="2:11" ht="15.6" customHeight="1" thickBot="1" x14ac:dyDescent="0.45">
      <c r="B1833" s="21">
        <v>1827</v>
      </c>
      <c r="C1833" s="21">
        <v>2502</v>
      </c>
      <c r="D1833" s="20" t="s">
        <v>3488</v>
      </c>
      <c r="E1833" s="21">
        <v>64</v>
      </c>
      <c r="F1833" s="21" t="s">
        <v>57</v>
      </c>
      <c r="G1833" s="21" t="s">
        <v>29</v>
      </c>
      <c r="H1833" s="21"/>
      <c r="I1833" s="21"/>
      <c r="J1833" s="60">
        <v>2177</v>
      </c>
      <c r="K1833" s="60" t="s">
        <v>15</v>
      </c>
    </row>
    <row r="1834" spans="2:11" ht="15.6" customHeight="1" thickBot="1" x14ac:dyDescent="0.45">
      <c r="B1834" s="21">
        <v>1828</v>
      </c>
      <c r="C1834" s="21">
        <v>3855</v>
      </c>
      <c r="D1834" s="20" t="s">
        <v>3490</v>
      </c>
      <c r="E1834" s="21" t="s">
        <v>13</v>
      </c>
      <c r="F1834" s="21" t="s">
        <v>13</v>
      </c>
      <c r="G1834" s="21" t="s">
        <v>494</v>
      </c>
      <c r="H1834" s="21"/>
      <c r="I1834" s="21"/>
      <c r="J1834" s="60">
        <v>2108</v>
      </c>
      <c r="K1834" s="60" t="s">
        <v>19</v>
      </c>
    </row>
    <row r="1835" spans="2:11" ht="15.6" customHeight="1" thickBot="1" x14ac:dyDescent="0.45">
      <c r="B1835" s="21">
        <v>1829</v>
      </c>
      <c r="C1835" s="21">
        <v>2503</v>
      </c>
      <c r="D1835" s="20" t="s">
        <v>3492</v>
      </c>
      <c r="E1835" s="21">
        <v>80</v>
      </c>
      <c r="F1835" s="21" t="s">
        <v>13</v>
      </c>
      <c r="G1835" s="21" t="s">
        <v>494</v>
      </c>
      <c r="H1835" s="21">
        <v>9</v>
      </c>
      <c r="I1835" s="21">
        <v>14</v>
      </c>
      <c r="J1835" s="60">
        <v>2125</v>
      </c>
      <c r="K1835" s="60" t="s">
        <v>15</v>
      </c>
    </row>
    <row r="1836" spans="2:11" ht="15.6" customHeight="1" thickBot="1" x14ac:dyDescent="0.45">
      <c r="B1836" s="21">
        <v>1830</v>
      </c>
      <c r="C1836" s="21">
        <v>3983</v>
      </c>
      <c r="D1836" s="20" t="s">
        <v>3494</v>
      </c>
      <c r="E1836" s="21" t="s">
        <v>13</v>
      </c>
      <c r="F1836" s="21" t="s">
        <v>13</v>
      </c>
      <c r="G1836" s="21" t="s">
        <v>494</v>
      </c>
      <c r="H1836" s="21"/>
      <c r="I1836" s="21"/>
      <c r="J1836" s="60">
        <v>2085</v>
      </c>
      <c r="K1836" s="60" t="s">
        <v>15</v>
      </c>
    </row>
    <row r="1837" spans="2:11" ht="15.6" customHeight="1" thickBot="1" x14ac:dyDescent="0.45">
      <c r="B1837" s="21">
        <v>1831</v>
      </c>
      <c r="C1837" s="21">
        <v>2504</v>
      </c>
      <c r="D1837" s="20" t="s">
        <v>3496</v>
      </c>
      <c r="E1837" s="21">
        <v>90</v>
      </c>
      <c r="F1837" s="21" t="s">
        <v>13</v>
      </c>
      <c r="G1837" s="21" t="s">
        <v>29</v>
      </c>
      <c r="H1837" s="21"/>
      <c r="I1837" s="21"/>
      <c r="J1837" s="60">
        <v>2041</v>
      </c>
      <c r="K1837" s="60" t="s">
        <v>19</v>
      </c>
    </row>
    <row r="1838" spans="2:11" ht="15.6" customHeight="1" thickBot="1" x14ac:dyDescent="0.45">
      <c r="B1838" s="21">
        <v>1832</v>
      </c>
      <c r="C1838" s="21">
        <v>2505</v>
      </c>
      <c r="D1838" s="20" t="s">
        <v>3498</v>
      </c>
      <c r="E1838" s="21">
        <v>46</v>
      </c>
      <c r="F1838" s="21" t="s">
        <v>13</v>
      </c>
      <c r="G1838" s="21" t="s">
        <v>32</v>
      </c>
      <c r="H1838" s="21"/>
      <c r="I1838" s="21"/>
      <c r="J1838" s="60">
        <v>2011</v>
      </c>
      <c r="K1838" s="60" t="s">
        <v>19</v>
      </c>
    </row>
    <row r="1839" spans="2:11" ht="15.6" customHeight="1" thickBot="1" x14ac:dyDescent="0.45">
      <c r="B1839" s="21">
        <v>1833</v>
      </c>
      <c r="C1839" s="21">
        <v>4115</v>
      </c>
      <c r="D1839" s="20" t="s">
        <v>6233</v>
      </c>
      <c r="E1839" s="21" t="s">
        <v>6261</v>
      </c>
      <c r="F1839" s="21" t="s">
        <v>13</v>
      </c>
      <c r="G1839" s="21" t="s">
        <v>435</v>
      </c>
      <c r="H1839" s="21"/>
      <c r="I1839" s="21"/>
      <c r="J1839" s="60">
        <v>2037</v>
      </c>
      <c r="K1839" s="60" t="s">
        <v>15</v>
      </c>
    </row>
    <row r="1840" spans="2:11" ht="15.6" customHeight="1" thickBot="1" x14ac:dyDescent="0.45">
      <c r="B1840" s="21">
        <v>1834</v>
      </c>
      <c r="C1840" s="21">
        <v>3837</v>
      </c>
      <c r="D1840" s="20" t="s">
        <v>3500</v>
      </c>
      <c r="E1840" s="21" t="s">
        <v>189</v>
      </c>
      <c r="F1840" s="21" t="s">
        <v>13</v>
      </c>
      <c r="G1840" s="21" t="s">
        <v>435</v>
      </c>
      <c r="H1840" s="21"/>
      <c r="I1840" s="21"/>
      <c r="J1840" s="60">
        <v>2110</v>
      </c>
      <c r="K1840" s="60" t="s">
        <v>19</v>
      </c>
    </row>
    <row r="1841" spans="2:11" ht="15.6" customHeight="1" thickBot="1" x14ac:dyDescent="0.45">
      <c r="B1841" s="21">
        <v>1835</v>
      </c>
      <c r="C1841" s="21">
        <v>2506</v>
      </c>
      <c r="D1841" s="20" t="s">
        <v>3502</v>
      </c>
      <c r="E1841" s="21">
        <v>76</v>
      </c>
      <c r="F1841" s="21" t="s">
        <v>57</v>
      </c>
      <c r="G1841" s="21" t="s">
        <v>494</v>
      </c>
      <c r="H1841" s="21">
        <v>9</v>
      </c>
      <c r="I1841" s="21">
        <v>7</v>
      </c>
      <c r="J1841" s="60">
        <v>2167</v>
      </c>
      <c r="K1841" s="60" t="s">
        <v>15</v>
      </c>
    </row>
    <row r="1842" spans="2:11" ht="15.6" customHeight="1" thickBot="1" x14ac:dyDescent="0.45">
      <c r="B1842" s="21">
        <v>1836</v>
      </c>
      <c r="C1842" s="21">
        <v>3758</v>
      </c>
      <c r="D1842" s="20" t="s">
        <v>3504</v>
      </c>
      <c r="E1842" s="21" t="s">
        <v>13</v>
      </c>
      <c r="F1842" s="21" t="s">
        <v>13</v>
      </c>
      <c r="G1842" s="21" t="s">
        <v>14</v>
      </c>
      <c r="H1842" s="21"/>
      <c r="I1842" s="21"/>
      <c r="J1842" s="60">
        <v>2096</v>
      </c>
      <c r="K1842" s="60" t="s">
        <v>15</v>
      </c>
    </row>
    <row r="1843" spans="2:11" ht="15.6" customHeight="1" thickBot="1" x14ac:dyDescent="0.45">
      <c r="B1843" s="21">
        <v>1837</v>
      </c>
      <c r="C1843" s="21">
        <v>4094</v>
      </c>
      <c r="D1843" s="20" t="s">
        <v>6170</v>
      </c>
      <c r="E1843" s="21" t="s">
        <v>2331</v>
      </c>
      <c r="F1843" s="21" t="s">
        <v>13</v>
      </c>
      <c r="G1843" s="21" t="s">
        <v>43</v>
      </c>
      <c r="H1843" s="21"/>
      <c r="I1843" s="21"/>
      <c r="J1843" s="60">
        <v>2076</v>
      </c>
      <c r="K1843" s="60" t="s">
        <v>15</v>
      </c>
    </row>
    <row r="1844" spans="2:11" ht="15.6" customHeight="1" thickBot="1" x14ac:dyDescent="0.45">
      <c r="B1844" s="21">
        <v>1838</v>
      </c>
      <c r="C1844" s="21">
        <v>3836</v>
      </c>
      <c r="D1844" s="20" t="s">
        <v>3506</v>
      </c>
      <c r="E1844" s="21" t="s">
        <v>28</v>
      </c>
      <c r="F1844" s="21" t="s">
        <v>134</v>
      </c>
      <c r="G1844" s="21" t="s">
        <v>43</v>
      </c>
      <c r="H1844" s="21">
        <v>34</v>
      </c>
      <c r="I1844" s="21">
        <v>59</v>
      </c>
      <c r="J1844" s="60">
        <v>2359</v>
      </c>
      <c r="K1844" s="60" t="s">
        <v>15</v>
      </c>
    </row>
    <row r="1845" spans="2:11" ht="15.6" customHeight="1" thickBot="1" x14ac:dyDescent="0.45">
      <c r="B1845" s="21">
        <v>1839</v>
      </c>
      <c r="C1845" s="21">
        <v>2507</v>
      </c>
      <c r="D1845" s="20" t="s">
        <v>3508</v>
      </c>
      <c r="E1845" s="21">
        <v>55</v>
      </c>
      <c r="F1845" s="21" t="s">
        <v>13</v>
      </c>
      <c r="G1845" s="21" t="s">
        <v>29</v>
      </c>
      <c r="H1845" s="21"/>
      <c r="I1845" s="21"/>
      <c r="J1845" s="60">
        <v>2096</v>
      </c>
      <c r="K1845" s="60" t="s">
        <v>19</v>
      </c>
    </row>
    <row r="1846" spans="2:11" ht="15.6" customHeight="1" thickBot="1" x14ac:dyDescent="0.45">
      <c r="B1846" s="21">
        <v>1840</v>
      </c>
      <c r="C1846" s="21">
        <v>2508</v>
      </c>
      <c r="D1846" s="20" t="s">
        <v>3510</v>
      </c>
      <c r="E1846" s="21" t="s">
        <v>13</v>
      </c>
      <c r="F1846" s="21" t="s">
        <v>13</v>
      </c>
      <c r="G1846" s="21" t="s">
        <v>32</v>
      </c>
      <c r="H1846" s="21"/>
      <c r="I1846" s="21"/>
      <c r="J1846" s="60">
        <v>2028</v>
      </c>
      <c r="K1846" s="60" t="s">
        <v>19</v>
      </c>
    </row>
    <row r="1847" spans="2:11" ht="15.6" customHeight="1" thickBot="1" x14ac:dyDescent="0.45">
      <c r="B1847" s="21">
        <v>1841</v>
      </c>
      <c r="C1847" s="21">
        <v>2509</v>
      </c>
      <c r="D1847" s="20" t="s">
        <v>3512</v>
      </c>
      <c r="E1847" s="21">
        <v>53</v>
      </c>
      <c r="F1847" s="21" t="s">
        <v>13</v>
      </c>
      <c r="G1847" s="21" t="s">
        <v>32</v>
      </c>
      <c r="H1847" s="21"/>
      <c r="I1847" s="21"/>
      <c r="J1847" s="60">
        <v>2117</v>
      </c>
      <c r="K1847" s="60" t="s">
        <v>19</v>
      </c>
    </row>
    <row r="1848" spans="2:11" ht="15.6" customHeight="1" thickBot="1" x14ac:dyDescent="0.45">
      <c r="B1848" s="21">
        <v>1842</v>
      </c>
      <c r="C1848" s="21">
        <v>2510</v>
      </c>
      <c r="D1848" s="20" t="s">
        <v>3514</v>
      </c>
      <c r="E1848" s="21">
        <v>91</v>
      </c>
      <c r="F1848" s="21" t="s">
        <v>13</v>
      </c>
      <c r="G1848" s="21" t="s">
        <v>29</v>
      </c>
      <c r="H1848" s="21"/>
      <c r="I1848" s="21"/>
      <c r="J1848" s="60">
        <v>2016</v>
      </c>
      <c r="K1848" s="60" t="s">
        <v>19</v>
      </c>
    </row>
    <row r="1849" spans="2:11" ht="15.6" customHeight="1" thickBot="1" x14ac:dyDescent="0.45">
      <c r="B1849" s="21">
        <v>1843</v>
      </c>
      <c r="C1849" s="21">
        <v>2511</v>
      </c>
      <c r="D1849" s="20" t="s">
        <v>3516</v>
      </c>
      <c r="E1849" s="21">
        <v>49</v>
      </c>
      <c r="F1849" s="21" t="s">
        <v>57</v>
      </c>
      <c r="G1849" s="21" t="s">
        <v>54</v>
      </c>
      <c r="H1849" s="21">
        <v>10</v>
      </c>
      <c r="I1849" s="21">
        <v>-7</v>
      </c>
      <c r="J1849" s="60">
        <v>2268</v>
      </c>
      <c r="K1849" s="60" t="s">
        <v>15</v>
      </c>
    </row>
    <row r="1850" spans="2:11" ht="15.6" customHeight="1" thickBot="1" x14ac:dyDescent="0.45">
      <c r="B1850" s="21">
        <v>1844</v>
      </c>
      <c r="C1850" s="21">
        <v>2512</v>
      </c>
      <c r="D1850" s="20" t="s">
        <v>3518</v>
      </c>
      <c r="E1850" s="21">
        <v>71</v>
      </c>
      <c r="F1850" s="21" t="s">
        <v>13</v>
      </c>
      <c r="G1850" s="21" t="s">
        <v>29</v>
      </c>
      <c r="H1850" s="21"/>
      <c r="I1850" s="21"/>
      <c r="J1850" s="60">
        <v>2009</v>
      </c>
      <c r="K1850" s="60" t="s">
        <v>19</v>
      </c>
    </row>
    <row r="1851" spans="2:11" ht="15.6" customHeight="1" thickBot="1" x14ac:dyDescent="0.45">
      <c r="B1851" s="21">
        <v>1845</v>
      </c>
      <c r="C1851" s="21">
        <v>2513</v>
      </c>
      <c r="D1851" s="20" t="s">
        <v>3520</v>
      </c>
      <c r="E1851" s="21">
        <v>78</v>
      </c>
      <c r="F1851" s="21" t="s">
        <v>184</v>
      </c>
      <c r="G1851" s="21" t="s">
        <v>54</v>
      </c>
      <c r="H1851" s="21"/>
      <c r="I1851" s="21"/>
      <c r="J1851" s="60">
        <v>2241</v>
      </c>
      <c r="K1851" s="60" t="s">
        <v>19</v>
      </c>
    </row>
    <row r="1852" spans="2:11" ht="15.6" customHeight="1" thickBot="1" x14ac:dyDescent="0.45">
      <c r="B1852" s="21">
        <v>1846</v>
      </c>
      <c r="C1852" s="21">
        <v>2514</v>
      </c>
      <c r="D1852" s="20" t="s">
        <v>3522</v>
      </c>
      <c r="E1852" s="21" t="s">
        <v>13</v>
      </c>
      <c r="F1852" s="21" t="s">
        <v>13</v>
      </c>
      <c r="G1852" s="21" t="s">
        <v>22</v>
      </c>
      <c r="H1852" s="21"/>
      <c r="I1852" s="21"/>
      <c r="J1852" s="60">
        <v>1992</v>
      </c>
      <c r="K1852" s="60" t="s">
        <v>19</v>
      </c>
    </row>
    <row r="1853" spans="2:11" ht="15.6" customHeight="1" thickBot="1" x14ac:dyDescent="0.45">
      <c r="B1853" s="21">
        <v>1847</v>
      </c>
      <c r="C1853" s="21">
        <v>2515</v>
      </c>
      <c r="D1853" s="20" t="s">
        <v>3524</v>
      </c>
      <c r="E1853" s="21" t="s">
        <v>13</v>
      </c>
      <c r="F1853" s="21" t="s">
        <v>13</v>
      </c>
      <c r="G1853" s="21" t="s">
        <v>39</v>
      </c>
      <c r="H1853" s="21"/>
      <c r="I1853" s="21"/>
      <c r="J1853" s="60">
        <v>2055</v>
      </c>
      <c r="K1853" s="60" t="s">
        <v>19</v>
      </c>
    </row>
    <row r="1854" spans="2:11" ht="15.6" customHeight="1" thickBot="1" x14ac:dyDescent="0.45">
      <c r="B1854" s="21">
        <v>1848</v>
      </c>
      <c r="C1854" s="21">
        <v>4235</v>
      </c>
      <c r="D1854" s="20" t="s">
        <v>6524</v>
      </c>
      <c r="E1854" s="61" t="s">
        <v>13</v>
      </c>
      <c r="F1854" s="21"/>
      <c r="G1854" s="21" t="s">
        <v>22</v>
      </c>
      <c r="H1854" s="21">
        <v>7</v>
      </c>
      <c r="I1854" s="21">
        <v>-49</v>
      </c>
      <c r="J1854" s="60">
        <v>2051</v>
      </c>
      <c r="K1854" s="60" t="s">
        <v>15</v>
      </c>
    </row>
    <row r="1855" spans="2:11" ht="15.6" customHeight="1" thickBot="1" x14ac:dyDescent="0.45">
      <c r="B1855" s="21">
        <v>1849</v>
      </c>
      <c r="C1855" s="21">
        <v>3757</v>
      </c>
      <c r="D1855" s="20" t="s">
        <v>3526</v>
      </c>
      <c r="E1855" s="21" t="s">
        <v>13</v>
      </c>
      <c r="F1855" s="21" t="s">
        <v>13</v>
      </c>
      <c r="G1855" s="21" t="s">
        <v>14</v>
      </c>
      <c r="H1855" s="21"/>
      <c r="I1855" s="21"/>
      <c r="J1855" s="60">
        <v>2038</v>
      </c>
      <c r="K1855" s="60" t="s">
        <v>19</v>
      </c>
    </row>
    <row r="1856" spans="2:11" ht="15.6" customHeight="1" thickBot="1" x14ac:dyDescent="0.45">
      <c r="B1856" s="21">
        <v>1850</v>
      </c>
      <c r="C1856" s="21">
        <v>2516</v>
      </c>
      <c r="D1856" s="20" t="s">
        <v>3528</v>
      </c>
      <c r="E1856" s="21">
        <v>96</v>
      </c>
      <c r="F1856" s="21" t="s">
        <v>13</v>
      </c>
      <c r="G1856" s="21" t="s">
        <v>54</v>
      </c>
      <c r="H1856" s="21"/>
      <c r="I1856" s="21"/>
      <c r="J1856" s="60">
        <v>2019</v>
      </c>
      <c r="K1856" s="60" t="s">
        <v>19</v>
      </c>
    </row>
    <row r="1857" spans="2:11" ht="15.6" customHeight="1" thickBot="1" x14ac:dyDescent="0.45">
      <c r="B1857" s="21">
        <v>1851</v>
      </c>
      <c r="C1857" s="21">
        <v>2517</v>
      </c>
      <c r="D1857" s="20" t="s">
        <v>3530</v>
      </c>
      <c r="E1857" s="21" t="s">
        <v>13</v>
      </c>
      <c r="F1857" s="21" t="s">
        <v>13</v>
      </c>
      <c r="G1857" s="21" t="s">
        <v>22</v>
      </c>
      <c r="H1857" s="21"/>
      <c r="I1857" s="21"/>
      <c r="J1857" s="60">
        <v>2052</v>
      </c>
      <c r="K1857" s="60" t="s">
        <v>19</v>
      </c>
    </row>
    <row r="1858" spans="2:11" ht="15.6" customHeight="1" thickBot="1" x14ac:dyDescent="0.45">
      <c r="B1858" s="21">
        <v>1852</v>
      </c>
      <c r="C1858" s="21">
        <v>2518</v>
      </c>
      <c r="D1858" s="20" t="s">
        <v>3532</v>
      </c>
      <c r="E1858" s="21" t="s">
        <v>13</v>
      </c>
      <c r="F1858" s="21" t="s">
        <v>13</v>
      </c>
      <c r="G1858" s="21" t="s">
        <v>22</v>
      </c>
      <c r="H1858" s="21"/>
      <c r="I1858" s="21"/>
      <c r="J1858" s="60">
        <v>2090</v>
      </c>
      <c r="K1858" s="60" t="s">
        <v>19</v>
      </c>
    </row>
    <row r="1859" spans="2:11" ht="15.6" customHeight="1" thickBot="1" x14ac:dyDescent="0.45">
      <c r="B1859" s="21">
        <v>1853</v>
      </c>
      <c r="C1859" s="21">
        <v>2519</v>
      </c>
      <c r="D1859" s="20" t="s">
        <v>3534</v>
      </c>
      <c r="E1859" s="21" t="s">
        <v>13</v>
      </c>
      <c r="F1859" s="21" t="s">
        <v>13</v>
      </c>
      <c r="G1859" s="21" t="s">
        <v>22</v>
      </c>
      <c r="H1859" s="21"/>
      <c r="I1859" s="21"/>
      <c r="J1859" s="60">
        <v>2030</v>
      </c>
      <c r="K1859" s="60" t="s">
        <v>19</v>
      </c>
    </row>
    <row r="1860" spans="2:11" ht="15.6" customHeight="1" thickBot="1" x14ac:dyDescent="0.45">
      <c r="B1860" s="21">
        <v>1854</v>
      </c>
      <c r="C1860" s="21">
        <v>2520</v>
      </c>
      <c r="D1860" s="20" t="s">
        <v>3536</v>
      </c>
      <c r="E1860" s="21">
        <v>54</v>
      </c>
      <c r="F1860" s="21" t="s">
        <v>13</v>
      </c>
      <c r="G1860" s="21" t="s">
        <v>32</v>
      </c>
      <c r="H1860" s="21"/>
      <c r="I1860" s="21"/>
      <c r="J1860" s="60">
        <v>2055</v>
      </c>
      <c r="K1860" s="60" t="s">
        <v>19</v>
      </c>
    </row>
    <row r="1861" spans="2:11" ht="15.6" customHeight="1" thickBot="1" x14ac:dyDescent="0.45">
      <c r="B1861" s="21">
        <v>1855</v>
      </c>
      <c r="C1861" s="21">
        <v>3906</v>
      </c>
      <c r="D1861" s="20" t="s">
        <v>3538</v>
      </c>
      <c r="E1861" s="21" t="s">
        <v>3539</v>
      </c>
      <c r="F1861" s="21" t="s">
        <v>13</v>
      </c>
      <c r="G1861" s="21" t="s">
        <v>29</v>
      </c>
      <c r="H1861" s="21"/>
      <c r="I1861" s="21"/>
      <c r="J1861" s="60">
        <v>2060</v>
      </c>
      <c r="K1861" s="60" t="s">
        <v>19</v>
      </c>
    </row>
    <row r="1862" spans="2:11" ht="15.6" customHeight="1" thickBot="1" x14ac:dyDescent="0.45">
      <c r="B1862" s="21">
        <v>1856</v>
      </c>
      <c r="C1862" s="21">
        <v>3862</v>
      </c>
      <c r="D1862" s="20" t="s">
        <v>3541</v>
      </c>
      <c r="E1862" s="21" t="s">
        <v>13</v>
      </c>
      <c r="F1862" s="21" t="s">
        <v>13</v>
      </c>
      <c r="G1862" s="21" t="s">
        <v>494</v>
      </c>
      <c r="H1862" s="21"/>
      <c r="I1862" s="21"/>
      <c r="J1862" s="60">
        <v>2086</v>
      </c>
      <c r="K1862" s="60" t="s">
        <v>19</v>
      </c>
    </row>
    <row r="1863" spans="2:11" ht="15.6" customHeight="1" thickBot="1" x14ac:dyDescent="0.45">
      <c r="B1863" s="21">
        <v>1857</v>
      </c>
      <c r="C1863" s="21">
        <v>3860</v>
      </c>
      <c r="D1863" s="20" t="s">
        <v>3543</v>
      </c>
      <c r="E1863" s="21" t="s">
        <v>13</v>
      </c>
      <c r="F1863" s="21" t="s">
        <v>13</v>
      </c>
      <c r="G1863" s="21" t="s">
        <v>494</v>
      </c>
      <c r="H1863" s="21"/>
      <c r="I1863" s="21"/>
      <c r="J1863" s="60">
        <v>2096</v>
      </c>
      <c r="K1863" s="60" t="s">
        <v>19</v>
      </c>
    </row>
    <row r="1864" spans="2:11" ht="15.6" customHeight="1" thickBot="1" x14ac:dyDescent="0.45">
      <c r="B1864" s="21">
        <v>1858</v>
      </c>
      <c r="C1864" s="21">
        <v>2522</v>
      </c>
      <c r="D1864" s="20" t="s">
        <v>3545</v>
      </c>
      <c r="E1864" s="21">
        <v>76</v>
      </c>
      <c r="F1864" s="21" t="s">
        <v>134</v>
      </c>
      <c r="G1864" s="21" t="s">
        <v>494</v>
      </c>
      <c r="H1864" s="21"/>
      <c r="I1864" s="21"/>
      <c r="J1864" s="60">
        <v>2161</v>
      </c>
      <c r="K1864" s="60" t="s">
        <v>15</v>
      </c>
    </row>
    <row r="1865" spans="2:11" ht="15.6" customHeight="1" thickBot="1" x14ac:dyDescent="0.45">
      <c r="B1865" s="21">
        <v>1859</v>
      </c>
      <c r="C1865" s="21">
        <v>2523</v>
      </c>
      <c r="D1865" s="20" t="s">
        <v>3547</v>
      </c>
      <c r="E1865" s="21">
        <v>76</v>
      </c>
      <c r="F1865" s="21" t="s">
        <v>134</v>
      </c>
      <c r="G1865" s="21" t="s">
        <v>2841</v>
      </c>
      <c r="H1865" s="21">
        <v>9</v>
      </c>
      <c r="I1865" s="21">
        <v>7</v>
      </c>
      <c r="J1865" s="60">
        <v>2200</v>
      </c>
      <c r="K1865" s="60" t="s">
        <v>15</v>
      </c>
    </row>
    <row r="1866" spans="2:11" ht="15.6" customHeight="1" thickBot="1" x14ac:dyDescent="0.45">
      <c r="B1866" s="21">
        <v>1860</v>
      </c>
      <c r="C1866" s="21">
        <v>3989</v>
      </c>
      <c r="D1866" s="20" t="s">
        <v>3549</v>
      </c>
      <c r="E1866" s="21" t="s">
        <v>203</v>
      </c>
      <c r="F1866" s="21" t="s">
        <v>13</v>
      </c>
      <c r="G1866" s="21" t="s">
        <v>494</v>
      </c>
      <c r="H1866" s="21"/>
      <c r="I1866" s="21"/>
      <c r="J1866" s="60">
        <v>2091</v>
      </c>
      <c r="K1866" s="60" t="s">
        <v>15</v>
      </c>
    </row>
    <row r="1867" spans="2:11" ht="15.6" customHeight="1" thickBot="1" x14ac:dyDescent="0.45">
      <c r="B1867" s="21">
        <v>1861</v>
      </c>
      <c r="C1867" s="21">
        <v>3990</v>
      </c>
      <c r="D1867" s="20" t="s">
        <v>3551</v>
      </c>
      <c r="E1867" s="21" t="s">
        <v>13</v>
      </c>
      <c r="F1867" s="21" t="s">
        <v>13</v>
      </c>
      <c r="G1867" s="21" t="s">
        <v>14</v>
      </c>
      <c r="H1867" s="21"/>
      <c r="I1867" s="21"/>
      <c r="J1867" s="60">
        <v>2094</v>
      </c>
      <c r="K1867" s="60" t="s">
        <v>15</v>
      </c>
    </row>
    <row r="1868" spans="2:11" ht="15.6" customHeight="1" thickBot="1" x14ac:dyDescent="0.45">
      <c r="B1868" s="21">
        <v>1862</v>
      </c>
      <c r="C1868" s="21">
        <v>2524</v>
      </c>
      <c r="D1868" s="20" t="s">
        <v>3553</v>
      </c>
      <c r="E1868" s="21" t="s">
        <v>13</v>
      </c>
      <c r="F1868" s="21" t="s">
        <v>13</v>
      </c>
      <c r="G1868" s="21" t="s">
        <v>22</v>
      </c>
      <c r="H1868" s="21">
        <v>7</v>
      </c>
      <c r="I1868" s="21">
        <v>14</v>
      </c>
      <c r="J1868" s="60">
        <v>2058</v>
      </c>
      <c r="K1868" s="60" t="s">
        <v>15</v>
      </c>
    </row>
    <row r="1869" spans="2:11" ht="15.6" customHeight="1" thickBot="1" x14ac:dyDescent="0.45">
      <c r="B1869" s="21">
        <v>1863</v>
      </c>
      <c r="C1869" s="21">
        <v>3759</v>
      </c>
      <c r="D1869" s="20" t="s">
        <v>3555</v>
      </c>
      <c r="E1869" s="21" t="s">
        <v>13</v>
      </c>
      <c r="F1869" s="21" t="s">
        <v>13</v>
      </c>
      <c r="G1869" s="21" t="s">
        <v>14</v>
      </c>
      <c r="H1869" s="21"/>
      <c r="I1869" s="21"/>
      <c r="J1869" s="60">
        <v>2068</v>
      </c>
      <c r="K1869" s="60" t="s">
        <v>19</v>
      </c>
    </row>
    <row r="1870" spans="2:11" ht="15.6" customHeight="1" thickBot="1" x14ac:dyDescent="0.45">
      <c r="B1870" s="21">
        <v>1864</v>
      </c>
      <c r="C1870" s="21">
        <v>2525</v>
      </c>
      <c r="D1870" s="20" t="s">
        <v>3557</v>
      </c>
      <c r="E1870" s="21" t="s">
        <v>13</v>
      </c>
      <c r="F1870" s="21" t="s">
        <v>13</v>
      </c>
      <c r="G1870" s="21" t="s">
        <v>22</v>
      </c>
      <c r="H1870" s="21"/>
      <c r="I1870" s="21"/>
      <c r="J1870" s="60">
        <v>2104</v>
      </c>
      <c r="K1870" s="60" t="s">
        <v>19</v>
      </c>
    </row>
    <row r="1871" spans="2:11" ht="15.6" customHeight="1" thickBot="1" x14ac:dyDescent="0.45">
      <c r="B1871" s="21">
        <v>1865</v>
      </c>
      <c r="C1871" s="21">
        <v>2526</v>
      </c>
      <c r="D1871" s="20" t="s">
        <v>3559</v>
      </c>
      <c r="E1871" s="21" t="s">
        <v>13</v>
      </c>
      <c r="F1871" s="21" t="s">
        <v>13</v>
      </c>
      <c r="G1871" s="21" t="s">
        <v>1176</v>
      </c>
      <c r="H1871" s="21"/>
      <c r="I1871" s="21"/>
      <c r="J1871" s="60">
        <v>2077</v>
      </c>
      <c r="K1871" s="60" t="s">
        <v>15</v>
      </c>
    </row>
    <row r="1872" spans="2:11" ht="15.6" customHeight="1" thickBot="1" x14ac:dyDescent="0.45">
      <c r="B1872" s="21">
        <v>1866</v>
      </c>
      <c r="C1872" s="21">
        <v>4106</v>
      </c>
      <c r="D1872" s="20" t="s">
        <v>6224</v>
      </c>
      <c r="E1872" s="21" t="s">
        <v>1439</v>
      </c>
      <c r="F1872" s="21" t="s">
        <v>13</v>
      </c>
      <c r="G1872" s="21" t="s">
        <v>435</v>
      </c>
      <c r="H1872" s="21"/>
      <c r="I1872" s="21"/>
      <c r="J1872" s="60">
        <v>2064</v>
      </c>
      <c r="K1872" s="60" t="s">
        <v>15</v>
      </c>
    </row>
    <row r="1873" spans="2:11" ht="15.6" customHeight="1" thickBot="1" x14ac:dyDescent="0.45">
      <c r="B1873" s="21">
        <v>1867</v>
      </c>
      <c r="C1873" s="21">
        <v>2527</v>
      </c>
      <c r="D1873" s="20" t="s">
        <v>3561</v>
      </c>
      <c r="E1873" s="21" t="s">
        <v>13</v>
      </c>
      <c r="F1873" s="21" t="s">
        <v>13</v>
      </c>
      <c r="G1873" s="21" t="s">
        <v>29</v>
      </c>
      <c r="H1873" s="21"/>
      <c r="I1873" s="21"/>
      <c r="J1873" s="60">
        <v>2028</v>
      </c>
      <c r="K1873" s="60" t="s">
        <v>19</v>
      </c>
    </row>
    <row r="1874" spans="2:11" ht="15.6" customHeight="1" thickBot="1" x14ac:dyDescent="0.45">
      <c r="B1874" s="21">
        <v>1868</v>
      </c>
      <c r="C1874" s="21">
        <v>2528</v>
      </c>
      <c r="D1874" s="20" t="s">
        <v>3563</v>
      </c>
      <c r="E1874" s="21" t="s">
        <v>13</v>
      </c>
      <c r="F1874" s="21" t="s">
        <v>13</v>
      </c>
      <c r="G1874" s="21" t="s">
        <v>193</v>
      </c>
      <c r="H1874" s="21"/>
      <c r="I1874" s="21"/>
      <c r="J1874" s="60">
        <v>2009</v>
      </c>
      <c r="K1874" s="60" t="s">
        <v>19</v>
      </c>
    </row>
    <row r="1875" spans="2:11" ht="15.6" customHeight="1" thickBot="1" x14ac:dyDescent="0.45">
      <c r="B1875" s="21">
        <v>1869</v>
      </c>
      <c r="C1875" s="21">
        <v>4191</v>
      </c>
      <c r="D1875" s="20" t="s">
        <v>6460</v>
      </c>
      <c r="E1875" s="57" t="s">
        <v>203</v>
      </c>
      <c r="F1875" s="21" t="s">
        <v>13</v>
      </c>
      <c r="G1875" s="21" t="s">
        <v>39</v>
      </c>
      <c r="H1875" s="21">
        <v>11</v>
      </c>
      <c r="I1875" s="21">
        <v>-4</v>
      </c>
      <c r="J1875" s="60">
        <v>2096</v>
      </c>
      <c r="K1875" s="60" t="s">
        <v>15</v>
      </c>
    </row>
    <row r="1876" spans="2:11" ht="15.6" customHeight="1" thickBot="1" x14ac:dyDescent="0.45">
      <c r="B1876" s="21">
        <v>1870</v>
      </c>
      <c r="C1876" s="21">
        <v>2529</v>
      </c>
      <c r="D1876" s="20" t="s">
        <v>3565</v>
      </c>
      <c r="E1876" s="21">
        <v>85</v>
      </c>
      <c r="F1876" s="21" t="s">
        <v>13</v>
      </c>
      <c r="G1876" s="21" t="s">
        <v>79</v>
      </c>
      <c r="H1876" s="21"/>
      <c r="I1876" s="21"/>
      <c r="J1876" s="60">
        <v>2054</v>
      </c>
      <c r="K1876" s="60" t="s">
        <v>19</v>
      </c>
    </row>
    <row r="1877" spans="2:11" ht="15.6" customHeight="1" thickBot="1" x14ac:dyDescent="0.45">
      <c r="B1877" s="21">
        <v>1871</v>
      </c>
      <c r="C1877" s="21">
        <v>2530</v>
      </c>
      <c r="D1877" s="20" t="s">
        <v>3567</v>
      </c>
      <c r="E1877" s="21" t="s">
        <v>13</v>
      </c>
      <c r="F1877" s="21" t="s">
        <v>13</v>
      </c>
      <c r="G1877" s="21" t="s">
        <v>323</v>
      </c>
      <c r="H1877" s="21"/>
      <c r="I1877" s="21"/>
      <c r="J1877" s="60">
        <v>2065</v>
      </c>
      <c r="K1877" s="60" t="s">
        <v>19</v>
      </c>
    </row>
    <row r="1878" spans="2:11" ht="15.6" customHeight="1" thickBot="1" x14ac:dyDescent="0.45">
      <c r="B1878" s="21">
        <v>1872</v>
      </c>
      <c r="C1878" s="21">
        <v>2531</v>
      </c>
      <c r="D1878" s="20" t="s">
        <v>3569</v>
      </c>
      <c r="E1878" s="21" t="s">
        <v>13</v>
      </c>
      <c r="F1878" s="21" t="s">
        <v>13</v>
      </c>
      <c r="G1878" s="21" t="s">
        <v>39</v>
      </c>
      <c r="H1878" s="21"/>
      <c r="I1878" s="21"/>
      <c r="J1878" s="60">
        <v>2011</v>
      </c>
      <c r="K1878" s="60" t="s">
        <v>19</v>
      </c>
    </row>
    <row r="1879" spans="2:11" ht="15.6" customHeight="1" thickBot="1" x14ac:dyDescent="0.45">
      <c r="B1879" s="21">
        <v>1873</v>
      </c>
      <c r="C1879" s="21">
        <v>2532</v>
      </c>
      <c r="D1879" s="20" t="s">
        <v>3571</v>
      </c>
      <c r="E1879" s="21" t="s">
        <v>137</v>
      </c>
      <c r="F1879" s="21" t="s">
        <v>13</v>
      </c>
      <c r="G1879" s="21" t="s">
        <v>39</v>
      </c>
      <c r="H1879" s="21"/>
      <c r="I1879" s="21"/>
      <c r="J1879" s="60">
        <v>2166</v>
      </c>
      <c r="K1879" s="60" t="s">
        <v>19</v>
      </c>
    </row>
    <row r="1880" spans="2:11" ht="15.6" customHeight="1" thickBot="1" x14ac:dyDescent="0.45">
      <c r="B1880" s="21">
        <v>1874</v>
      </c>
      <c r="C1880" s="21">
        <v>2533</v>
      </c>
      <c r="D1880" s="20" t="s">
        <v>3573</v>
      </c>
      <c r="E1880" s="21" t="s">
        <v>13</v>
      </c>
      <c r="F1880" s="21" t="s">
        <v>13</v>
      </c>
      <c r="G1880" s="21" t="s">
        <v>79</v>
      </c>
      <c r="H1880" s="21"/>
      <c r="I1880" s="21"/>
      <c r="J1880" s="60">
        <v>2054</v>
      </c>
      <c r="K1880" s="60" t="s">
        <v>19</v>
      </c>
    </row>
    <row r="1881" spans="2:11" ht="15.6" customHeight="1" thickBot="1" x14ac:dyDescent="0.45">
      <c r="B1881" s="21">
        <v>1875</v>
      </c>
      <c r="C1881" s="21">
        <v>4033</v>
      </c>
      <c r="D1881" s="20" t="s">
        <v>3575</v>
      </c>
      <c r="E1881" s="21">
        <v>59</v>
      </c>
      <c r="F1881" s="21" t="s">
        <v>57</v>
      </c>
      <c r="G1881" s="21" t="s">
        <v>91</v>
      </c>
      <c r="H1881" s="21">
        <v>7</v>
      </c>
      <c r="I1881" s="21">
        <v>-17</v>
      </c>
      <c r="J1881" s="60">
        <v>2079</v>
      </c>
      <c r="K1881" s="60" t="s">
        <v>15</v>
      </c>
    </row>
    <row r="1882" spans="2:11" ht="15.6" customHeight="1" thickBot="1" x14ac:dyDescent="0.45">
      <c r="B1882" s="21">
        <v>1876</v>
      </c>
      <c r="C1882" s="21">
        <v>2534</v>
      </c>
      <c r="D1882" s="20" t="s">
        <v>3577</v>
      </c>
      <c r="E1882" s="21" t="s">
        <v>13</v>
      </c>
      <c r="F1882" s="21" t="s">
        <v>13</v>
      </c>
      <c r="G1882" s="21" t="s">
        <v>242</v>
      </c>
      <c r="H1882" s="21"/>
      <c r="I1882" s="21"/>
      <c r="J1882" s="60">
        <v>2117</v>
      </c>
      <c r="K1882" s="60" t="s">
        <v>19</v>
      </c>
    </row>
    <row r="1883" spans="2:11" ht="15.6" customHeight="1" thickBot="1" x14ac:dyDescent="0.45">
      <c r="B1883" s="21">
        <v>1877</v>
      </c>
      <c r="C1883" s="21">
        <v>2535</v>
      </c>
      <c r="D1883" s="20" t="s">
        <v>3579</v>
      </c>
      <c r="E1883" s="21">
        <v>81</v>
      </c>
      <c r="F1883" s="21" t="s">
        <v>13</v>
      </c>
      <c r="G1883" s="21" t="s">
        <v>32</v>
      </c>
      <c r="H1883" s="21"/>
      <c r="I1883" s="21"/>
      <c r="J1883" s="60">
        <v>2080</v>
      </c>
      <c r="K1883" s="60" t="s">
        <v>19</v>
      </c>
    </row>
    <row r="1884" spans="2:11" ht="15.6" customHeight="1" thickBot="1" x14ac:dyDescent="0.45">
      <c r="B1884" s="21">
        <v>1878</v>
      </c>
      <c r="C1884" s="21">
        <v>2536</v>
      </c>
      <c r="D1884" s="20" t="s">
        <v>3581</v>
      </c>
      <c r="E1884" s="21">
        <v>99</v>
      </c>
      <c r="F1884" s="21" t="s">
        <v>13</v>
      </c>
      <c r="G1884" s="21" t="s">
        <v>32</v>
      </c>
      <c r="H1884" s="21"/>
      <c r="I1884" s="21"/>
      <c r="J1884" s="60">
        <v>2152</v>
      </c>
      <c r="K1884" s="60" t="s">
        <v>19</v>
      </c>
    </row>
    <row r="1885" spans="2:11" ht="15.6" customHeight="1" thickBot="1" x14ac:dyDescent="0.45">
      <c r="B1885" s="21">
        <v>1879</v>
      </c>
      <c r="C1885" s="21">
        <v>4233</v>
      </c>
      <c r="D1885" s="20" t="s">
        <v>6522</v>
      </c>
      <c r="E1885" s="61" t="s">
        <v>13</v>
      </c>
      <c r="F1885" s="21"/>
      <c r="G1885" s="21" t="s">
        <v>22</v>
      </c>
      <c r="H1885" s="21">
        <v>7</v>
      </c>
      <c r="I1885" s="21">
        <v>-6</v>
      </c>
      <c r="J1885" s="60">
        <v>2094</v>
      </c>
      <c r="K1885" s="60" t="s">
        <v>15</v>
      </c>
    </row>
    <row r="1886" spans="2:11" ht="15.6" customHeight="1" thickBot="1" x14ac:dyDescent="0.45">
      <c r="B1886" s="21">
        <v>1880</v>
      </c>
      <c r="C1886" s="21">
        <v>2537</v>
      </c>
      <c r="D1886" s="20" t="s">
        <v>3583</v>
      </c>
      <c r="E1886" s="21" t="s">
        <v>13</v>
      </c>
      <c r="F1886" s="21" t="s">
        <v>13</v>
      </c>
      <c r="G1886" s="21" t="s">
        <v>22</v>
      </c>
      <c r="H1886" s="21"/>
      <c r="I1886" s="21"/>
      <c r="J1886" s="60">
        <v>2083</v>
      </c>
      <c r="K1886" s="60" t="s">
        <v>19</v>
      </c>
    </row>
    <row r="1887" spans="2:11" ht="15.6" customHeight="1" thickBot="1" x14ac:dyDescent="0.45">
      <c r="B1887" s="21">
        <v>1881</v>
      </c>
      <c r="C1887" s="21">
        <v>4131</v>
      </c>
      <c r="D1887" s="20" t="s">
        <v>6310</v>
      </c>
      <c r="E1887" s="21" t="s">
        <v>769</v>
      </c>
      <c r="F1887" s="21" t="s">
        <v>13</v>
      </c>
      <c r="G1887" s="21" t="s">
        <v>79</v>
      </c>
      <c r="H1887" s="21"/>
      <c r="I1887" s="21"/>
      <c r="J1887" s="60">
        <v>2086</v>
      </c>
      <c r="K1887" s="60" t="s">
        <v>15</v>
      </c>
    </row>
    <row r="1888" spans="2:11" ht="15.6" customHeight="1" thickBot="1" x14ac:dyDescent="0.45">
      <c r="B1888" s="21">
        <v>1882</v>
      </c>
      <c r="C1888" s="21">
        <v>2538</v>
      </c>
      <c r="D1888" s="20" t="s">
        <v>3585</v>
      </c>
      <c r="E1888" s="21" t="s">
        <v>13</v>
      </c>
      <c r="F1888" s="21" t="s">
        <v>13</v>
      </c>
      <c r="G1888" s="21" t="s">
        <v>22</v>
      </c>
      <c r="H1888" s="21"/>
      <c r="I1888" s="21"/>
      <c r="J1888" s="60">
        <v>2068</v>
      </c>
      <c r="K1888" s="60" t="s">
        <v>19</v>
      </c>
    </row>
    <row r="1889" spans="2:11" ht="15.6" customHeight="1" thickBot="1" x14ac:dyDescent="0.45">
      <c r="B1889" s="21">
        <v>1883</v>
      </c>
      <c r="C1889" s="21">
        <v>2539</v>
      </c>
      <c r="D1889" s="20" t="s">
        <v>3587</v>
      </c>
      <c r="E1889" s="21" t="s">
        <v>13</v>
      </c>
      <c r="F1889" s="21" t="s">
        <v>13</v>
      </c>
      <c r="G1889" s="21" t="s">
        <v>22</v>
      </c>
      <c r="H1889" s="21"/>
      <c r="I1889" s="21"/>
      <c r="J1889" s="60">
        <v>2048</v>
      </c>
      <c r="K1889" s="60" t="s">
        <v>19</v>
      </c>
    </row>
    <row r="1890" spans="2:11" ht="15.6" customHeight="1" thickBot="1" x14ac:dyDescent="0.45">
      <c r="B1890" s="21">
        <v>1884</v>
      </c>
      <c r="C1890" s="21">
        <v>2540</v>
      </c>
      <c r="D1890" s="20" t="s">
        <v>3589</v>
      </c>
      <c r="E1890" s="21">
        <v>88</v>
      </c>
      <c r="F1890" s="21" t="s">
        <v>57</v>
      </c>
      <c r="G1890" s="21" t="s">
        <v>32</v>
      </c>
      <c r="H1890" s="21"/>
      <c r="I1890" s="21"/>
      <c r="J1890" s="60">
        <v>2259</v>
      </c>
      <c r="K1890" s="60" t="s">
        <v>19</v>
      </c>
    </row>
    <row r="1891" spans="2:11" ht="15.6" customHeight="1" thickBot="1" x14ac:dyDescent="0.45">
      <c r="B1891" s="21">
        <v>1885</v>
      </c>
      <c r="C1891" s="21">
        <v>2541</v>
      </c>
      <c r="D1891" s="20" t="s">
        <v>3591</v>
      </c>
      <c r="E1891" s="21" t="s">
        <v>13</v>
      </c>
      <c r="F1891" s="21" t="s">
        <v>13</v>
      </c>
      <c r="G1891" s="21" t="s">
        <v>323</v>
      </c>
      <c r="H1891" s="21"/>
      <c r="I1891" s="21"/>
      <c r="J1891" s="60">
        <v>2060</v>
      </c>
      <c r="K1891" s="60" t="s">
        <v>19</v>
      </c>
    </row>
    <row r="1892" spans="2:11" ht="15.6" customHeight="1" thickBot="1" x14ac:dyDescent="0.45">
      <c r="B1892" s="21">
        <v>1886</v>
      </c>
      <c r="C1892" s="21">
        <v>2542</v>
      </c>
      <c r="D1892" s="20" t="s">
        <v>3593</v>
      </c>
      <c r="E1892" s="21">
        <v>54</v>
      </c>
      <c r="F1892" s="21" t="s">
        <v>13</v>
      </c>
      <c r="G1892" s="21" t="s">
        <v>29</v>
      </c>
      <c r="H1892" s="21"/>
      <c r="I1892" s="21"/>
      <c r="J1892" s="60">
        <v>1996</v>
      </c>
      <c r="K1892" s="60" t="s">
        <v>19</v>
      </c>
    </row>
    <row r="1893" spans="2:11" ht="15.6" customHeight="1" thickBot="1" x14ac:dyDescent="0.45">
      <c r="B1893" s="21">
        <v>1887</v>
      </c>
      <c r="C1893" s="21">
        <v>2543</v>
      </c>
      <c r="D1893" s="20" t="s">
        <v>3595</v>
      </c>
      <c r="E1893" s="21">
        <v>50</v>
      </c>
      <c r="F1893" s="21" t="s">
        <v>57</v>
      </c>
      <c r="G1893" s="21" t="s">
        <v>29</v>
      </c>
      <c r="H1893" s="21"/>
      <c r="I1893" s="21"/>
      <c r="J1893" s="60">
        <v>2162</v>
      </c>
      <c r="K1893" s="60" t="s">
        <v>19</v>
      </c>
    </row>
    <row r="1894" spans="2:11" ht="15.6" customHeight="1" thickBot="1" x14ac:dyDescent="0.45">
      <c r="B1894" s="21">
        <v>1888</v>
      </c>
      <c r="C1894" s="21">
        <v>3760</v>
      </c>
      <c r="D1894" s="20" t="s">
        <v>3597</v>
      </c>
      <c r="E1894" s="21" t="s">
        <v>49</v>
      </c>
      <c r="F1894" s="21" t="s">
        <v>13</v>
      </c>
      <c r="G1894" s="21" t="s">
        <v>39</v>
      </c>
      <c r="H1894" s="21"/>
      <c r="I1894" s="21"/>
      <c r="J1894" s="60">
        <v>2132</v>
      </c>
      <c r="K1894" s="60" t="s">
        <v>15</v>
      </c>
    </row>
    <row r="1895" spans="2:11" ht="15.6" customHeight="1" thickBot="1" x14ac:dyDescent="0.45">
      <c r="B1895" s="21">
        <v>1889</v>
      </c>
      <c r="C1895" s="21">
        <v>4110</v>
      </c>
      <c r="D1895" s="20" t="s">
        <v>6228</v>
      </c>
      <c r="E1895" s="21" t="s">
        <v>62</v>
      </c>
      <c r="F1895" s="21" t="s">
        <v>13</v>
      </c>
      <c r="G1895" s="21" t="s">
        <v>435</v>
      </c>
      <c r="H1895" s="21"/>
      <c r="I1895" s="21"/>
      <c r="J1895" s="60">
        <v>2033</v>
      </c>
      <c r="K1895" s="60" t="s">
        <v>15</v>
      </c>
    </row>
    <row r="1896" spans="2:11" ht="15.6" customHeight="1" thickBot="1" x14ac:dyDescent="0.45">
      <c r="B1896" s="21">
        <v>1890</v>
      </c>
      <c r="C1896" s="21">
        <v>2544</v>
      </c>
      <c r="D1896" s="20" t="s">
        <v>3599</v>
      </c>
      <c r="E1896" s="21" t="s">
        <v>13</v>
      </c>
      <c r="F1896" s="21" t="s">
        <v>13</v>
      </c>
      <c r="G1896" s="21" t="s">
        <v>347</v>
      </c>
      <c r="H1896" s="21"/>
      <c r="I1896" s="21"/>
      <c r="J1896" s="60">
        <v>2028</v>
      </c>
      <c r="K1896" s="60" t="s">
        <v>19</v>
      </c>
    </row>
    <row r="1897" spans="2:11" ht="15.6" customHeight="1" thickBot="1" x14ac:dyDescent="0.45">
      <c r="B1897" s="21">
        <v>1891</v>
      </c>
      <c r="C1897" s="21">
        <v>3761</v>
      </c>
      <c r="D1897" s="20" t="s">
        <v>3601</v>
      </c>
      <c r="E1897" s="21" t="s">
        <v>13</v>
      </c>
      <c r="F1897" s="21" t="s">
        <v>13</v>
      </c>
      <c r="G1897" s="21" t="s">
        <v>85</v>
      </c>
      <c r="H1897" s="21"/>
      <c r="I1897" s="21"/>
      <c r="J1897" s="60">
        <v>2049</v>
      </c>
      <c r="K1897" s="60" t="s">
        <v>19</v>
      </c>
    </row>
    <row r="1898" spans="2:11" ht="15.6" customHeight="1" thickBot="1" x14ac:dyDescent="0.45">
      <c r="B1898" s="21">
        <v>1892</v>
      </c>
      <c r="C1898" s="21">
        <v>2545</v>
      </c>
      <c r="D1898" s="20" t="s">
        <v>3603</v>
      </c>
      <c r="E1898" s="21">
        <v>90</v>
      </c>
      <c r="F1898" s="21" t="s">
        <v>13</v>
      </c>
      <c r="G1898" s="21" t="s">
        <v>193</v>
      </c>
      <c r="H1898" s="21"/>
      <c r="I1898" s="21"/>
      <c r="J1898" s="60">
        <v>2046</v>
      </c>
      <c r="K1898" s="60" t="s">
        <v>19</v>
      </c>
    </row>
    <row r="1899" spans="2:11" ht="15.6" customHeight="1" thickBot="1" x14ac:dyDescent="0.45">
      <c r="B1899" s="21">
        <v>1893</v>
      </c>
      <c r="C1899" s="21">
        <v>4109</v>
      </c>
      <c r="D1899" s="20" t="s">
        <v>6227</v>
      </c>
      <c r="E1899" s="21" t="s">
        <v>1439</v>
      </c>
      <c r="F1899" s="21" t="s">
        <v>13</v>
      </c>
      <c r="G1899" s="21" t="s">
        <v>435</v>
      </c>
      <c r="H1899" s="21"/>
      <c r="I1899" s="21"/>
      <c r="J1899" s="60">
        <v>2086</v>
      </c>
      <c r="K1899" s="60" t="s">
        <v>15</v>
      </c>
    </row>
    <row r="1900" spans="2:11" ht="15.6" customHeight="1" thickBot="1" x14ac:dyDescent="0.45">
      <c r="B1900" s="21">
        <v>1894</v>
      </c>
      <c r="C1900" s="21">
        <v>2546</v>
      </c>
      <c r="D1900" s="20" t="s">
        <v>3605</v>
      </c>
      <c r="E1900" s="21" t="s">
        <v>13</v>
      </c>
      <c r="F1900" s="21" t="s">
        <v>13</v>
      </c>
      <c r="G1900" s="21" t="s">
        <v>242</v>
      </c>
      <c r="H1900" s="21"/>
      <c r="I1900" s="21"/>
      <c r="J1900" s="60">
        <v>2144</v>
      </c>
      <c r="K1900" s="60" t="s">
        <v>19</v>
      </c>
    </row>
    <row r="1901" spans="2:11" ht="15.6" customHeight="1" thickBot="1" x14ac:dyDescent="0.45">
      <c r="B1901" s="21">
        <v>1895</v>
      </c>
      <c r="C1901" s="21">
        <v>2547</v>
      </c>
      <c r="D1901" s="20" t="s">
        <v>3607</v>
      </c>
      <c r="E1901" s="21" t="s">
        <v>13</v>
      </c>
      <c r="F1901" s="21" t="s">
        <v>13</v>
      </c>
      <c r="G1901" s="21" t="s">
        <v>14</v>
      </c>
      <c r="H1901" s="21"/>
      <c r="I1901" s="21"/>
      <c r="J1901" s="60">
        <v>2060</v>
      </c>
      <c r="K1901" s="60" t="s">
        <v>19</v>
      </c>
    </row>
    <row r="1902" spans="2:11" ht="15.6" customHeight="1" thickBot="1" x14ac:dyDescent="0.45">
      <c r="B1902" s="21">
        <v>1896</v>
      </c>
      <c r="C1902" s="21">
        <v>2548</v>
      </c>
      <c r="D1902" s="20" t="s">
        <v>3609</v>
      </c>
      <c r="E1902" s="21" t="s">
        <v>13</v>
      </c>
      <c r="F1902" s="21" t="s">
        <v>13</v>
      </c>
      <c r="G1902" s="21" t="s">
        <v>29</v>
      </c>
      <c r="H1902" s="21"/>
      <c r="I1902" s="21"/>
      <c r="J1902" s="60">
        <v>2038</v>
      </c>
      <c r="K1902" s="60" t="s">
        <v>19</v>
      </c>
    </row>
    <row r="1903" spans="2:11" ht="15.6" customHeight="1" thickBot="1" x14ac:dyDescent="0.45">
      <c r="B1903" s="21">
        <v>1897</v>
      </c>
      <c r="C1903" s="21">
        <v>2549</v>
      </c>
      <c r="D1903" s="20" t="s">
        <v>3611</v>
      </c>
      <c r="E1903" s="21">
        <v>50</v>
      </c>
      <c r="F1903" s="21" t="s">
        <v>13</v>
      </c>
      <c r="G1903" s="21" t="s">
        <v>32</v>
      </c>
      <c r="H1903" s="21"/>
      <c r="I1903" s="21"/>
      <c r="J1903" s="60">
        <v>2133</v>
      </c>
      <c r="K1903" s="60" t="s">
        <v>19</v>
      </c>
    </row>
    <row r="1904" spans="2:11" ht="15.6" customHeight="1" thickBot="1" x14ac:dyDescent="0.45">
      <c r="B1904" s="21">
        <v>1898</v>
      </c>
      <c r="C1904" s="21">
        <v>2550</v>
      </c>
      <c r="D1904" s="20" t="s">
        <v>3613</v>
      </c>
      <c r="E1904" s="21">
        <v>58</v>
      </c>
      <c r="F1904" s="21" t="s">
        <v>13</v>
      </c>
      <c r="G1904" s="21" t="s">
        <v>79</v>
      </c>
      <c r="H1904" s="21"/>
      <c r="I1904" s="21"/>
      <c r="J1904" s="60">
        <v>2120</v>
      </c>
      <c r="K1904" s="60" t="s">
        <v>19</v>
      </c>
    </row>
    <row r="1905" spans="2:11" ht="15.6" customHeight="1" thickBot="1" x14ac:dyDescent="0.45">
      <c r="B1905" s="21">
        <v>1899</v>
      </c>
      <c r="C1905" s="21">
        <v>2551</v>
      </c>
      <c r="D1905" s="20" t="s">
        <v>3615</v>
      </c>
      <c r="E1905" s="21">
        <v>70</v>
      </c>
      <c r="F1905" s="21" t="s">
        <v>13</v>
      </c>
      <c r="G1905" s="21" t="s">
        <v>169</v>
      </c>
      <c r="H1905" s="21"/>
      <c r="I1905" s="21"/>
      <c r="J1905" s="60">
        <v>2085</v>
      </c>
      <c r="K1905" s="60" t="s">
        <v>19</v>
      </c>
    </row>
    <row r="1906" spans="2:11" ht="15.6" customHeight="1" thickBot="1" x14ac:dyDescent="0.45">
      <c r="B1906" s="21">
        <v>1900</v>
      </c>
      <c r="C1906" s="21">
        <v>2552</v>
      </c>
      <c r="D1906" s="20" t="s">
        <v>3617</v>
      </c>
      <c r="E1906" s="21">
        <v>97</v>
      </c>
      <c r="F1906" s="21" t="s">
        <v>13</v>
      </c>
      <c r="G1906" s="21" t="s">
        <v>85</v>
      </c>
      <c r="H1906" s="21"/>
      <c r="I1906" s="21"/>
      <c r="J1906" s="60">
        <v>2017</v>
      </c>
      <c r="K1906" s="60" t="s">
        <v>19</v>
      </c>
    </row>
    <row r="1907" spans="2:11" ht="15.6" customHeight="1" thickBot="1" x14ac:dyDescent="0.45">
      <c r="B1907" s="21">
        <v>1901</v>
      </c>
      <c r="C1907" s="21">
        <v>2553</v>
      </c>
      <c r="D1907" s="20" t="s">
        <v>3619</v>
      </c>
      <c r="E1907" s="21">
        <v>44</v>
      </c>
      <c r="F1907" s="21" t="s">
        <v>13</v>
      </c>
      <c r="G1907" s="21" t="s">
        <v>85</v>
      </c>
      <c r="H1907" s="21"/>
      <c r="I1907" s="21"/>
      <c r="J1907" s="60">
        <v>2064</v>
      </c>
      <c r="K1907" s="60" t="s">
        <v>19</v>
      </c>
    </row>
    <row r="1908" spans="2:11" ht="15.6" customHeight="1" thickBot="1" x14ac:dyDescent="0.45">
      <c r="B1908" s="21">
        <v>1902</v>
      </c>
      <c r="C1908" s="21">
        <v>2554</v>
      </c>
      <c r="D1908" s="20" t="s">
        <v>3621</v>
      </c>
      <c r="E1908" s="21">
        <v>87</v>
      </c>
      <c r="F1908" s="21" t="s">
        <v>13</v>
      </c>
      <c r="G1908" s="21" t="s">
        <v>85</v>
      </c>
      <c r="H1908" s="21"/>
      <c r="I1908" s="21"/>
      <c r="J1908" s="60">
        <v>1985</v>
      </c>
      <c r="K1908" s="60" t="s">
        <v>19</v>
      </c>
    </row>
    <row r="1909" spans="2:11" ht="15.6" customHeight="1" thickBot="1" x14ac:dyDescent="0.45">
      <c r="B1909" s="21">
        <v>1903</v>
      </c>
      <c r="C1909" s="21">
        <v>2555</v>
      </c>
      <c r="D1909" s="20" t="s">
        <v>3623</v>
      </c>
      <c r="E1909" s="21" t="s">
        <v>13</v>
      </c>
      <c r="F1909" s="21" t="s">
        <v>13</v>
      </c>
      <c r="G1909" s="21" t="s">
        <v>54</v>
      </c>
      <c r="H1909" s="21"/>
      <c r="I1909" s="21"/>
      <c r="J1909" s="60">
        <v>1999</v>
      </c>
      <c r="K1909" s="60" t="s">
        <v>19</v>
      </c>
    </row>
    <row r="1910" spans="2:11" ht="15.6" customHeight="1" thickBot="1" x14ac:dyDescent="0.45">
      <c r="B1910" s="21">
        <v>1904</v>
      </c>
      <c r="C1910" s="21">
        <v>2556</v>
      </c>
      <c r="D1910" s="20" t="s">
        <v>3625</v>
      </c>
      <c r="E1910" s="21">
        <v>99</v>
      </c>
      <c r="F1910" s="21" t="s">
        <v>13</v>
      </c>
      <c r="G1910" s="21" t="s">
        <v>292</v>
      </c>
      <c r="H1910" s="21">
        <v>9</v>
      </c>
      <c r="I1910" s="21">
        <v>-2</v>
      </c>
      <c r="J1910" s="60">
        <v>2139</v>
      </c>
      <c r="K1910" s="60" t="s">
        <v>15</v>
      </c>
    </row>
    <row r="1911" spans="2:11" ht="15.6" customHeight="1" thickBot="1" x14ac:dyDescent="0.45">
      <c r="B1911" s="21">
        <v>1905</v>
      </c>
      <c r="C1911" s="21">
        <v>2557</v>
      </c>
      <c r="D1911" s="20" t="s">
        <v>3627</v>
      </c>
      <c r="E1911" s="21">
        <v>64</v>
      </c>
      <c r="F1911" s="21" t="s">
        <v>13</v>
      </c>
      <c r="G1911" s="21" t="s">
        <v>29</v>
      </c>
      <c r="H1911" s="21"/>
      <c r="I1911" s="21"/>
      <c r="J1911" s="60">
        <v>2020</v>
      </c>
      <c r="K1911" s="60" t="s">
        <v>19</v>
      </c>
    </row>
    <row r="1912" spans="2:11" ht="15.6" customHeight="1" thickBot="1" x14ac:dyDescent="0.45">
      <c r="B1912" s="21">
        <v>1906</v>
      </c>
      <c r="C1912" s="21">
        <v>2558</v>
      </c>
      <c r="D1912" s="20" t="s">
        <v>3629</v>
      </c>
      <c r="E1912" s="21" t="s">
        <v>13</v>
      </c>
      <c r="F1912" s="21" t="s">
        <v>13</v>
      </c>
      <c r="G1912" s="21" t="s">
        <v>39</v>
      </c>
      <c r="H1912" s="21"/>
      <c r="I1912" s="21"/>
      <c r="J1912" s="60">
        <v>2060</v>
      </c>
      <c r="K1912" s="60" t="s">
        <v>19</v>
      </c>
    </row>
    <row r="1913" spans="2:11" ht="15.6" customHeight="1" thickBot="1" x14ac:dyDescent="0.45">
      <c r="B1913" s="21">
        <v>1907</v>
      </c>
      <c r="C1913" s="21">
        <v>2559</v>
      </c>
      <c r="D1913" s="20" t="s">
        <v>3631</v>
      </c>
      <c r="E1913" s="21" t="s">
        <v>13</v>
      </c>
      <c r="F1913" s="21" t="s">
        <v>13</v>
      </c>
      <c r="G1913" s="21" t="s">
        <v>39</v>
      </c>
      <c r="H1913" s="21"/>
      <c r="I1913" s="21"/>
      <c r="J1913" s="60">
        <v>2053</v>
      </c>
      <c r="K1913" s="60" t="s">
        <v>19</v>
      </c>
    </row>
    <row r="1914" spans="2:11" ht="15.6" customHeight="1" thickBot="1" x14ac:dyDescent="0.45">
      <c r="B1914" s="21">
        <v>1908</v>
      </c>
      <c r="C1914" s="21">
        <v>3762</v>
      </c>
      <c r="D1914" s="20" t="s">
        <v>3633</v>
      </c>
      <c r="E1914" s="21" t="s">
        <v>13</v>
      </c>
      <c r="F1914" s="21" t="s">
        <v>13</v>
      </c>
      <c r="G1914" s="21" t="s">
        <v>14</v>
      </c>
      <c r="H1914" s="21"/>
      <c r="I1914" s="21"/>
      <c r="J1914" s="60">
        <v>2050</v>
      </c>
      <c r="K1914" s="60" t="s">
        <v>19</v>
      </c>
    </row>
    <row r="1915" spans="2:11" ht="15.6" customHeight="1" thickBot="1" x14ac:dyDescent="0.45">
      <c r="B1915" s="21">
        <v>1909</v>
      </c>
      <c r="C1915" s="21">
        <v>3763</v>
      </c>
      <c r="D1915" s="20" t="s">
        <v>3635</v>
      </c>
      <c r="E1915" s="21" t="s">
        <v>13</v>
      </c>
      <c r="F1915" s="21" t="s">
        <v>13</v>
      </c>
      <c r="G1915" s="21" t="s">
        <v>14</v>
      </c>
      <c r="H1915" s="21"/>
      <c r="I1915" s="21"/>
      <c r="J1915" s="60">
        <v>2040</v>
      </c>
      <c r="K1915" s="60" t="s">
        <v>19</v>
      </c>
    </row>
    <row r="1916" spans="2:11" ht="15.6" customHeight="1" thickBot="1" x14ac:dyDescent="0.45">
      <c r="B1916" s="21">
        <v>1910</v>
      </c>
      <c r="C1916" s="21">
        <v>2560</v>
      </c>
      <c r="D1916" s="20" t="s">
        <v>3637</v>
      </c>
      <c r="E1916" s="21" t="s">
        <v>13</v>
      </c>
      <c r="F1916" s="21" t="s">
        <v>13</v>
      </c>
      <c r="G1916" s="21" t="s">
        <v>22</v>
      </c>
      <c r="H1916" s="21"/>
      <c r="I1916" s="21"/>
      <c r="J1916" s="60">
        <v>1935</v>
      </c>
      <c r="K1916" s="60" t="s">
        <v>19</v>
      </c>
    </row>
    <row r="1917" spans="2:11" ht="15.6" customHeight="1" thickBot="1" x14ac:dyDescent="0.45">
      <c r="B1917" s="21">
        <v>1911</v>
      </c>
      <c r="C1917" s="21">
        <v>4180</v>
      </c>
      <c r="D1917" s="20" t="s">
        <v>6443</v>
      </c>
      <c r="E1917" s="21" t="s">
        <v>13</v>
      </c>
      <c r="F1917" s="21" t="s">
        <v>13</v>
      </c>
      <c r="G1917" s="21" t="s">
        <v>494</v>
      </c>
      <c r="H1917" s="21">
        <v>9</v>
      </c>
      <c r="I1917" s="21">
        <v>15</v>
      </c>
      <c r="J1917" s="60">
        <v>2115</v>
      </c>
      <c r="K1917" s="60" t="s">
        <v>15</v>
      </c>
    </row>
    <row r="1918" spans="2:11" ht="15.6" customHeight="1" thickBot="1" x14ac:dyDescent="0.45">
      <c r="B1918" s="21">
        <v>1912</v>
      </c>
      <c r="C1918" s="21">
        <v>2561</v>
      </c>
      <c r="D1918" s="20" t="s">
        <v>3639</v>
      </c>
      <c r="E1918" s="21" t="s">
        <v>46</v>
      </c>
      <c r="F1918" s="21" t="s">
        <v>57</v>
      </c>
      <c r="G1918" s="21" t="s">
        <v>29</v>
      </c>
      <c r="H1918" s="21"/>
      <c r="I1918" s="21"/>
      <c r="J1918" s="60">
        <v>2286</v>
      </c>
      <c r="K1918" s="60" t="s">
        <v>15</v>
      </c>
    </row>
    <row r="1919" spans="2:11" ht="15.6" customHeight="1" thickBot="1" x14ac:dyDescent="0.45">
      <c r="B1919" s="21">
        <v>1913</v>
      </c>
      <c r="C1919" s="21">
        <v>2562</v>
      </c>
      <c r="D1919" s="20" t="s">
        <v>3641</v>
      </c>
      <c r="E1919" s="21">
        <v>39</v>
      </c>
      <c r="F1919" s="21" t="s">
        <v>13</v>
      </c>
      <c r="G1919" s="21" t="s">
        <v>29</v>
      </c>
      <c r="H1919" s="21"/>
      <c r="I1919" s="21"/>
      <c r="J1919" s="60">
        <v>2058</v>
      </c>
      <c r="K1919" s="60" t="s">
        <v>19</v>
      </c>
    </row>
    <row r="1920" spans="2:11" ht="15.6" customHeight="1" thickBot="1" x14ac:dyDescent="0.45">
      <c r="B1920" s="21">
        <v>1914</v>
      </c>
      <c r="C1920" s="21">
        <v>3956</v>
      </c>
      <c r="D1920" s="20" t="s">
        <v>3643</v>
      </c>
      <c r="E1920" s="21" t="s">
        <v>13</v>
      </c>
      <c r="F1920" s="21" t="s">
        <v>13</v>
      </c>
      <c r="G1920" s="21" t="s">
        <v>22</v>
      </c>
      <c r="H1920" s="21"/>
      <c r="I1920" s="21"/>
      <c r="J1920" s="60">
        <v>2098</v>
      </c>
      <c r="K1920" s="60" t="s">
        <v>15</v>
      </c>
    </row>
    <row r="1921" spans="2:11" ht="15.6" customHeight="1" thickBot="1" x14ac:dyDescent="0.45">
      <c r="B1921" s="21">
        <v>1915</v>
      </c>
      <c r="C1921" s="21">
        <v>3764</v>
      </c>
      <c r="D1921" s="20" t="s">
        <v>3645</v>
      </c>
      <c r="E1921" s="21" t="s">
        <v>13</v>
      </c>
      <c r="F1921" s="21" t="s">
        <v>13</v>
      </c>
      <c r="G1921" s="21" t="s">
        <v>85</v>
      </c>
      <c r="H1921" s="21"/>
      <c r="I1921" s="21"/>
      <c r="J1921" s="60">
        <v>2063</v>
      </c>
      <c r="K1921" s="60" t="s">
        <v>19</v>
      </c>
    </row>
    <row r="1922" spans="2:11" ht="15.6" customHeight="1" thickBot="1" x14ac:dyDescent="0.45">
      <c r="B1922" s="21">
        <v>1916</v>
      </c>
      <c r="C1922" s="21">
        <v>3896</v>
      </c>
      <c r="D1922" s="20" t="s">
        <v>3647</v>
      </c>
      <c r="E1922" s="21" t="s">
        <v>3648</v>
      </c>
      <c r="F1922" s="21" t="s">
        <v>13</v>
      </c>
      <c r="G1922" s="21" t="s">
        <v>29</v>
      </c>
      <c r="H1922" s="21"/>
      <c r="I1922" s="21"/>
      <c r="J1922" s="60">
        <v>2124</v>
      </c>
      <c r="K1922" s="60" t="s">
        <v>15</v>
      </c>
    </row>
    <row r="1923" spans="2:11" ht="15.6" customHeight="1" thickBot="1" x14ac:dyDescent="0.45">
      <c r="B1923" s="21">
        <v>1917</v>
      </c>
      <c r="C1923" s="21">
        <v>3765</v>
      </c>
      <c r="D1923" s="20" t="s">
        <v>3650</v>
      </c>
      <c r="E1923" s="21" t="s">
        <v>158</v>
      </c>
      <c r="F1923" s="21" t="s">
        <v>13</v>
      </c>
      <c r="G1923" s="21" t="s">
        <v>85</v>
      </c>
      <c r="H1923" s="21"/>
      <c r="I1923" s="21"/>
      <c r="J1923" s="60">
        <v>2074</v>
      </c>
      <c r="K1923" s="60" t="s">
        <v>19</v>
      </c>
    </row>
    <row r="1924" spans="2:11" ht="15.6" customHeight="1" thickBot="1" x14ac:dyDescent="0.45">
      <c r="B1924" s="21">
        <v>1918</v>
      </c>
      <c r="C1924" s="21">
        <v>4187</v>
      </c>
      <c r="D1924" s="20" t="s">
        <v>6456</v>
      </c>
      <c r="E1924" s="57" t="s">
        <v>6107</v>
      </c>
      <c r="F1924" s="21" t="s">
        <v>13</v>
      </c>
      <c r="G1924" s="21" t="s">
        <v>43</v>
      </c>
      <c r="H1924" s="21">
        <v>11</v>
      </c>
      <c r="I1924" s="21">
        <v>15</v>
      </c>
      <c r="J1924" s="60">
        <v>2115</v>
      </c>
      <c r="K1924" s="60" t="s">
        <v>15</v>
      </c>
    </row>
    <row r="1925" spans="2:11" ht="15.6" customHeight="1" thickBot="1" x14ac:dyDescent="0.45">
      <c r="B1925" s="21">
        <v>1919</v>
      </c>
      <c r="C1925" s="21">
        <v>4183</v>
      </c>
      <c r="D1925" s="20" t="s">
        <v>6452</v>
      </c>
      <c r="E1925" s="57" t="s">
        <v>203</v>
      </c>
      <c r="F1925" s="21" t="s">
        <v>13</v>
      </c>
      <c r="G1925" s="21" t="s">
        <v>43</v>
      </c>
      <c r="H1925" s="21">
        <v>11</v>
      </c>
      <c r="I1925" s="21">
        <v>57</v>
      </c>
      <c r="J1925" s="60">
        <v>2157</v>
      </c>
      <c r="K1925" s="60" t="s">
        <v>15</v>
      </c>
    </row>
    <row r="1926" spans="2:11" ht="15.6" customHeight="1" thickBot="1" x14ac:dyDescent="0.45">
      <c r="B1926" s="21">
        <v>1920</v>
      </c>
      <c r="C1926" s="21">
        <v>2563</v>
      </c>
      <c r="D1926" s="20" t="s">
        <v>3652</v>
      </c>
      <c r="E1926" s="21">
        <v>99</v>
      </c>
      <c r="F1926" s="21" t="s">
        <v>184</v>
      </c>
      <c r="G1926" s="21" t="s">
        <v>79</v>
      </c>
      <c r="H1926" s="21">
        <v>7</v>
      </c>
      <c r="I1926" s="21">
        <v>-8</v>
      </c>
      <c r="J1926" s="60">
        <v>2239</v>
      </c>
      <c r="K1926" s="60" t="s">
        <v>15</v>
      </c>
    </row>
    <row r="1927" spans="2:11" ht="15.6" customHeight="1" thickBot="1" x14ac:dyDescent="0.45">
      <c r="B1927" s="21">
        <v>1921</v>
      </c>
      <c r="C1927" s="21">
        <v>2564</v>
      </c>
      <c r="D1927" s="20" t="s">
        <v>3654</v>
      </c>
      <c r="E1927" s="21">
        <v>34</v>
      </c>
      <c r="F1927" s="21" t="s">
        <v>13</v>
      </c>
      <c r="G1927" s="21" t="s">
        <v>32</v>
      </c>
      <c r="H1927" s="21"/>
      <c r="I1927" s="21"/>
      <c r="J1927" s="60">
        <v>2016</v>
      </c>
      <c r="K1927" s="60" t="s">
        <v>19</v>
      </c>
    </row>
    <row r="1928" spans="2:11" ht="15.6" customHeight="1" thickBot="1" x14ac:dyDescent="0.45">
      <c r="B1928" s="21">
        <v>1922</v>
      </c>
      <c r="C1928" s="21">
        <v>2565</v>
      </c>
      <c r="D1928" s="20" t="s">
        <v>3656</v>
      </c>
      <c r="E1928" s="21">
        <v>92</v>
      </c>
      <c r="F1928" s="21" t="s">
        <v>13</v>
      </c>
      <c r="G1928" s="21" t="s">
        <v>79</v>
      </c>
      <c r="H1928" s="21"/>
      <c r="I1928" s="21"/>
      <c r="J1928" s="60">
        <v>2050</v>
      </c>
      <c r="K1928" s="60" t="s">
        <v>19</v>
      </c>
    </row>
    <row r="1929" spans="2:11" ht="15.6" customHeight="1" thickBot="1" x14ac:dyDescent="0.45">
      <c r="B1929" s="21">
        <v>1923</v>
      </c>
      <c r="C1929" s="21">
        <v>2566</v>
      </c>
      <c r="D1929" s="20" t="s">
        <v>3658</v>
      </c>
      <c r="E1929" s="21">
        <v>34</v>
      </c>
      <c r="F1929" s="21" t="s">
        <v>13</v>
      </c>
      <c r="G1929" s="21" t="s">
        <v>29</v>
      </c>
      <c r="H1929" s="21"/>
      <c r="I1929" s="21"/>
      <c r="J1929" s="60">
        <v>2050</v>
      </c>
      <c r="K1929" s="60" t="s">
        <v>19</v>
      </c>
    </row>
    <row r="1930" spans="2:11" ht="15.6" customHeight="1" thickBot="1" x14ac:dyDescent="0.45">
      <c r="B1930" s="21">
        <v>1924</v>
      </c>
      <c r="C1930" s="21">
        <v>2567</v>
      </c>
      <c r="D1930" s="20" t="s">
        <v>3660</v>
      </c>
      <c r="E1930" s="21">
        <v>91</v>
      </c>
      <c r="F1930" s="21" t="s">
        <v>13</v>
      </c>
      <c r="G1930" s="21" t="s">
        <v>103</v>
      </c>
      <c r="H1930" s="21"/>
      <c r="I1930" s="21"/>
      <c r="J1930" s="60">
        <v>1996</v>
      </c>
      <c r="K1930" s="60" t="s">
        <v>19</v>
      </c>
    </row>
    <row r="1931" spans="2:11" ht="15.6" customHeight="1" thickBot="1" x14ac:dyDescent="0.45">
      <c r="B1931" s="21">
        <v>1925</v>
      </c>
      <c r="C1931" s="21">
        <v>2568</v>
      </c>
      <c r="D1931" s="20" t="s">
        <v>3662</v>
      </c>
      <c r="E1931" s="21">
        <v>46</v>
      </c>
      <c r="F1931" s="21" t="s">
        <v>13</v>
      </c>
      <c r="G1931" s="21" t="s">
        <v>32</v>
      </c>
      <c r="H1931" s="21"/>
      <c r="I1931" s="21"/>
      <c r="J1931" s="60">
        <v>2059</v>
      </c>
      <c r="K1931" s="60" t="s">
        <v>19</v>
      </c>
    </row>
    <row r="1932" spans="2:11" ht="15.6" customHeight="1" thickBot="1" x14ac:dyDescent="0.45">
      <c r="B1932" s="21">
        <v>1926</v>
      </c>
      <c r="C1932" s="21">
        <v>2569</v>
      </c>
      <c r="D1932" s="20" t="s">
        <v>3664</v>
      </c>
      <c r="E1932" s="21">
        <v>91</v>
      </c>
      <c r="F1932" s="21" t="s">
        <v>13</v>
      </c>
      <c r="G1932" s="21" t="s">
        <v>85</v>
      </c>
      <c r="H1932" s="21"/>
      <c r="I1932" s="21"/>
      <c r="J1932" s="60">
        <v>1910</v>
      </c>
      <c r="K1932" s="60" t="s">
        <v>19</v>
      </c>
    </row>
    <row r="1933" spans="2:11" ht="15.6" customHeight="1" thickBot="1" x14ac:dyDescent="0.45">
      <c r="B1933" s="21">
        <v>1927</v>
      </c>
      <c r="C1933" s="21">
        <v>2570</v>
      </c>
      <c r="D1933" s="20" t="s">
        <v>3666</v>
      </c>
      <c r="E1933" s="21">
        <v>92</v>
      </c>
      <c r="F1933" s="21" t="s">
        <v>13</v>
      </c>
      <c r="G1933" s="21" t="s">
        <v>29</v>
      </c>
      <c r="H1933" s="21"/>
      <c r="I1933" s="21"/>
      <c r="J1933" s="60">
        <v>2050</v>
      </c>
      <c r="K1933" s="60" t="s">
        <v>19</v>
      </c>
    </row>
    <row r="1934" spans="2:11" ht="15.6" customHeight="1" thickBot="1" x14ac:dyDescent="0.45">
      <c r="B1934" s="21">
        <v>1928</v>
      </c>
      <c r="C1934" s="21">
        <v>2571</v>
      </c>
      <c r="D1934" s="20" t="s">
        <v>3668</v>
      </c>
      <c r="E1934" s="21">
        <v>46</v>
      </c>
      <c r="F1934" s="21" t="s">
        <v>13</v>
      </c>
      <c r="G1934" s="21" t="s">
        <v>29</v>
      </c>
      <c r="H1934" s="21"/>
      <c r="I1934" s="21"/>
      <c r="J1934" s="60">
        <v>2035</v>
      </c>
      <c r="K1934" s="60" t="s">
        <v>19</v>
      </c>
    </row>
    <row r="1935" spans="2:11" ht="15.6" customHeight="1" thickBot="1" x14ac:dyDescent="0.45">
      <c r="B1935" s="21">
        <v>1929</v>
      </c>
      <c r="C1935" s="21">
        <v>2572</v>
      </c>
      <c r="D1935" s="20" t="s">
        <v>3670</v>
      </c>
      <c r="E1935" s="21" t="s">
        <v>13</v>
      </c>
      <c r="F1935" s="21" t="s">
        <v>13</v>
      </c>
      <c r="G1935" s="21" t="s">
        <v>39</v>
      </c>
      <c r="H1935" s="21"/>
      <c r="I1935" s="21"/>
      <c r="J1935" s="60">
        <v>2056</v>
      </c>
      <c r="K1935" s="60" t="s">
        <v>19</v>
      </c>
    </row>
    <row r="1936" spans="2:11" ht="15.6" customHeight="1" thickBot="1" x14ac:dyDescent="0.45">
      <c r="B1936" s="21">
        <v>1930</v>
      </c>
      <c r="C1936" s="21">
        <v>2573</v>
      </c>
      <c r="D1936" s="20" t="s">
        <v>3672</v>
      </c>
      <c r="E1936" s="21" t="s">
        <v>13</v>
      </c>
      <c r="F1936" s="21" t="s">
        <v>13</v>
      </c>
      <c r="G1936" s="21" t="s">
        <v>469</v>
      </c>
      <c r="H1936" s="21"/>
      <c r="I1936" s="21"/>
      <c r="J1936" s="60">
        <v>1980</v>
      </c>
      <c r="K1936" s="60" t="s">
        <v>19</v>
      </c>
    </row>
    <row r="1937" spans="2:11" ht="15.6" customHeight="1" thickBot="1" x14ac:dyDescent="0.45">
      <c r="B1937" s="21">
        <v>1931</v>
      </c>
      <c r="C1937" s="21">
        <v>4086</v>
      </c>
      <c r="D1937" s="20" t="s">
        <v>6162</v>
      </c>
      <c r="E1937" s="21" t="s">
        <v>2331</v>
      </c>
      <c r="F1937" s="21" t="s">
        <v>13</v>
      </c>
      <c r="G1937" s="21" t="s">
        <v>79</v>
      </c>
      <c r="H1937" s="21">
        <v>9</v>
      </c>
      <c r="I1937" s="21">
        <v>-16</v>
      </c>
      <c r="J1937" s="60">
        <v>2111</v>
      </c>
      <c r="K1937" s="60" t="s">
        <v>15</v>
      </c>
    </row>
    <row r="1938" spans="2:11" ht="15.6" customHeight="1" thickBot="1" x14ac:dyDescent="0.45">
      <c r="B1938" s="21">
        <v>1932</v>
      </c>
      <c r="C1938" s="21">
        <v>2574</v>
      </c>
      <c r="D1938" s="20" t="s">
        <v>3674</v>
      </c>
      <c r="E1938" s="21">
        <v>75</v>
      </c>
      <c r="F1938" s="21" t="s">
        <v>13</v>
      </c>
      <c r="G1938" s="21" t="s">
        <v>79</v>
      </c>
      <c r="H1938" s="21">
        <v>13</v>
      </c>
      <c r="I1938" s="21">
        <v>-15</v>
      </c>
      <c r="J1938" s="60">
        <v>2086</v>
      </c>
      <c r="K1938" s="60" t="s">
        <v>15</v>
      </c>
    </row>
    <row r="1939" spans="2:11" ht="15.6" customHeight="1" thickBot="1" x14ac:dyDescent="0.45">
      <c r="B1939" s="21">
        <v>1933</v>
      </c>
      <c r="C1939" s="21">
        <v>2575</v>
      </c>
      <c r="D1939" s="20" t="s">
        <v>3676</v>
      </c>
      <c r="E1939" s="21">
        <v>54</v>
      </c>
      <c r="F1939" s="21" t="s">
        <v>13</v>
      </c>
      <c r="G1939" s="21" t="s">
        <v>29</v>
      </c>
      <c r="H1939" s="21"/>
      <c r="I1939" s="21"/>
      <c r="J1939" s="60">
        <v>2042</v>
      </c>
      <c r="K1939" s="60" t="s">
        <v>19</v>
      </c>
    </row>
    <row r="1940" spans="2:11" ht="15.6" customHeight="1" thickBot="1" x14ac:dyDescent="0.45">
      <c r="B1940" s="21">
        <v>1934</v>
      </c>
      <c r="C1940" s="21">
        <v>2576</v>
      </c>
      <c r="D1940" s="20" t="s">
        <v>3678</v>
      </c>
      <c r="E1940" s="21" t="s">
        <v>13</v>
      </c>
      <c r="F1940" s="21" t="s">
        <v>13</v>
      </c>
      <c r="G1940" s="21" t="s">
        <v>29</v>
      </c>
      <c r="H1940" s="21"/>
      <c r="I1940" s="21"/>
      <c r="J1940" s="60">
        <v>2058</v>
      </c>
      <c r="K1940" s="60" t="s">
        <v>19</v>
      </c>
    </row>
    <row r="1941" spans="2:11" ht="15.6" customHeight="1" thickBot="1" x14ac:dyDescent="0.45">
      <c r="B1941" s="21">
        <v>1935</v>
      </c>
      <c r="C1941" s="21">
        <v>2577</v>
      </c>
      <c r="D1941" s="20" t="s">
        <v>3680</v>
      </c>
      <c r="E1941" s="21" t="s">
        <v>13</v>
      </c>
      <c r="F1941" s="21" t="s">
        <v>13</v>
      </c>
      <c r="G1941" s="21" t="s">
        <v>32</v>
      </c>
      <c r="H1941" s="21"/>
      <c r="I1941" s="21"/>
      <c r="J1941" s="60">
        <v>2004</v>
      </c>
      <c r="K1941" s="60" t="s">
        <v>19</v>
      </c>
    </row>
    <row r="1942" spans="2:11" ht="15.6" customHeight="1" thickBot="1" x14ac:dyDescent="0.45">
      <c r="B1942" s="21">
        <v>1936</v>
      </c>
      <c r="C1942" s="21">
        <v>3766</v>
      </c>
      <c r="D1942" s="20" t="s">
        <v>3682</v>
      </c>
      <c r="E1942" s="21" t="s">
        <v>13</v>
      </c>
      <c r="F1942" s="21" t="s">
        <v>13</v>
      </c>
      <c r="G1942" s="21" t="s">
        <v>14</v>
      </c>
      <c r="H1942" s="21"/>
      <c r="I1942" s="21"/>
      <c r="J1942" s="60">
        <v>2060</v>
      </c>
      <c r="K1942" s="60" t="s">
        <v>19</v>
      </c>
    </row>
    <row r="1943" spans="2:11" ht="15.6" customHeight="1" thickBot="1" x14ac:dyDescent="0.45">
      <c r="B1943" s="21">
        <v>1937</v>
      </c>
      <c r="C1943" s="21">
        <v>2578</v>
      </c>
      <c r="D1943" s="20" t="s">
        <v>3684</v>
      </c>
      <c r="E1943" s="21" t="s">
        <v>13</v>
      </c>
      <c r="F1943" s="21" t="s">
        <v>13</v>
      </c>
      <c r="G1943" s="21" t="s">
        <v>14</v>
      </c>
      <c r="H1943" s="21"/>
      <c r="I1943" s="21"/>
      <c r="J1943" s="60">
        <v>2035</v>
      </c>
      <c r="K1943" s="60" t="s">
        <v>19</v>
      </c>
    </row>
    <row r="1944" spans="2:11" ht="15.6" customHeight="1" thickBot="1" x14ac:dyDescent="0.45">
      <c r="B1944" s="21">
        <v>1938</v>
      </c>
      <c r="C1944" s="21">
        <v>2579</v>
      </c>
      <c r="D1944" s="20" t="s">
        <v>3686</v>
      </c>
      <c r="E1944" s="21" t="s">
        <v>13</v>
      </c>
      <c r="F1944" s="21" t="s">
        <v>13</v>
      </c>
      <c r="G1944" s="21" t="s">
        <v>14</v>
      </c>
      <c r="H1944" s="21"/>
      <c r="I1944" s="21"/>
      <c r="J1944" s="60">
        <v>2063</v>
      </c>
      <c r="K1944" s="60" t="s">
        <v>19</v>
      </c>
    </row>
    <row r="1945" spans="2:11" ht="15.6" customHeight="1" thickBot="1" x14ac:dyDescent="0.45">
      <c r="B1945" s="21">
        <v>1939</v>
      </c>
      <c r="C1945" s="21">
        <v>4179</v>
      </c>
      <c r="D1945" s="20" t="s">
        <v>6438</v>
      </c>
      <c r="E1945" s="21" t="s">
        <v>13</v>
      </c>
      <c r="F1945" s="21" t="s">
        <v>13</v>
      </c>
      <c r="G1945" s="21" t="s">
        <v>494</v>
      </c>
      <c r="H1945" s="21">
        <v>9</v>
      </c>
      <c r="I1945" s="21">
        <v>-82</v>
      </c>
      <c r="J1945" s="60">
        <v>2018</v>
      </c>
      <c r="K1945" s="60" t="s">
        <v>15</v>
      </c>
    </row>
    <row r="1946" spans="2:11" ht="15.6" customHeight="1" thickBot="1" x14ac:dyDescent="0.45">
      <c r="B1946" s="21">
        <v>1940</v>
      </c>
      <c r="C1946" s="21">
        <v>2580</v>
      </c>
      <c r="D1946" s="20" t="s">
        <v>3688</v>
      </c>
      <c r="E1946" s="21" t="s">
        <v>13</v>
      </c>
      <c r="F1946" s="21" t="s">
        <v>13</v>
      </c>
      <c r="G1946" s="21" t="s">
        <v>14</v>
      </c>
      <c r="H1946" s="21"/>
      <c r="I1946" s="21"/>
      <c r="J1946" s="60">
        <v>2042</v>
      </c>
      <c r="K1946" s="60" t="s">
        <v>19</v>
      </c>
    </row>
    <row r="1947" spans="2:11" ht="15.6" customHeight="1" thickBot="1" x14ac:dyDescent="0.45">
      <c r="B1947" s="21">
        <v>1941</v>
      </c>
      <c r="C1947" s="21">
        <v>3801</v>
      </c>
      <c r="D1947" s="20" t="s">
        <v>3690</v>
      </c>
      <c r="E1947" s="21" t="s">
        <v>13</v>
      </c>
      <c r="F1947" s="21" t="s">
        <v>13</v>
      </c>
      <c r="G1947" s="21" t="s">
        <v>14</v>
      </c>
      <c r="H1947" s="21"/>
      <c r="I1947" s="21"/>
      <c r="J1947" s="60">
        <v>2068</v>
      </c>
      <c r="K1947" s="60" t="s">
        <v>19</v>
      </c>
    </row>
    <row r="1948" spans="2:11" ht="15.6" customHeight="1" thickBot="1" x14ac:dyDescent="0.45">
      <c r="B1948" s="21">
        <v>1942</v>
      </c>
      <c r="C1948" s="21">
        <v>2581</v>
      </c>
      <c r="D1948" s="20" t="s">
        <v>3692</v>
      </c>
      <c r="E1948" s="21">
        <v>89</v>
      </c>
      <c r="F1948" s="21" t="s">
        <v>13</v>
      </c>
      <c r="G1948" s="21" t="s">
        <v>29</v>
      </c>
      <c r="H1948" s="21"/>
      <c r="I1948" s="21"/>
      <c r="J1948" s="60">
        <v>2121</v>
      </c>
      <c r="K1948" s="60" t="s">
        <v>19</v>
      </c>
    </row>
    <row r="1949" spans="2:11" ht="15.6" customHeight="1" thickBot="1" x14ac:dyDescent="0.45">
      <c r="B1949" s="21">
        <v>1943</v>
      </c>
      <c r="C1949" s="21">
        <v>2582</v>
      </c>
      <c r="D1949" s="20" t="s">
        <v>3694</v>
      </c>
      <c r="E1949" s="21">
        <v>56</v>
      </c>
      <c r="F1949" s="21" t="s">
        <v>13</v>
      </c>
      <c r="G1949" s="21" t="s">
        <v>193</v>
      </c>
      <c r="H1949" s="21"/>
      <c r="I1949" s="21"/>
      <c r="J1949" s="60">
        <v>2098</v>
      </c>
      <c r="K1949" s="60" t="s">
        <v>15</v>
      </c>
    </row>
    <row r="1950" spans="2:11" ht="15.6" customHeight="1" thickBot="1" x14ac:dyDescent="0.45">
      <c r="B1950" s="21">
        <v>1944</v>
      </c>
      <c r="C1950" s="21">
        <v>2583</v>
      </c>
      <c r="D1950" s="20" t="s">
        <v>3696</v>
      </c>
      <c r="E1950" s="21">
        <v>58</v>
      </c>
      <c r="F1950" s="21" t="s">
        <v>13</v>
      </c>
      <c r="G1950" s="21" t="s">
        <v>193</v>
      </c>
      <c r="H1950" s="21"/>
      <c r="I1950" s="21"/>
      <c r="J1950" s="60">
        <v>2058</v>
      </c>
      <c r="K1950" s="60" t="s">
        <v>19</v>
      </c>
    </row>
    <row r="1951" spans="2:11" ht="15.6" customHeight="1" thickBot="1" x14ac:dyDescent="0.45">
      <c r="B1951" s="21">
        <v>1945</v>
      </c>
      <c r="C1951" s="21">
        <v>2584</v>
      </c>
      <c r="D1951" s="20" t="s">
        <v>3698</v>
      </c>
      <c r="E1951" s="21">
        <v>91</v>
      </c>
      <c r="F1951" s="21" t="s">
        <v>13</v>
      </c>
      <c r="G1951" s="21" t="s">
        <v>323</v>
      </c>
      <c r="H1951" s="21"/>
      <c r="I1951" s="21"/>
      <c r="J1951" s="60">
        <v>2067</v>
      </c>
      <c r="K1951" s="60" t="s">
        <v>19</v>
      </c>
    </row>
    <row r="1952" spans="2:11" ht="15.6" customHeight="1" thickBot="1" x14ac:dyDescent="0.45">
      <c r="B1952" s="21">
        <v>1946</v>
      </c>
      <c r="C1952" s="21">
        <v>2585</v>
      </c>
      <c r="D1952" s="20" t="s">
        <v>3700</v>
      </c>
      <c r="E1952" s="21">
        <v>84</v>
      </c>
      <c r="F1952" s="21" t="s">
        <v>13</v>
      </c>
      <c r="G1952" s="21" t="s">
        <v>29</v>
      </c>
      <c r="H1952" s="21"/>
      <c r="I1952" s="21"/>
      <c r="J1952" s="60">
        <v>2108</v>
      </c>
      <c r="K1952" s="60" t="s">
        <v>19</v>
      </c>
    </row>
    <row r="1953" spans="2:11" ht="15.6" customHeight="1" thickBot="1" x14ac:dyDescent="0.45">
      <c r="B1953" s="21">
        <v>1947</v>
      </c>
      <c r="C1953" s="21">
        <v>2586</v>
      </c>
      <c r="D1953" s="20" t="s">
        <v>3702</v>
      </c>
      <c r="E1953" s="21">
        <v>92</v>
      </c>
      <c r="F1953" s="21" t="s">
        <v>13</v>
      </c>
      <c r="G1953" s="21" t="s">
        <v>29</v>
      </c>
      <c r="H1953" s="21"/>
      <c r="I1953" s="21"/>
      <c r="J1953" s="60">
        <v>2199</v>
      </c>
      <c r="K1953" s="60" t="s">
        <v>19</v>
      </c>
    </row>
    <row r="1954" spans="2:11" ht="15.6" customHeight="1" thickBot="1" x14ac:dyDescent="0.45">
      <c r="B1954" s="21">
        <v>1948</v>
      </c>
      <c r="C1954" s="21">
        <v>2587</v>
      </c>
      <c r="D1954" s="20" t="s">
        <v>3704</v>
      </c>
      <c r="E1954" s="21">
        <v>79</v>
      </c>
      <c r="F1954" s="21" t="s">
        <v>184</v>
      </c>
      <c r="G1954" s="21" t="s">
        <v>29</v>
      </c>
      <c r="H1954" s="21"/>
      <c r="I1954" s="21"/>
      <c r="J1954" s="60">
        <v>2220</v>
      </c>
      <c r="K1954" s="60" t="s">
        <v>19</v>
      </c>
    </row>
    <row r="1955" spans="2:11" ht="15.6" customHeight="1" thickBot="1" x14ac:dyDescent="0.45">
      <c r="B1955" s="21">
        <v>1949</v>
      </c>
      <c r="C1955" s="21">
        <v>2588</v>
      </c>
      <c r="D1955" s="20" t="s">
        <v>6142</v>
      </c>
      <c r="E1955" s="21">
        <v>84</v>
      </c>
      <c r="F1955" s="21" t="s">
        <v>184</v>
      </c>
      <c r="G1955" s="21" t="s">
        <v>29</v>
      </c>
      <c r="H1955" s="21">
        <v>8</v>
      </c>
      <c r="I1955" s="21">
        <v>2</v>
      </c>
      <c r="J1955" s="60">
        <v>2239</v>
      </c>
      <c r="K1955" s="60" t="s">
        <v>15</v>
      </c>
    </row>
    <row r="1956" spans="2:11" ht="15.6" customHeight="1" thickBot="1" x14ac:dyDescent="0.45">
      <c r="B1956" s="21">
        <v>1950</v>
      </c>
      <c r="C1956" s="21">
        <v>2589</v>
      </c>
      <c r="D1956" s="20" t="s">
        <v>3707</v>
      </c>
      <c r="E1956" s="21">
        <v>89</v>
      </c>
      <c r="F1956" s="21" t="s">
        <v>13</v>
      </c>
      <c r="G1956" s="21" t="s">
        <v>29</v>
      </c>
      <c r="H1956" s="21"/>
      <c r="I1956" s="21"/>
      <c r="J1956" s="60">
        <v>2061</v>
      </c>
      <c r="K1956" s="60" t="s">
        <v>19</v>
      </c>
    </row>
    <row r="1957" spans="2:11" ht="15.6" customHeight="1" thickBot="1" x14ac:dyDescent="0.45">
      <c r="B1957" s="21">
        <v>1951</v>
      </c>
      <c r="C1957" s="21">
        <v>2590</v>
      </c>
      <c r="D1957" s="20" t="s">
        <v>3709</v>
      </c>
      <c r="E1957" s="21" t="s">
        <v>62</v>
      </c>
      <c r="F1957" s="21" t="s">
        <v>13</v>
      </c>
      <c r="G1957" s="21" t="s">
        <v>29</v>
      </c>
      <c r="H1957" s="21"/>
      <c r="I1957" s="21"/>
      <c r="J1957" s="60">
        <v>2147</v>
      </c>
      <c r="K1957" s="60" t="s">
        <v>15</v>
      </c>
    </row>
    <row r="1958" spans="2:11" ht="15.6" customHeight="1" thickBot="1" x14ac:dyDescent="0.45">
      <c r="B1958" s="21">
        <v>1952</v>
      </c>
      <c r="C1958" s="21">
        <v>2591</v>
      </c>
      <c r="D1958" s="20" t="s">
        <v>3711</v>
      </c>
      <c r="E1958" s="21" t="s">
        <v>13</v>
      </c>
      <c r="F1958" s="21" t="s">
        <v>13</v>
      </c>
      <c r="G1958" s="21" t="s">
        <v>193</v>
      </c>
      <c r="H1958" s="21"/>
      <c r="I1958" s="21"/>
      <c r="J1958" s="60">
        <v>1979</v>
      </c>
      <c r="K1958" s="60" t="s">
        <v>19</v>
      </c>
    </row>
    <row r="1959" spans="2:11" ht="15.6" customHeight="1" thickBot="1" x14ac:dyDescent="0.45">
      <c r="B1959" s="21">
        <v>1953</v>
      </c>
      <c r="C1959" s="21">
        <v>2592</v>
      </c>
      <c r="D1959" s="20" t="s">
        <v>3713</v>
      </c>
      <c r="E1959" s="21">
        <v>51</v>
      </c>
      <c r="F1959" s="21" t="s">
        <v>13</v>
      </c>
      <c r="G1959" s="21" t="s">
        <v>32</v>
      </c>
      <c r="H1959" s="21"/>
      <c r="I1959" s="21"/>
      <c r="J1959" s="60">
        <v>2178</v>
      </c>
      <c r="K1959" s="60" t="s">
        <v>19</v>
      </c>
    </row>
    <row r="1960" spans="2:11" ht="15.6" customHeight="1" thickBot="1" x14ac:dyDescent="0.45">
      <c r="B1960" s="21">
        <v>1954</v>
      </c>
      <c r="C1960" s="21">
        <v>2593</v>
      </c>
      <c r="D1960" s="20" t="s">
        <v>3715</v>
      </c>
      <c r="E1960" s="21">
        <v>83</v>
      </c>
      <c r="F1960" s="21" t="s">
        <v>13</v>
      </c>
      <c r="G1960" s="21" t="s">
        <v>32</v>
      </c>
      <c r="H1960" s="21"/>
      <c r="I1960" s="21"/>
      <c r="J1960" s="60">
        <v>2146</v>
      </c>
      <c r="K1960" s="60" t="s">
        <v>19</v>
      </c>
    </row>
    <row r="1961" spans="2:11" ht="15.6" customHeight="1" thickBot="1" x14ac:dyDescent="0.45">
      <c r="B1961" s="21">
        <v>1955</v>
      </c>
      <c r="C1961" s="21">
        <v>3924</v>
      </c>
      <c r="D1961" s="20" t="s">
        <v>3717</v>
      </c>
      <c r="E1961" s="21" t="s">
        <v>510</v>
      </c>
      <c r="F1961" s="21" t="s">
        <v>13</v>
      </c>
      <c r="G1961" s="21" t="s">
        <v>79</v>
      </c>
      <c r="H1961" s="21">
        <v>27</v>
      </c>
      <c r="I1961" s="21">
        <v>33</v>
      </c>
      <c r="J1961" s="60">
        <v>2134</v>
      </c>
      <c r="K1961" s="60" t="s">
        <v>15</v>
      </c>
    </row>
    <row r="1962" spans="2:11" ht="15.6" customHeight="1" thickBot="1" x14ac:dyDescent="0.45">
      <c r="B1962" s="21">
        <v>1956</v>
      </c>
      <c r="C1962" s="21">
        <v>4219</v>
      </c>
      <c r="D1962" s="20" t="s">
        <v>6556</v>
      </c>
      <c r="E1962" s="21">
        <v>11</v>
      </c>
      <c r="F1962" s="21"/>
      <c r="G1962" s="21" t="s">
        <v>29</v>
      </c>
      <c r="H1962" s="21">
        <v>11</v>
      </c>
      <c r="I1962" s="21">
        <v>-1</v>
      </c>
      <c r="J1962" s="60">
        <v>2099</v>
      </c>
      <c r="K1962" s="60" t="s">
        <v>15</v>
      </c>
    </row>
    <row r="1963" spans="2:11" ht="15.6" customHeight="1" thickBot="1" x14ac:dyDescent="0.45">
      <c r="B1963" s="21">
        <v>1957</v>
      </c>
      <c r="C1963" s="21">
        <v>2594</v>
      </c>
      <c r="D1963" s="20" t="s">
        <v>3718</v>
      </c>
      <c r="E1963" s="21">
        <v>69</v>
      </c>
      <c r="F1963" s="21" t="s">
        <v>13</v>
      </c>
      <c r="G1963" s="21" t="s">
        <v>32</v>
      </c>
      <c r="H1963" s="21"/>
      <c r="I1963" s="21"/>
      <c r="J1963" s="60">
        <v>2002</v>
      </c>
      <c r="K1963" s="60" t="s">
        <v>19</v>
      </c>
    </row>
    <row r="1964" spans="2:11" ht="15.6" customHeight="1" thickBot="1" x14ac:dyDescent="0.45">
      <c r="B1964" s="21">
        <v>1958</v>
      </c>
      <c r="C1964" s="21">
        <v>2595</v>
      </c>
      <c r="D1964" s="20" t="s">
        <v>3720</v>
      </c>
      <c r="E1964" s="21" t="s">
        <v>13</v>
      </c>
      <c r="F1964" s="21" t="s">
        <v>13</v>
      </c>
      <c r="G1964" s="21" t="s">
        <v>29</v>
      </c>
      <c r="H1964" s="21"/>
      <c r="I1964" s="21"/>
      <c r="J1964" s="60">
        <v>2047</v>
      </c>
      <c r="K1964" s="60" t="s">
        <v>19</v>
      </c>
    </row>
    <row r="1965" spans="2:11" ht="15.6" customHeight="1" thickBot="1" x14ac:dyDescent="0.45">
      <c r="B1965" s="21">
        <v>1959</v>
      </c>
      <c r="C1965" s="21">
        <v>2596</v>
      </c>
      <c r="D1965" s="20" t="s">
        <v>3722</v>
      </c>
      <c r="E1965" s="21">
        <v>57</v>
      </c>
      <c r="F1965" s="21" t="s">
        <v>13</v>
      </c>
      <c r="G1965" s="21" t="s">
        <v>29</v>
      </c>
      <c r="H1965" s="21"/>
      <c r="I1965" s="21"/>
      <c r="J1965" s="60">
        <v>2133</v>
      </c>
      <c r="K1965" s="60" t="s">
        <v>19</v>
      </c>
    </row>
    <row r="1966" spans="2:11" ht="15.6" customHeight="1" thickBot="1" x14ac:dyDescent="0.45">
      <c r="B1966" s="21">
        <v>1960</v>
      </c>
      <c r="C1966" s="21">
        <v>2597</v>
      </c>
      <c r="D1966" s="20" t="s">
        <v>3722</v>
      </c>
      <c r="E1966" s="21">
        <v>89</v>
      </c>
      <c r="F1966" s="21" t="s">
        <v>13</v>
      </c>
      <c r="G1966" s="21" t="s">
        <v>29</v>
      </c>
      <c r="H1966" s="21"/>
      <c r="I1966" s="21"/>
      <c r="J1966" s="60">
        <v>2027</v>
      </c>
      <c r="K1966" s="60" t="s">
        <v>19</v>
      </c>
    </row>
    <row r="1967" spans="2:11" ht="15.6" customHeight="1" thickBot="1" x14ac:dyDescent="0.45">
      <c r="B1967" s="21">
        <v>1961</v>
      </c>
      <c r="C1967" s="21">
        <v>3767</v>
      </c>
      <c r="D1967" s="20" t="s">
        <v>3724</v>
      </c>
      <c r="E1967" s="21">
        <v>53</v>
      </c>
      <c r="F1967" s="21" t="s">
        <v>13</v>
      </c>
      <c r="G1967" s="21" t="s">
        <v>149</v>
      </c>
      <c r="H1967" s="21"/>
      <c r="I1967" s="21"/>
      <c r="J1967" s="60">
        <v>2019</v>
      </c>
      <c r="K1967" s="60" t="s">
        <v>19</v>
      </c>
    </row>
    <row r="1968" spans="2:11" ht="15.6" customHeight="1" thickBot="1" x14ac:dyDescent="0.45">
      <c r="B1968" s="21">
        <v>1962</v>
      </c>
      <c r="C1968" s="21">
        <v>2598</v>
      </c>
      <c r="D1968" s="20" t="s">
        <v>3726</v>
      </c>
      <c r="E1968" s="21" t="s">
        <v>13</v>
      </c>
      <c r="F1968" s="21" t="s">
        <v>13</v>
      </c>
      <c r="G1968" s="21" t="s">
        <v>79</v>
      </c>
      <c r="H1968" s="21"/>
      <c r="I1968" s="21"/>
      <c r="J1968" s="60">
        <v>2024</v>
      </c>
      <c r="K1968" s="60" t="s">
        <v>19</v>
      </c>
    </row>
    <row r="1969" spans="2:11" ht="15.6" customHeight="1" thickBot="1" x14ac:dyDescent="0.45">
      <c r="B1969" s="21">
        <v>1963</v>
      </c>
      <c r="C1969" s="21">
        <v>2599</v>
      </c>
      <c r="D1969" s="20" t="s">
        <v>3728</v>
      </c>
      <c r="E1969" s="21">
        <v>84</v>
      </c>
      <c r="F1969" s="21" t="s">
        <v>13</v>
      </c>
      <c r="G1969" s="21" t="s">
        <v>32</v>
      </c>
      <c r="H1969" s="21"/>
      <c r="I1969" s="21"/>
      <c r="J1969" s="60">
        <v>2054</v>
      </c>
      <c r="K1969" s="60" t="s">
        <v>19</v>
      </c>
    </row>
    <row r="1970" spans="2:11" ht="15.6" customHeight="1" thickBot="1" x14ac:dyDescent="0.45">
      <c r="B1970" s="21">
        <v>1964</v>
      </c>
      <c r="C1970" s="21">
        <v>4125</v>
      </c>
      <c r="D1970" s="20" t="s">
        <v>6360</v>
      </c>
      <c r="E1970" s="21" t="s">
        <v>6263</v>
      </c>
      <c r="F1970" s="21" t="s">
        <v>13</v>
      </c>
      <c r="G1970" s="21" t="s">
        <v>29</v>
      </c>
      <c r="H1970" s="21"/>
      <c r="I1970" s="21"/>
      <c r="J1970" s="60">
        <v>2097</v>
      </c>
      <c r="K1970" s="60" t="s">
        <v>15</v>
      </c>
    </row>
    <row r="1971" spans="2:11" ht="15.6" customHeight="1" thickBot="1" x14ac:dyDescent="0.45">
      <c r="B1971" s="21">
        <v>1965</v>
      </c>
      <c r="C1971" s="21">
        <v>2600</v>
      </c>
      <c r="D1971" s="20" t="s">
        <v>3730</v>
      </c>
      <c r="E1971" s="21" t="s">
        <v>13</v>
      </c>
      <c r="F1971" s="21" t="s">
        <v>13</v>
      </c>
      <c r="G1971" s="21" t="s">
        <v>29</v>
      </c>
      <c r="H1971" s="21"/>
      <c r="I1971" s="21"/>
      <c r="J1971" s="60">
        <v>1997</v>
      </c>
      <c r="K1971" s="60" t="s">
        <v>19</v>
      </c>
    </row>
    <row r="1972" spans="2:11" ht="15.6" customHeight="1" thickBot="1" x14ac:dyDescent="0.45">
      <c r="B1972" s="21">
        <v>1966</v>
      </c>
      <c r="C1972" s="21">
        <v>2601</v>
      </c>
      <c r="D1972" s="20" t="s">
        <v>3732</v>
      </c>
      <c r="E1972" s="21">
        <v>81</v>
      </c>
      <c r="F1972" s="21" t="s">
        <v>13</v>
      </c>
      <c r="G1972" s="21" t="s">
        <v>32</v>
      </c>
      <c r="H1972" s="21"/>
      <c r="I1972" s="21"/>
      <c r="J1972" s="60">
        <v>2059</v>
      </c>
      <c r="K1972" s="60" t="s">
        <v>19</v>
      </c>
    </row>
    <row r="1973" spans="2:11" ht="15.6" customHeight="1" thickBot="1" x14ac:dyDescent="0.45">
      <c r="B1973" s="21">
        <v>1967</v>
      </c>
      <c r="C1973" s="21">
        <v>2602</v>
      </c>
      <c r="D1973" s="20" t="s">
        <v>3734</v>
      </c>
      <c r="E1973" s="21">
        <v>88</v>
      </c>
      <c r="F1973" s="21" t="s">
        <v>13</v>
      </c>
      <c r="G1973" s="21" t="s">
        <v>39</v>
      </c>
      <c r="H1973" s="21"/>
      <c r="I1973" s="21"/>
      <c r="J1973" s="60">
        <v>2068</v>
      </c>
      <c r="K1973" s="60" t="s">
        <v>19</v>
      </c>
    </row>
    <row r="1974" spans="2:11" ht="15.6" customHeight="1" thickBot="1" x14ac:dyDescent="0.45">
      <c r="B1974" s="21">
        <v>1968</v>
      </c>
      <c r="C1974" s="21">
        <v>3768</v>
      </c>
      <c r="D1974" s="20" t="s">
        <v>3736</v>
      </c>
      <c r="E1974" s="21" t="s">
        <v>13</v>
      </c>
      <c r="F1974" s="21" t="s">
        <v>13</v>
      </c>
      <c r="G1974" s="21" t="s">
        <v>14</v>
      </c>
      <c r="H1974" s="21"/>
      <c r="I1974" s="21"/>
      <c r="J1974" s="60">
        <v>2092</v>
      </c>
      <c r="K1974" s="60" t="s">
        <v>19</v>
      </c>
    </row>
    <row r="1975" spans="2:11" ht="15.6" customHeight="1" thickBot="1" x14ac:dyDescent="0.45">
      <c r="B1975" s="21">
        <v>1969</v>
      </c>
      <c r="C1975" s="21">
        <v>2603</v>
      </c>
      <c r="D1975" s="20" t="s">
        <v>3738</v>
      </c>
      <c r="E1975" s="21" t="s">
        <v>13</v>
      </c>
      <c r="F1975" s="21" t="s">
        <v>13</v>
      </c>
      <c r="G1975" s="21" t="s">
        <v>14</v>
      </c>
      <c r="H1975" s="21"/>
      <c r="I1975" s="21"/>
      <c r="J1975" s="60">
        <v>2107</v>
      </c>
      <c r="K1975" s="60" t="s">
        <v>19</v>
      </c>
    </row>
    <row r="1976" spans="2:11" ht="15.6" customHeight="1" thickBot="1" x14ac:dyDescent="0.45">
      <c r="B1976" s="21">
        <v>1970</v>
      </c>
      <c r="C1976" s="21">
        <v>3769</v>
      </c>
      <c r="D1976" s="20" t="s">
        <v>3740</v>
      </c>
      <c r="E1976" s="21" t="s">
        <v>13</v>
      </c>
      <c r="F1976" s="21" t="s">
        <v>13</v>
      </c>
      <c r="G1976" s="21" t="s">
        <v>494</v>
      </c>
      <c r="H1976" s="21"/>
      <c r="I1976" s="21"/>
      <c r="J1976" s="60">
        <v>2090</v>
      </c>
      <c r="K1976" s="60" t="s">
        <v>19</v>
      </c>
    </row>
    <row r="1977" spans="2:11" ht="15.6" customHeight="1" thickBot="1" x14ac:dyDescent="0.45">
      <c r="B1977" s="21">
        <v>1971</v>
      </c>
      <c r="C1977" s="21">
        <v>4177</v>
      </c>
      <c r="D1977" s="20" t="s">
        <v>6436</v>
      </c>
      <c r="E1977" s="21" t="s">
        <v>13</v>
      </c>
      <c r="F1977" s="21" t="s">
        <v>13</v>
      </c>
      <c r="G1977" s="21" t="s">
        <v>494</v>
      </c>
      <c r="H1977" s="21">
        <v>9</v>
      </c>
      <c r="I1977" s="21">
        <v>2</v>
      </c>
      <c r="J1977" s="60">
        <v>2102</v>
      </c>
      <c r="K1977" s="60" t="s">
        <v>15</v>
      </c>
    </row>
    <row r="1978" spans="2:11" ht="15.6" customHeight="1" thickBot="1" x14ac:dyDescent="0.45">
      <c r="B1978" s="21">
        <v>1972</v>
      </c>
      <c r="C1978" s="21">
        <v>2604</v>
      </c>
      <c r="D1978" s="20" t="s">
        <v>3742</v>
      </c>
      <c r="E1978" s="21">
        <v>78</v>
      </c>
      <c r="F1978" s="21" t="s">
        <v>13</v>
      </c>
      <c r="G1978" s="21" t="s">
        <v>14</v>
      </c>
      <c r="H1978" s="21"/>
      <c r="I1978" s="21"/>
      <c r="J1978" s="60">
        <v>2048</v>
      </c>
      <c r="K1978" s="60" t="s">
        <v>19</v>
      </c>
    </row>
    <row r="1979" spans="2:11" ht="15.6" customHeight="1" thickBot="1" x14ac:dyDescent="0.45">
      <c r="B1979" s="21">
        <v>1973</v>
      </c>
      <c r="C1979" s="21">
        <v>2605</v>
      </c>
      <c r="D1979" s="20" t="s">
        <v>3744</v>
      </c>
      <c r="E1979" s="21" t="s">
        <v>13</v>
      </c>
      <c r="F1979" s="21" t="s">
        <v>13</v>
      </c>
      <c r="G1979" s="21" t="s">
        <v>22</v>
      </c>
      <c r="H1979" s="21"/>
      <c r="I1979" s="21"/>
      <c r="J1979" s="60">
        <v>2085</v>
      </c>
      <c r="K1979" s="60" t="s">
        <v>19</v>
      </c>
    </row>
    <row r="1980" spans="2:11" ht="15.6" customHeight="1" thickBot="1" x14ac:dyDescent="0.45">
      <c r="B1980" s="21">
        <v>1974</v>
      </c>
      <c r="C1980" s="21">
        <v>4044</v>
      </c>
      <c r="D1980" s="20" t="s">
        <v>3746</v>
      </c>
      <c r="E1980" s="21">
        <v>70</v>
      </c>
      <c r="F1980" s="21" t="s">
        <v>13</v>
      </c>
      <c r="G1980" s="21" t="s">
        <v>469</v>
      </c>
      <c r="H1980" s="21"/>
      <c r="I1980" s="21"/>
      <c r="J1980" s="60">
        <v>2099</v>
      </c>
      <c r="K1980" s="60" t="s">
        <v>15</v>
      </c>
    </row>
    <row r="1981" spans="2:11" ht="15.6" customHeight="1" thickBot="1" x14ac:dyDescent="0.45">
      <c r="B1981" s="21">
        <v>1975</v>
      </c>
      <c r="C1981" s="21">
        <v>2606</v>
      </c>
      <c r="D1981" s="20" t="s">
        <v>3748</v>
      </c>
      <c r="E1981" s="21" t="s">
        <v>13</v>
      </c>
      <c r="F1981" s="21" t="s">
        <v>13</v>
      </c>
      <c r="G1981" s="21" t="s">
        <v>29</v>
      </c>
      <c r="H1981" s="21"/>
      <c r="I1981" s="21"/>
      <c r="J1981" s="60">
        <v>1980</v>
      </c>
      <c r="K1981" s="60" t="s">
        <v>19</v>
      </c>
    </row>
    <row r="1982" spans="2:11" ht="15.6" customHeight="1" thickBot="1" x14ac:dyDescent="0.45">
      <c r="B1982" s="21">
        <v>1976</v>
      </c>
      <c r="C1982" s="21">
        <v>2607</v>
      </c>
      <c r="D1982" s="20" t="s">
        <v>3750</v>
      </c>
      <c r="E1982" s="21" t="s">
        <v>13</v>
      </c>
      <c r="F1982" s="21" t="s">
        <v>13</v>
      </c>
      <c r="G1982" s="21" t="s">
        <v>1181</v>
      </c>
      <c r="H1982" s="21"/>
      <c r="I1982" s="21"/>
      <c r="J1982" s="60">
        <v>2064</v>
      </c>
      <c r="K1982" s="60" t="s">
        <v>19</v>
      </c>
    </row>
    <row r="1983" spans="2:11" ht="15.6" customHeight="1" thickBot="1" x14ac:dyDescent="0.45">
      <c r="B1983" s="21">
        <v>1977</v>
      </c>
      <c r="C1983" s="21">
        <v>2608</v>
      </c>
      <c r="D1983" s="20" t="s">
        <v>3752</v>
      </c>
      <c r="E1983" s="21">
        <v>98</v>
      </c>
      <c r="F1983" s="21" t="s">
        <v>13</v>
      </c>
      <c r="G1983" s="21" t="s">
        <v>79</v>
      </c>
      <c r="H1983" s="21"/>
      <c r="I1983" s="21"/>
      <c r="J1983" s="60">
        <v>2104</v>
      </c>
      <c r="K1983" s="60" t="s">
        <v>19</v>
      </c>
    </row>
    <row r="1984" spans="2:11" ht="15.6" customHeight="1" thickBot="1" x14ac:dyDescent="0.45">
      <c r="B1984" s="21">
        <v>1978</v>
      </c>
      <c r="C1984" s="21">
        <v>2609</v>
      </c>
      <c r="D1984" s="20" t="s">
        <v>3754</v>
      </c>
      <c r="E1984" s="21">
        <v>48</v>
      </c>
      <c r="F1984" s="21" t="s">
        <v>134</v>
      </c>
      <c r="G1984" s="21" t="s">
        <v>193</v>
      </c>
      <c r="H1984" s="21"/>
      <c r="I1984" s="21"/>
      <c r="J1984" s="60">
        <v>2271</v>
      </c>
      <c r="K1984" s="60" t="s">
        <v>19</v>
      </c>
    </row>
    <row r="1985" spans="2:11" ht="15.6" customHeight="1" thickBot="1" x14ac:dyDescent="0.45">
      <c r="B1985" s="21">
        <v>1979</v>
      </c>
      <c r="C1985" s="21">
        <v>2610</v>
      </c>
      <c r="D1985" s="20" t="s">
        <v>3756</v>
      </c>
      <c r="E1985" s="21" t="s">
        <v>158</v>
      </c>
      <c r="F1985" s="21" t="s">
        <v>13</v>
      </c>
      <c r="G1985" s="21" t="s">
        <v>277</v>
      </c>
      <c r="H1985" s="21"/>
      <c r="I1985" s="21"/>
      <c r="J1985" s="60">
        <v>2065</v>
      </c>
      <c r="K1985" s="60" t="s">
        <v>15</v>
      </c>
    </row>
    <row r="1986" spans="2:11" ht="15.6" customHeight="1" thickBot="1" x14ac:dyDescent="0.45">
      <c r="B1986" s="21">
        <v>1980</v>
      </c>
      <c r="C1986" s="21">
        <v>2611</v>
      </c>
      <c r="D1986" s="20" t="s">
        <v>3758</v>
      </c>
      <c r="E1986" s="21">
        <v>97</v>
      </c>
      <c r="F1986" s="21" t="s">
        <v>134</v>
      </c>
      <c r="G1986" s="21" t="s">
        <v>85</v>
      </c>
      <c r="H1986" s="21"/>
      <c r="I1986" s="21"/>
      <c r="J1986" s="60">
        <v>2392</v>
      </c>
      <c r="K1986" s="60" t="s">
        <v>19</v>
      </c>
    </row>
    <row r="1987" spans="2:11" ht="15.6" customHeight="1" thickBot="1" x14ac:dyDescent="0.45">
      <c r="B1987" s="21">
        <v>1981</v>
      </c>
      <c r="C1987" s="21">
        <v>2612</v>
      </c>
      <c r="D1987" s="20" t="s">
        <v>3760</v>
      </c>
      <c r="E1987" s="21">
        <v>87</v>
      </c>
      <c r="F1987" s="21" t="s">
        <v>13</v>
      </c>
      <c r="G1987" s="21" t="s">
        <v>32</v>
      </c>
      <c r="H1987" s="21"/>
      <c r="I1987" s="21"/>
      <c r="J1987" s="60">
        <v>2053</v>
      </c>
      <c r="K1987" s="60" t="s">
        <v>19</v>
      </c>
    </row>
    <row r="1988" spans="2:11" ht="15.6" customHeight="1" thickBot="1" x14ac:dyDescent="0.45">
      <c r="B1988" s="21">
        <v>1982</v>
      </c>
      <c r="C1988" s="21">
        <v>2614</v>
      </c>
      <c r="D1988" s="20" t="s">
        <v>3762</v>
      </c>
      <c r="E1988" s="21" t="s">
        <v>82</v>
      </c>
      <c r="F1988" s="21" t="s">
        <v>13</v>
      </c>
      <c r="G1988" s="21" t="s">
        <v>32</v>
      </c>
      <c r="H1988" s="21"/>
      <c r="I1988" s="21"/>
      <c r="J1988" s="60">
        <v>2060</v>
      </c>
      <c r="K1988" s="60" t="s">
        <v>19</v>
      </c>
    </row>
    <row r="1989" spans="2:11" ht="15.6" customHeight="1" thickBot="1" x14ac:dyDescent="0.45">
      <c r="B1989" s="21">
        <v>1983</v>
      </c>
      <c r="C1989" s="21">
        <v>2615</v>
      </c>
      <c r="D1989" s="20" t="s">
        <v>3764</v>
      </c>
      <c r="E1989" s="21">
        <v>98</v>
      </c>
      <c r="F1989" s="21" t="s">
        <v>13</v>
      </c>
      <c r="G1989" s="21" t="s">
        <v>32</v>
      </c>
      <c r="H1989" s="21"/>
      <c r="I1989" s="21"/>
      <c r="J1989" s="60">
        <v>2039</v>
      </c>
      <c r="K1989" s="60" t="s">
        <v>19</v>
      </c>
    </row>
    <row r="1990" spans="2:11" ht="15.6" customHeight="1" thickBot="1" x14ac:dyDescent="0.45">
      <c r="B1990" s="21">
        <v>1984</v>
      </c>
      <c r="C1990" s="21">
        <v>2616</v>
      </c>
      <c r="D1990" s="20" t="s">
        <v>3766</v>
      </c>
      <c r="E1990" s="21">
        <v>73</v>
      </c>
      <c r="F1990" s="21" t="s">
        <v>13</v>
      </c>
      <c r="G1990" s="21" t="s">
        <v>79</v>
      </c>
      <c r="H1990" s="21"/>
      <c r="I1990" s="21"/>
      <c r="J1990" s="60">
        <v>2179</v>
      </c>
      <c r="K1990" s="60" t="s">
        <v>19</v>
      </c>
    </row>
    <row r="1991" spans="2:11" ht="15.6" customHeight="1" thickBot="1" x14ac:dyDescent="0.45">
      <c r="B1991" s="21">
        <v>1985</v>
      </c>
      <c r="C1991" s="21">
        <v>3824</v>
      </c>
      <c r="D1991" s="20" t="s">
        <v>3768</v>
      </c>
      <c r="E1991" s="21" t="s">
        <v>203</v>
      </c>
      <c r="F1991" s="21" t="s">
        <v>13</v>
      </c>
      <c r="G1991" s="21" t="s">
        <v>43</v>
      </c>
      <c r="H1991" s="21"/>
      <c r="I1991" s="21"/>
      <c r="J1991" s="60">
        <v>2057</v>
      </c>
      <c r="K1991" s="60" t="s">
        <v>19</v>
      </c>
    </row>
    <row r="1992" spans="2:11" ht="15.6" customHeight="1" thickBot="1" x14ac:dyDescent="0.45">
      <c r="B1992" s="21">
        <v>1986</v>
      </c>
      <c r="C1992" s="21">
        <v>2617</v>
      </c>
      <c r="D1992" s="20" t="s">
        <v>3770</v>
      </c>
      <c r="E1992" s="21" t="s">
        <v>13</v>
      </c>
      <c r="F1992" s="21" t="s">
        <v>13</v>
      </c>
      <c r="G1992" s="21" t="s">
        <v>29</v>
      </c>
      <c r="H1992" s="21"/>
      <c r="I1992" s="21"/>
      <c r="J1992" s="60">
        <v>2005</v>
      </c>
      <c r="K1992" s="60" t="s">
        <v>19</v>
      </c>
    </row>
    <row r="1993" spans="2:11" ht="15.6" customHeight="1" thickBot="1" x14ac:dyDescent="0.45">
      <c r="B1993" s="21">
        <v>1987</v>
      </c>
      <c r="C1993" s="21">
        <v>2618</v>
      </c>
      <c r="D1993" s="20" t="s">
        <v>3772</v>
      </c>
      <c r="E1993" s="21">
        <v>91</v>
      </c>
      <c r="F1993" s="21" t="s">
        <v>13</v>
      </c>
      <c r="G1993" s="21" t="s">
        <v>29</v>
      </c>
      <c r="H1993" s="21"/>
      <c r="I1993" s="21"/>
      <c r="J1993" s="60">
        <v>2051</v>
      </c>
      <c r="K1993" s="60" t="s">
        <v>19</v>
      </c>
    </row>
    <row r="1994" spans="2:11" ht="15.6" customHeight="1" thickBot="1" x14ac:dyDescent="0.45">
      <c r="B1994" s="21">
        <v>1988</v>
      </c>
      <c r="C1994" s="21">
        <v>2619</v>
      </c>
      <c r="D1994" s="20" t="s">
        <v>3774</v>
      </c>
      <c r="E1994" s="21">
        <v>60</v>
      </c>
      <c r="F1994" s="21" t="s">
        <v>13</v>
      </c>
      <c r="G1994" s="21" t="s">
        <v>32</v>
      </c>
      <c r="H1994" s="21"/>
      <c r="I1994" s="21"/>
      <c r="J1994" s="60">
        <v>2024</v>
      </c>
      <c r="K1994" s="60" t="s">
        <v>19</v>
      </c>
    </row>
    <row r="1995" spans="2:11" ht="15.6" customHeight="1" thickBot="1" x14ac:dyDescent="0.45">
      <c r="B1995" s="21">
        <v>1989</v>
      </c>
      <c r="C1995" s="21">
        <v>2620</v>
      </c>
      <c r="D1995" s="20" t="s">
        <v>3776</v>
      </c>
      <c r="E1995" s="21">
        <v>85</v>
      </c>
      <c r="F1995" s="21" t="s">
        <v>184</v>
      </c>
      <c r="G1995" s="21" t="s">
        <v>3777</v>
      </c>
      <c r="H1995" s="21"/>
      <c r="I1995" s="21"/>
      <c r="J1995" s="60">
        <v>2186</v>
      </c>
      <c r="K1995" s="60" t="s">
        <v>19</v>
      </c>
    </row>
    <row r="1996" spans="2:11" ht="15.6" customHeight="1" thickBot="1" x14ac:dyDescent="0.45">
      <c r="B1996" s="21">
        <v>1990</v>
      </c>
      <c r="C1996" s="21">
        <v>2621</v>
      </c>
      <c r="D1996" s="20" t="s">
        <v>3779</v>
      </c>
      <c r="E1996" s="21">
        <v>91</v>
      </c>
      <c r="F1996" s="21" t="s">
        <v>13</v>
      </c>
      <c r="G1996" s="21" t="s">
        <v>79</v>
      </c>
      <c r="H1996" s="21"/>
      <c r="I1996" s="21"/>
      <c r="J1996" s="60">
        <v>2041</v>
      </c>
      <c r="K1996" s="60" t="s">
        <v>19</v>
      </c>
    </row>
    <row r="1997" spans="2:11" ht="15.6" customHeight="1" thickBot="1" x14ac:dyDescent="0.45">
      <c r="B1997" s="21">
        <v>1991</v>
      </c>
      <c r="C1997" s="21">
        <v>2622</v>
      </c>
      <c r="D1997" s="20" t="s">
        <v>3781</v>
      </c>
      <c r="E1997" s="21">
        <v>99</v>
      </c>
      <c r="F1997" s="21" t="s">
        <v>184</v>
      </c>
      <c r="G1997" s="21" t="s">
        <v>79</v>
      </c>
      <c r="H1997" s="21">
        <v>7</v>
      </c>
      <c r="I1997" s="21">
        <v>5</v>
      </c>
      <c r="J1997" s="60">
        <v>2304</v>
      </c>
      <c r="K1997" s="60" t="s">
        <v>15</v>
      </c>
    </row>
    <row r="1998" spans="2:11" ht="15.6" customHeight="1" thickBot="1" x14ac:dyDescent="0.45">
      <c r="B1998" s="21">
        <v>1992</v>
      </c>
      <c r="C1998" s="21">
        <v>2624</v>
      </c>
      <c r="D1998" s="20" t="s">
        <v>3783</v>
      </c>
      <c r="E1998" s="21">
        <v>99</v>
      </c>
      <c r="F1998" s="21" t="s">
        <v>13</v>
      </c>
      <c r="G1998" s="21" t="s">
        <v>29</v>
      </c>
      <c r="H1998" s="21"/>
      <c r="I1998" s="21"/>
      <c r="J1998" s="60">
        <v>2078</v>
      </c>
      <c r="K1998" s="60" t="s">
        <v>19</v>
      </c>
    </row>
    <row r="1999" spans="2:11" ht="15.6" customHeight="1" thickBot="1" x14ac:dyDescent="0.45">
      <c r="B1999" s="21">
        <v>1993</v>
      </c>
      <c r="C1999" s="21">
        <v>2625</v>
      </c>
      <c r="D1999" s="20" t="s">
        <v>3785</v>
      </c>
      <c r="E1999" s="21">
        <v>92</v>
      </c>
      <c r="F1999" s="21" t="s">
        <v>13</v>
      </c>
      <c r="G1999" s="21" t="s">
        <v>29</v>
      </c>
      <c r="H1999" s="21"/>
      <c r="I1999" s="21"/>
      <c r="J1999" s="60">
        <v>2066</v>
      </c>
      <c r="K1999" s="60" t="s">
        <v>19</v>
      </c>
    </row>
    <row r="2000" spans="2:11" ht="15.6" customHeight="1" thickBot="1" x14ac:dyDescent="0.45">
      <c r="B2000" s="21">
        <v>1994</v>
      </c>
      <c r="C2000" s="21">
        <v>3923</v>
      </c>
      <c r="D2000" s="20" t="s">
        <v>3787</v>
      </c>
      <c r="E2000" s="21" t="s">
        <v>13</v>
      </c>
      <c r="F2000" s="21" t="s">
        <v>13</v>
      </c>
      <c r="G2000" s="21" t="s">
        <v>116</v>
      </c>
      <c r="H2000" s="21"/>
      <c r="I2000" s="21"/>
      <c r="J2000" s="60">
        <v>2039</v>
      </c>
      <c r="K2000" s="60" t="s">
        <v>15</v>
      </c>
    </row>
    <row r="2001" spans="2:11" ht="15.6" customHeight="1" thickBot="1" x14ac:dyDescent="0.45">
      <c r="B2001" s="21">
        <v>1995</v>
      </c>
      <c r="C2001" s="21">
        <v>2626</v>
      </c>
      <c r="D2001" s="20" t="s">
        <v>3789</v>
      </c>
      <c r="E2001" s="21" t="s">
        <v>13</v>
      </c>
      <c r="F2001" s="21" t="s">
        <v>13</v>
      </c>
      <c r="G2001" s="21" t="s">
        <v>54</v>
      </c>
      <c r="H2001" s="21"/>
      <c r="I2001" s="21"/>
      <c r="J2001" s="60">
        <v>2023</v>
      </c>
      <c r="K2001" s="60" t="s">
        <v>19</v>
      </c>
    </row>
    <row r="2002" spans="2:11" ht="15.6" customHeight="1" thickBot="1" x14ac:dyDescent="0.45">
      <c r="B2002" s="21">
        <v>1996</v>
      </c>
      <c r="C2002" s="21">
        <v>2627</v>
      </c>
      <c r="D2002" s="20" t="s">
        <v>3791</v>
      </c>
      <c r="E2002" s="21" t="s">
        <v>13</v>
      </c>
      <c r="F2002" s="21" t="s">
        <v>13</v>
      </c>
      <c r="G2002" s="21" t="s">
        <v>54</v>
      </c>
      <c r="H2002" s="21"/>
      <c r="I2002" s="21"/>
      <c r="J2002" s="60">
        <v>2059</v>
      </c>
      <c r="K2002" s="60" t="s">
        <v>19</v>
      </c>
    </row>
    <row r="2003" spans="2:11" ht="15.6" customHeight="1" thickBot="1" x14ac:dyDescent="0.45">
      <c r="B2003" s="21">
        <v>1997</v>
      </c>
      <c r="C2003" s="21">
        <v>2628</v>
      </c>
      <c r="D2003" s="20" t="s">
        <v>3793</v>
      </c>
      <c r="E2003" s="21">
        <v>95</v>
      </c>
      <c r="F2003" s="21" t="s">
        <v>184</v>
      </c>
      <c r="G2003" s="21" t="s">
        <v>29</v>
      </c>
      <c r="H2003" s="21"/>
      <c r="I2003" s="21"/>
      <c r="J2003" s="60">
        <v>2245</v>
      </c>
      <c r="K2003" s="60" t="s">
        <v>19</v>
      </c>
    </row>
    <row r="2004" spans="2:11" ht="15.6" customHeight="1" thickBot="1" x14ac:dyDescent="0.45">
      <c r="B2004" s="21">
        <v>1998</v>
      </c>
      <c r="C2004" s="21">
        <v>2629</v>
      </c>
      <c r="D2004" s="20" t="s">
        <v>3795</v>
      </c>
      <c r="E2004" s="21" t="s">
        <v>13</v>
      </c>
      <c r="F2004" s="21" t="s">
        <v>13</v>
      </c>
      <c r="G2004" s="21" t="s">
        <v>323</v>
      </c>
      <c r="H2004" s="21"/>
      <c r="I2004" s="21"/>
      <c r="J2004" s="60">
        <v>2069</v>
      </c>
      <c r="K2004" s="60" t="s">
        <v>19</v>
      </c>
    </row>
    <row r="2005" spans="2:11" ht="15.6" customHeight="1" thickBot="1" x14ac:dyDescent="0.45">
      <c r="B2005" s="21">
        <v>1999</v>
      </c>
      <c r="C2005" s="21">
        <v>3944</v>
      </c>
      <c r="D2005" s="20" t="s">
        <v>3797</v>
      </c>
      <c r="E2005" s="21" t="s">
        <v>13</v>
      </c>
      <c r="F2005" s="21" t="s">
        <v>13</v>
      </c>
      <c r="G2005" s="21" t="s">
        <v>22</v>
      </c>
      <c r="H2005" s="21"/>
      <c r="I2005" s="21"/>
      <c r="J2005" s="60">
        <v>2114</v>
      </c>
      <c r="K2005" s="60" t="s">
        <v>15</v>
      </c>
    </row>
    <row r="2006" spans="2:11" ht="15.6" customHeight="1" thickBot="1" x14ac:dyDescent="0.45">
      <c r="B2006" s="21">
        <v>2000</v>
      </c>
      <c r="C2006" s="21">
        <v>3770</v>
      </c>
      <c r="D2006" s="20" t="s">
        <v>3799</v>
      </c>
      <c r="E2006" s="21" t="s">
        <v>13</v>
      </c>
      <c r="F2006" s="21" t="s">
        <v>13</v>
      </c>
      <c r="G2006" s="21" t="s">
        <v>39</v>
      </c>
      <c r="H2006" s="21"/>
      <c r="I2006" s="21"/>
      <c r="J2006" s="60">
        <v>2102</v>
      </c>
      <c r="K2006" s="60" t="s">
        <v>19</v>
      </c>
    </row>
    <row r="2007" spans="2:11" ht="15.6" customHeight="1" thickBot="1" x14ac:dyDescent="0.45">
      <c r="B2007" s="21">
        <v>2001</v>
      </c>
      <c r="C2007" s="21">
        <v>2630</v>
      </c>
      <c r="D2007" s="20" t="s">
        <v>3801</v>
      </c>
      <c r="E2007" s="21" t="s">
        <v>13</v>
      </c>
      <c r="F2007" s="21" t="s">
        <v>13</v>
      </c>
      <c r="G2007" s="21" t="s">
        <v>1482</v>
      </c>
      <c r="H2007" s="21"/>
      <c r="I2007" s="21"/>
      <c r="J2007" s="60">
        <v>2061</v>
      </c>
      <c r="K2007" s="60" t="s">
        <v>19</v>
      </c>
    </row>
    <row r="2008" spans="2:11" ht="15.6" customHeight="1" thickBot="1" x14ac:dyDescent="0.45">
      <c r="B2008" s="21">
        <v>2002</v>
      </c>
      <c r="C2008" s="21">
        <v>3820</v>
      </c>
      <c r="D2008" s="20" t="s">
        <v>3803</v>
      </c>
      <c r="E2008" s="21">
        <v>11</v>
      </c>
      <c r="F2008" s="21" t="s">
        <v>13</v>
      </c>
      <c r="G2008" s="21" t="s">
        <v>43</v>
      </c>
      <c r="H2008" s="21"/>
      <c r="I2008" s="21"/>
      <c r="J2008" s="60">
        <v>2058</v>
      </c>
      <c r="K2008" s="60" t="s">
        <v>15</v>
      </c>
    </row>
    <row r="2009" spans="2:11" ht="15.6" customHeight="1" thickBot="1" x14ac:dyDescent="0.45">
      <c r="B2009" s="21">
        <v>2003</v>
      </c>
      <c r="C2009" s="21">
        <v>2631</v>
      </c>
      <c r="D2009" s="20" t="s">
        <v>3805</v>
      </c>
      <c r="E2009" s="21" t="s">
        <v>13</v>
      </c>
      <c r="F2009" s="21" t="s">
        <v>13</v>
      </c>
      <c r="G2009" s="21" t="s">
        <v>22</v>
      </c>
      <c r="H2009" s="21"/>
      <c r="I2009" s="21"/>
      <c r="J2009" s="60">
        <v>2068</v>
      </c>
      <c r="K2009" s="60" t="s">
        <v>19</v>
      </c>
    </row>
    <row r="2010" spans="2:11" ht="15.6" customHeight="1" thickBot="1" x14ac:dyDescent="0.45">
      <c r="B2010" s="21">
        <v>2004</v>
      </c>
      <c r="C2010" s="21">
        <v>2632</v>
      </c>
      <c r="D2010" s="20" t="s">
        <v>3807</v>
      </c>
      <c r="E2010" s="21" t="s">
        <v>13</v>
      </c>
      <c r="F2010" s="21" t="s">
        <v>13</v>
      </c>
      <c r="G2010" s="21" t="s">
        <v>22</v>
      </c>
      <c r="H2010" s="21"/>
      <c r="I2010" s="21"/>
      <c r="J2010" s="60">
        <v>2082</v>
      </c>
      <c r="K2010" s="60" t="s">
        <v>19</v>
      </c>
    </row>
    <row r="2011" spans="2:11" ht="15.6" customHeight="1" thickBot="1" x14ac:dyDescent="0.45">
      <c r="B2011" s="21">
        <v>2005</v>
      </c>
      <c r="C2011" s="21">
        <v>3865</v>
      </c>
      <c r="D2011" s="20" t="s">
        <v>3809</v>
      </c>
      <c r="E2011" s="21" t="s">
        <v>13</v>
      </c>
      <c r="F2011" s="21" t="s">
        <v>13</v>
      </c>
      <c r="G2011" s="21" t="s">
        <v>494</v>
      </c>
      <c r="H2011" s="21"/>
      <c r="I2011" s="21"/>
      <c r="J2011" s="60">
        <v>2058</v>
      </c>
      <c r="K2011" s="60" t="s">
        <v>19</v>
      </c>
    </row>
    <row r="2012" spans="2:11" ht="15.6" customHeight="1" thickBot="1" x14ac:dyDescent="0.45">
      <c r="B2012" s="21">
        <v>2006</v>
      </c>
      <c r="C2012" s="21">
        <v>2633</v>
      </c>
      <c r="D2012" s="20" t="s">
        <v>3811</v>
      </c>
      <c r="E2012" s="21">
        <v>92</v>
      </c>
      <c r="F2012" s="21" t="s">
        <v>13</v>
      </c>
      <c r="G2012" s="21" t="s">
        <v>29</v>
      </c>
      <c r="H2012" s="21"/>
      <c r="I2012" s="21"/>
      <c r="J2012" s="60">
        <v>2050</v>
      </c>
      <c r="K2012" s="60" t="s">
        <v>19</v>
      </c>
    </row>
    <row r="2013" spans="2:11" ht="15.6" customHeight="1" thickBot="1" x14ac:dyDescent="0.45">
      <c r="B2013" s="21">
        <v>2007</v>
      </c>
      <c r="C2013" s="21">
        <v>2634</v>
      </c>
      <c r="D2013" s="20" t="s">
        <v>3813</v>
      </c>
      <c r="E2013" s="21">
        <v>86</v>
      </c>
      <c r="F2013" s="21" t="s">
        <v>184</v>
      </c>
      <c r="G2013" s="21" t="s">
        <v>32</v>
      </c>
      <c r="H2013" s="21"/>
      <c r="I2013" s="21"/>
      <c r="J2013" s="60">
        <v>2210</v>
      </c>
      <c r="K2013" s="60" t="s">
        <v>19</v>
      </c>
    </row>
    <row r="2014" spans="2:11" ht="15.6" customHeight="1" thickBot="1" x14ac:dyDescent="0.45">
      <c r="B2014" s="21">
        <v>2008</v>
      </c>
      <c r="C2014" s="21">
        <v>2635</v>
      </c>
      <c r="D2014" s="20" t="s">
        <v>3815</v>
      </c>
      <c r="E2014" s="21" t="s">
        <v>13</v>
      </c>
      <c r="F2014" s="21" t="s">
        <v>13</v>
      </c>
      <c r="G2014" s="21" t="s">
        <v>435</v>
      </c>
      <c r="H2014" s="21"/>
      <c r="I2014" s="21"/>
      <c r="J2014" s="60">
        <v>2029</v>
      </c>
      <c r="K2014" s="60" t="s">
        <v>19</v>
      </c>
    </row>
    <row r="2015" spans="2:11" ht="15.6" customHeight="1" thickBot="1" x14ac:dyDescent="0.45">
      <c r="B2015" s="21">
        <v>2009</v>
      </c>
      <c r="C2015" s="21">
        <v>2636</v>
      </c>
      <c r="D2015" s="20" t="s">
        <v>3817</v>
      </c>
      <c r="E2015" s="21" t="s">
        <v>13</v>
      </c>
      <c r="F2015" s="21" t="s">
        <v>13</v>
      </c>
      <c r="G2015" s="21" t="s">
        <v>22</v>
      </c>
      <c r="H2015" s="21"/>
      <c r="I2015" s="21"/>
      <c r="J2015" s="60">
        <v>2068</v>
      </c>
      <c r="K2015" s="60" t="s">
        <v>19</v>
      </c>
    </row>
    <row r="2016" spans="2:11" ht="15.6" customHeight="1" thickBot="1" x14ac:dyDescent="0.45">
      <c r="B2016" s="21">
        <v>2010</v>
      </c>
      <c r="C2016" s="21">
        <v>2637</v>
      </c>
      <c r="D2016" s="20" t="s">
        <v>3819</v>
      </c>
      <c r="E2016" s="21" t="s">
        <v>13</v>
      </c>
      <c r="F2016" s="21" t="s">
        <v>13</v>
      </c>
      <c r="G2016" s="21" t="s">
        <v>22</v>
      </c>
      <c r="H2016" s="21"/>
      <c r="I2016" s="21"/>
      <c r="J2016" s="60">
        <v>2072</v>
      </c>
      <c r="K2016" s="60" t="s">
        <v>19</v>
      </c>
    </row>
    <row r="2017" spans="2:11" ht="15.6" customHeight="1" thickBot="1" x14ac:dyDescent="0.45">
      <c r="B2017" s="21">
        <v>2011</v>
      </c>
      <c r="C2017" s="21">
        <v>4234</v>
      </c>
      <c r="D2017" s="20" t="s">
        <v>6523</v>
      </c>
      <c r="E2017" s="61" t="s">
        <v>13</v>
      </c>
      <c r="F2017" s="21"/>
      <c r="G2017" s="21" t="s">
        <v>22</v>
      </c>
      <c r="H2017" s="21">
        <v>7</v>
      </c>
      <c r="I2017" s="21">
        <v>-19</v>
      </c>
      <c r="J2017" s="60">
        <v>2081</v>
      </c>
      <c r="K2017" s="60" t="s">
        <v>15</v>
      </c>
    </row>
    <row r="2018" spans="2:11" ht="15.6" customHeight="1" thickBot="1" x14ac:dyDescent="0.45">
      <c r="B2018" s="21">
        <v>2012</v>
      </c>
      <c r="C2018" s="21">
        <v>2638</v>
      </c>
      <c r="D2018" s="20" t="s">
        <v>3821</v>
      </c>
      <c r="E2018" s="21" t="s">
        <v>13</v>
      </c>
      <c r="F2018" s="21" t="s">
        <v>13</v>
      </c>
      <c r="G2018" s="21" t="s">
        <v>22</v>
      </c>
      <c r="H2018" s="21"/>
      <c r="I2018" s="21"/>
      <c r="J2018" s="60">
        <v>2165</v>
      </c>
      <c r="K2018" s="60" t="s">
        <v>15</v>
      </c>
    </row>
    <row r="2019" spans="2:11" ht="15.6" customHeight="1" thickBot="1" x14ac:dyDescent="0.45">
      <c r="B2019" s="21">
        <v>2013</v>
      </c>
      <c r="C2019" s="21">
        <v>3986</v>
      </c>
      <c r="D2019" s="20" t="s">
        <v>3823</v>
      </c>
      <c r="E2019" s="21" t="s">
        <v>13</v>
      </c>
      <c r="F2019" s="21" t="s">
        <v>57</v>
      </c>
      <c r="G2019" s="21" t="s">
        <v>1105</v>
      </c>
      <c r="H2019" s="21"/>
      <c r="I2019" s="21"/>
      <c r="J2019" s="60">
        <v>2150</v>
      </c>
      <c r="K2019" s="60" t="s">
        <v>15</v>
      </c>
    </row>
    <row r="2020" spans="2:11" ht="15.6" customHeight="1" thickBot="1" x14ac:dyDescent="0.45">
      <c r="B2020" s="21">
        <v>2014</v>
      </c>
      <c r="C2020" s="21">
        <v>2639</v>
      </c>
      <c r="D2020" s="20" t="s">
        <v>3825</v>
      </c>
      <c r="E2020" s="21">
        <v>62</v>
      </c>
      <c r="F2020" s="21" t="s">
        <v>13</v>
      </c>
      <c r="G2020" s="21" t="s">
        <v>29</v>
      </c>
      <c r="H2020" s="21"/>
      <c r="I2020" s="21"/>
      <c r="J2020" s="60">
        <v>1978</v>
      </c>
      <c r="K2020" s="60" t="s">
        <v>19</v>
      </c>
    </row>
    <row r="2021" spans="2:11" ht="15.6" customHeight="1" thickBot="1" x14ac:dyDescent="0.45">
      <c r="B2021" s="21">
        <v>2015</v>
      </c>
      <c r="C2021" s="21">
        <v>2640</v>
      </c>
      <c r="D2021" s="20" t="s">
        <v>3827</v>
      </c>
      <c r="E2021" s="21" t="s">
        <v>13</v>
      </c>
      <c r="F2021" s="21" t="s">
        <v>13</v>
      </c>
      <c r="G2021" s="21" t="s">
        <v>22</v>
      </c>
      <c r="H2021" s="21"/>
      <c r="I2021" s="21"/>
      <c r="J2021" s="60">
        <v>2035</v>
      </c>
      <c r="K2021" s="60" t="s">
        <v>19</v>
      </c>
    </row>
    <row r="2022" spans="2:11" ht="15.6" customHeight="1" thickBot="1" x14ac:dyDescent="0.45">
      <c r="B2022" s="21">
        <v>2016</v>
      </c>
      <c r="C2022" s="21">
        <v>3979</v>
      </c>
      <c r="D2022" s="20" t="s">
        <v>3829</v>
      </c>
      <c r="E2022" s="21" t="s">
        <v>13</v>
      </c>
      <c r="F2022" s="21" t="s">
        <v>13</v>
      </c>
      <c r="G2022" s="21" t="s">
        <v>22</v>
      </c>
      <c r="H2022" s="21"/>
      <c r="I2022" s="21"/>
      <c r="J2022" s="60">
        <v>2038</v>
      </c>
      <c r="K2022" s="60" t="s">
        <v>15</v>
      </c>
    </row>
    <row r="2023" spans="2:11" ht="15.6" customHeight="1" thickBot="1" x14ac:dyDescent="0.45">
      <c r="B2023" s="21">
        <v>2017</v>
      </c>
      <c r="C2023" s="21">
        <v>2641</v>
      </c>
      <c r="D2023" s="20" t="s">
        <v>3831</v>
      </c>
      <c r="E2023" s="21" t="s">
        <v>13</v>
      </c>
      <c r="F2023" s="21" t="s">
        <v>13</v>
      </c>
      <c r="G2023" s="21" t="s">
        <v>22</v>
      </c>
      <c r="H2023" s="21"/>
      <c r="I2023" s="21"/>
      <c r="J2023" s="60">
        <v>2070</v>
      </c>
      <c r="K2023" s="60" t="s">
        <v>19</v>
      </c>
    </row>
    <row r="2024" spans="2:11" ht="15.6" customHeight="1" thickBot="1" x14ac:dyDescent="0.45">
      <c r="B2024" s="21">
        <v>2018</v>
      </c>
      <c r="C2024" s="21">
        <v>3932</v>
      </c>
      <c r="D2024" s="20" t="s">
        <v>3833</v>
      </c>
      <c r="E2024" s="21" t="s">
        <v>13</v>
      </c>
      <c r="F2024" s="21" t="s">
        <v>13</v>
      </c>
      <c r="G2024" s="21" t="s">
        <v>22</v>
      </c>
      <c r="H2024" s="21"/>
      <c r="I2024" s="21"/>
      <c r="J2024" s="60">
        <v>2107</v>
      </c>
      <c r="K2024" s="60" t="s">
        <v>15</v>
      </c>
    </row>
    <row r="2025" spans="2:11" ht="15.6" customHeight="1" thickBot="1" x14ac:dyDescent="0.45">
      <c r="B2025" s="21">
        <v>2019</v>
      </c>
      <c r="C2025" s="21">
        <v>2642</v>
      </c>
      <c r="D2025" s="20" t="s">
        <v>3835</v>
      </c>
      <c r="E2025" s="21" t="s">
        <v>13</v>
      </c>
      <c r="F2025" s="21" t="s">
        <v>13</v>
      </c>
      <c r="G2025" s="21" t="s">
        <v>29</v>
      </c>
      <c r="H2025" s="21"/>
      <c r="I2025" s="21"/>
      <c r="J2025" s="60">
        <v>2031</v>
      </c>
      <c r="K2025" s="60" t="s">
        <v>19</v>
      </c>
    </row>
    <row r="2026" spans="2:11" ht="15.6" customHeight="1" thickBot="1" x14ac:dyDescent="0.45">
      <c r="B2026" s="21">
        <v>2020</v>
      </c>
      <c r="C2026" s="21">
        <v>2643</v>
      </c>
      <c r="D2026" s="20" t="s">
        <v>3837</v>
      </c>
      <c r="E2026" s="21">
        <v>97</v>
      </c>
      <c r="F2026" s="21" t="s">
        <v>13</v>
      </c>
      <c r="G2026" s="21" t="s">
        <v>32</v>
      </c>
      <c r="H2026" s="21"/>
      <c r="I2026" s="21"/>
      <c r="J2026" s="60">
        <v>2039</v>
      </c>
      <c r="K2026" s="60" t="s">
        <v>19</v>
      </c>
    </row>
    <row r="2027" spans="2:11" ht="15.6" customHeight="1" thickBot="1" x14ac:dyDescent="0.45">
      <c r="B2027" s="21">
        <v>2021</v>
      </c>
      <c r="C2027" s="21">
        <v>2644</v>
      </c>
      <c r="D2027" s="20" t="s">
        <v>3839</v>
      </c>
      <c r="E2027" s="21" t="s">
        <v>13</v>
      </c>
      <c r="F2027" s="21" t="s">
        <v>13</v>
      </c>
      <c r="G2027" s="21" t="s">
        <v>85</v>
      </c>
      <c r="H2027" s="21"/>
      <c r="I2027" s="21"/>
      <c r="J2027" s="60">
        <v>2071</v>
      </c>
      <c r="K2027" s="60" t="s">
        <v>19</v>
      </c>
    </row>
    <row r="2028" spans="2:11" ht="15.6" customHeight="1" thickBot="1" x14ac:dyDescent="0.45">
      <c r="B2028" s="21">
        <v>2022</v>
      </c>
      <c r="C2028" s="21">
        <v>2645</v>
      </c>
      <c r="D2028" s="20" t="s">
        <v>3841</v>
      </c>
      <c r="E2028" s="21">
        <v>73</v>
      </c>
      <c r="F2028" s="21" t="s">
        <v>13</v>
      </c>
      <c r="G2028" s="21" t="s">
        <v>29</v>
      </c>
      <c r="H2028" s="21">
        <v>11</v>
      </c>
      <c r="I2028" s="21">
        <v>-6</v>
      </c>
      <c r="J2028" s="60">
        <v>2051</v>
      </c>
      <c r="K2028" s="60" t="s">
        <v>15</v>
      </c>
    </row>
    <row r="2029" spans="2:11" ht="15.6" customHeight="1" thickBot="1" x14ac:dyDescent="0.45">
      <c r="B2029" s="21">
        <v>2023</v>
      </c>
      <c r="C2029" s="21">
        <v>2646</v>
      </c>
      <c r="D2029" s="20" t="s">
        <v>3843</v>
      </c>
      <c r="E2029" s="21" t="s">
        <v>13</v>
      </c>
      <c r="F2029" s="21" t="s">
        <v>13</v>
      </c>
      <c r="G2029" s="21" t="s">
        <v>22</v>
      </c>
      <c r="H2029" s="21"/>
      <c r="I2029" s="21"/>
      <c r="J2029" s="60">
        <v>2080</v>
      </c>
      <c r="K2029" s="60" t="s">
        <v>19</v>
      </c>
    </row>
    <row r="2030" spans="2:11" ht="15.6" customHeight="1" thickBot="1" x14ac:dyDescent="0.45">
      <c r="B2030" s="21">
        <v>2024</v>
      </c>
      <c r="C2030" s="21">
        <v>3968</v>
      </c>
      <c r="D2030" s="20" t="s">
        <v>3845</v>
      </c>
      <c r="E2030" s="21" t="s">
        <v>13</v>
      </c>
      <c r="F2030" s="21" t="s">
        <v>13</v>
      </c>
      <c r="G2030" s="21" t="s">
        <v>22</v>
      </c>
      <c r="H2030" s="21"/>
      <c r="I2030" s="21"/>
      <c r="J2030" s="60">
        <v>2100</v>
      </c>
      <c r="K2030" s="60" t="s">
        <v>15</v>
      </c>
    </row>
    <row r="2031" spans="2:11" ht="15.6" customHeight="1" thickBot="1" x14ac:dyDescent="0.45">
      <c r="B2031" s="21">
        <v>2025</v>
      </c>
      <c r="C2031" s="21">
        <v>2647</v>
      </c>
      <c r="D2031" s="20" t="s">
        <v>3847</v>
      </c>
      <c r="E2031" s="21" t="s">
        <v>13</v>
      </c>
      <c r="F2031" s="21" t="s">
        <v>13</v>
      </c>
      <c r="G2031" s="21" t="s">
        <v>32</v>
      </c>
      <c r="H2031" s="21"/>
      <c r="I2031" s="21"/>
      <c r="J2031" s="60">
        <v>2102</v>
      </c>
      <c r="K2031" s="60" t="s">
        <v>19</v>
      </c>
    </row>
    <row r="2032" spans="2:11" ht="15.6" customHeight="1" thickBot="1" x14ac:dyDescent="0.45">
      <c r="B2032" s="21">
        <v>2026</v>
      </c>
      <c r="C2032" s="21">
        <v>2648</v>
      </c>
      <c r="D2032" s="20" t="s">
        <v>3849</v>
      </c>
      <c r="E2032" s="21" t="s">
        <v>13</v>
      </c>
      <c r="F2032" s="21" t="s">
        <v>13</v>
      </c>
      <c r="G2032" s="21" t="s">
        <v>22</v>
      </c>
      <c r="H2032" s="21"/>
      <c r="I2032" s="21"/>
      <c r="J2032" s="60">
        <v>2050</v>
      </c>
      <c r="K2032" s="60" t="s">
        <v>19</v>
      </c>
    </row>
    <row r="2033" spans="2:11" ht="15.6" customHeight="1" thickBot="1" x14ac:dyDescent="0.45">
      <c r="B2033" s="21">
        <v>2027</v>
      </c>
      <c r="C2033" s="21">
        <v>2649</v>
      </c>
      <c r="D2033" s="20" t="s">
        <v>3851</v>
      </c>
      <c r="E2033" s="21" t="s">
        <v>13</v>
      </c>
      <c r="F2033" s="21" t="s">
        <v>13</v>
      </c>
      <c r="G2033" s="21" t="s">
        <v>22</v>
      </c>
      <c r="H2033" s="21"/>
      <c r="I2033" s="21"/>
      <c r="J2033" s="60">
        <v>2034</v>
      </c>
      <c r="K2033" s="60" t="s">
        <v>19</v>
      </c>
    </row>
    <row r="2034" spans="2:11" ht="15.6" customHeight="1" thickBot="1" x14ac:dyDescent="0.45">
      <c r="B2034" s="21">
        <v>2028</v>
      </c>
      <c r="C2034" s="21">
        <v>2650</v>
      </c>
      <c r="D2034" s="20" t="s">
        <v>3853</v>
      </c>
      <c r="E2034" s="21" t="s">
        <v>13</v>
      </c>
      <c r="F2034" s="21" t="s">
        <v>13</v>
      </c>
      <c r="G2034" s="21" t="s">
        <v>18</v>
      </c>
      <c r="H2034" s="21"/>
      <c r="I2034" s="21"/>
      <c r="J2034" s="60">
        <v>2073</v>
      </c>
      <c r="K2034" s="60" t="s">
        <v>19</v>
      </c>
    </row>
    <row r="2035" spans="2:11" ht="15.6" customHeight="1" thickBot="1" x14ac:dyDescent="0.45">
      <c r="B2035" s="21">
        <v>2029</v>
      </c>
      <c r="C2035" s="21">
        <v>2651</v>
      </c>
      <c r="D2035" s="20" t="s">
        <v>3855</v>
      </c>
      <c r="E2035" s="21" t="s">
        <v>13</v>
      </c>
      <c r="F2035" s="21" t="s">
        <v>57</v>
      </c>
      <c r="G2035" s="21" t="s">
        <v>22</v>
      </c>
      <c r="H2035" s="21"/>
      <c r="I2035" s="21"/>
      <c r="J2035" s="60">
        <v>2170</v>
      </c>
      <c r="K2035" s="60" t="s">
        <v>19</v>
      </c>
    </row>
    <row r="2036" spans="2:11" ht="15.6" customHeight="1" thickBot="1" x14ac:dyDescent="0.45">
      <c r="B2036" s="21">
        <v>2030</v>
      </c>
      <c r="C2036" s="21">
        <v>2652</v>
      </c>
      <c r="D2036" s="20" t="s">
        <v>3857</v>
      </c>
      <c r="E2036" s="21">
        <v>91</v>
      </c>
      <c r="F2036" s="21" t="s">
        <v>13</v>
      </c>
      <c r="G2036" s="21" t="s">
        <v>32</v>
      </c>
      <c r="H2036" s="21"/>
      <c r="I2036" s="21"/>
      <c r="J2036" s="60">
        <v>2008</v>
      </c>
      <c r="K2036" s="60" t="s">
        <v>19</v>
      </c>
    </row>
    <row r="2037" spans="2:11" ht="15.6" customHeight="1" thickBot="1" x14ac:dyDescent="0.45">
      <c r="B2037" s="21">
        <v>2031</v>
      </c>
      <c r="C2037" s="21">
        <v>2653</v>
      </c>
      <c r="D2037" s="20" t="s">
        <v>3859</v>
      </c>
      <c r="E2037" s="21" t="s">
        <v>13</v>
      </c>
      <c r="F2037" s="21" t="s">
        <v>13</v>
      </c>
      <c r="G2037" s="21" t="s">
        <v>32</v>
      </c>
      <c r="H2037" s="21"/>
      <c r="I2037" s="21"/>
      <c r="J2037" s="60">
        <v>2073</v>
      </c>
      <c r="K2037" s="60" t="s">
        <v>19</v>
      </c>
    </row>
    <row r="2038" spans="2:11" ht="15.6" customHeight="1" thickBot="1" x14ac:dyDescent="0.45">
      <c r="B2038" s="21">
        <v>2032</v>
      </c>
      <c r="C2038" s="21">
        <v>2654</v>
      </c>
      <c r="D2038" s="20" t="s">
        <v>3861</v>
      </c>
      <c r="E2038" s="21" t="s">
        <v>62</v>
      </c>
      <c r="F2038" s="21" t="s">
        <v>13</v>
      </c>
      <c r="G2038" s="21" t="s">
        <v>32</v>
      </c>
      <c r="H2038" s="21"/>
      <c r="I2038" s="21"/>
      <c r="J2038" s="60">
        <v>2040</v>
      </c>
      <c r="K2038" s="60" t="s">
        <v>19</v>
      </c>
    </row>
    <row r="2039" spans="2:11" ht="15.6" customHeight="1" thickBot="1" x14ac:dyDescent="0.45">
      <c r="B2039" s="21">
        <v>2033</v>
      </c>
      <c r="C2039" s="21">
        <v>3875</v>
      </c>
      <c r="D2039" s="20" t="s">
        <v>3863</v>
      </c>
      <c r="E2039" s="21" t="s">
        <v>510</v>
      </c>
      <c r="F2039" s="21" t="s">
        <v>57</v>
      </c>
      <c r="G2039" s="21" t="s">
        <v>43</v>
      </c>
      <c r="H2039" s="21">
        <v>19</v>
      </c>
      <c r="I2039" s="21">
        <v>-7</v>
      </c>
      <c r="J2039" s="60">
        <v>2193</v>
      </c>
      <c r="K2039" s="60" t="s">
        <v>15</v>
      </c>
    </row>
    <row r="2040" spans="2:11" ht="15.6" customHeight="1" thickBot="1" x14ac:dyDescent="0.45">
      <c r="B2040" s="21">
        <v>2034</v>
      </c>
      <c r="C2040" s="21">
        <v>4185</v>
      </c>
      <c r="D2040" s="20" t="s">
        <v>6454</v>
      </c>
      <c r="E2040" s="57" t="s">
        <v>3648</v>
      </c>
      <c r="F2040" s="21" t="s">
        <v>13</v>
      </c>
      <c r="G2040" s="21" t="s">
        <v>43</v>
      </c>
      <c r="H2040" s="21">
        <v>11</v>
      </c>
      <c r="I2040" s="21">
        <v>17</v>
      </c>
      <c r="J2040" s="60">
        <v>2117</v>
      </c>
      <c r="K2040" s="60" t="s">
        <v>15</v>
      </c>
    </row>
    <row r="2041" spans="2:11" ht="15.6" customHeight="1" thickBot="1" x14ac:dyDescent="0.45">
      <c r="B2041" s="21">
        <v>2035</v>
      </c>
      <c r="C2041" s="21">
        <v>2655</v>
      </c>
      <c r="D2041" s="20" t="s">
        <v>3865</v>
      </c>
      <c r="E2041" s="21">
        <v>34</v>
      </c>
      <c r="F2041" s="21" t="s">
        <v>13</v>
      </c>
      <c r="G2041" s="21" t="s">
        <v>239</v>
      </c>
      <c r="H2041" s="21"/>
      <c r="I2041" s="21"/>
      <c r="J2041" s="60">
        <v>2020</v>
      </c>
      <c r="K2041" s="60" t="s">
        <v>19</v>
      </c>
    </row>
    <row r="2042" spans="2:11" ht="15.6" customHeight="1" thickBot="1" x14ac:dyDescent="0.45">
      <c r="B2042" s="21">
        <v>2036</v>
      </c>
      <c r="C2042" s="21">
        <v>3829</v>
      </c>
      <c r="D2042" s="20" t="s">
        <v>3867</v>
      </c>
      <c r="E2042" s="21" t="s">
        <v>49</v>
      </c>
      <c r="F2042" s="21" t="s">
        <v>13</v>
      </c>
      <c r="G2042" s="21" t="s">
        <v>43</v>
      </c>
      <c r="H2042" s="21"/>
      <c r="I2042" s="21"/>
      <c r="J2042" s="60">
        <v>2111</v>
      </c>
      <c r="K2042" s="60" t="s">
        <v>19</v>
      </c>
    </row>
    <row r="2043" spans="2:11" ht="15.6" customHeight="1" thickBot="1" x14ac:dyDescent="0.45">
      <c r="B2043" s="21">
        <v>2037</v>
      </c>
      <c r="C2043" s="21">
        <v>2656</v>
      </c>
      <c r="D2043" s="20" t="s">
        <v>3869</v>
      </c>
      <c r="E2043" s="21" t="s">
        <v>13</v>
      </c>
      <c r="F2043" s="21" t="s">
        <v>13</v>
      </c>
      <c r="G2043" s="21" t="s">
        <v>22</v>
      </c>
      <c r="H2043" s="21"/>
      <c r="I2043" s="21"/>
      <c r="J2043" s="60">
        <v>2108</v>
      </c>
      <c r="K2043" s="60" t="s">
        <v>19</v>
      </c>
    </row>
    <row r="2044" spans="2:11" ht="15.6" customHeight="1" thickBot="1" x14ac:dyDescent="0.45">
      <c r="B2044" s="21">
        <v>2038</v>
      </c>
      <c r="C2044" s="21">
        <v>2657</v>
      </c>
      <c r="D2044" s="20" t="s">
        <v>3871</v>
      </c>
      <c r="E2044" s="21" t="s">
        <v>13</v>
      </c>
      <c r="F2044" s="21" t="s">
        <v>13</v>
      </c>
      <c r="G2044" s="21" t="s">
        <v>22</v>
      </c>
      <c r="H2044" s="21"/>
      <c r="I2044" s="21"/>
      <c r="J2044" s="60">
        <v>2101</v>
      </c>
      <c r="K2044" s="60" t="s">
        <v>15</v>
      </c>
    </row>
    <row r="2045" spans="2:11" ht="15.6" customHeight="1" thickBot="1" x14ac:dyDescent="0.45">
      <c r="B2045" s="21">
        <v>2039</v>
      </c>
      <c r="C2045" s="21">
        <v>2658</v>
      </c>
      <c r="D2045" s="20" t="s">
        <v>3873</v>
      </c>
      <c r="E2045" s="21" t="s">
        <v>13</v>
      </c>
      <c r="F2045" s="21" t="s">
        <v>13</v>
      </c>
      <c r="G2045" s="21" t="s">
        <v>22</v>
      </c>
      <c r="H2045" s="21"/>
      <c r="I2045" s="21"/>
      <c r="J2045" s="60">
        <v>2060</v>
      </c>
      <c r="K2045" s="60" t="s">
        <v>19</v>
      </c>
    </row>
    <row r="2046" spans="2:11" ht="15.6" customHeight="1" thickBot="1" x14ac:dyDescent="0.45">
      <c r="B2046" s="21">
        <v>2040</v>
      </c>
      <c r="C2046" s="21">
        <v>3957</v>
      </c>
      <c r="D2046" s="20" t="s">
        <v>3875</v>
      </c>
      <c r="E2046" s="21" t="s">
        <v>13</v>
      </c>
      <c r="F2046" s="21" t="s">
        <v>13</v>
      </c>
      <c r="G2046" s="21" t="s">
        <v>22</v>
      </c>
      <c r="H2046" s="21"/>
      <c r="I2046" s="21"/>
      <c r="J2046" s="60">
        <v>2090</v>
      </c>
      <c r="K2046" s="60" t="s">
        <v>15</v>
      </c>
    </row>
    <row r="2047" spans="2:11" ht="15.6" customHeight="1" thickBot="1" x14ac:dyDescent="0.45">
      <c r="B2047" s="21">
        <v>2041</v>
      </c>
      <c r="C2047" s="21">
        <v>2659</v>
      </c>
      <c r="D2047" s="20" t="s">
        <v>3877</v>
      </c>
      <c r="E2047" s="21" t="s">
        <v>137</v>
      </c>
      <c r="F2047" s="21" t="s">
        <v>57</v>
      </c>
      <c r="G2047" s="21" t="s">
        <v>39</v>
      </c>
      <c r="H2047" s="21"/>
      <c r="I2047" s="21"/>
      <c r="J2047" s="60">
        <v>2097</v>
      </c>
      <c r="K2047" s="60" t="s">
        <v>19</v>
      </c>
    </row>
    <row r="2048" spans="2:11" ht="15.6" customHeight="1" thickBot="1" x14ac:dyDescent="0.45">
      <c r="B2048" s="21">
        <v>2042</v>
      </c>
      <c r="C2048" s="21">
        <v>2660</v>
      </c>
      <c r="D2048" s="20" t="s">
        <v>3879</v>
      </c>
      <c r="E2048" s="21" t="s">
        <v>13</v>
      </c>
      <c r="F2048" s="21" t="s">
        <v>13</v>
      </c>
      <c r="G2048" s="21" t="s">
        <v>22</v>
      </c>
      <c r="H2048" s="21"/>
      <c r="I2048" s="21"/>
      <c r="J2048" s="60">
        <v>2110</v>
      </c>
      <c r="K2048" s="60" t="s">
        <v>19</v>
      </c>
    </row>
    <row r="2049" spans="2:11" ht="15.6" customHeight="1" thickBot="1" x14ac:dyDescent="0.45">
      <c r="B2049" s="21">
        <v>2043</v>
      </c>
      <c r="C2049" s="21">
        <v>2661</v>
      </c>
      <c r="D2049" s="20" t="s">
        <v>3881</v>
      </c>
      <c r="E2049" s="21">
        <v>89</v>
      </c>
      <c r="F2049" s="21" t="s">
        <v>13</v>
      </c>
      <c r="G2049" s="21" t="s">
        <v>32</v>
      </c>
      <c r="H2049" s="21"/>
      <c r="I2049" s="21"/>
      <c r="J2049" s="60">
        <v>2057</v>
      </c>
      <c r="K2049" s="60" t="s">
        <v>19</v>
      </c>
    </row>
    <row r="2050" spans="2:11" ht="15.6" customHeight="1" thickBot="1" x14ac:dyDescent="0.45">
      <c r="B2050" s="21">
        <v>2044</v>
      </c>
      <c r="C2050" s="21">
        <v>3939</v>
      </c>
      <c r="D2050" s="20" t="s">
        <v>3883</v>
      </c>
      <c r="E2050" s="21" t="s">
        <v>13</v>
      </c>
      <c r="F2050" s="21" t="s">
        <v>13</v>
      </c>
      <c r="G2050" s="21" t="s">
        <v>22</v>
      </c>
      <c r="H2050" s="21"/>
      <c r="I2050" s="21"/>
      <c r="J2050" s="60">
        <v>2137</v>
      </c>
      <c r="K2050" s="60" t="s">
        <v>15</v>
      </c>
    </row>
    <row r="2051" spans="2:11" ht="15.6" customHeight="1" thickBot="1" x14ac:dyDescent="0.45">
      <c r="B2051" s="21">
        <v>2045</v>
      </c>
      <c r="C2051" s="21">
        <v>2662</v>
      </c>
      <c r="D2051" s="20" t="s">
        <v>3885</v>
      </c>
      <c r="E2051" s="21">
        <v>80</v>
      </c>
      <c r="F2051" s="21" t="s">
        <v>13</v>
      </c>
      <c r="G2051" s="21" t="s">
        <v>32</v>
      </c>
      <c r="H2051" s="21"/>
      <c r="I2051" s="21"/>
      <c r="J2051" s="60">
        <v>2061</v>
      </c>
      <c r="K2051" s="60" t="s">
        <v>19</v>
      </c>
    </row>
    <row r="2052" spans="2:11" ht="15.6" customHeight="1" thickBot="1" x14ac:dyDescent="0.45">
      <c r="B2052" s="21">
        <v>2046</v>
      </c>
      <c r="C2052" s="21">
        <v>2663</v>
      </c>
      <c r="D2052" s="20" t="s">
        <v>3887</v>
      </c>
      <c r="E2052" s="21">
        <v>95</v>
      </c>
      <c r="F2052" s="21" t="s">
        <v>13</v>
      </c>
      <c r="G2052" s="21" t="s">
        <v>32</v>
      </c>
      <c r="H2052" s="21"/>
      <c r="I2052" s="21"/>
      <c r="J2052" s="60">
        <v>2006</v>
      </c>
      <c r="K2052" s="60" t="s">
        <v>19</v>
      </c>
    </row>
    <row r="2053" spans="2:11" ht="15.6" customHeight="1" thickBot="1" x14ac:dyDescent="0.45">
      <c r="B2053" s="21">
        <v>2047</v>
      </c>
      <c r="C2053" s="21">
        <v>2664</v>
      </c>
      <c r="D2053" s="20" t="s">
        <v>3889</v>
      </c>
      <c r="E2053" s="21" t="s">
        <v>13</v>
      </c>
      <c r="F2053" s="21" t="s">
        <v>13</v>
      </c>
      <c r="G2053" s="21" t="s">
        <v>79</v>
      </c>
      <c r="H2053" s="21"/>
      <c r="I2053" s="21"/>
      <c r="J2053" s="60">
        <v>1977</v>
      </c>
      <c r="K2053" s="60" t="s">
        <v>19</v>
      </c>
    </row>
    <row r="2054" spans="2:11" ht="15.6" customHeight="1" thickBot="1" x14ac:dyDescent="0.45">
      <c r="B2054" s="21">
        <v>2048</v>
      </c>
      <c r="C2054" s="21">
        <v>2665</v>
      </c>
      <c r="D2054" s="20" t="s">
        <v>3891</v>
      </c>
      <c r="E2054" s="21" t="s">
        <v>13</v>
      </c>
      <c r="F2054" s="21" t="s">
        <v>13</v>
      </c>
      <c r="G2054" s="21" t="s">
        <v>79</v>
      </c>
      <c r="H2054" s="21"/>
      <c r="I2054" s="21"/>
      <c r="J2054" s="60">
        <v>2056</v>
      </c>
      <c r="K2054" s="60" t="s">
        <v>19</v>
      </c>
    </row>
    <row r="2055" spans="2:11" ht="15.6" customHeight="1" thickBot="1" x14ac:dyDescent="0.45">
      <c r="B2055" s="21">
        <v>2049</v>
      </c>
      <c r="C2055" s="21">
        <v>2666</v>
      </c>
      <c r="D2055" s="20" t="s">
        <v>3893</v>
      </c>
      <c r="E2055" s="21">
        <v>85</v>
      </c>
      <c r="F2055" s="21" t="s">
        <v>13</v>
      </c>
      <c r="G2055" s="21" t="s">
        <v>29</v>
      </c>
      <c r="H2055" s="21"/>
      <c r="I2055" s="21"/>
      <c r="J2055" s="60">
        <v>2061</v>
      </c>
      <c r="K2055" s="60" t="s">
        <v>19</v>
      </c>
    </row>
    <row r="2056" spans="2:11" ht="15.6" customHeight="1" thickBot="1" x14ac:dyDescent="0.45">
      <c r="B2056" s="21">
        <v>2050</v>
      </c>
      <c r="C2056" s="21">
        <v>2667</v>
      </c>
      <c r="D2056" s="20" t="s">
        <v>3895</v>
      </c>
      <c r="E2056" s="21" t="s">
        <v>13</v>
      </c>
      <c r="F2056" s="21" t="s">
        <v>13</v>
      </c>
      <c r="G2056" s="21" t="s">
        <v>193</v>
      </c>
      <c r="H2056" s="21"/>
      <c r="I2056" s="21"/>
      <c r="J2056" s="60">
        <v>2056</v>
      </c>
      <c r="K2056" s="60" t="s">
        <v>19</v>
      </c>
    </row>
    <row r="2057" spans="2:11" ht="15.6" customHeight="1" thickBot="1" x14ac:dyDescent="0.45">
      <c r="B2057" s="21">
        <v>2051</v>
      </c>
      <c r="C2057" s="21">
        <v>3971</v>
      </c>
      <c r="D2057" s="20" t="s">
        <v>3897</v>
      </c>
      <c r="E2057" s="21" t="s">
        <v>13</v>
      </c>
      <c r="F2057" s="21" t="s">
        <v>13</v>
      </c>
      <c r="G2057" s="21" t="s">
        <v>22</v>
      </c>
      <c r="H2057" s="21"/>
      <c r="I2057" s="21"/>
      <c r="J2057" s="60">
        <v>2102</v>
      </c>
      <c r="K2057" s="60" t="s">
        <v>15</v>
      </c>
    </row>
    <row r="2058" spans="2:11" ht="15.6" customHeight="1" thickBot="1" x14ac:dyDescent="0.45">
      <c r="B2058" s="21">
        <v>2052</v>
      </c>
      <c r="C2058" s="21">
        <v>2668</v>
      </c>
      <c r="D2058" s="20" t="s">
        <v>3899</v>
      </c>
      <c r="E2058" s="21">
        <v>59</v>
      </c>
      <c r="F2058" s="21" t="s">
        <v>13</v>
      </c>
      <c r="G2058" s="21" t="s">
        <v>116</v>
      </c>
      <c r="H2058" s="21"/>
      <c r="I2058" s="21"/>
      <c r="J2058" s="60">
        <v>1910</v>
      </c>
      <c r="K2058" s="60" t="s">
        <v>19</v>
      </c>
    </row>
    <row r="2059" spans="2:11" ht="15.6" customHeight="1" thickBot="1" x14ac:dyDescent="0.45">
      <c r="B2059" s="21">
        <v>2053</v>
      </c>
      <c r="C2059" s="21">
        <v>2669</v>
      </c>
      <c r="D2059" s="20" t="s">
        <v>3901</v>
      </c>
      <c r="E2059" s="21" t="s">
        <v>13</v>
      </c>
      <c r="F2059" s="21" t="s">
        <v>13</v>
      </c>
      <c r="G2059" s="21" t="s">
        <v>32</v>
      </c>
      <c r="H2059" s="21"/>
      <c r="I2059" s="21"/>
      <c r="J2059" s="60">
        <v>2031</v>
      </c>
      <c r="K2059" s="60" t="s">
        <v>19</v>
      </c>
    </row>
    <row r="2060" spans="2:11" ht="15.6" customHeight="1" thickBot="1" x14ac:dyDescent="0.45">
      <c r="B2060" s="21">
        <v>2054</v>
      </c>
      <c r="C2060" s="21">
        <v>4064</v>
      </c>
      <c r="D2060" s="20" t="s">
        <v>6123</v>
      </c>
      <c r="E2060" s="21" t="s">
        <v>13</v>
      </c>
      <c r="F2060" s="21" t="s">
        <v>13</v>
      </c>
      <c r="G2060" s="21" t="s">
        <v>22</v>
      </c>
      <c r="H2060" s="21"/>
      <c r="I2060" s="21"/>
      <c r="J2060" s="60">
        <v>2101</v>
      </c>
      <c r="K2060" s="60" t="s">
        <v>15</v>
      </c>
    </row>
    <row r="2061" spans="2:11" ht="15.6" customHeight="1" thickBot="1" x14ac:dyDescent="0.45">
      <c r="B2061" s="21">
        <v>2055</v>
      </c>
      <c r="C2061" s="21">
        <v>2670</v>
      </c>
      <c r="D2061" s="20" t="s">
        <v>3903</v>
      </c>
      <c r="E2061" s="21" t="s">
        <v>13</v>
      </c>
      <c r="F2061" s="21" t="s">
        <v>13</v>
      </c>
      <c r="G2061" s="21" t="s">
        <v>22</v>
      </c>
      <c r="H2061" s="21"/>
      <c r="I2061" s="21"/>
      <c r="J2061" s="60">
        <v>2072</v>
      </c>
      <c r="K2061" s="60" t="s">
        <v>19</v>
      </c>
    </row>
    <row r="2062" spans="2:11" ht="15.6" customHeight="1" thickBot="1" x14ac:dyDescent="0.45">
      <c r="B2062" s="21">
        <v>2056</v>
      </c>
      <c r="C2062" s="21">
        <v>2671</v>
      </c>
      <c r="D2062" s="20" t="s">
        <v>3905</v>
      </c>
      <c r="E2062" s="21">
        <v>83</v>
      </c>
      <c r="F2062" s="21" t="s">
        <v>13</v>
      </c>
      <c r="G2062" s="21" t="s">
        <v>32</v>
      </c>
      <c r="H2062" s="21"/>
      <c r="I2062" s="21"/>
      <c r="J2062" s="60">
        <v>2079</v>
      </c>
      <c r="K2062" s="60" t="s">
        <v>19</v>
      </c>
    </row>
    <row r="2063" spans="2:11" ht="15.6" customHeight="1" thickBot="1" x14ac:dyDescent="0.45">
      <c r="B2063" s="21">
        <v>2057</v>
      </c>
      <c r="C2063" s="21">
        <v>2672</v>
      </c>
      <c r="D2063" s="20" t="s">
        <v>3907</v>
      </c>
      <c r="E2063" s="21" t="s">
        <v>13</v>
      </c>
      <c r="F2063" s="21" t="s">
        <v>13</v>
      </c>
      <c r="G2063" s="21" t="s">
        <v>85</v>
      </c>
      <c r="H2063" s="21"/>
      <c r="I2063" s="21"/>
      <c r="J2063" s="60">
        <v>2185</v>
      </c>
      <c r="K2063" s="60" t="s">
        <v>19</v>
      </c>
    </row>
    <row r="2064" spans="2:11" ht="15.6" customHeight="1" thickBot="1" x14ac:dyDescent="0.45">
      <c r="B2064" s="21">
        <v>2058</v>
      </c>
      <c r="C2064" s="21">
        <v>2673</v>
      </c>
      <c r="D2064" s="20" t="s">
        <v>3909</v>
      </c>
      <c r="E2064" s="21" t="s">
        <v>13</v>
      </c>
      <c r="F2064" s="21" t="s">
        <v>13</v>
      </c>
      <c r="G2064" s="21" t="s">
        <v>116</v>
      </c>
      <c r="H2064" s="21"/>
      <c r="I2064" s="21"/>
      <c r="J2064" s="60">
        <v>1906</v>
      </c>
      <c r="K2064" s="60" t="s">
        <v>19</v>
      </c>
    </row>
    <row r="2065" spans="2:11" ht="15.6" customHeight="1" thickBot="1" x14ac:dyDescent="0.45">
      <c r="B2065" s="21">
        <v>2059</v>
      </c>
      <c r="C2065" s="21">
        <v>2674</v>
      </c>
      <c r="D2065" s="20" t="s">
        <v>3911</v>
      </c>
      <c r="E2065" s="21" t="s">
        <v>510</v>
      </c>
      <c r="F2065" s="21" t="s">
        <v>57</v>
      </c>
      <c r="G2065" s="21" t="s">
        <v>103</v>
      </c>
      <c r="H2065" s="21"/>
      <c r="I2065" s="21"/>
      <c r="J2065" s="60">
        <v>2067</v>
      </c>
      <c r="K2065" s="60" t="s">
        <v>19</v>
      </c>
    </row>
    <row r="2066" spans="2:11" ht="15.6" customHeight="1" thickBot="1" x14ac:dyDescent="0.45">
      <c r="B2066" s="21">
        <v>2060</v>
      </c>
      <c r="C2066" s="21">
        <v>2675</v>
      </c>
      <c r="D2066" s="20" t="s">
        <v>3913</v>
      </c>
      <c r="E2066" s="21">
        <v>78</v>
      </c>
      <c r="F2066" s="21" t="s">
        <v>13</v>
      </c>
      <c r="G2066" s="21" t="s">
        <v>32</v>
      </c>
      <c r="H2066" s="21"/>
      <c r="I2066" s="21"/>
      <c r="J2066" s="60">
        <v>2106</v>
      </c>
      <c r="K2066" s="60" t="s">
        <v>19</v>
      </c>
    </row>
    <row r="2067" spans="2:11" ht="15.6" customHeight="1" thickBot="1" x14ac:dyDescent="0.45">
      <c r="B2067" s="21">
        <v>2061</v>
      </c>
      <c r="C2067" s="21">
        <v>2676</v>
      </c>
      <c r="D2067" s="20" t="s">
        <v>3915</v>
      </c>
      <c r="E2067" s="21" t="s">
        <v>137</v>
      </c>
      <c r="F2067" s="21" t="s">
        <v>13</v>
      </c>
      <c r="G2067" s="21" t="s">
        <v>29</v>
      </c>
      <c r="H2067" s="21"/>
      <c r="I2067" s="21"/>
      <c r="J2067" s="60">
        <v>2088</v>
      </c>
      <c r="K2067" s="60" t="s">
        <v>19</v>
      </c>
    </row>
    <row r="2068" spans="2:11" ht="15.6" customHeight="1" thickBot="1" x14ac:dyDescent="0.45">
      <c r="B2068" s="21">
        <v>2062</v>
      </c>
      <c r="C2068" s="21">
        <v>2677</v>
      </c>
      <c r="D2068" s="20" t="s">
        <v>3917</v>
      </c>
      <c r="E2068" s="21">
        <v>85</v>
      </c>
      <c r="F2068" s="21" t="s">
        <v>13</v>
      </c>
      <c r="G2068" s="21" t="s">
        <v>32</v>
      </c>
      <c r="H2068" s="21"/>
      <c r="I2068" s="21"/>
      <c r="J2068" s="60">
        <v>2091</v>
      </c>
      <c r="K2068" s="60" t="s">
        <v>19</v>
      </c>
    </row>
    <row r="2069" spans="2:11" ht="15.6" customHeight="1" thickBot="1" x14ac:dyDescent="0.45">
      <c r="B2069" s="21">
        <v>2063</v>
      </c>
      <c r="C2069" s="21">
        <v>2678</v>
      </c>
      <c r="D2069" s="20" t="s">
        <v>3919</v>
      </c>
      <c r="E2069" s="21">
        <v>84</v>
      </c>
      <c r="F2069" s="21" t="s">
        <v>13</v>
      </c>
      <c r="G2069" s="21" t="s">
        <v>29</v>
      </c>
      <c r="H2069" s="21"/>
      <c r="I2069" s="21"/>
      <c r="J2069" s="60">
        <v>2084</v>
      </c>
      <c r="K2069" s="60" t="s">
        <v>19</v>
      </c>
    </row>
    <row r="2070" spans="2:11" ht="15.6" customHeight="1" thickBot="1" x14ac:dyDescent="0.45">
      <c r="B2070" s="21">
        <v>2064</v>
      </c>
      <c r="C2070" s="21">
        <v>2679</v>
      </c>
      <c r="D2070" s="20" t="s">
        <v>3921</v>
      </c>
      <c r="E2070" s="21" t="s">
        <v>82</v>
      </c>
      <c r="F2070" s="21" t="s">
        <v>13</v>
      </c>
      <c r="G2070" s="21" t="s">
        <v>43</v>
      </c>
      <c r="H2070" s="21"/>
      <c r="I2070" s="21"/>
      <c r="J2070" s="60">
        <v>2022</v>
      </c>
      <c r="K2070" s="60" t="s">
        <v>19</v>
      </c>
    </row>
    <row r="2071" spans="2:11" ht="15.6" customHeight="1" thickBot="1" x14ac:dyDescent="0.45">
      <c r="B2071" s="21">
        <v>2065</v>
      </c>
      <c r="C2071" s="21">
        <v>2680</v>
      </c>
      <c r="D2071" s="20" t="s">
        <v>3923</v>
      </c>
      <c r="E2071" s="21" t="s">
        <v>13</v>
      </c>
      <c r="F2071" s="21" t="s">
        <v>13</v>
      </c>
      <c r="G2071" s="21" t="s">
        <v>54</v>
      </c>
      <c r="H2071" s="21"/>
      <c r="I2071" s="21"/>
      <c r="J2071" s="60">
        <v>2013</v>
      </c>
      <c r="K2071" s="60" t="s">
        <v>19</v>
      </c>
    </row>
    <row r="2072" spans="2:11" ht="15.6" customHeight="1" thickBot="1" x14ac:dyDescent="0.45">
      <c r="B2072" s="21">
        <v>2066</v>
      </c>
      <c r="C2072" s="21">
        <v>2681</v>
      </c>
      <c r="D2072" s="20" t="s">
        <v>3925</v>
      </c>
      <c r="E2072" s="21" t="s">
        <v>13</v>
      </c>
      <c r="F2072" s="21" t="s">
        <v>13</v>
      </c>
      <c r="G2072" s="21" t="s">
        <v>54</v>
      </c>
      <c r="H2072" s="21"/>
      <c r="I2072" s="21"/>
      <c r="J2072" s="60">
        <v>1956</v>
      </c>
      <c r="K2072" s="60" t="s">
        <v>19</v>
      </c>
    </row>
    <row r="2073" spans="2:11" ht="15.6" customHeight="1" thickBot="1" x14ac:dyDescent="0.45">
      <c r="B2073" s="21">
        <v>2067</v>
      </c>
      <c r="C2073" s="21">
        <v>3970</v>
      </c>
      <c r="D2073" s="20" t="s">
        <v>3927</v>
      </c>
      <c r="E2073" s="21" t="s">
        <v>13</v>
      </c>
      <c r="F2073" s="21" t="s">
        <v>13</v>
      </c>
      <c r="G2073" s="21" t="s">
        <v>22</v>
      </c>
      <c r="H2073" s="21"/>
      <c r="I2073" s="21"/>
      <c r="J2073" s="60">
        <v>2125</v>
      </c>
      <c r="K2073" s="60" t="s">
        <v>15</v>
      </c>
    </row>
    <row r="2074" spans="2:11" ht="15.6" customHeight="1" thickBot="1" x14ac:dyDescent="0.45">
      <c r="B2074" s="21">
        <v>2068</v>
      </c>
      <c r="C2074" s="21">
        <v>2682</v>
      </c>
      <c r="D2074" s="20" t="s">
        <v>3929</v>
      </c>
      <c r="E2074" s="21">
        <v>98</v>
      </c>
      <c r="F2074" s="21" t="s">
        <v>13</v>
      </c>
      <c r="G2074" s="21" t="s">
        <v>39</v>
      </c>
      <c r="H2074" s="21"/>
      <c r="I2074" s="21"/>
      <c r="J2074" s="60">
        <v>2067</v>
      </c>
      <c r="K2074" s="60" t="s">
        <v>19</v>
      </c>
    </row>
    <row r="2075" spans="2:11" ht="15.6" customHeight="1" thickBot="1" x14ac:dyDescent="0.45">
      <c r="B2075" s="21">
        <v>2069</v>
      </c>
      <c r="C2075" s="21">
        <v>2683</v>
      </c>
      <c r="D2075" s="20" t="s">
        <v>3931</v>
      </c>
      <c r="E2075" s="21">
        <v>80</v>
      </c>
      <c r="F2075" s="21" t="s">
        <v>13</v>
      </c>
      <c r="G2075" s="21" t="s">
        <v>32</v>
      </c>
      <c r="H2075" s="21"/>
      <c r="I2075" s="21"/>
      <c r="J2075" s="60">
        <v>2057</v>
      </c>
      <c r="K2075" s="60" t="s">
        <v>19</v>
      </c>
    </row>
    <row r="2076" spans="2:11" ht="15.6" customHeight="1" thickBot="1" x14ac:dyDescent="0.45">
      <c r="B2076" s="21">
        <v>2070</v>
      </c>
      <c r="C2076" s="21">
        <v>2684</v>
      </c>
      <c r="D2076" s="20" t="s">
        <v>3933</v>
      </c>
      <c r="E2076" s="21">
        <v>66</v>
      </c>
      <c r="F2076" s="21" t="s">
        <v>13</v>
      </c>
      <c r="G2076" s="21" t="s">
        <v>29</v>
      </c>
      <c r="H2076" s="21"/>
      <c r="I2076" s="21"/>
      <c r="J2076" s="60">
        <v>2060</v>
      </c>
      <c r="K2076" s="60" t="s">
        <v>19</v>
      </c>
    </row>
    <row r="2077" spans="2:11" ht="15.6" customHeight="1" thickBot="1" x14ac:dyDescent="0.45">
      <c r="B2077" s="21">
        <v>2071</v>
      </c>
      <c r="C2077" s="21">
        <v>2685</v>
      </c>
      <c r="D2077" s="20" t="s">
        <v>3935</v>
      </c>
      <c r="E2077" s="21" t="s">
        <v>13</v>
      </c>
      <c r="F2077" s="21" t="s">
        <v>13</v>
      </c>
      <c r="G2077" s="21" t="s">
        <v>29</v>
      </c>
      <c r="H2077" s="21"/>
      <c r="I2077" s="21"/>
      <c r="J2077" s="60">
        <v>2025</v>
      </c>
      <c r="K2077" s="60" t="s">
        <v>19</v>
      </c>
    </row>
    <row r="2078" spans="2:11" ht="15.6" customHeight="1" thickBot="1" x14ac:dyDescent="0.45">
      <c r="B2078" s="21">
        <v>2072</v>
      </c>
      <c r="C2078" s="21">
        <v>2686</v>
      </c>
      <c r="D2078" s="20" t="s">
        <v>3937</v>
      </c>
      <c r="E2078" s="21">
        <v>90</v>
      </c>
      <c r="F2078" s="21" t="s">
        <v>13</v>
      </c>
      <c r="G2078" s="21" t="s">
        <v>29</v>
      </c>
      <c r="H2078" s="21"/>
      <c r="I2078" s="21"/>
      <c r="J2078" s="60">
        <v>2094</v>
      </c>
      <c r="K2078" s="60" t="s">
        <v>19</v>
      </c>
    </row>
    <row r="2079" spans="2:11" ht="15.6" customHeight="1" thickBot="1" x14ac:dyDescent="0.45">
      <c r="B2079" s="21">
        <v>2073</v>
      </c>
      <c r="C2079" s="21">
        <v>2687</v>
      </c>
      <c r="D2079" s="20" t="s">
        <v>3939</v>
      </c>
      <c r="E2079" s="21">
        <v>90</v>
      </c>
      <c r="F2079" s="21" t="s">
        <v>13</v>
      </c>
      <c r="G2079" s="21" t="s">
        <v>29</v>
      </c>
      <c r="H2079" s="21"/>
      <c r="I2079" s="21"/>
      <c r="J2079" s="60">
        <v>2078</v>
      </c>
      <c r="K2079" s="60" t="s">
        <v>19</v>
      </c>
    </row>
    <row r="2080" spans="2:11" ht="15.6" customHeight="1" thickBot="1" x14ac:dyDescent="0.45">
      <c r="B2080" s="21">
        <v>2074</v>
      </c>
      <c r="C2080" s="21">
        <v>2688</v>
      </c>
      <c r="D2080" s="20" t="s">
        <v>3941</v>
      </c>
      <c r="E2080" s="21" t="s">
        <v>49</v>
      </c>
      <c r="F2080" s="21" t="s">
        <v>13</v>
      </c>
      <c r="G2080" s="21" t="s">
        <v>292</v>
      </c>
      <c r="H2080" s="21"/>
      <c r="I2080" s="21"/>
      <c r="J2080" s="60">
        <v>2142</v>
      </c>
      <c r="K2080" s="60" t="s">
        <v>19</v>
      </c>
    </row>
    <row r="2081" spans="2:11" ht="15.6" customHeight="1" thickBot="1" x14ac:dyDescent="0.45">
      <c r="B2081" s="21">
        <v>2075</v>
      </c>
      <c r="C2081" s="21">
        <v>2689</v>
      </c>
      <c r="D2081" s="20" t="s">
        <v>3943</v>
      </c>
      <c r="E2081" s="21">
        <v>80</v>
      </c>
      <c r="F2081" s="21" t="s">
        <v>57</v>
      </c>
      <c r="G2081" s="21" t="s">
        <v>29</v>
      </c>
      <c r="H2081" s="21"/>
      <c r="I2081" s="21"/>
      <c r="J2081" s="60">
        <v>2129</v>
      </c>
      <c r="K2081" s="60" t="s">
        <v>19</v>
      </c>
    </row>
    <row r="2082" spans="2:11" ht="15.6" customHeight="1" thickBot="1" x14ac:dyDescent="0.45">
      <c r="B2082" s="21">
        <v>2076</v>
      </c>
      <c r="C2082" s="21">
        <v>2690</v>
      </c>
      <c r="D2082" s="20" t="s">
        <v>3945</v>
      </c>
      <c r="E2082" s="21" t="s">
        <v>13</v>
      </c>
      <c r="F2082" s="21" t="s">
        <v>13</v>
      </c>
      <c r="G2082" s="21" t="s">
        <v>79</v>
      </c>
      <c r="H2082" s="21"/>
      <c r="I2082" s="21"/>
      <c r="J2082" s="60">
        <v>2018</v>
      </c>
      <c r="K2082" s="60" t="s">
        <v>19</v>
      </c>
    </row>
    <row r="2083" spans="2:11" ht="15.6" customHeight="1" thickBot="1" x14ac:dyDescent="0.45">
      <c r="B2083" s="21">
        <v>2077</v>
      </c>
      <c r="C2083" s="21">
        <v>2691</v>
      </c>
      <c r="D2083" s="20" t="s">
        <v>3947</v>
      </c>
      <c r="E2083" s="21">
        <v>49</v>
      </c>
      <c r="F2083" s="21" t="s">
        <v>13</v>
      </c>
      <c r="G2083" s="21" t="s">
        <v>116</v>
      </c>
      <c r="H2083" s="21"/>
      <c r="I2083" s="21"/>
      <c r="J2083" s="60">
        <v>1895</v>
      </c>
      <c r="K2083" s="60" t="s">
        <v>15</v>
      </c>
    </row>
    <row r="2084" spans="2:11" ht="15.6" customHeight="1" thickBot="1" x14ac:dyDescent="0.45">
      <c r="B2084" s="21">
        <v>2078</v>
      </c>
      <c r="C2084" s="21">
        <v>2692</v>
      </c>
      <c r="D2084" s="20" t="s">
        <v>3949</v>
      </c>
      <c r="E2084" s="21" t="s">
        <v>189</v>
      </c>
      <c r="F2084" s="21" t="s">
        <v>13</v>
      </c>
      <c r="G2084" s="21" t="s">
        <v>277</v>
      </c>
      <c r="H2084" s="21"/>
      <c r="I2084" s="21"/>
      <c r="J2084" s="60">
        <v>2106</v>
      </c>
      <c r="K2084" s="60" t="s">
        <v>19</v>
      </c>
    </row>
    <row r="2085" spans="2:11" ht="15.6" customHeight="1" thickBot="1" x14ac:dyDescent="0.45">
      <c r="B2085" s="21">
        <v>2079</v>
      </c>
      <c r="C2085" s="21">
        <v>2693</v>
      </c>
      <c r="D2085" s="20" t="s">
        <v>3951</v>
      </c>
      <c r="E2085" s="21" t="s">
        <v>13</v>
      </c>
      <c r="F2085" s="21" t="s">
        <v>13</v>
      </c>
      <c r="G2085" s="21" t="s">
        <v>43</v>
      </c>
      <c r="H2085" s="21"/>
      <c r="I2085" s="21"/>
      <c r="J2085" s="60">
        <v>2121</v>
      </c>
      <c r="K2085" s="60" t="s">
        <v>19</v>
      </c>
    </row>
    <row r="2086" spans="2:11" ht="15.6" customHeight="1" thickBot="1" x14ac:dyDescent="0.45">
      <c r="B2086" s="21">
        <v>2080</v>
      </c>
      <c r="C2086" s="21">
        <v>2694</v>
      </c>
      <c r="D2086" s="20" t="s">
        <v>3953</v>
      </c>
      <c r="E2086" s="21">
        <v>55</v>
      </c>
      <c r="F2086" s="21" t="s">
        <v>13</v>
      </c>
      <c r="G2086" s="21" t="s">
        <v>29</v>
      </c>
      <c r="H2086" s="21"/>
      <c r="I2086" s="21"/>
      <c r="J2086" s="60">
        <v>2020</v>
      </c>
      <c r="K2086" s="60" t="s">
        <v>19</v>
      </c>
    </row>
    <row r="2087" spans="2:11" ht="15.6" customHeight="1" thickBot="1" x14ac:dyDescent="0.45">
      <c r="B2087" s="21">
        <v>2081</v>
      </c>
      <c r="C2087" s="21">
        <v>3955</v>
      </c>
      <c r="D2087" s="20" t="s">
        <v>3954</v>
      </c>
      <c r="E2087" s="21" t="s">
        <v>13</v>
      </c>
      <c r="F2087" s="21" t="s">
        <v>13</v>
      </c>
      <c r="G2087" s="21" t="s">
        <v>22</v>
      </c>
      <c r="H2087" s="21"/>
      <c r="I2087" s="21"/>
      <c r="J2087" s="60">
        <v>2082</v>
      </c>
      <c r="K2087" s="60" t="s">
        <v>15</v>
      </c>
    </row>
    <row r="2088" spans="2:11" ht="15.6" customHeight="1" thickBot="1" x14ac:dyDescent="0.45">
      <c r="B2088" s="21">
        <v>2082</v>
      </c>
      <c r="C2088" s="21">
        <v>2695</v>
      </c>
      <c r="D2088" s="20" t="s">
        <v>3956</v>
      </c>
      <c r="E2088" s="21" t="s">
        <v>13</v>
      </c>
      <c r="F2088" s="21" t="s">
        <v>13</v>
      </c>
      <c r="G2088" s="21" t="s">
        <v>435</v>
      </c>
      <c r="H2088" s="21"/>
      <c r="I2088" s="21"/>
      <c r="J2088" s="60">
        <v>2065</v>
      </c>
      <c r="K2088" s="60" t="s">
        <v>19</v>
      </c>
    </row>
    <row r="2089" spans="2:11" ht="15.6" customHeight="1" thickBot="1" x14ac:dyDescent="0.45">
      <c r="B2089" s="21">
        <v>2083</v>
      </c>
      <c r="C2089" s="21">
        <v>2696</v>
      </c>
      <c r="D2089" s="20" t="s">
        <v>3958</v>
      </c>
      <c r="E2089" s="21" t="s">
        <v>13</v>
      </c>
      <c r="F2089" s="21" t="s">
        <v>13</v>
      </c>
      <c r="G2089" s="21" t="s">
        <v>435</v>
      </c>
      <c r="H2089" s="21"/>
      <c r="I2089" s="21"/>
      <c r="J2089" s="60">
        <v>2064</v>
      </c>
      <c r="K2089" s="60" t="s">
        <v>19</v>
      </c>
    </row>
    <row r="2090" spans="2:11" ht="15.6" customHeight="1" thickBot="1" x14ac:dyDescent="0.45">
      <c r="B2090" s="21">
        <v>2084</v>
      </c>
      <c r="C2090" s="21">
        <v>2697</v>
      </c>
      <c r="D2090" s="20" t="s">
        <v>3960</v>
      </c>
      <c r="E2090" s="21" t="s">
        <v>13</v>
      </c>
      <c r="F2090" s="21" t="s">
        <v>13</v>
      </c>
      <c r="G2090" s="21" t="s">
        <v>193</v>
      </c>
      <c r="H2090" s="21"/>
      <c r="I2090" s="21"/>
      <c r="J2090" s="60">
        <v>2071</v>
      </c>
      <c r="K2090" s="60" t="s">
        <v>19</v>
      </c>
    </row>
    <row r="2091" spans="2:11" ht="15.6" customHeight="1" thickBot="1" x14ac:dyDescent="0.45">
      <c r="B2091" s="21">
        <v>2085</v>
      </c>
      <c r="C2091" s="21">
        <v>2698</v>
      </c>
      <c r="D2091" s="20" t="s">
        <v>3962</v>
      </c>
      <c r="E2091" s="21" t="s">
        <v>13</v>
      </c>
      <c r="F2091" s="21" t="s">
        <v>13</v>
      </c>
      <c r="G2091" s="21" t="s">
        <v>22</v>
      </c>
      <c r="H2091" s="21"/>
      <c r="I2091" s="21"/>
      <c r="J2091" s="60">
        <v>2028</v>
      </c>
      <c r="K2091" s="60" t="s">
        <v>19</v>
      </c>
    </row>
    <row r="2092" spans="2:11" ht="15.6" customHeight="1" thickBot="1" x14ac:dyDescent="0.45">
      <c r="B2092" s="21">
        <v>2086</v>
      </c>
      <c r="C2092" s="21">
        <v>2699</v>
      </c>
      <c r="D2092" s="20" t="s">
        <v>3964</v>
      </c>
      <c r="E2092" s="21">
        <v>66</v>
      </c>
      <c r="F2092" s="21" t="s">
        <v>13</v>
      </c>
      <c r="G2092" s="21" t="s">
        <v>32</v>
      </c>
      <c r="H2092" s="21"/>
      <c r="I2092" s="21"/>
      <c r="J2092" s="60">
        <v>2047</v>
      </c>
      <c r="K2092" s="60" t="s">
        <v>19</v>
      </c>
    </row>
    <row r="2093" spans="2:11" ht="15.6" customHeight="1" thickBot="1" x14ac:dyDescent="0.45">
      <c r="B2093" s="21">
        <v>2087</v>
      </c>
      <c r="C2093" s="21">
        <v>2700</v>
      </c>
      <c r="D2093" s="20" t="s">
        <v>3966</v>
      </c>
      <c r="E2093" s="21">
        <v>73</v>
      </c>
      <c r="F2093" s="21" t="s">
        <v>13</v>
      </c>
      <c r="G2093" s="21" t="s">
        <v>32</v>
      </c>
      <c r="H2093" s="21"/>
      <c r="I2093" s="21"/>
      <c r="J2093" s="60">
        <v>2069</v>
      </c>
      <c r="K2093" s="60" t="s">
        <v>19</v>
      </c>
    </row>
    <row r="2094" spans="2:11" ht="15.6" customHeight="1" thickBot="1" x14ac:dyDescent="0.45">
      <c r="B2094" s="21">
        <v>2088</v>
      </c>
      <c r="C2094" s="21">
        <v>2701</v>
      </c>
      <c r="D2094" s="20" t="s">
        <v>6190</v>
      </c>
      <c r="E2094" s="21">
        <v>84</v>
      </c>
      <c r="F2094" s="21" t="s">
        <v>13</v>
      </c>
      <c r="G2094" s="21" t="s">
        <v>29</v>
      </c>
      <c r="H2094" s="21">
        <v>11</v>
      </c>
      <c r="I2094" s="21">
        <v>-9</v>
      </c>
      <c r="J2094" s="60">
        <v>2111</v>
      </c>
      <c r="K2094" s="60" t="s">
        <v>15</v>
      </c>
    </row>
    <row r="2095" spans="2:11" ht="15.6" customHeight="1" thickBot="1" x14ac:dyDescent="0.45">
      <c r="B2095" s="21">
        <v>2089</v>
      </c>
      <c r="C2095" s="21">
        <v>2702</v>
      </c>
      <c r="D2095" s="20" t="s">
        <v>3969</v>
      </c>
      <c r="E2095" s="21">
        <v>64</v>
      </c>
      <c r="F2095" s="21" t="s">
        <v>13</v>
      </c>
      <c r="G2095" s="21" t="s">
        <v>29</v>
      </c>
      <c r="H2095" s="21"/>
      <c r="I2095" s="21"/>
      <c r="J2095" s="60">
        <v>2052</v>
      </c>
      <c r="K2095" s="60" t="s">
        <v>19</v>
      </c>
    </row>
    <row r="2096" spans="2:11" ht="15.6" customHeight="1" thickBot="1" x14ac:dyDescent="0.45">
      <c r="B2096" s="21">
        <v>2090</v>
      </c>
      <c r="C2096" s="21">
        <v>2703</v>
      </c>
      <c r="D2096" s="20" t="s">
        <v>3971</v>
      </c>
      <c r="E2096" s="21" t="s">
        <v>13</v>
      </c>
      <c r="F2096" s="21" t="s">
        <v>13</v>
      </c>
      <c r="G2096" s="21" t="s">
        <v>29</v>
      </c>
      <c r="H2096" s="21"/>
      <c r="I2096" s="21"/>
      <c r="J2096" s="60">
        <v>2047</v>
      </c>
      <c r="K2096" s="60" t="s">
        <v>19</v>
      </c>
    </row>
    <row r="2097" spans="2:11" ht="15.6" customHeight="1" thickBot="1" x14ac:dyDescent="0.45">
      <c r="B2097" s="21">
        <v>2091</v>
      </c>
      <c r="C2097" s="21">
        <v>2704</v>
      </c>
      <c r="D2097" s="20" t="s">
        <v>3973</v>
      </c>
      <c r="E2097" s="21">
        <v>98</v>
      </c>
      <c r="F2097" s="21" t="s">
        <v>13</v>
      </c>
      <c r="G2097" s="21" t="s">
        <v>79</v>
      </c>
      <c r="H2097" s="21"/>
      <c r="I2097" s="21"/>
      <c r="J2097" s="60">
        <v>2051</v>
      </c>
      <c r="K2097" s="60" t="s">
        <v>19</v>
      </c>
    </row>
    <row r="2098" spans="2:11" ht="15.6" customHeight="1" thickBot="1" x14ac:dyDescent="0.45">
      <c r="B2098" s="21">
        <v>2092</v>
      </c>
      <c r="C2098" s="21">
        <v>2705</v>
      </c>
      <c r="D2098" s="20" t="s">
        <v>3975</v>
      </c>
      <c r="E2098" s="21">
        <v>71</v>
      </c>
      <c r="F2098" s="21" t="s">
        <v>13</v>
      </c>
      <c r="G2098" s="21" t="s">
        <v>32</v>
      </c>
      <c r="H2098" s="21"/>
      <c r="I2098" s="21"/>
      <c r="J2098" s="60">
        <v>2096</v>
      </c>
      <c r="K2098" s="60" t="s">
        <v>19</v>
      </c>
    </row>
    <row r="2099" spans="2:11" ht="15.6" customHeight="1" thickBot="1" x14ac:dyDescent="0.45">
      <c r="B2099" s="21">
        <v>2093</v>
      </c>
      <c r="C2099" s="21">
        <v>3772</v>
      </c>
      <c r="D2099" s="20" t="s">
        <v>3977</v>
      </c>
      <c r="E2099" s="21" t="s">
        <v>13</v>
      </c>
      <c r="F2099" s="21" t="s">
        <v>13</v>
      </c>
      <c r="G2099" s="21" t="s">
        <v>277</v>
      </c>
      <c r="H2099" s="21"/>
      <c r="I2099" s="21"/>
      <c r="J2099" s="60">
        <v>2035</v>
      </c>
      <c r="K2099" s="60" t="s">
        <v>19</v>
      </c>
    </row>
    <row r="2100" spans="2:11" ht="15.6" customHeight="1" thickBot="1" x14ac:dyDescent="0.45">
      <c r="B2100" s="21">
        <v>2094</v>
      </c>
      <c r="C2100" s="21">
        <v>2706</v>
      </c>
      <c r="D2100" s="20" t="s">
        <v>3979</v>
      </c>
      <c r="E2100" s="21">
        <v>47</v>
      </c>
      <c r="F2100" s="21" t="s">
        <v>13</v>
      </c>
      <c r="G2100" s="21" t="s">
        <v>277</v>
      </c>
      <c r="H2100" s="21"/>
      <c r="I2100" s="21"/>
      <c r="J2100" s="60">
        <v>2073</v>
      </c>
      <c r="K2100" s="60" t="s">
        <v>19</v>
      </c>
    </row>
    <row r="2101" spans="2:11" ht="15.6" customHeight="1" thickBot="1" x14ac:dyDescent="0.45">
      <c r="B2101" s="21">
        <v>2095</v>
      </c>
      <c r="C2101" s="21">
        <v>2707</v>
      </c>
      <c r="D2101" s="20" t="s">
        <v>3981</v>
      </c>
      <c r="E2101" s="21">
        <v>89</v>
      </c>
      <c r="F2101" s="21" t="s">
        <v>13</v>
      </c>
      <c r="G2101" s="21" t="s">
        <v>277</v>
      </c>
      <c r="H2101" s="21"/>
      <c r="I2101" s="21"/>
      <c r="J2101" s="60">
        <v>2028</v>
      </c>
      <c r="K2101" s="60" t="s">
        <v>19</v>
      </c>
    </row>
    <row r="2102" spans="2:11" ht="15.6" customHeight="1" thickBot="1" x14ac:dyDescent="0.45">
      <c r="B2102" s="21">
        <v>2096</v>
      </c>
      <c r="C2102" s="21">
        <v>2708</v>
      </c>
      <c r="D2102" s="20" t="s">
        <v>3983</v>
      </c>
      <c r="E2102" s="21">
        <v>98</v>
      </c>
      <c r="F2102" s="21" t="s">
        <v>13</v>
      </c>
      <c r="G2102" s="21" t="s">
        <v>116</v>
      </c>
      <c r="H2102" s="21"/>
      <c r="I2102" s="21"/>
      <c r="J2102" s="60">
        <v>1985</v>
      </c>
      <c r="K2102" s="60" t="s">
        <v>19</v>
      </c>
    </row>
    <row r="2103" spans="2:11" ht="15.6" customHeight="1" thickBot="1" x14ac:dyDescent="0.45">
      <c r="B2103" s="21">
        <v>2097</v>
      </c>
      <c r="C2103" s="21">
        <v>2709</v>
      </c>
      <c r="D2103" s="20" t="s">
        <v>3985</v>
      </c>
      <c r="E2103" s="21" t="s">
        <v>13</v>
      </c>
      <c r="F2103" s="21" t="s">
        <v>13</v>
      </c>
      <c r="G2103" s="21" t="s">
        <v>277</v>
      </c>
      <c r="H2103" s="21"/>
      <c r="I2103" s="21"/>
      <c r="J2103" s="60">
        <v>2154</v>
      </c>
      <c r="K2103" s="60" t="s">
        <v>19</v>
      </c>
    </row>
    <row r="2104" spans="2:11" ht="15.6" customHeight="1" thickBot="1" x14ac:dyDescent="0.45">
      <c r="B2104" s="21">
        <v>2098</v>
      </c>
      <c r="C2104" s="21">
        <v>2710</v>
      </c>
      <c r="D2104" s="20" t="s">
        <v>3987</v>
      </c>
      <c r="E2104" s="21" t="s">
        <v>13</v>
      </c>
      <c r="F2104" s="21" t="s">
        <v>13</v>
      </c>
      <c r="G2104" s="21" t="s">
        <v>239</v>
      </c>
      <c r="H2104" s="21"/>
      <c r="I2104" s="21"/>
      <c r="J2104" s="60">
        <v>2021</v>
      </c>
      <c r="K2104" s="60" t="s">
        <v>19</v>
      </c>
    </row>
    <row r="2105" spans="2:11" ht="15.6" customHeight="1" thickBot="1" x14ac:dyDescent="0.45">
      <c r="B2105" s="21">
        <v>2099</v>
      </c>
      <c r="C2105" s="21">
        <v>2711</v>
      </c>
      <c r="D2105" s="20" t="s">
        <v>3989</v>
      </c>
      <c r="E2105" s="21" t="s">
        <v>13</v>
      </c>
      <c r="F2105" s="21" t="s">
        <v>13</v>
      </c>
      <c r="G2105" s="21" t="s">
        <v>3990</v>
      </c>
      <c r="H2105" s="21"/>
      <c r="I2105" s="21"/>
      <c r="J2105" s="60">
        <v>2049</v>
      </c>
      <c r="K2105" s="60" t="s">
        <v>19</v>
      </c>
    </row>
    <row r="2106" spans="2:11" ht="15.6" customHeight="1" thickBot="1" x14ac:dyDescent="0.45">
      <c r="B2106" s="21">
        <v>2100</v>
      </c>
      <c r="C2106" s="21">
        <v>2712</v>
      </c>
      <c r="D2106" s="20" t="s">
        <v>3992</v>
      </c>
      <c r="E2106" s="21" t="s">
        <v>13</v>
      </c>
      <c r="F2106" s="21" t="s">
        <v>13</v>
      </c>
      <c r="G2106" s="21" t="s">
        <v>1458</v>
      </c>
      <c r="H2106" s="21"/>
      <c r="I2106" s="21"/>
      <c r="J2106" s="60">
        <v>2014</v>
      </c>
      <c r="K2106" s="60" t="s">
        <v>19</v>
      </c>
    </row>
    <row r="2107" spans="2:11" ht="15.6" customHeight="1" thickBot="1" x14ac:dyDescent="0.45">
      <c r="B2107" s="21">
        <v>2101</v>
      </c>
      <c r="C2107" s="21">
        <v>2713</v>
      </c>
      <c r="D2107" s="20" t="s">
        <v>3994</v>
      </c>
      <c r="E2107" s="21">
        <v>24</v>
      </c>
      <c r="F2107" s="21" t="s">
        <v>13</v>
      </c>
      <c r="G2107" s="21" t="s">
        <v>169</v>
      </c>
      <c r="H2107" s="21"/>
      <c r="I2107" s="21"/>
      <c r="J2107" s="60">
        <v>2019</v>
      </c>
      <c r="K2107" s="60" t="s">
        <v>19</v>
      </c>
    </row>
    <row r="2108" spans="2:11" ht="15.6" customHeight="1" thickBot="1" x14ac:dyDescent="0.45">
      <c r="B2108" s="21">
        <v>2102</v>
      </c>
      <c r="C2108" s="21">
        <v>2714</v>
      </c>
      <c r="D2108" s="20" t="s">
        <v>3996</v>
      </c>
      <c r="E2108" s="21">
        <v>94</v>
      </c>
      <c r="F2108" s="21" t="s">
        <v>13</v>
      </c>
      <c r="G2108" s="21" t="s">
        <v>32</v>
      </c>
      <c r="H2108" s="21"/>
      <c r="I2108" s="21"/>
      <c r="J2108" s="60">
        <v>2030</v>
      </c>
      <c r="K2108" s="60" t="s">
        <v>19</v>
      </c>
    </row>
    <row r="2109" spans="2:11" ht="15.6" customHeight="1" thickBot="1" x14ac:dyDescent="0.45">
      <c r="B2109" s="21">
        <v>2103</v>
      </c>
      <c r="C2109" s="21">
        <v>2715</v>
      </c>
      <c r="D2109" s="20" t="s">
        <v>3998</v>
      </c>
      <c r="E2109" s="21" t="s">
        <v>13</v>
      </c>
      <c r="F2109" s="21" t="s">
        <v>13</v>
      </c>
      <c r="G2109" s="21" t="s">
        <v>79</v>
      </c>
      <c r="H2109" s="21"/>
      <c r="I2109" s="21"/>
      <c r="J2109" s="60">
        <v>1936</v>
      </c>
      <c r="K2109" s="60" t="s">
        <v>19</v>
      </c>
    </row>
    <row r="2110" spans="2:11" ht="15.6" customHeight="1" thickBot="1" x14ac:dyDescent="0.45">
      <c r="B2110" s="21">
        <v>2104</v>
      </c>
      <c r="C2110" s="21">
        <v>2716</v>
      </c>
      <c r="D2110" s="20" t="s">
        <v>4000</v>
      </c>
      <c r="E2110" s="21">
        <v>96</v>
      </c>
      <c r="F2110" s="21" t="s">
        <v>13</v>
      </c>
      <c r="G2110" s="21" t="s">
        <v>79</v>
      </c>
      <c r="H2110" s="21"/>
      <c r="I2110" s="21"/>
      <c r="J2110" s="60">
        <v>2068</v>
      </c>
      <c r="K2110" s="60" t="s">
        <v>19</v>
      </c>
    </row>
    <row r="2111" spans="2:11" ht="15.6" customHeight="1" thickBot="1" x14ac:dyDescent="0.45">
      <c r="B2111" s="21">
        <v>2105</v>
      </c>
      <c r="C2111" s="21">
        <v>2717</v>
      </c>
      <c r="D2111" s="20" t="s">
        <v>4002</v>
      </c>
      <c r="E2111" s="21">
        <v>92</v>
      </c>
      <c r="F2111" s="21" t="s">
        <v>13</v>
      </c>
      <c r="G2111" s="21" t="s">
        <v>323</v>
      </c>
      <c r="H2111" s="21"/>
      <c r="I2111" s="21"/>
      <c r="J2111" s="60">
        <v>2051</v>
      </c>
      <c r="K2111" s="60" t="s">
        <v>19</v>
      </c>
    </row>
    <row r="2112" spans="2:11" ht="15.6" customHeight="1" thickBot="1" x14ac:dyDescent="0.45">
      <c r="B2112" s="21">
        <v>2106</v>
      </c>
      <c r="C2112" s="21">
        <v>2718</v>
      </c>
      <c r="D2112" s="20" t="s">
        <v>4004</v>
      </c>
      <c r="E2112" s="21">
        <v>36</v>
      </c>
      <c r="F2112" s="21" t="s">
        <v>13</v>
      </c>
      <c r="G2112" s="21" t="s">
        <v>32</v>
      </c>
      <c r="H2112" s="21"/>
      <c r="I2112" s="21"/>
      <c r="J2112" s="60">
        <v>2053</v>
      </c>
      <c r="K2112" s="60" t="s">
        <v>19</v>
      </c>
    </row>
    <row r="2113" spans="2:11" ht="15.6" customHeight="1" thickBot="1" x14ac:dyDescent="0.45">
      <c r="B2113" s="21">
        <v>2107</v>
      </c>
      <c r="C2113" s="21">
        <v>2719</v>
      </c>
      <c r="D2113" s="20" t="s">
        <v>4006</v>
      </c>
      <c r="E2113" s="21">
        <v>99</v>
      </c>
      <c r="F2113" s="21" t="s">
        <v>57</v>
      </c>
      <c r="G2113" s="21" t="s">
        <v>29</v>
      </c>
      <c r="H2113" s="21"/>
      <c r="I2113" s="21"/>
      <c r="J2113" s="60">
        <v>2155</v>
      </c>
      <c r="K2113" s="60" t="s">
        <v>19</v>
      </c>
    </row>
    <row r="2114" spans="2:11" ht="15.6" customHeight="1" thickBot="1" x14ac:dyDescent="0.45">
      <c r="B2114" s="21">
        <v>2108</v>
      </c>
      <c r="C2114" s="21">
        <v>2720</v>
      </c>
      <c r="D2114" s="20" t="s">
        <v>4008</v>
      </c>
      <c r="E2114" s="21" t="s">
        <v>13</v>
      </c>
      <c r="F2114" s="21" t="s">
        <v>13</v>
      </c>
      <c r="G2114" s="21" t="s">
        <v>323</v>
      </c>
      <c r="H2114" s="21"/>
      <c r="I2114" s="21"/>
      <c r="J2114" s="60">
        <v>2020</v>
      </c>
      <c r="K2114" s="60" t="s">
        <v>19</v>
      </c>
    </row>
    <row r="2115" spans="2:11" ht="15.6" customHeight="1" thickBot="1" x14ac:dyDescent="0.45">
      <c r="B2115" s="21">
        <v>2109</v>
      </c>
      <c r="C2115" s="21">
        <v>2721</v>
      </c>
      <c r="D2115" s="20" t="s">
        <v>4010</v>
      </c>
      <c r="E2115" s="21">
        <v>65</v>
      </c>
      <c r="F2115" s="21" t="s">
        <v>13</v>
      </c>
      <c r="G2115" s="21" t="s">
        <v>116</v>
      </c>
      <c r="H2115" s="21"/>
      <c r="I2115" s="21"/>
      <c r="J2115" s="60">
        <v>2047</v>
      </c>
      <c r="K2115" s="60" t="s">
        <v>19</v>
      </c>
    </row>
    <row r="2116" spans="2:11" ht="15.6" customHeight="1" thickBot="1" x14ac:dyDescent="0.45">
      <c r="B2116" s="21">
        <v>2110</v>
      </c>
      <c r="C2116" s="21">
        <v>2722</v>
      </c>
      <c r="D2116" s="20" t="s">
        <v>4012</v>
      </c>
      <c r="E2116" s="21">
        <v>92</v>
      </c>
      <c r="F2116" s="21" t="s">
        <v>13</v>
      </c>
      <c r="G2116" s="21" t="s">
        <v>32</v>
      </c>
      <c r="H2116" s="21"/>
      <c r="I2116" s="21"/>
      <c r="J2116" s="60">
        <v>2014</v>
      </c>
      <c r="K2116" s="60" t="s">
        <v>19</v>
      </c>
    </row>
    <row r="2117" spans="2:11" ht="15.6" customHeight="1" thickBot="1" x14ac:dyDescent="0.45">
      <c r="B2117" s="21">
        <v>2111</v>
      </c>
      <c r="C2117" s="21">
        <v>2723</v>
      </c>
      <c r="D2117" s="20" t="s">
        <v>4014</v>
      </c>
      <c r="E2117" s="21" t="s">
        <v>13</v>
      </c>
      <c r="F2117" s="21" t="s">
        <v>13</v>
      </c>
      <c r="G2117" s="21" t="s">
        <v>193</v>
      </c>
      <c r="H2117" s="21"/>
      <c r="I2117" s="21"/>
      <c r="J2117" s="60">
        <v>2019</v>
      </c>
      <c r="K2117" s="60" t="s">
        <v>19</v>
      </c>
    </row>
    <row r="2118" spans="2:11" ht="15.6" customHeight="1" thickBot="1" x14ac:dyDescent="0.45">
      <c r="B2118" s="21">
        <v>2112</v>
      </c>
      <c r="C2118" s="21">
        <v>2724</v>
      </c>
      <c r="D2118" s="20" t="s">
        <v>4016</v>
      </c>
      <c r="E2118" s="21">
        <v>56</v>
      </c>
      <c r="F2118" s="21" t="s">
        <v>13</v>
      </c>
      <c r="G2118" s="21" t="s">
        <v>149</v>
      </c>
      <c r="H2118" s="21"/>
      <c r="I2118" s="21"/>
      <c r="J2118" s="60">
        <v>1906</v>
      </c>
      <c r="K2118" s="60" t="s">
        <v>19</v>
      </c>
    </row>
    <row r="2119" spans="2:11" ht="15.6" customHeight="1" thickBot="1" x14ac:dyDescent="0.45">
      <c r="B2119" s="21">
        <v>2113</v>
      </c>
      <c r="C2119" s="21">
        <v>2725</v>
      </c>
      <c r="D2119" s="20" t="s">
        <v>4018</v>
      </c>
      <c r="E2119" s="21">
        <v>83</v>
      </c>
      <c r="F2119" s="21" t="s">
        <v>13</v>
      </c>
      <c r="G2119" s="21" t="s">
        <v>32</v>
      </c>
      <c r="H2119" s="21"/>
      <c r="I2119" s="21"/>
      <c r="J2119" s="60">
        <v>2174</v>
      </c>
      <c r="K2119" s="60" t="s">
        <v>19</v>
      </c>
    </row>
    <row r="2120" spans="2:11" ht="15.6" customHeight="1" thickBot="1" x14ac:dyDescent="0.45">
      <c r="B2120" s="21">
        <v>2114</v>
      </c>
      <c r="C2120" s="21">
        <v>2726</v>
      </c>
      <c r="D2120" s="20" t="s">
        <v>4020</v>
      </c>
      <c r="E2120" s="21" t="s">
        <v>4021</v>
      </c>
      <c r="F2120" s="21" t="s">
        <v>13</v>
      </c>
      <c r="G2120" s="21" t="s">
        <v>29</v>
      </c>
      <c r="H2120" s="21"/>
      <c r="I2120" s="21"/>
      <c r="J2120" s="60">
        <v>2037</v>
      </c>
      <c r="K2120" s="60" t="s">
        <v>19</v>
      </c>
    </row>
    <row r="2121" spans="2:11" ht="15.6" customHeight="1" thickBot="1" x14ac:dyDescent="0.45">
      <c r="B2121" s="21">
        <v>2115</v>
      </c>
      <c r="C2121" s="21">
        <v>2727</v>
      </c>
      <c r="D2121" s="20" t="s">
        <v>4023</v>
      </c>
      <c r="E2121" s="21">
        <v>95</v>
      </c>
      <c r="F2121" s="21" t="s">
        <v>184</v>
      </c>
      <c r="G2121" s="21" t="s">
        <v>32</v>
      </c>
      <c r="H2121" s="21"/>
      <c r="I2121" s="21"/>
      <c r="J2121" s="60">
        <v>2290</v>
      </c>
      <c r="K2121" s="60" t="s">
        <v>19</v>
      </c>
    </row>
    <row r="2122" spans="2:11" ht="15.6" customHeight="1" thickBot="1" x14ac:dyDescent="0.45">
      <c r="B2122" s="21">
        <v>2116</v>
      </c>
      <c r="C2122" s="21">
        <v>2728</v>
      </c>
      <c r="D2122" s="20" t="s">
        <v>4025</v>
      </c>
      <c r="E2122" s="21">
        <v>92</v>
      </c>
      <c r="F2122" s="21" t="s">
        <v>13</v>
      </c>
      <c r="G2122" s="21" t="s">
        <v>193</v>
      </c>
      <c r="H2122" s="21"/>
      <c r="I2122" s="21"/>
      <c r="J2122" s="60">
        <v>2044</v>
      </c>
      <c r="K2122" s="60" t="s">
        <v>19</v>
      </c>
    </row>
    <row r="2123" spans="2:11" ht="15.6" customHeight="1" thickBot="1" x14ac:dyDescent="0.45">
      <c r="B2123" s="21">
        <v>2117</v>
      </c>
      <c r="C2123" s="21">
        <v>2729</v>
      </c>
      <c r="D2123" s="20" t="s">
        <v>4026</v>
      </c>
      <c r="E2123" s="21" t="s">
        <v>13</v>
      </c>
      <c r="F2123" s="21" t="s">
        <v>13</v>
      </c>
      <c r="G2123" s="21" t="s">
        <v>193</v>
      </c>
      <c r="H2123" s="21"/>
      <c r="I2123" s="21"/>
      <c r="J2123" s="60">
        <v>2047</v>
      </c>
      <c r="K2123" s="60" t="s">
        <v>19</v>
      </c>
    </row>
    <row r="2124" spans="2:11" ht="15.6" customHeight="1" thickBot="1" x14ac:dyDescent="0.45">
      <c r="B2124" s="21">
        <v>2118</v>
      </c>
      <c r="C2124" s="21">
        <v>2730</v>
      </c>
      <c r="D2124" s="20" t="s">
        <v>4028</v>
      </c>
      <c r="E2124" s="21">
        <v>69</v>
      </c>
      <c r="F2124" s="21" t="s">
        <v>13</v>
      </c>
      <c r="G2124" s="21" t="s">
        <v>32</v>
      </c>
      <c r="H2124" s="21"/>
      <c r="I2124" s="21"/>
      <c r="J2124" s="60">
        <v>2064</v>
      </c>
      <c r="K2124" s="60" t="s">
        <v>19</v>
      </c>
    </row>
    <row r="2125" spans="2:11" ht="15.6" customHeight="1" thickBot="1" x14ac:dyDescent="0.45">
      <c r="B2125" s="21">
        <v>2119</v>
      </c>
      <c r="C2125" s="21">
        <v>2731</v>
      </c>
      <c r="D2125" s="20" t="s">
        <v>4030</v>
      </c>
      <c r="E2125" s="21">
        <v>80</v>
      </c>
      <c r="F2125" s="21" t="s">
        <v>57</v>
      </c>
      <c r="G2125" s="21" t="s">
        <v>85</v>
      </c>
      <c r="H2125" s="21"/>
      <c r="I2125" s="21"/>
      <c r="J2125" s="60">
        <v>2207</v>
      </c>
      <c r="K2125" s="60" t="s">
        <v>19</v>
      </c>
    </row>
    <row r="2126" spans="2:11" ht="15.6" customHeight="1" thickBot="1" x14ac:dyDescent="0.45">
      <c r="B2126" s="21">
        <v>2120</v>
      </c>
      <c r="C2126" s="21">
        <v>2732</v>
      </c>
      <c r="D2126" s="20" t="s">
        <v>4032</v>
      </c>
      <c r="E2126" s="21" t="s">
        <v>13</v>
      </c>
      <c r="F2126" s="21" t="s">
        <v>13</v>
      </c>
      <c r="G2126" s="21" t="s">
        <v>79</v>
      </c>
      <c r="H2126" s="21"/>
      <c r="I2126" s="21"/>
      <c r="J2126" s="60">
        <v>2139</v>
      </c>
      <c r="K2126" s="60" t="s">
        <v>19</v>
      </c>
    </row>
    <row r="2127" spans="2:11" ht="15.6" customHeight="1" thickBot="1" x14ac:dyDescent="0.45">
      <c r="B2127" s="21">
        <v>2121</v>
      </c>
      <c r="C2127" s="21">
        <v>2733</v>
      </c>
      <c r="D2127" s="20" t="s">
        <v>4034</v>
      </c>
      <c r="E2127" s="21">
        <v>85</v>
      </c>
      <c r="F2127" s="21" t="s">
        <v>13</v>
      </c>
      <c r="G2127" s="21" t="s">
        <v>79</v>
      </c>
      <c r="H2127" s="21"/>
      <c r="I2127" s="21"/>
      <c r="J2127" s="60">
        <v>2070</v>
      </c>
      <c r="K2127" s="60" t="s">
        <v>19</v>
      </c>
    </row>
    <row r="2128" spans="2:11" ht="15.6" customHeight="1" thickBot="1" x14ac:dyDescent="0.45">
      <c r="B2128" s="21">
        <v>2122</v>
      </c>
      <c r="C2128" s="21">
        <v>2734</v>
      </c>
      <c r="D2128" s="20" t="s">
        <v>4036</v>
      </c>
      <c r="E2128" s="21">
        <v>85</v>
      </c>
      <c r="F2128" s="21" t="s">
        <v>13</v>
      </c>
      <c r="G2128" s="21" t="s">
        <v>29</v>
      </c>
      <c r="H2128" s="21"/>
      <c r="I2128" s="21"/>
      <c r="J2128" s="60">
        <v>2065</v>
      </c>
      <c r="K2128" s="60" t="s">
        <v>19</v>
      </c>
    </row>
    <row r="2129" spans="2:11" ht="15.6" customHeight="1" thickBot="1" x14ac:dyDescent="0.45">
      <c r="B2129" s="21">
        <v>2123</v>
      </c>
      <c r="C2129" s="21">
        <v>2735</v>
      </c>
      <c r="D2129" s="20" t="s">
        <v>4038</v>
      </c>
      <c r="E2129" s="21" t="s">
        <v>13</v>
      </c>
      <c r="F2129" s="21" t="s">
        <v>13</v>
      </c>
      <c r="G2129" s="21" t="s">
        <v>2892</v>
      </c>
      <c r="H2129" s="21"/>
      <c r="I2129" s="21"/>
      <c r="J2129" s="60">
        <v>2019</v>
      </c>
      <c r="K2129" s="60" t="s">
        <v>19</v>
      </c>
    </row>
    <row r="2130" spans="2:11" ht="15.6" customHeight="1" thickBot="1" x14ac:dyDescent="0.45">
      <c r="B2130" s="21">
        <v>2124</v>
      </c>
      <c r="C2130" s="21">
        <v>2736</v>
      </c>
      <c r="D2130" s="20" t="s">
        <v>4040</v>
      </c>
      <c r="E2130" s="21" t="s">
        <v>13</v>
      </c>
      <c r="F2130" s="21" t="s">
        <v>13</v>
      </c>
      <c r="G2130" s="21" t="s">
        <v>193</v>
      </c>
      <c r="H2130" s="21"/>
      <c r="I2130" s="21"/>
      <c r="J2130" s="60">
        <v>2028</v>
      </c>
      <c r="K2130" s="60" t="s">
        <v>19</v>
      </c>
    </row>
    <row r="2131" spans="2:11" ht="15.6" customHeight="1" thickBot="1" x14ac:dyDescent="0.45">
      <c r="B2131" s="21">
        <v>2125</v>
      </c>
      <c r="C2131" s="21">
        <v>2737</v>
      </c>
      <c r="D2131" s="20" t="s">
        <v>4042</v>
      </c>
      <c r="E2131" s="21" t="s">
        <v>13</v>
      </c>
      <c r="F2131" s="21" t="s">
        <v>13</v>
      </c>
      <c r="G2131" s="21" t="s">
        <v>85</v>
      </c>
      <c r="H2131" s="21"/>
      <c r="I2131" s="21"/>
      <c r="J2131" s="60">
        <v>2015</v>
      </c>
      <c r="K2131" s="60" t="s">
        <v>19</v>
      </c>
    </row>
    <row r="2132" spans="2:11" ht="15.6" customHeight="1" thickBot="1" x14ac:dyDescent="0.45">
      <c r="B2132" s="21">
        <v>2126</v>
      </c>
      <c r="C2132" s="21">
        <v>4159</v>
      </c>
      <c r="D2132" s="20" t="s">
        <v>6386</v>
      </c>
      <c r="E2132" s="21" t="s">
        <v>6107</v>
      </c>
      <c r="F2132" s="21" t="s">
        <v>13</v>
      </c>
      <c r="G2132" s="21" t="s">
        <v>29</v>
      </c>
      <c r="H2132" s="21">
        <v>9</v>
      </c>
      <c r="I2132" s="21">
        <v>6</v>
      </c>
      <c r="J2132" s="60">
        <v>2091</v>
      </c>
      <c r="K2132" s="60" t="s">
        <v>15</v>
      </c>
    </row>
    <row r="2133" spans="2:11" ht="15.6" customHeight="1" thickBot="1" x14ac:dyDescent="0.45">
      <c r="B2133" s="21">
        <v>2127</v>
      </c>
      <c r="C2133" s="21">
        <v>2738</v>
      </c>
      <c r="D2133" s="20" t="s">
        <v>4044</v>
      </c>
      <c r="E2133" s="21">
        <v>75</v>
      </c>
      <c r="F2133" s="21" t="s">
        <v>13</v>
      </c>
      <c r="G2133" s="21" t="s">
        <v>29</v>
      </c>
      <c r="H2133" s="21"/>
      <c r="I2133" s="21"/>
      <c r="J2133" s="60">
        <v>2099</v>
      </c>
      <c r="K2133" s="60" t="s">
        <v>19</v>
      </c>
    </row>
    <row r="2134" spans="2:11" ht="15.6" customHeight="1" thickBot="1" x14ac:dyDescent="0.45">
      <c r="B2134" s="21">
        <v>2128</v>
      </c>
      <c r="C2134" s="21">
        <v>2739</v>
      </c>
      <c r="D2134" s="20" t="s">
        <v>4046</v>
      </c>
      <c r="E2134" s="21">
        <v>70</v>
      </c>
      <c r="F2134" s="21" t="s">
        <v>13</v>
      </c>
      <c r="G2134" s="21" t="s">
        <v>79</v>
      </c>
      <c r="H2134" s="21"/>
      <c r="I2134" s="21"/>
      <c r="J2134" s="60">
        <v>2040</v>
      </c>
      <c r="K2134" s="60" t="s">
        <v>19</v>
      </c>
    </row>
    <row r="2135" spans="2:11" ht="15.6" customHeight="1" thickBot="1" x14ac:dyDescent="0.45">
      <c r="B2135" s="21">
        <v>2129</v>
      </c>
      <c r="C2135" s="21">
        <v>2740</v>
      </c>
      <c r="D2135" s="20" t="s">
        <v>4048</v>
      </c>
      <c r="E2135" s="21">
        <v>95</v>
      </c>
      <c r="F2135" s="21" t="s">
        <v>13</v>
      </c>
      <c r="G2135" s="21" t="s">
        <v>32</v>
      </c>
      <c r="H2135" s="21"/>
      <c r="I2135" s="21"/>
      <c r="J2135" s="60">
        <v>2039</v>
      </c>
      <c r="K2135" s="60" t="s">
        <v>19</v>
      </c>
    </row>
    <row r="2136" spans="2:11" ht="15.6" customHeight="1" thickBot="1" x14ac:dyDescent="0.45">
      <c r="B2136" s="21">
        <v>2130</v>
      </c>
      <c r="C2136" s="21">
        <v>2741</v>
      </c>
      <c r="D2136" s="20" t="s">
        <v>4050</v>
      </c>
      <c r="E2136" s="21">
        <v>68</v>
      </c>
      <c r="F2136" s="21" t="s">
        <v>13</v>
      </c>
      <c r="G2136" s="21" t="s">
        <v>29</v>
      </c>
      <c r="H2136" s="21">
        <v>11</v>
      </c>
      <c r="I2136" s="21">
        <v>-5</v>
      </c>
      <c r="J2136" s="60">
        <v>2135</v>
      </c>
      <c r="K2136" s="60" t="s">
        <v>15</v>
      </c>
    </row>
    <row r="2137" spans="2:11" ht="15.6" customHeight="1" thickBot="1" x14ac:dyDescent="0.45">
      <c r="B2137" s="21">
        <v>2131</v>
      </c>
      <c r="C2137" s="21">
        <v>3672</v>
      </c>
      <c r="D2137" s="20" t="s">
        <v>4052</v>
      </c>
      <c r="E2137" s="21" t="s">
        <v>13</v>
      </c>
      <c r="F2137" s="21" t="s">
        <v>13</v>
      </c>
      <c r="G2137" s="21" t="s">
        <v>116</v>
      </c>
      <c r="H2137" s="21"/>
      <c r="I2137" s="21"/>
      <c r="J2137" s="60">
        <v>2035</v>
      </c>
      <c r="K2137" s="60" t="s">
        <v>19</v>
      </c>
    </row>
    <row r="2138" spans="2:11" ht="15.6" customHeight="1" thickBot="1" x14ac:dyDescent="0.45">
      <c r="B2138" s="21">
        <v>2132</v>
      </c>
      <c r="C2138" s="21">
        <v>2742</v>
      </c>
      <c r="D2138" s="20" t="s">
        <v>4054</v>
      </c>
      <c r="E2138" s="21" t="s">
        <v>13</v>
      </c>
      <c r="F2138" s="21" t="s">
        <v>13</v>
      </c>
      <c r="G2138" s="21" t="s">
        <v>277</v>
      </c>
      <c r="H2138" s="21"/>
      <c r="I2138" s="21"/>
      <c r="J2138" s="60">
        <v>2031</v>
      </c>
      <c r="K2138" s="60" t="s">
        <v>19</v>
      </c>
    </row>
    <row r="2139" spans="2:11" ht="15.6" customHeight="1" thickBot="1" x14ac:dyDescent="0.45">
      <c r="B2139" s="21">
        <v>2133</v>
      </c>
      <c r="C2139" s="21">
        <v>2743</v>
      </c>
      <c r="D2139" s="20" t="s">
        <v>4056</v>
      </c>
      <c r="E2139" s="21">
        <v>85</v>
      </c>
      <c r="F2139" s="21" t="s">
        <v>13</v>
      </c>
      <c r="G2139" s="21" t="s">
        <v>85</v>
      </c>
      <c r="H2139" s="21"/>
      <c r="I2139" s="21"/>
      <c r="J2139" s="60">
        <v>2081</v>
      </c>
      <c r="K2139" s="60" t="s">
        <v>19</v>
      </c>
    </row>
    <row r="2140" spans="2:11" ht="15.6" customHeight="1" thickBot="1" x14ac:dyDescent="0.45">
      <c r="B2140" s="21">
        <v>2134</v>
      </c>
      <c r="C2140" s="21">
        <v>2744</v>
      </c>
      <c r="D2140" s="20" t="s">
        <v>4058</v>
      </c>
      <c r="E2140" s="21" t="s">
        <v>13</v>
      </c>
      <c r="F2140" s="21" t="s">
        <v>13</v>
      </c>
      <c r="G2140" s="21" t="s">
        <v>85</v>
      </c>
      <c r="H2140" s="21"/>
      <c r="I2140" s="21"/>
      <c r="J2140" s="60">
        <v>2044</v>
      </c>
      <c r="K2140" s="60" t="s">
        <v>19</v>
      </c>
    </row>
    <row r="2141" spans="2:11" ht="15.6" customHeight="1" thickBot="1" x14ac:dyDescent="0.45">
      <c r="B2141" s="21">
        <v>2135</v>
      </c>
      <c r="C2141" s="21">
        <v>2745</v>
      </c>
      <c r="D2141" s="20" t="s">
        <v>4060</v>
      </c>
      <c r="E2141" s="21" t="s">
        <v>62</v>
      </c>
      <c r="F2141" s="21" t="s">
        <v>13</v>
      </c>
      <c r="G2141" s="21" t="s">
        <v>29</v>
      </c>
      <c r="H2141" s="21"/>
      <c r="I2141" s="21"/>
      <c r="J2141" s="60">
        <v>2006</v>
      </c>
      <c r="K2141" s="60" t="s">
        <v>19</v>
      </c>
    </row>
    <row r="2142" spans="2:11" ht="15.6" customHeight="1" thickBot="1" x14ac:dyDescent="0.45">
      <c r="B2142" s="21">
        <v>2136</v>
      </c>
      <c r="C2142" s="21">
        <v>2746</v>
      </c>
      <c r="D2142" s="20" t="s">
        <v>4062</v>
      </c>
      <c r="E2142" s="21">
        <v>60</v>
      </c>
      <c r="F2142" s="21" t="s">
        <v>13</v>
      </c>
      <c r="G2142" s="21" t="s">
        <v>29</v>
      </c>
      <c r="H2142" s="21"/>
      <c r="I2142" s="21"/>
      <c r="J2142" s="60">
        <v>2037</v>
      </c>
      <c r="K2142" s="60" t="s">
        <v>19</v>
      </c>
    </row>
    <row r="2143" spans="2:11" ht="15.6" customHeight="1" thickBot="1" x14ac:dyDescent="0.45">
      <c r="B2143" s="21">
        <v>2137</v>
      </c>
      <c r="C2143" s="21">
        <v>2747</v>
      </c>
      <c r="D2143" s="20" t="s">
        <v>4064</v>
      </c>
      <c r="E2143" s="21">
        <v>71</v>
      </c>
      <c r="F2143" s="21" t="s">
        <v>57</v>
      </c>
      <c r="G2143" s="21" t="s">
        <v>29</v>
      </c>
      <c r="H2143" s="21"/>
      <c r="I2143" s="21"/>
      <c r="J2143" s="60">
        <v>2245</v>
      </c>
      <c r="K2143" s="60" t="s">
        <v>15</v>
      </c>
    </row>
    <row r="2144" spans="2:11" ht="15.6" customHeight="1" thickBot="1" x14ac:dyDescent="0.45">
      <c r="B2144" s="21">
        <v>2138</v>
      </c>
      <c r="C2144" s="21">
        <v>2748</v>
      </c>
      <c r="D2144" s="20" t="s">
        <v>4066</v>
      </c>
      <c r="E2144" s="21">
        <v>84</v>
      </c>
      <c r="F2144" s="21" t="s">
        <v>13</v>
      </c>
      <c r="G2144" s="21" t="s">
        <v>29</v>
      </c>
      <c r="H2144" s="21"/>
      <c r="I2144" s="21"/>
      <c r="J2144" s="60">
        <v>2142</v>
      </c>
      <c r="K2144" s="60" t="s">
        <v>19</v>
      </c>
    </row>
    <row r="2145" spans="2:11" ht="15.6" customHeight="1" thickBot="1" x14ac:dyDescent="0.45">
      <c r="B2145" s="21">
        <v>2139</v>
      </c>
      <c r="C2145" s="21">
        <v>3908</v>
      </c>
      <c r="D2145" s="20" t="s">
        <v>4068</v>
      </c>
      <c r="E2145" s="21" t="s">
        <v>13</v>
      </c>
      <c r="F2145" s="21" t="s">
        <v>13</v>
      </c>
      <c r="G2145" s="21" t="s">
        <v>29</v>
      </c>
      <c r="H2145" s="21"/>
      <c r="I2145" s="21"/>
      <c r="J2145" s="60">
        <v>2116</v>
      </c>
      <c r="K2145" s="60" t="s">
        <v>19</v>
      </c>
    </row>
    <row r="2146" spans="2:11" ht="15.6" customHeight="1" thickBot="1" x14ac:dyDescent="0.45">
      <c r="B2146" s="21">
        <v>2140</v>
      </c>
      <c r="C2146" s="21">
        <v>2749</v>
      </c>
      <c r="D2146" s="20" t="s">
        <v>6405</v>
      </c>
      <c r="E2146" s="21" t="s">
        <v>82</v>
      </c>
      <c r="F2146" s="21" t="s">
        <v>13</v>
      </c>
      <c r="G2146" s="21" t="s">
        <v>29</v>
      </c>
      <c r="H2146" s="21"/>
      <c r="I2146" s="21"/>
      <c r="J2146" s="60">
        <v>2047</v>
      </c>
      <c r="K2146" s="60" t="s">
        <v>19</v>
      </c>
    </row>
    <row r="2147" spans="2:11" ht="15.6" customHeight="1" thickBot="1" x14ac:dyDescent="0.45">
      <c r="B2147" s="21">
        <v>2141</v>
      </c>
      <c r="C2147" s="21">
        <v>2750</v>
      </c>
      <c r="D2147" s="20" t="s">
        <v>4071</v>
      </c>
      <c r="E2147" s="21">
        <v>79</v>
      </c>
      <c r="F2147" s="21" t="s">
        <v>13</v>
      </c>
      <c r="G2147" s="21" t="s">
        <v>29</v>
      </c>
      <c r="H2147" s="21"/>
      <c r="I2147" s="21"/>
      <c r="J2147" s="60">
        <v>2133</v>
      </c>
      <c r="K2147" s="60" t="s">
        <v>19</v>
      </c>
    </row>
    <row r="2148" spans="2:11" ht="15.6" customHeight="1" thickBot="1" x14ac:dyDescent="0.45">
      <c r="B2148" s="21">
        <v>2142</v>
      </c>
      <c r="C2148" s="21">
        <v>2751</v>
      </c>
      <c r="D2148" s="20" t="s">
        <v>4073</v>
      </c>
      <c r="E2148" s="21" t="s">
        <v>13</v>
      </c>
      <c r="F2148" s="21" t="s">
        <v>13</v>
      </c>
      <c r="G2148" s="21" t="s">
        <v>29</v>
      </c>
      <c r="H2148" s="21"/>
      <c r="I2148" s="21"/>
      <c r="J2148" s="60">
        <v>2027</v>
      </c>
      <c r="K2148" s="60" t="s">
        <v>19</v>
      </c>
    </row>
    <row r="2149" spans="2:11" ht="15.6" customHeight="1" thickBot="1" x14ac:dyDescent="0.45">
      <c r="B2149" s="21">
        <v>2143</v>
      </c>
      <c r="C2149" s="21">
        <v>2752</v>
      </c>
      <c r="D2149" s="20" t="s">
        <v>4075</v>
      </c>
      <c r="E2149" s="21">
        <v>86</v>
      </c>
      <c r="F2149" s="21" t="s">
        <v>57</v>
      </c>
      <c r="G2149" s="21" t="s">
        <v>2892</v>
      </c>
      <c r="H2149" s="21">
        <v>5</v>
      </c>
      <c r="I2149" s="21">
        <v>11</v>
      </c>
      <c r="J2149" s="60">
        <v>2089</v>
      </c>
      <c r="K2149" s="60" t="s">
        <v>15</v>
      </c>
    </row>
    <row r="2150" spans="2:11" ht="15.6" customHeight="1" thickBot="1" x14ac:dyDescent="0.45">
      <c r="B2150" s="21">
        <v>2144</v>
      </c>
      <c r="C2150" s="21">
        <v>2753</v>
      </c>
      <c r="D2150" s="20" t="s">
        <v>4077</v>
      </c>
      <c r="E2150" s="21">
        <v>59</v>
      </c>
      <c r="F2150" s="21" t="s">
        <v>13</v>
      </c>
      <c r="G2150" s="21" t="s">
        <v>32</v>
      </c>
      <c r="H2150" s="21"/>
      <c r="I2150" s="21"/>
      <c r="J2150" s="60">
        <v>2064</v>
      </c>
      <c r="K2150" s="60" t="s">
        <v>19</v>
      </c>
    </row>
    <row r="2151" spans="2:11" ht="15.6" customHeight="1" thickBot="1" x14ac:dyDescent="0.45">
      <c r="B2151" s="21">
        <v>2145</v>
      </c>
      <c r="C2151" s="21">
        <v>2754</v>
      </c>
      <c r="D2151" s="20" t="s">
        <v>4079</v>
      </c>
      <c r="E2151" s="21">
        <v>95</v>
      </c>
      <c r="F2151" s="21" t="s">
        <v>13</v>
      </c>
      <c r="G2151" s="21" t="s">
        <v>32</v>
      </c>
      <c r="H2151" s="21"/>
      <c r="I2151" s="21"/>
      <c r="J2151" s="60">
        <v>2082</v>
      </c>
      <c r="K2151" s="60" t="s">
        <v>19</v>
      </c>
    </row>
    <row r="2152" spans="2:11" ht="15.6" customHeight="1" thickBot="1" x14ac:dyDescent="0.45">
      <c r="B2152" s="21">
        <v>2146</v>
      </c>
      <c r="C2152" s="21">
        <v>2755</v>
      </c>
      <c r="D2152" s="20" t="s">
        <v>4081</v>
      </c>
      <c r="E2152" s="21">
        <v>48</v>
      </c>
      <c r="F2152" s="21" t="s">
        <v>13</v>
      </c>
      <c r="G2152" s="21" t="s">
        <v>79</v>
      </c>
      <c r="H2152" s="21"/>
      <c r="I2152" s="21"/>
      <c r="J2152" s="60">
        <v>2075</v>
      </c>
      <c r="K2152" s="60" t="s">
        <v>15</v>
      </c>
    </row>
    <row r="2153" spans="2:11" ht="15.6" customHeight="1" thickBot="1" x14ac:dyDescent="0.45">
      <c r="B2153" s="21">
        <v>2147</v>
      </c>
      <c r="C2153" s="21">
        <v>2756</v>
      </c>
      <c r="D2153" s="20" t="s">
        <v>4083</v>
      </c>
      <c r="E2153" s="21">
        <v>62</v>
      </c>
      <c r="F2153" s="21" t="s">
        <v>13</v>
      </c>
      <c r="G2153" s="21" t="s">
        <v>29</v>
      </c>
      <c r="H2153" s="21"/>
      <c r="I2153" s="21"/>
      <c r="J2153" s="60">
        <v>2144</v>
      </c>
      <c r="K2153" s="60" t="s">
        <v>19</v>
      </c>
    </row>
    <row r="2154" spans="2:11" ht="15.6" customHeight="1" thickBot="1" x14ac:dyDescent="0.45">
      <c r="B2154" s="21">
        <v>2148</v>
      </c>
      <c r="C2154" s="21">
        <v>2757</v>
      </c>
      <c r="D2154" s="20" t="s">
        <v>4085</v>
      </c>
      <c r="E2154" s="21" t="s">
        <v>189</v>
      </c>
      <c r="F2154" s="21" t="s">
        <v>13</v>
      </c>
      <c r="G2154" s="21" t="s">
        <v>29</v>
      </c>
      <c r="H2154" s="21"/>
      <c r="I2154" s="21"/>
      <c r="J2154" s="60">
        <v>2096</v>
      </c>
      <c r="K2154" s="60" t="s">
        <v>15</v>
      </c>
    </row>
    <row r="2155" spans="2:11" ht="15.6" customHeight="1" thickBot="1" x14ac:dyDescent="0.45">
      <c r="B2155" s="21">
        <v>2149</v>
      </c>
      <c r="C2155" s="21">
        <v>2758</v>
      </c>
      <c r="D2155" s="20" t="s">
        <v>4087</v>
      </c>
      <c r="E2155" s="21">
        <v>41</v>
      </c>
      <c r="F2155" s="21" t="s">
        <v>13</v>
      </c>
      <c r="G2155" s="21" t="s">
        <v>32</v>
      </c>
      <c r="H2155" s="21"/>
      <c r="I2155" s="21"/>
      <c r="J2155" s="60">
        <v>2053</v>
      </c>
      <c r="K2155" s="60" t="s">
        <v>19</v>
      </c>
    </row>
    <row r="2156" spans="2:11" ht="15.6" customHeight="1" thickBot="1" x14ac:dyDescent="0.45">
      <c r="B2156" s="21">
        <v>2150</v>
      </c>
      <c r="C2156" s="21">
        <v>2759</v>
      </c>
      <c r="D2156" s="20" t="s">
        <v>4089</v>
      </c>
      <c r="E2156" s="21" t="s">
        <v>13</v>
      </c>
      <c r="F2156" s="21" t="s">
        <v>13</v>
      </c>
      <c r="G2156" s="21" t="s">
        <v>32</v>
      </c>
      <c r="H2156" s="21"/>
      <c r="I2156" s="21"/>
      <c r="J2156" s="60">
        <v>2073</v>
      </c>
      <c r="K2156" s="60" t="s">
        <v>19</v>
      </c>
    </row>
    <row r="2157" spans="2:11" ht="15.6" customHeight="1" thickBot="1" x14ac:dyDescent="0.45">
      <c r="B2157" s="21">
        <v>2151</v>
      </c>
      <c r="C2157" s="21">
        <v>2760</v>
      </c>
      <c r="D2157" s="20" t="s">
        <v>4091</v>
      </c>
      <c r="E2157" s="21" t="s">
        <v>13</v>
      </c>
      <c r="F2157" s="21" t="s">
        <v>13</v>
      </c>
      <c r="G2157" s="21" t="s">
        <v>32</v>
      </c>
      <c r="H2157" s="21"/>
      <c r="I2157" s="21"/>
      <c r="J2157" s="60">
        <v>2083</v>
      </c>
      <c r="K2157" s="60" t="s">
        <v>19</v>
      </c>
    </row>
    <row r="2158" spans="2:11" ht="15.6" customHeight="1" thickBot="1" x14ac:dyDescent="0.45">
      <c r="B2158" s="21">
        <v>2152</v>
      </c>
      <c r="C2158" s="21">
        <v>2761</v>
      </c>
      <c r="D2158" s="20" t="s">
        <v>4093</v>
      </c>
      <c r="E2158" s="21" t="s">
        <v>13</v>
      </c>
      <c r="F2158" s="21" t="s">
        <v>13</v>
      </c>
      <c r="G2158" s="21" t="s">
        <v>79</v>
      </c>
      <c r="H2158" s="21"/>
      <c r="I2158" s="21"/>
      <c r="J2158" s="60">
        <v>2008</v>
      </c>
      <c r="K2158" s="60" t="s">
        <v>19</v>
      </c>
    </row>
    <row r="2159" spans="2:11" ht="15.6" customHeight="1" thickBot="1" x14ac:dyDescent="0.45">
      <c r="B2159" s="21">
        <v>2153</v>
      </c>
      <c r="C2159" s="21">
        <v>2762</v>
      </c>
      <c r="D2159" s="20" t="s">
        <v>4095</v>
      </c>
      <c r="E2159" s="21" t="s">
        <v>13</v>
      </c>
      <c r="F2159" s="21" t="s">
        <v>13</v>
      </c>
      <c r="G2159" s="21" t="s">
        <v>29</v>
      </c>
      <c r="H2159" s="21"/>
      <c r="I2159" s="21"/>
      <c r="J2159" s="60">
        <v>2046</v>
      </c>
      <c r="K2159" s="60" t="s">
        <v>19</v>
      </c>
    </row>
    <row r="2160" spans="2:11" ht="15.6" customHeight="1" thickBot="1" x14ac:dyDescent="0.45">
      <c r="B2160" s="21">
        <v>2154</v>
      </c>
      <c r="C2160" s="21">
        <v>2763</v>
      </c>
      <c r="D2160" s="20" t="s">
        <v>4097</v>
      </c>
      <c r="E2160" s="21">
        <v>63</v>
      </c>
      <c r="F2160" s="21" t="s">
        <v>57</v>
      </c>
      <c r="G2160" s="21" t="s">
        <v>1731</v>
      </c>
      <c r="H2160" s="21"/>
      <c r="I2160" s="21"/>
      <c r="J2160" s="60">
        <v>2088</v>
      </c>
      <c r="K2160" s="60" t="s">
        <v>19</v>
      </c>
    </row>
    <row r="2161" spans="2:11" ht="15.6" customHeight="1" thickBot="1" x14ac:dyDescent="0.45">
      <c r="B2161" s="21">
        <v>2155</v>
      </c>
      <c r="C2161" s="21">
        <v>2764</v>
      </c>
      <c r="D2161" s="20" t="s">
        <v>4099</v>
      </c>
      <c r="E2161" s="21" t="s">
        <v>13</v>
      </c>
      <c r="F2161" s="21" t="s">
        <v>13</v>
      </c>
      <c r="G2161" s="21" t="s">
        <v>29</v>
      </c>
      <c r="H2161" s="21"/>
      <c r="I2161" s="21"/>
      <c r="J2161" s="60">
        <v>2021</v>
      </c>
      <c r="K2161" s="60" t="s">
        <v>19</v>
      </c>
    </row>
    <row r="2162" spans="2:11" ht="15.6" customHeight="1" thickBot="1" x14ac:dyDescent="0.45">
      <c r="B2162" s="21">
        <v>2156</v>
      </c>
      <c r="C2162" s="21">
        <v>2765</v>
      </c>
      <c r="D2162" s="20" t="s">
        <v>4101</v>
      </c>
      <c r="E2162" s="21">
        <v>94</v>
      </c>
      <c r="F2162" s="21" t="s">
        <v>13</v>
      </c>
      <c r="G2162" s="21" t="s">
        <v>29</v>
      </c>
      <c r="H2162" s="21"/>
      <c r="I2162" s="21"/>
      <c r="J2162" s="60">
        <v>2155</v>
      </c>
      <c r="K2162" s="60" t="s">
        <v>19</v>
      </c>
    </row>
    <row r="2163" spans="2:11" ht="15.6" customHeight="1" thickBot="1" x14ac:dyDescent="0.45">
      <c r="B2163" s="21">
        <v>2157</v>
      </c>
      <c r="C2163" s="21">
        <v>2766</v>
      </c>
      <c r="D2163" s="20" t="s">
        <v>4103</v>
      </c>
      <c r="E2163" s="21">
        <v>93</v>
      </c>
      <c r="F2163" s="21" t="s">
        <v>13</v>
      </c>
      <c r="G2163" s="21" t="s">
        <v>29</v>
      </c>
      <c r="H2163" s="21"/>
      <c r="I2163" s="21"/>
      <c r="J2163" s="60">
        <v>2015</v>
      </c>
      <c r="K2163" s="60" t="s">
        <v>19</v>
      </c>
    </row>
    <row r="2164" spans="2:11" ht="15.6" customHeight="1" thickBot="1" x14ac:dyDescent="0.45">
      <c r="B2164" s="21">
        <v>2158</v>
      </c>
      <c r="C2164" s="21">
        <v>2767</v>
      </c>
      <c r="D2164" s="20" t="s">
        <v>4105</v>
      </c>
      <c r="E2164" s="21" t="s">
        <v>13</v>
      </c>
      <c r="F2164" s="21" t="s">
        <v>13</v>
      </c>
      <c r="G2164" s="21" t="s">
        <v>29</v>
      </c>
      <c r="H2164" s="21"/>
      <c r="I2164" s="21"/>
      <c r="J2164" s="60">
        <v>2106</v>
      </c>
      <c r="K2164" s="60" t="s">
        <v>19</v>
      </c>
    </row>
    <row r="2165" spans="2:11" ht="15.6" customHeight="1" thickBot="1" x14ac:dyDescent="0.45">
      <c r="B2165" s="21">
        <v>2159</v>
      </c>
      <c r="C2165" s="21">
        <v>2768</v>
      </c>
      <c r="D2165" s="20" t="s">
        <v>4107</v>
      </c>
      <c r="E2165" s="21">
        <v>89</v>
      </c>
      <c r="F2165" s="21" t="s">
        <v>184</v>
      </c>
      <c r="G2165" s="21" t="s">
        <v>29</v>
      </c>
      <c r="H2165" s="21"/>
      <c r="I2165" s="21"/>
      <c r="J2165" s="60">
        <v>2262</v>
      </c>
      <c r="K2165" s="60" t="s">
        <v>15</v>
      </c>
    </row>
    <row r="2166" spans="2:11" ht="15.6" customHeight="1" thickBot="1" x14ac:dyDescent="0.45">
      <c r="B2166" s="21">
        <v>2160</v>
      </c>
      <c r="C2166" s="21">
        <v>2769</v>
      </c>
      <c r="D2166" s="20" t="s">
        <v>4109</v>
      </c>
      <c r="E2166" s="21">
        <v>97</v>
      </c>
      <c r="F2166" s="21" t="s">
        <v>13</v>
      </c>
      <c r="G2166" s="21" t="s">
        <v>29</v>
      </c>
      <c r="H2166" s="21">
        <v>11</v>
      </c>
      <c r="I2166" s="21">
        <v>0</v>
      </c>
      <c r="J2166" s="60">
        <v>2057</v>
      </c>
      <c r="K2166" s="60" t="s">
        <v>15</v>
      </c>
    </row>
    <row r="2167" spans="2:11" ht="15.6" customHeight="1" thickBot="1" x14ac:dyDescent="0.45">
      <c r="B2167" s="21">
        <v>2161</v>
      </c>
      <c r="C2167" s="21">
        <v>2770</v>
      </c>
      <c r="D2167" s="20" t="s">
        <v>4111</v>
      </c>
      <c r="E2167" s="21">
        <v>61</v>
      </c>
      <c r="F2167" s="21" t="s">
        <v>13</v>
      </c>
      <c r="G2167" s="21" t="s">
        <v>323</v>
      </c>
      <c r="H2167" s="21"/>
      <c r="I2167" s="21"/>
      <c r="J2167" s="60">
        <v>2022</v>
      </c>
      <c r="K2167" s="60" t="s">
        <v>19</v>
      </c>
    </row>
    <row r="2168" spans="2:11" ht="15.6" customHeight="1" thickBot="1" x14ac:dyDescent="0.45">
      <c r="B2168" s="21">
        <v>2162</v>
      </c>
      <c r="C2168" s="21">
        <v>2771</v>
      </c>
      <c r="D2168" s="20" t="s">
        <v>4113</v>
      </c>
      <c r="E2168" s="21" t="s">
        <v>13</v>
      </c>
      <c r="F2168" s="21" t="s">
        <v>13</v>
      </c>
      <c r="G2168" s="21" t="s">
        <v>85</v>
      </c>
      <c r="H2168" s="21"/>
      <c r="I2168" s="21"/>
      <c r="J2168" s="60">
        <v>2050</v>
      </c>
      <c r="K2168" s="60" t="s">
        <v>19</v>
      </c>
    </row>
    <row r="2169" spans="2:11" ht="15.6" customHeight="1" thickBot="1" x14ac:dyDescent="0.45">
      <c r="B2169" s="21">
        <v>2163</v>
      </c>
      <c r="C2169" s="21">
        <v>2772</v>
      </c>
      <c r="D2169" s="20" t="s">
        <v>4115</v>
      </c>
      <c r="E2169" s="21">
        <v>86</v>
      </c>
      <c r="F2169" s="21" t="s">
        <v>13</v>
      </c>
      <c r="G2169" s="21" t="s">
        <v>85</v>
      </c>
      <c r="H2169" s="21"/>
      <c r="I2169" s="21"/>
      <c r="J2169" s="60">
        <v>2160</v>
      </c>
      <c r="K2169" s="60" t="s">
        <v>19</v>
      </c>
    </row>
    <row r="2170" spans="2:11" ht="15.6" customHeight="1" thickBot="1" x14ac:dyDescent="0.45">
      <c r="B2170" s="21">
        <v>2164</v>
      </c>
      <c r="C2170" s="21">
        <v>2773</v>
      </c>
      <c r="D2170" s="20" t="s">
        <v>4117</v>
      </c>
      <c r="E2170" s="21">
        <v>95</v>
      </c>
      <c r="F2170" s="21" t="s">
        <v>184</v>
      </c>
      <c r="G2170" s="21" t="s">
        <v>85</v>
      </c>
      <c r="H2170" s="21"/>
      <c r="I2170" s="21"/>
      <c r="J2170" s="60">
        <v>2218</v>
      </c>
      <c r="K2170" s="60" t="s">
        <v>19</v>
      </c>
    </row>
    <row r="2171" spans="2:11" ht="15.6" customHeight="1" thickBot="1" x14ac:dyDescent="0.45">
      <c r="B2171" s="21">
        <v>2165</v>
      </c>
      <c r="C2171" s="21">
        <v>2774</v>
      </c>
      <c r="D2171" s="20" t="s">
        <v>4119</v>
      </c>
      <c r="E2171" s="21">
        <v>94</v>
      </c>
      <c r="F2171" s="21" t="s">
        <v>13</v>
      </c>
      <c r="G2171" s="21" t="s">
        <v>85</v>
      </c>
      <c r="H2171" s="21"/>
      <c r="I2171" s="21"/>
      <c r="J2171" s="60">
        <v>1979</v>
      </c>
      <c r="K2171" s="60" t="s">
        <v>19</v>
      </c>
    </row>
    <row r="2172" spans="2:11" ht="15.6" customHeight="1" thickBot="1" x14ac:dyDescent="0.45">
      <c r="B2172" s="21">
        <v>2166</v>
      </c>
      <c r="C2172" s="21">
        <v>3773</v>
      </c>
      <c r="D2172" s="20" t="s">
        <v>4121</v>
      </c>
      <c r="E2172" s="21" t="s">
        <v>13</v>
      </c>
      <c r="F2172" s="21" t="s">
        <v>13</v>
      </c>
      <c r="G2172" s="21" t="s">
        <v>39</v>
      </c>
      <c r="H2172" s="21"/>
      <c r="I2172" s="21"/>
      <c r="J2172" s="60">
        <v>2080</v>
      </c>
      <c r="K2172" s="60" t="s">
        <v>19</v>
      </c>
    </row>
    <row r="2173" spans="2:11" ht="15.6" customHeight="1" thickBot="1" x14ac:dyDescent="0.45">
      <c r="B2173" s="21">
        <v>2167</v>
      </c>
      <c r="C2173" s="21">
        <v>2775</v>
      </c>
      <c r="D2173" s="20" t="s">
        <v>4123</v>
      </c>
      <c r="E2173" s="21" t="s">
        <v>13</v>
      </c>
      <c r="F2173" s="21" t="s">
        <v>13</v>
      </c>
      <c r="G2173" s="21" t="s">
        <v>103</v>
      </c>
      <c r="H2173" s="21"/>
      <c r="I2173" s="21"/>
      <c r="J2173" s="60">
        <v>2035</v>
      </c>
      <c r="K2173" s="60" t="s">
        <v>19</v>
      </c>
    </row>
    <row r="2174" spans="2:11" ht="15.6" customHeight="1" thickBot="1" x14ac:dyDescent="0.45">
      <c r="B2174" s="21">
        <v>2168</v>
      </c>
      <c r="C2174" s="21">
        <v>4126</v>
      </c>
      <c r="D2174" s="20" t="s">
        <v>6361</v>
      </c>
      <c r="E2174" s="21" t="s">
        <v>1439</v>
      </c>
      <c r="F2174" s="21" t="s">
        <v>13</v>
      </c>
      <c r="G2174" s="21" t="s">
        <v>29</v>
      </c>
      <c r="H2174" s="21">
        <v>9</v>
      </c>
      <c r="I2174" s="21">
        <v>-12</v>
      </c>
      <c r="J2174" s="60">
        <v>2006</v>
      </c>
      <c r="K2174" s="60" t="s">
        <v>15</v>
      </c>
    </row>
    <row r="2175" spans="2:11" ht="15.6" customHeight="1" thickBot="1" x14ac:dyDescent="0.45">
      <c r="B2175" s="21">
        <v>2169</v>
      </c>
      <c r="C2175" s="21">
        <v>2776</v>
      </c>
      <c r="D2175" s="20" t="s">
        <v>4125</v>
      </c>
      <c r="E2175" s="21">
        <v>83</v>
      </c>
      <c r="F2175" s="21" t="s">
        <v>13</v>
      </c>
      <c r="G2175" s="21" t="s">
        <v>29</v>
      </c>
      <c r="H2175" s="21"/>
      <c r="I2175" s="21"/>
      <c r="J2175" s="60">
        <v>2022</v>
      </c>
      <c r="K2175" s="60" t="s">
        <v>19</v>
      </c>
    </row>
    <row r="2176" spans="2:11" ht="15.6" customHeight="1" thickBot="1" x14ac:dyDescent="0.45">
      <c r="B2176" s="21">
        <v>2170</v>
      </c>
      <c r="C2176" s="21">
        <v>2777</v>
      </c>
      <c r="D2176" s="20" t="s">
        <v>4127</v>
      </c>
      <c r="E2176" s="21">
        <v>47</v>
      </c>
      <c r="F2176" s="21" t="s">
        <v>13</v>
      </c>
      <c r="G2176" s="21" t="s">
        <v>29</v>
      </c>
      <c r="H2176" s="21"/>
      <c r="I2176" s="21"/>
      <c r="J2176" s="60">
        <v>2081</v>
      </c>
      <c r="K2176" s="60" t="s">
        <v>19</v>
      </c>
    </row>
    <row r="2177" spans="2:11" ht="15.6" customHeight="1" thickBot="1" x14ac:dyDescent="0.45">
      <c r="B2177" s="21">
        <v>2171</v>
      </c>
      <c r="C2177" s="21">
        <v>2778</v>
      </c>
      <c r="D2177" s="20" t="s">
        <v>4127</v>
      </c>
      <c r="E2177" s="21" t="s">
        <v>13</v>
      </c>
      <c r="F2177" s="21" t="s">
        <v>13</v>
      </c>
      <c r="G2177" s="21" t="s">
        <v>149</v>
      </c>
      <c r="H2177" s="21"/>
      <c r="I2177" s="21"/>
      <c r="J2177" s="60">
        <v>2079</v>
      </c>
      <c r="K2177" s="60" t="s">
        <v>19</v>
      </c>
    </row>
    <row r="2178" spans="2:11" ht="15.6" customHeight="1" thickBot="1" x14ac:dyDescent="0.45">
      <c r="B2178" s="21">
        <v>2172</v>
      </c>
      <c r="C2178" s="21">
        <v>2779</v>
      </c>
      <c r="D2178" s="20" t="s">
        <v>4129</v>
      </c>
      <c r="E2178" s="21">
        <v>49</v>
      </c>
      <c r="F2178" s="21" t="s">
        <v>13</v>
      </c>
      <c r="G2178" s="21" t="s">
        <v>29</v>
      </c>
      <c r="H2178" s="21"/>
      <c r="I2178" s="21"/>
      <c r="J2178" s="60">
        <v>2058</v>
      </c>
      <c r="K2178" s="60" t="s">
        <v>19</v>
      </c>
    </row>
    <row r="2179" spans="2:11" ht="15.6" customHeight="1" thickBot="1" x14ac:dyDescent="0.45">
      <c r="B2179" s="21">
        <v>2173</v>
      </c>
      <c r="C2179" s="21">
        <v>2780</v>
      </c>
      <c r="D2179" s="20" t="s">
        <v>4131</v>
      </c>
      <c r="E2179" s="21" t="s">
        <v>13</v>
      </c>
      <c r="F2179" s="21" t="s">
        <v>13</v>
      </c>
      <c r="G2179" s="21" t="s">
        <v>79</v>
      </c>
      <c r="H2179" s="21"/>
      <c r="I2179" s="21"/>
      <c r="J2179" s="60">
        <v>2040</v>
      </c>
      <c r="K2179" s="60" t="s">
        <v>19</v>
      </c>
    </row>
    <row r="2180" spans="2:11" ht="15.6" customHeight="1" thickBot="1" x14ac:dyDescent="0.45">
      <c r="B2180" s="21">
        <v>2174</v>
      </c>
      <c r="C2180" s="21">
        <v>2781</v>
      </c>
      <c r="D2180" s="20" t="s">
        <v>4133</v>
      </c>
      <c r="E2180" s="21">
        <v>73</v>
      </c>
      <c r="F2180" s="21" t="s">
        <v>13</v>
      </c>
      <c r="G2180" s="21" t="s">
        <v>91</v>
      </c>
      <c r="H2180" s="21"/>
      <c r="I2180" s="21"/>
      <c r="J2180" s="60">
        <v>2037</v>
      </c>
      <c r="K2180" s="60" t="s">
        <v>19</v>
      </c>
    </row>
    <row r="2181" spans="2:11" ht="15.6" customHeight="1" thickBot="1" x14ac:dyDescent="0.45">
      <c r="B2181" s="21">
        <v>2175</v>
      </c>
      <c r="C2181" s="21">
        <v>2782</v>
      </c>
      <c r="D2181" s="20" t="s">
        <v>4135</v>
      </c>
      <c r="E2181" s="21" t="s">
        <v>13</v>
      </c>
      <c r="F2181" s="21" t="s">
        <v>13</v>
      </c>
      <c r="G2181" s="21" t="s">
        <v>494</v>
      </c>
      <c r="H2181" s="21"/>
      <c r="I2181" s="21"/>
      <c r="J2181" s="60">
        <v>2002</v>
      </c>
      <c r="K2181" s="60" t="s">
        <v>19</v>
      </c>
    </row>
    <row r="2182" spans="2:11" ht="15.6" customHeight="1" thickBot="1" x14ac:dyDescent="0.45">
      <c r="B2182" s="21">
        <v>2176</v>
      </c>
      <c r="C2182" s="21">
        <v>2783</v>
      </c>
      <c r="D2182" s="20" t="s">
        <v>4137</v>
      </c>
      <c r="E2182" s="21">
        <v>70</v>
      </c>
      <c r="F2182" s="21" t="s">
        <v>57</v>
      </c>
      <c r="G2182" s="21" t="s">
        <v>494</v>
      </c>
      <c r="H2182" s="21">
        <v>9</v>
      </c>
      <c r="I2182" s="21">
        <v>-5</v>
      </c>
      <c r="J2182" s="60">
        <v>2131</v>
      </c>
      <c r="K2182" s="60" t="s">
        <v>15</v>
      </c>
    </row>
    <row r="2183" spans="2:11" ht="15.6" customHeight="1" thickBot="1" x14ac:dyDescent="0.45">
      <c r="B2183" s="21">
        <v>2177</v>
      </c>
      <c r="C2183" s="21">
        <v>3857</v>
      </c>
      <c r="D2183" s="20" t="s">
        <v>4139</v>
      </c>
      <c r="E2183" s="21">
        <v>77</v>
      </c>
      <c r="F2183" s="21" t="s">
        <v>13</v>
      </c>
      <c r="G2183" s="21" t="s">
        <v>494</v>
      </c>
      <c r="H2183" s="21">
        <v>9</v>
      </c>
      <c r="I2183" s="21">
        <v>-5</v>
      </c>
      <c r="J2183" s="60">
        <v>2098</v>
      </c>
      <c r="K2183" s="60" t="s">
        <v>15</v>
      </c>
    </row>
    <row r="2184" spans="2:11" ht="15.6" customHeight="1" thickBot="1" x14ac:dyDescent="0.45">
      <c r="B2184" s="21">
        <v>2178</v>
      </c>
      <c r="C2184" s="21">
        <v>3774</v>
      </c>
      <c r="D2184" s="20" t="s">
        <v>4141</v>
      </c>
      <c r="E2184" s="21">
        <v>95</v>
      </c>
      <c r="F2184" s="21" t="s">
        <v>184</v>
      </c>
      <c r="G2184" s="21" t="s">
        <v>494</v>
      </c>
      <c r="H2184" s="21">
        <v>9</v>
      </c>
      <c r="I2184" s="21">
        <v>11</v>
      </c>
      <c r="J2184" s="60">
        <v>2219</v>
      </c>
      <c r="K2184" s="60" t="s">
        <v>15</v>
      </c>
    </row>
    <row r="2185" spans="2:11" ht="15.6" customHeight="1" thickBot="1" x14ac:dyDescent="0.45">
      <c r="B2185" s="21">
        <v>2179</v>
      </c>
      <c r="C2185" s="21">
        <v>3775</v>
      </c>
      <c r="D2185" s="20" t="s">
        <v>4143</v>
      </c>
      <c r="E2185" s="21" t="s">
        <v>13</v>
      </c>
      <c r="F2185" s="21" t="s">
        <v>13</v>
      </c>
      <c r="G2185" s="21" t="s">
        <v>494</v>
      </c>
      <c r="H2185" s="21"/>
      <c r="I2185" s="21"/>
      <c r="J2185" s="60">
        <v>2096</v>
      </c>
      <c r="K2185" s="60" t="s">
        <v>15</v>
      </c>
    </row>
    <row r="2186" spans="2:11" ht="15.6" customHeight="1" thickBot="1" x14ac:dyDescent="0.45">
      <c r="B2186" s="21">
        <v>2180</v>
      </c>
      <c r="C2186" s="21">
        <v>3854</v>
      </c>
      <c r="D2186" s="20" t="s">
        <v>4145</v>
      </c>
      <c r="E2186" s="21">
        <v>88</v>
      </c>
      <c r="F2186" s="21" t="s">
        <v>13</v>
      </c>
      <c r="G2186" s="21" t="s">
        <v>494</v>
      </c>
      <c r="H2186" s="21">
        <v>9</v>
      </c>
      <c r="I2186" s="21">
        <v>6</v>
      </c>
      <c r="J2186" s="60">
        <v>2125</v>
      </c>
      <c r="K2186" s="60" t="s">
        <v>15</v>
      </c>
    </row>
    <row r="2187" spans="2:11" ht="15.6" customHeight="1" thickBot="1" x14ac:dyDescent="0.45">
      <c r="B2187" s="21">
        <v>2181</v>
      </c>
      <c r="C2187" s="21">
        <v>4099</v>
      </c>
      <c r="D2187" s="20" t="s">
        <v>6177</v>
      </c>
      <c r="E2187" s="21" t="s">
        <v>510</v>
      </c>
      <c r="F2187" s="21" t="s">
        <v>13</v>
      </c>
      <c r="G2187" s="21" t="s">
        <v>494</v>
      </c>
      <c r="H2187" s="21">
        <v>9</v>
      </c>
      <c r="I2187" s="21">
        <v>13</v>
      </c>
      <c r="J2187" s="60">
        <v>2105</v>
      </c>
      <c r="K2187" s="60" t="s">
        <v>15</v>
      </c>
    </row>
    <row r="2188" spans="2:11" ht="15.6" customHeight="1" thickBot="1" x14ac:dyDescent="0.45">
      <c r="B2188" s="21">
        <v>2182</v>
      </c>
      <c r="C2188" s="21">
        <v>3776</v>
      </c>
      <c r="D2188" s="20" t="s">
        <v>4147</v>
      </c>
      <c r="E2188" s="21">
        <v>97</v>
      </c>
      <c r="F2188" s="21" t="s">
        <v>13</v>
      </c>
      <c r="G2188" s="21" t="s">
        <v>494</v>
      </c>
      <c r="H2188" s="21"/>
      <c r="I2188" s="21"/>
      <c r="J2188" s="60">
        <v>2111</v>
      </c>
      <c r="K2188" s="60" t="s">
        <v>15</v>
      </c>
    </row>
    <row r="2189" spans="2:11" ht="15.6" customHeight="1" thickBot="1" x14ac:dyDescent="0.45">
      <c r="B2189" s="21">
        <v>2183</v>
      </c>
      <c r="C2189" s="21">
        <v>2784</v>
      </c>
      <c r="D2189" s="20" t="s">
        <v>4149</v>
      </c>
      <c r="E2189" s="21">
        <v>95</v>
      </c>
      <c r="F2189" s="21" t="s">
        <v>13</v>
      </c>
      <c r="G2189" s="21" t="s">
        <v>32</v>
      </c>
      <c r="H2189" s="21"/>
      <c r="I2189" s="21"/>
      <c r="J2189" s="60">
        <v>2092</v>
      </c>
      <c r="K2189" s="60" t="s">
        <v>19</v>
      </c>
    </row>
    <row r="2190" spans="2:11" ht="15.6" customHeight="1" thickBot="1" x14ac:dyDescent="0.45">
      <c r="B2190" s="21">
        <v>2184</v>
      </c>
      <c r="C2190" s="21">
        <v>2785</v>
      </c>
      <c r="D2190" s="20" t="s">
        <v>4151</v>
      </c>
      <c r="E2190" s="21">
        <v>57</v>
      </c>
      <c r="F2190" s="21" t="s">
        <v>13</v>
      </c>
      <c r="G2190" s="21" t="s">
        <v>32</v>
      </c>
      <c r="H2190" s="21"/>
      <c r="I2190" s="21"/>
      <c r="J2190" s="60">
        <v>1992</v>
      </c>
      <c r="K2190" s="60" t="s">
        <v>19</v>
      </c>
    </row>
    <row r="2191" spans="2:11" ht="15.6" customHeight="1" thickBot="1" x14ac:dyDescent="0.45">
      <c r="B2191" s="21">
        <v>2185</v>
      </c>
      <c r="C2191" s="21">
        <v>2786</v>
      </c>
      <c r="D2191" s="20" t="s">
        <v>4153</v>
      </c>
      <c r="E2191" s="21" t="s">
        <v>13</v>
      </c>
      <c r="F2191" s="21" t="s">
        <v>13</v>
      </c>
      <c r="G2191" s="21" t="s">
        <v>32</v>
      </c>
      <c r="H2191" s="21"/>
      <c r="I2191" s="21"/>
      <c r="J2191" s="60">
        <v>2060</v>
      </c>
      <c r="K2191" s="60" t="s">
        <v>19</v>
      </c>
    </row>
    <row r="2192" spans="2:11" ht="15.6" customHeight="1" thickBot="1" x14ac:dyDescent="0.45">
      <c r="B2192" s="21">
        <v>2186</v>
      </c>
      <c r="C2192" s="21">
        <v>4165</v>
      </c>
      <c r="D2192" s="20" t="s">
        <v>6562</v>
      </c>
      <c r="E2192" s="57" t="s">
        <v>62</v>
      </c>
      <c r="F2192" s="21" t="s">
        <v>13</v>
      </c>
      <c r="G2192" s="21" t="s">
        <v>79</v>
      </c>
      <c r="H2192" s="21">
        <v>7</v>
      </c>
      <c r="I2192" s="21">
        <v>-5</v>
      </c>
      <c r="J2192" s="60">
        <v>2095</v>
      </c>
      <c r="K2192" s="60" t="s">
        <v>15</v>
      </c>
    </row>
    <row r="2193" spans="2:11" ht="15.6" customHeight="1" thickBot="1" x14ac:dyDescent="0.45">
      <c r="B2193" s="21">
        <v>2187</v>
      </c>
      <c r="C2193" s="21">
        <v>2787</v>
      </c>
      <c r="D2193" s="20" t="s">
        <v>4155</v>
      </c>
      <c r="E2193" s="21" t="s">
        <v>13</v>
      </c>
      <c r="F2193" s="21" t="s">
        <v>13</v>
      </c>
      <c r="G2193" s="21" t="s">
        <v>14</v>
      </c>
      <c r="H2193" s="21"/>
      <c r="I2193" s="21"/>
      <c r="J2193" s="60">
        <v>2047</v>
      </c>
      <c r="K2193" s="60" t="s">
        <v>19</v>
      </c>
    </row>
    <row r="2194" spans="2:11" ht="15.6" customHeight="1" thickBot="1" x14ac:dyDescent="0.45">
      <c r="B2194" s="21">
        <v>2188</v>
      </c>
      <c r="C2194" s="21">
        <v>4133</v>
      </c>
      <c r="D2194" s="20" t="s">
        <v>6312</v>
      </c>
      <c r="E2194" s="21" t="s">
        <v>1439</v>
      </c>
      <c r="F2194" s="21" t="s">
        <v>13</v>
      </c>
      <c r="G2194" s="21" t="s">
        <v>79</v>
      </c>
      <c r="H2194" s="21"/>
      <c r="I2194" s="21"/>
      <c r="J2194" s="60">
        <v>2070</v>
      </c>
      <c r="K2194" s="60" t="s">
        <v>15</v>
      </c>
    </row>
    <row r="2195" spans="2:11" ht="15.6" customHeight="1" thickBot="1" x14ac:dyDescent="0.45">
      <c r="B2195" s="21">
        <v>2189</v>
      </c>
      <c r="C2195" s="21">
        <v>2788</v>
      </c>
      <c r="D2195" s="20" t="s">
        <v>4157</v>
      </c>
      <c r="E2195" s="21">
        <v>62</v>
      </c>
      <c r="F2195" s="21" t="s">
        <v>13</v>
      </c>
      <c r="G2195" s="21" t="s">
        <v>169</v>
      </c>
      <c r="H2195" s="21"/>
      <c r="I2195" s="21"/>
      <c r="J2195" s="60">
        <v>2179</v>
      </c>
      <c r="K2195" s="60" t="s">
        <v>19</v>
      </c>
    </row>
    <row r="2196" spans="2:11" ht="15.6" customHeight="1" thickBot="1" x14ac:dyDescent="0.45">
      <c r="B2196" s="21">
        <v>2190</v>
      </c>
      <c r="C2196" s="21">
        <v>4128</v>
      </c>
      <c r="D2196" s="20" t="s">
        <v>6307</v>
      </c>
      <c r="E2196" s="21" t="s">
        <v>6248</v>
      </c>
      <c r="F2196" s="21" t="s">
        <v>13</v>
      </c>
      <c r="G2196" s="21" t="s">
        <v>79</v>
      </c>
      <c r="H2196" s="21"/>
      <c r="I2196" s="21"/>
      <c r="J2196" s="60">
        <v>2114</v>
      </c>
      <c r="K2196" s="60" t="s">
        <v>15</v>
      </c>
    </row>
    <row r="2197" spans="2:11" ht="15.6" customHeight="1" thickBot="1" x14ac:dyDescent="0.45">
      <c r="B2197" s="21">
        <v>2191</v>
      </c>
      <c r="C2197" s="21">
        <v>2789</v>
      </c>
      <c r="D2197" s="20" t="s">
        <v>4159</v>
      </c>
      <c r="E2197" s="21" t="s">
        <v>13</v>
      </c>
      <c r="F2197" s="21" t="s">
        <v>13</v>
      </c>
      <c r="G2197" s="21" t="s">
        <v>85</v>
      </c>
      <c r="H2197" s="21"/>
      <c r="I2197" s="21"/>
      <c r="J2197" s="60">
        <v>2098</v>
      </c>
      <c r="K2197" s="60" t="s">
        <v>19</v>
      </c>
    </row>
    <row r="2198" spans="2:11" ht="15.6" customHeight="1" thickBot="1" x14ac:dyDescent="0.45">
      <c r="B2198" s="21">
        <v>2192</v>
      </c>
      <c r="C2198" s="21">
        <v>2791</v>
      </c>
      <c r="D2198" s="20" t="s">
        <v>6104</v>
      </c>
      <c r="E2198" s="21">
        <v>40</v>
      </c>
      <c r="F2198" s="21" t="s">
        <v>134</v>
      </c>
      <c r="G2198" s="21" t="s">
        <v>79</v>
      </c>
      <c r="H2198" s="21">
        <v>29</v>
      </c>
      <c r="I2198" s="21">
        <v>-2</v>
      </c>
      <c r="J2198" s="60">
        <v>2285</v>
      </c>
      <c r="K2198" s="60" t="s">
        <v>15</v>
      </c>
    </row>
    <row r="2199" spans="2:11" ht="15.6" customHeight="1" thickBot="1" x14ac:dyDescent="0.45">
      <c r="B2199" s="21">
        <v>2193</v>
      </c>
      <c r="C2199" s="21">
        <v>2790</v>
      </c>
      <c r="D2199" s="20" t="s">
        <v>4161</v>
      </c>
      <c r="E2199" s="21">
        <v>44</v>
      </c>
      <c r="F2199" s="21" t="s">
        <v>57</v>
      </c>
      <c r="G2199" s="21" t="s">
        <v>116</v>
      </c>
      <c r="H2199" s="21"/>
      <c r="I2199" s="21"/>
      <c r="J2199" s="60">
        <v>2127</v>
      </c>
      <c r="K2199" s="60" t="s">
        <v>15</v>
      </c>
    </row>
    <row r="2200" spans="2:11" ht="15.6" customHeight="1" thickBot="1" x14ac:dyDescent="0.45">
      <c r="B2200" s="21">
        <v>2194</v>
      </c>
      <c r="C2200" s="21">
        <v>2792</v>
      </c>
      <c r="D2200" s="20" t="s">
        <v>4164</v>
      </c>
      <c r="E2200" s="21">
        <v>95</v>
      </c>
      <c r="F2200" s="21" t="s">
        <v>57</v>
      </c>
      <c r="G2200" s="21" t="s">
        <v>85</v>
      </c>
      <c r="H2200" s="21"/>
      <c r="I2200" s="21"/>
      <c r="J2200" s="60">
        <v>2199</v>
      </c>
      <c r="K2200" s="60" t="s">
        <v>19</v>
      </c>
    </row>
    <row r="2201" spans="2:11" ht="15.6" customHeight="1" thickBot="1" x14ac:dyDescent="0.45">
      <c r="B2201" s="21">
        <v>2195</v>
      </c>
      <c r="C2201" s="21">
        <v>2793</v>
      </c>
      <c r="D2201" s="20" t="s">
        <v>4166</v>
      </c>
      <c r="E2201" s="21">
        <v>93</v>
      </c>
      <c r="F2201" s="21" t="s">
        <v>184</v>
      </c>
      <c r="G2201" s="21" t="s">
        <v>29</v>
      </c>
      <c r="H2201" s="21"/>
      <c r="I2201" s="21"/>
      <c r="J2201" s="60">
        <v>2328</v>
      </c>
      <c r="K2201" s="60" t="s">
        <v>15</v>
      </c>
    </row>
    <row r="2202" spans="2:11" ht="15.6" customHeight="1" thickBot="1" x14ac:dyDescent="0.45">
      <c r="B2202" s="21">
        <v>2196</v>
      </c>
      <c r="C2202" s="21">
        <v>2794</v>
      </c>
      <c r="D2202" s="20" t="s">
        <v>4168</v>
      </c>
      <c r="E2202" s="21" t="s">
        <v>13</v>
      </c>
      <c r="F2202" s="21" t="s">
        <v>13</v>
      </c>
      <c r="G2202" s="21" t="s">
        <v>29</v>
      </c>
      <c r="H2202" s="21"/>
      <c r="I2202" s="21"/>
      <c r="J2202" s="60">
        <v>2044</v>
      </c>
      <c r="K2202" s="60" t="s">
        <v>19</v>
      </c>
    </row>
    <row r="2203" spans="2:11" ht="15.6" customHeight="1" thickBot="1" x14ac:dyDescent="0.45">
      <c r="B2203" s="21">
        <v>2197</v>
      </c>
      <c r="C2203" s="21">
        <v>2795</v>
      </c>
      <c r="D2203" s="20" t="s">
        <v>4170</v>
      </c>
      <c r="E2203" s="21" t="s">
        <v>13</v>
      </c>
      <c r="F2203" s="21" t="s">
        <v>13</v>
      </c>
      <c r="G2203" s="21" t="s">
        <v>29</v>
      </c>
      <c r="H2203" s="21"/>
      <c r="I2203" s="21"/>
      <c r="J2203" s="60">
        <v>2015</v>
      </c>
      <c r="K2203" s="60" t="s">
        <v>19</v>
      </c>
    </row>
    <row r="2204" spans="2:11" ht="15.6" customHeight="1" thickBot="1" x14ac:dyDescent="0.45">
      <c r="B2204" s="21">
        <v>2198</v>
      </c>
      <c r="C2204" s="21">
        <v>2796</v>
      </c>
      <c r="D2204" s="20" t="s">
        <v>4172</v>
      </c>
      <c r="E2204" s="21">
        <v>39</v>
      </c>
      <c r="F2204" s="21" t="s">
        <v>13</v>
      </c>
      <c r="G2204" s="21" t="s">
        <v>169</v>
      </c>
      <c r="H2204" s="21"/>
      <c r="I2204" s="21"/>
      <c r="J2204" s="60">
        <v>2108</v>
      </c>
      <c r="K2204" s="60" t="s">
        <v>19</v>
      </c>
    </row>
    <row r="2205" spans="2:11" ht="15.6" customHeight="1" thickBot="1" x14ac:dyDescent="0.45">
      <c r="B2205" s="21">
        <v>2199</v>
      </c>
      <c r="C2205" s="21">
        <v>2797</v>
      </c>
      <c r="D2205" s="20" t="s">
        <v>4174</v>
      </c>
      <c r="E2205" s="21" t="s">
        <v>13</v>
      </c>
      <c r="F2205" s="21" t="s">
        <v>13</v>
      </c>
      <c r="G2205" s="21" t="s">
        <v>29</v>
      </c>
      <c r="H2205" s="21"/>
      <c r="I2205" s="21"/>
      <c r="J2205" s="60">
        <v>1985</v>
      </c>
      <c r="K2205" s="60" t="s">
        <v>19</v>
      </c>
    </row>
    <row r="2206" spans="2:11" ht="15.6" customHeight="1" thickBot="1" x14ac:dyDescent="0.45">
      <c r="B2206" s="21">
        <v>2200</v>
      </c>
      <c r="C2206" s="21">
        <v>2798</v>
      </c>
      <c r="D2206" s="20" t="s">
        <v>4176</v>
      </c>
      <c r="E2206" s="21" t="s">
        <v>189</v>
      </c>
      <c r="F2206" s="21" t="s">
        <v>13</v>
      </c>
      <c r="G2206" s="21" t="s">
        <v>292</v>
      </c>
      <c r="H2206" s="21"/>
      <c r="I2206" s="21"/>
      <c r="J2206" s="60">
        <v>2046</v>
      </c>
      <c r="K2206" s="60" t="s">
        <v>19</v>
      </c>
    </row>
    <row r="2207" spans="2:11" ht="15.6" customHeight="1" thickBot="1" x14ac:dyDescent="0.45">
      <c r="B2207" s="21">
        <v>2201</v>
      </c>
      <c r="C2207" s="21">
        <v>2799</v>
      </c>
      <c r="D2207" s="20" t="s">
        <v>4178</v>
      </c>
      <c r="E2207" s="21">
        <v>79</v>
      </c>
      <c r="F2207" s="21" t="s">
        <v>184</v>
      </c>
      <c r="G2207" s="21" t="s">
        <v>469</v>
      </c>
      <c r="H2207" s="21"/>
      <c r="I2207" s="21"/>
      <c r="J2207" s="60">
        <v>2237</v>
      </c>
      <c r="K2207" s="60" t="s">
        <v>19</v>
      </c>
    </row>
    <row r="2208" spans="2:11" ht="15.6" customHeight="1" thickBot="1" x14ac:dyDescent="0.45">
      <c r="B2208" s="21">
        <v>2202</v>
      </c>
      <c r="C2208" s="21">
        <v>2800</v>
      </c>
      <c r="D2208" s="20" t="s">
        <v>4180</v>
      </c>
      <c r="E2208" s="21">
        <v>97</v>
      </c>
      <c r="F2208" s="21" t="s">
        <v>13</v>
      </c>
      <c r="G2208" s="21" t="s">
        <v>29</v>
      </c>
      <c r="H2208" s="21"/>
      <c r="I2208" s="21"/>
      <c r="J2208" s="60">
        <v>2057</v>
      </c>
      <c r="K2208" s="60" t="s">
        <v>19</v>
      </c>
    </row>
    <row r="2209" spans="2:11" ht="15.6" customHeight="1" thickBot="1" x14ac:dyDescent="0.45">
      <c r="B2209" s="21">
        <v>2203</v>
      </c>
      <c r="C2209" s="21">
        <v>2801</v>
      </c>
      <c r="D2209" s="20" t="s">
        <v>4182</v>
      </c>
      <c r="E2209" s="21" t="s">
        <v>13</v>
      </c>
      <c r="F2209" s="21" t="s">
        <v>13</v>
      </c>
      <c r="G2209" s="21" t="s">
        <v>193</v>
      </c>
      <c r="H2209" s="21"/>
      <c r="I2209" s="21"/>
      <c r="J2209" s="60">
        <v>2082</v>
      </c>
      <c r="K2209" s="60" t="s">
        <v>19</v>
      </c>
    </row>
    <row r="2210" spans="2:11" ht="15.6" customHeight="1" thickBot="1" x14ac:dyDescent="0.45">
      <c r="B2210" s="21">
        <v>2204</v>
      </c>
      <c r="C2210" s="21">
        <v>2802</v>
      </c>
      <c r="D2210" s="20" t="s">
        <v>4184</v>
      </c>
      <c r="E2210" s="21">
        <v>84</v>
      </c>
      <c r="F2210" s="21" t="s">
        <v>13</v>
      </c>
      <c r="G2210" s="21" t="s">
        <v>79</v>
      </c>
      <c r="H2210" s="21"/>
      <c r="I2210" s="21"/>
      <c r="J2210" s="60">
        <v>2065</v>
      </c>
      <c r="K2210" s="60" t="s">
        <v>19</v>
      </c>
    </row>
    <row r="2211" spans="2:11" ht="15.6" customHeight="1" thickBot="1" x14ac:dyDescent="0.45">
      <c r="B2211" s="21">
        <v>2205</v>
      </c>
      <c r="C2211" s="21">
        <v>2803</v>
      </c>
      <c r="D2211" s="20" t="s">
        <v>4186</v>
      </c>
      <c r="E2211" s="21">
        <v>60</v>
      </c>
      <c r="F2211" s="21" t="s">
        <v>13</v>
      </c>
      <c r="G2211" s="21" t="s">
        <v>103</v>
      </c>
      <c r="H2211" s="21"/>
      <c r="I2211" s="21"/>
      <c r="J2211" s="60">
        <v>2035</v>
      </c>
      <c r="K2211" s="60" t="s">
        <v>19</v>
      </c>
    </row>
    <row r="2212" spans="2:11" ht="15.6" customHeight="1" thickBot="1" x14ac:dyDescent="0.45">
      <c r="B2212" s="21">
        <v>2206</v>
      </c>
      <c r="C2212" s="21">
        <v>2804</v>
      </c>
      <c r="D2212" s="20" t="s">
        <v>4188</v>
      </c>
      <c r="E2212" s="21">
        <v>99</v>
      </c>
      <c r="F2212" s="21" t="s">
        <v>13</v>
      </c>
      <c r="G2212" s="21" t="s">
        <v>103</v>
      </c>
      <c r="H2212" s="21"/>
      <c r="I2212" s="21"/>
      <c r="J2212" s="60">
        <v>2077</v>
      </c>
      <c r="K2212" s="60" t="s">
        <v>19</v>
      </c>
    </row>
    <row r="2213" spans="2:11" ht="15.6" customHeight="1" thickBot="1" x14ac:dyDescent="0.45">
      <c r="B2213" s="21">
        <v>2207</v>
      </c>
      <c r="C2213" s="21">
        <v>2805</v>
      </c>
      <c r="D2213" s="20" t="s">
        <v>4190</v>
      </c>
      <c r="E2213" s="21">
        <v>96</v>
      </c>
      <c r="F2213" s="21" t="s">
        <v>13</v>
      </c>
      <c r="G2213" s="21" t="s">
        <v>103</v>
      </c>
      <c r="H2213" s="21"/>
      <c r="I2213" s="21"/>
      <c r="J2213" s="60">
        <v>1972</v>
      </c>
      <c r="K2213" s="60" t="s">
        <v>19</v>
      </c>
    </row>
    <row r="2214" spans="2:11" ht="15.6" customHeight="1" thickBot="1" x14ac:dyDescent="0.45">
      <c r="B2214" s="21">
        <v>2208</v>
      </c>
      <c r="C2214" s="21">
        <v>4030</v>
      </c>
      <c r="D2214" s="20" t="s">
        <v>4192</v>
      </c>
      <c r="E2214" s="21">
        <v>68</v>
      </c>
      <c r="F2214" s="21" t="s">
        <v>13</v>
      </c>
      <c r="G2214" s="21" t="s">
        <v>193</v>
      </c>
      <c r="H2214" s="21"/>
      <c r="I2214" s="21"/>
      <c r="J2214" s="60">
        <v>2069</v>
      </c>
      <c r="K2214" s="60" t="s">
        <v>15</v>
      </c>
    </row>
    <row r="2215" spans="2:11" ht="15.6" customHeight="1" thickBot="1" x14ac:dyDescent="0.45">
      <c r="B2215" s="21">
        <v>2209</v>
      </c>
      <c r="C2215" s="21">
        <v>2806</v>
      </c>
      <c r="D2215" s="20" t="s">
        <v>4194</v>
      </c>
      <c r="E2215" s="21">
        <v>86</v>
      </c>
      <c r="F2215" s="21" t="s">
        <v>13</v>
      </c>
      <c r="G2215" s="21" t="s">
        <v>32</v>
      </c>
      <c r="H2215" s="21"/>
      <c r="I2215" s="21"/>
      <c r="J2215" s="60">
        <v>2119</v>
      </c>
      <c r="K2215" s="60" t="s">
        <v>19</v>
      </c>
    </row>
    <row r="2216" spans="2:11" ht="15.6" customHeight="1" thickBot="1" x14ac:dyDescent="0.45">
      <c r="B2216" s="21">
        <v>2210</v>
      </c>
      <c r="C2216" s="21">
        <v>2807</v>
      </c>
      <c r="D2216" s="20" t="s">
        <v>4196</v>
      </c>
      <c r="E2216" s="21">
        <v>47</v>
      </c>
      <c r="F2216" s="21" t="s">
        <v>13</v>
      </c>
      <c r="G2216" s="21" t="s">
        <v>32</v>
      </c>
      <c r="H2216" s="21"/>
      <c r="I2216" s="21"/>
      <c r="J2216" s="60">
        <v>1982</v>
      </c>
      <c r="K2216" s="60" t="s">
        <v>19</v>
      </c>
    </row>
    <row r="2217" spans="2:11" ht="15.6" customHeight="1" thickBot="1" x14ac:dyDescent="0.45">
      <c r="B2217" s="21">
        <v>2211</v>
      </c>
      <c r="C2217" s="21">
        <v>2808</v>
      </c>
      <c r="D2217" s="20" t="s">
        <v>4198</v>
      </c>
      <c r="E2217" s="21">
        <v>60</v>
      </c>
      <c r="F2217" s="21" t="s">
        <v>13</v>
      </c>
      <c r="G2217" s="21" t="s">
        <v>32</v>
      </c>
      <c r="H2217" s="21"/>
      <c r="I2217" s="21"/>
      <c r="J2217" s="60">
        <v>2076</v>
      </c>
      <c r="K2217" s="60" t="s">
        <v>19</v>
      </c>
    </row>
    <row r="2218" spans="2:11" ht="15.6" customHeight="1" thickBot="1" x14ac:dyDescent="0.45">
      <c r="B2218" s="21">
        <v>2212</v>
      </c>
      <c r="C2218" s="21">
        <v>2809</v>
      </c>
      <c r="D2218" s="20" t="s">
        <v>4200</v>
      </c>
      <c r="E2218" s="21" t="s">
        <v>13</v>
      </c>
      <c r="F2218" s="21" t="s">
        <v>13</v>
      </c>
      <c r="G2218" s="21" t="s">
        <v>193</v>
      </c>
      <c r="H2218" s="21"/>
      <c r="I2218" s="21"/>
      <c r="J2218" s="60">
        <v>2086</v>
      </c>
      <c r="K2218" s="60" t="s">
        <v>19</v>
      </c>
    </row>
    <row r="2219" spans="2:11" ht="15.6" customHeight="1" thickBot="1" x14ac:dyDescent="0.45">
      <c r="B2219" s="21">
        <v>2213</v>
      </c>
      <c r="C2219" s="21">
        <v>2810</v>
      </c>
      <c r="D2219" s="20" t="s">
        <v>4202</v>
      </c>
      <c r="E2219" s="21">
        <v>82</v>
      </c>
      <c r="F2219" s="21" t="s">
        <v>57</v>
      </c>
      <c r="G2219" s="21" t="s">
        <v>29</v>
      </c>
      <c r="H2219" s="21"/>
      <c r="I2219" s="21"/>
      <c r="J2219" s="60">
        <v>2204</v>
      </c>
      <c r="K2219" s="60" t="s">
        <v>19</v>
      </c>
    </row>
    <row r="2220" spans="2:11" ht="15.6" customHeight="1" thickBot="1" x14ac:dyDescent="0.45">
      <c r="B2220" s="21">
        <v>2214</v>
      </c>
      <c r="C2220" s="21">
        <v>2811</v>
      </c>
      <c r="D2220" s="20" t="s">
        <v>4204</v>
      </c>
      <c r="E2220" s="21" t="s">
        <v>137</v>
      </c>
      <c r="F2220" s="21" t="s">
        <v>13</v>
      </c>
      <c r="G2220" s="21" t="s">
        <v>29</v>
      </c>
      <c r="H2220" s="21"/>
      <c r="I2220" s="21"/>
      <c r="J2220" s="60">
        <v>2028</v>
      </c>
      <c r="K2220" s="60" t="s">
        <v>19</v>
      </c>
    </row>
    <row r="2221" spans="2:11" ht="15.6" customHeight="1" thickBot="1" x14ac:dyDescent="0.45">
      <c r="B2221" s="21">
        <v>2215</v>
      </c>
      <c r="C2221" s="21">
        <v>2812</v>
      </c>
      <c r="D2221" s="20" t="s">
        <v>4206</v>
      </c>
      <c r="E2221" s="21">
        <v>88</v>
      </c>
      <c r="F2221" s="21" t="s">
        <v>13</v>
      </c>
      <c r="G2221" s="21" t="s">
        <v>29</v>
      </c>
      <c r="H2221" s="21"/>
      <c r="I2221" s="21"/>
      <c r="J2221" s="60">
        <v>2068</v>
      </c>
      <c r="K2221" s="60" t="s">
        <v>19</v>
      </c>
    </row>
    <row r="2222" spans="2:11" ht="15.6" customHeight="1" thickBot="1" x14ac:dyDescent="0.45">
      <c r="B2222" s="21">
        <v>2216</v>
      </c>
      <c r="C2222" s="21">
        <v>2813</v>
      </c>
      <c r="D2222" s="20" t="s">
        <v>4208</v>
      </c>
      <c r="E2222" s="21">
        <v>85</v>
      </c>
      <c r="F2222" s="21" t="s">
        <v>13</v>
      </c>
      <c r="G2222" s="21" t="s">
        <v>29</v>
      </c>
      <c r="H2222" s="21"/>
      <c r="I2222" s="21"/>
      <c r="J2222" s="60">
        <v>2039</v>
      </c>
      <c r="K2222" s="60" t="s">
        <v>19</v>
      </c>
    </row>
    <row r="2223" spans="2:11" ht="15.6" customHeight="1" thickBot="1" x14ac:dyDescent="0.45">
      <c r="B2223" s="21">
        <v>2217</v>
      </c>
      <c r="C2223" s="21">
        <v>2814</v>
      </c>
      <c r="D2223" s="20" t="s">
        <v>4210</v>
      </c>
      <c r="E2223" s="21" t="s">
        <v>13</v>
      </c>
      <c r="F2223" s="21" t="s">
        <v>13</v>
      </c>
      <c r="G2223" s="21" t="s">
        <v>29</v>
      </c>
      <c r="H2223" s="21"/>
      <c r="I2223" s="21"/>
      <c r="J2223" s="60">
        <v>2063</v>
      </c>
      <c r="K2223" s="60" t="s">
        <v>19</v>
      </c>
    </row>
    <row r="2224" spans="2:11" ht="15.6" customHeight="1" thickBot="1" x14ac:dyDescent="0.45">
      <c r="B2224" s="21">
        <v>2218</v>
      </c>
      <c r="C2224" s="21">
        <v>2815</v>
      </c>
      <c r="D2224" s="20" t="s">
        <v>4212</v>
      </c>
      <c r="E2224" s="21">
        <v>40</v>
      </c>
      <c r="F2224" s="21" t="s">
        <v>13</v>
      </c>
      <c r="G2224" s="21" t="s">
        <v>79</v>
      </c>
      <c r="H2224" s="21"/>
      <c r="I2224" s="21"/>
      <c r="J2224" s="60">
        <v>2135</v>
      </c>
      <c r="K2224" s="60" t="s">
        <v>19</v>
      </c>
    </row>
    <row r="2225" spans="2:11" ht="15.6" customHeight="1" thickBot="1" x14ac:dyDescent="0.45">
      <c r="B2225" s="21">
        <v>2219</v>
      </c>
      <c r="C2225" s="21">
        <v>2816</v>
      </c>
      <c r="D2225" s="20" t="s">
        <v>4214</v>
      </c>
      <c r="E2225" s="21">
        <v>90</v>
      </c>
      <c r="F2225" s="21" t="s">
        <v>13</v>
      </c>
      <c r="G2225" s="21" t="s">
        <v>79</v>
      </c>
      <c r="H2225" s="21"/>
      <c r="I2225" s="21"/>
      <c r="J2225" s="60">
        <v>2007</v>
      </c>
      <c r="K2225" s="60" t="s">
        <v>19</v>
      </c>
    </row>
    <row r="2226" spans="2:11" ht="15.6" customHeight="1" thickBot="1" x14ac:dyDescent="0.45">
      <c r="B2226" s="21">
        <v>2220</v>
      </c>
      <c r="C2226" s="21">
        <v>2817</v>
      </c>
      <c r="D2226" s="20" t="s">
        <v>4216</v>
      </c>
      <c r="E2226" s="21">
        <v>33</v>
      </c>
      <c r="F2226" s="21" t="s">
        <v>13</v>
      </c>
      <c r="G2226" s="21" t="s">
        <v>169</v>
      </c>
      <c r="H2226" s="21"/>
      <c r="I2226" s="21"/>
      <c r="J2226" s="60">
        <v>2066</v>
      </c>
      <c r="K2226" s="60" t="s">
        <v>19</v>
      </c>
    </row>
    <row r="2227" spans="2:11" ht="15.6" customHeight="1" thickBot="1" x14ac:dyDescent="0.45">
      <c r="B2227" s="21">
        <v>2221</v>
      </c>
      <c r="C2227" s="21">
        <v>2818</v>
      </c>
      <c r="D2227" s="20" t="s">
        <v>4218</v>
      </c>
      <c r="E2227" s="21">
        <v>86</v>
      </c>
      <c r="F2227" s="21" t="s">
        <v>13</v>
      </c>
      <c r="G2227" s="21" t="s">
        <v>169</v>
      </c>
      <c r="H2227" s="21"/>
      <c r="I2227" s="21"/>
      <c r="J2227" s="60">
        <v>2091</v>
      </c>
      <c r="K2227" s="60" t="s">
        <v>19</v>
      </c>
    </row>
    <row r="2228" spans="2:11" ht="15.6" customHeight="1" thickBot="1" x14ac:dyDescent="0.45">
      <c r="B2228" s="21">
        <v>2222</v>
      </c>
      <c r="C2228" s="21">
        <v>2819</v>
      </c>
      <c r="D2228" s="20" t="s">
        <v>4220</v>
      </c>
      <c r="E2228" s="21">
        <v>47</v>
      </c>
      <c r="F2228" s="21" t="s">
        <v>13</v>
      </c>
      <c r="G2228" s="21" t="s">
        <v>29</v>
      </c>
      <c r="H2228" s="21">
        <v>11</v>
      </c>
      <c r="I2228" s="21">
        <v>-10</v>
      </c>
      <c r="J2228" s="60">
        <v>2023</v>
      </c>
      <c r="K2228" s="60" t="s">
        <v>15</v>
      </c>
    </row>
    <row r="2229" spans="2:11" ht="15.6" customHeight="1" thickBot="1" x14ac:dyDescent="0.45">
      <c r="B2229" s="21">
        <v>2223</v>
      </c>
      <c r="C2229" s="21">
        <v>2820</v>
      </c>
      <c r="D2229" s="20" t="s">
        <v>4222</v>
      </c>
      <c r="E2229" s="21" t="s">
        <v>13</v>
      </c>
      <c r="F2229" s="21" t="s">
        <v>13</v>
      </c>
      <c r="G2229" s="21" t="s">
        <v>32</v>
      </c>
      <c r="H2229" s="21"/>
      <c r="I2229" s="21"/>
      <c r="J2229" s="60">
        <v>2067</v>
      </c>
      <c r="K2229" s="60" t="s">
        <v>19</v>
      </c>
    </row>
    <row r="2230" spans="2:11" ht="15.6" customHeight="1" thickBot="1" x14ac:dyDescent="0.45">
      <c r="B2230" s="21">
        <v>2224</v>
      </c>
      <c r="C2230" s="21">
        <v>2821</v>
      </c>
      <c r="D2230" s="20" t="s">
        <v>4224</v>
      </c>
      <c r="E2230" s="21">
        <v>86</v>
      </c>
      <c r="F2230" s="21" t="s">
        <v>13</v>
      </c>
      <c r="G2230" s="21" t="s">
        <v>32</v>
      </c>
      <c r="H2230" s="21"/>
      <c r="I2230" s="21"/>
      <c r="J2230" s="60">
        <v>2063</v>
      </c>
      <c r="K2230" s="60" t="s">
        <v>19</v>
      </c>
    </row>
    <row r="2231" spans="2:11" ht="15.6" customHeight="1" thickBot="1" x14ac:dyDescent="0.45">
      <c r="B2231" s="21">
        <v>2225</v>
      </c>
      <c r="C2231" s="21">
        <v>2822</v>
      </c>
      <c r="D2231" s="20" t="s">
        <v>4226</v>
      </c>
      <c r="E2231" s="21">
        <v>64</v>
      </c>
      <c r="F2231" s="21" t="s">
        <v>13</v>
      </c>
      <c r="G2231" s="21" t="s">
        <v>29</v>
      </c>
      <c r="H2231" s="21"/>
      <c r="I2231" s="21"/>
      <c r="J2231" s="60">
        <v>2030</v>
      </c>
      <c r="K2231" s="60" t="s">
        <v>19</v>
      </c>
    </row>
    <row r="2232" spans="2:11" ht="15.6" customHeight="1" thickBot="1" x14ac:dyDescent="0.45">
      <c r="B2232" s="21">
        <v>2226</v>
      </c>
      <c r="C2232" s="21">
        <v>2823</v>
      </c>
      <c r="D2232" s="20" t="s">
        <v>4228</v>
      </c>
      <c r="E2232" s="21" t="s">
        <v>137</v>
      </c>
      <c r="F2232" s="21" t="s">
        <v>13</v>
      </c>
      <c r="G2232" s="21" t="s">
        <v>29</v>
      </c>
      <c r="H2232" s="21"/>
      <c r="I2232" s="21"/>
      <c r="J2232" s="60">
        <v>2073</v>
      </c>
      <c r="K2232" s="60" t="s">
        <v>19</v>
      </c>
    </row>
    <row r="2233" spans="2:11" ht="15.6" customHeight="1" thickBot="1" x14ac:dyDescent="0.45">
      <c r="B2233" s="21">
        <v>2227</v>
      </c>
      <c r="C2233" s="21">
        <v>2824</v>
      </c>
      <c r="D2233" s="20" t="s">
        <v>4230</v>
      </c>
      <c r="E2233" s="21" t="s">
        <v>13</v>
      </c>
      <c r="F2233" s="21" t="s">
        <v>13</v>
      </c>
      <c r="G2233" s="21" t="s">
        <v>29</v>
      </c>
      <c r="H2233" s="21"/>
      <c r="I2233" s="21"/>
      <c r="J2233" s="60">
        <v>2241</v>
      </c>
      <c r="K2233" s="60" t="s">
        <v>19</v>
      </c>
    </row>
    <row r="2234" spans="2:11" ht="15.6" customHeight="1" thickBot="1" x14ac:dyDescent="0.45">
      <c r="B2234" s="21">
        <v>2228</v>
      </c>
      <c r="C2234" s="21">
        <v>2825</v>
      </c>
      <c r="D2234" s="20" t="s">
        <v>4232</v>
      </c>
      <c r="E2234" s="21" t="s">
        <v>13</v>
      </c>
      <c r="F2234" s="21" t="s">
        <v>13</v>
      </c>
      <c r="G2234" s="21" t="s">
        <v>193</v>
      </c>
      <c r="H2234" s="21"/>
      <c r="I2234" s="21"/>
      <c r="J2234" s="60">
        <v>2010</v>
      </c>
      <c r="K2234" s="60" t="s">
        <v>19</v>
      </c>
    </row>
    <row r="2235" spans="2:11" ht="15.6" customHeight="1" thickBot="1" x14ac:dyDescent="0.45">
      <c r="B2235" s="21">
        <v>2229</v>
      </c>
      <c r="C2235" s="21">
        <v>2826</v>
      </c>
      <c r="D2235" s="20" t="s">
        <v>4234</v>
      </c>
      <c r="E2235" s="21">
        <v>99</v>
      </c>
      <c r="F2235" s="21" t="s">
        <v>13</v>
      </c>
      <c r="G2235" s="21" t="s">
        <v>32</v>
      </c>
      <c r="H2235" s="21"/>
      <c r="I2235" s="21"/>
      <c r="J2235" s="60">
        <v>2039</v>
      </c>
      <c r="K2235" s="60" t="s">
        <v>19</v>
      </c>
    </row>
    <row r="2236" spans="2:11" ht="15.6" customHeight="1" thickBot="1" x14ac:dyDescent="0.45">
      <c r="B2236" s="21">
        <v>2230</v>
      </c>
      <c r="C2236" s="21">
        <v>2827</v>
      </c>
      <c r="D2236" s="20" t="s">
        <v>4236</v>
      </c>
      <c r="E2236" s="21" t="s">
        <v>13</v>
      </c>
      <c r="F2236" s="21" t="s">
        <v>13</v>
      </c>
      <c r="G2236" s="21" t="s">
        <v>29</v>
      </c>
      <c r="H2236" s="21"/>
      <c r="I2236" s="21"/>
      <c r="J2236" s="60">
        <v>2014</v>
      </c>
      <c r="K2236" s="60" t="s">
        <v>19</v>
      </c>
    </row>
    <row r="2237" spans="2:11" ht="15.6" customHeight="1" thickBot="1" x14ac:dyDescent="0.45">
      <c r="B2237" s="21">
        <v>2231</v>
      </c>
      <c r="C2237" s="21">
        <v>4035</v>
      </c>
      <c r="D2237" s="20" t="s">
        <v>4238</v>
      </c>
      <c r="E2237" s="21">
        <v>90</v>
      </c>
      <c r="F2237" s="21" t="s">
        <v>13</v>
      </c>
      <c r="G2237" s="21" t="s">
        <v>29</v>
      </c>
      <c r="H2237" s="21"/>
      <c r="I2237" s="21"/>
      <c r="J2237" s="60">
        <v>2085</v>
      </c>
      <c r="K2237" s="60" t="s">
        <v>15</v>
      </c>
    </row>
    <row r="2238" spans="2:11" ht="15.6" customHeight="1" thickBot="1" x14ac:dyDescent="0.45">
      <c r="B2238" s="21">
        <v>2232</v>
      </c>
      <c r="C2238" s="21">
        <v>2828</v>
      </c>
      <c r="D2238" s="20" t="s">
        <v>4240</v>
      </c>
      <c r="E2238" s="21">
        <v>94</v>
      </c>
      <c r="F2238" s="21" t="s">
        <v>13</v>
      </c>
      <c r="G2238" s="21" t="s">
        <v>32</v>
      </c>
      <c r="H2238" s="21"/>
      <c r="I2238" s="21"/>
      <c r="J2238" s="60">
        <v>2025</v>
      </c>
      <c r="K2238" s="60" t="s">
        <v>19</v>
      </c>
    </row>
    <row r="2239" spans="2:11" ht="15.6" customHeight="1" thickBot="1" x14ac:dyDescent="0.45">
      <c r="B2239" s="21">
        <v>2233</v>
      </c>
      <c r="C2239" s="21">
        <v>4014</v>
      </c>
      <c r="D2239" s="20" t="s">
        <v>4242</v>
      </c>
      <c r="E2239" s="21" t="s">
        <v>189</v>
      </c>
      <c r="F2239" s="21" t="s">
        <v>13</v>
      </c>
      <c r="G2239" s="21" t="s">
        <v>29</v>
      </c>
      <c r="H2239" s="21"/>
      <c r="I2239" s="21"/>
      <c r="J2239" s="60">
        <v>2098</v>
      </c>
      <c r="K2239" s="60" t="s">
        <v>15</v>
      </c>
    </row>
    <row r="2240" spans="2:11" ht="15.6" customHeight="1" thickBot="1" x14ac:dyDescent="0.45">
      <c r="B2240" s="21">
        <v>2234</v>
      </c>
      <c r="C2240" s="21">
        <v>4226</v>
      </c>
      <c r="D2240" s="20" t="s">
        <v>6515</v>
      </c>
      <c r="E2240" s="57" t="s">
        <v>5791</v>
      </c>
      <c r="F2240" s="21"/>
      <c r="G2240" s="21" t="s">
        <v>193</v>
      </c>
      <c r="H2240" s="21">
        <v>7</v>
      </c>
      <c r="I2240" s="21">
        <v>-65</v>
      </c>
      <c r="J2240" s="60">
        <v>2035</v>
      </c>
      <c r="K2240" s="60" t="s">
        <v>15</v>
      </c>
    </row>
    <row r="2241" spans="2:11" ht="15.6" customHeight="1" thickBot="1" x14ac:dyDescent="0.45">
      <c r="B2241" s="21">
        <v>2235</v>
      </c>
      <c r="C2241" s="21">
        <v>4023</v>
      </c>
      <c r="D2241" s="20" t="s">
        <v>4244</v>
      </c>
      <c r="E2241" s="21">
        <v>11</v>
      </c>
      <c r="F2241" s="21" t="s">
        <v>13</v>
      </c>
      <c r="G2241" s="21" t="s">
        <v>29</v>
      </c>
      <c r="H2241" s="21"/>
      <c r="I2241" s="21"/>
      <c r="J2241" s="60">
        <v>2070</v>
      </c>
      <c r="K2241" s="60" t="s">
        <v>15</v>
      </c>
    </row>
    <row r="2242" spans="2:11" ht="15.6" customHeight="1" thickBot="1" x14ac:dyDescent="0.45">
      <c r="B2242" s="21">
        <v>2236</v>
      </c>
      <c r="C2242" s="21">
        <v>2829</v>
      </c>
      <c r="D2242" s="20" t="s">
        <v>4246</v>
      </c>
      <c r="E2242" s="21" t="s">
        <v>13</v>
      </c>
      <c r="F2242" s="21" t="s">
        <v>13</v>
      </c>
      <c r="G2242" s="21" t="s">
        <v>29</v>
      </c>
      <c r="H2242" s="21"/>
      <c r="I2242" s="21"/>
      <c r="J2242" s="60">
        <v>1997</v>
      </c>
      <c r="K2242" s="60" t="s">
        <v>19</v>
      </c>
    </row>
    <row r="2243" spans="2:11" ht="15.6" customHeight="1" thickBot="1" x14ac:dyDescent="0.45">
      <c r="B2243" s="21">
        <v>2237</v>
      </c>
      <c r="C2243" s="21">
        <v>2830</v>
      </c>
      <c r="D2243" s="20" t="s">
        <v>4248</v>
      </c>
      <c r="E2243" s="21">
        <v>99</v>
      </c>
      <c r="F2243" s="21" t="s">
        <v>13</v>
      </c>
      <c r="G2243" s="21" t="s">
        <v>29</v>
      </c>
      <c r="H2243" s="21"/>
      <c r="I2243" s="21"/>
      <c r="J2243" s="60">
        <v>1997</v>
      </c>
      <c r="K2243" s="60" t="s">
        <v>19</v>
      </c>
    </row>
    <row r="2244" spans="2:11" ht="15.6" customHeight="1" thickBot="1" x14ac:dyDescent="0.45">
      <c r="B2244" s="21">
        <v>2238</v>
      </c>
      <c r="C2244" s="21">
        <v>2831</v>
      </c>
      <c r="D2244" s="20" t="s">
        <v>4250</v>
      </c>
      <c r="E2244" s="21">
        <v>73</v>
      </c>
      <c r="F2244" s="21" t="s">
        <v>13</v>
      </c>
      <c r="G2244" s="21" t="s">
        <v>551</v>
      </c>
      <c r="H2244" s="21"/>
      <c r="I2244" s="21"/>
      <c r="J2244" s="60">
        <v>2017</v>
      </c>
      <c r="K2244" s="60" t="s">
        <v>19</v>
      </c>
    </row>
    <row r="2245" spans="2:11" ht="15.6" customHeight="1" thickBot="1" x14ac:dyDescent="0.45">
      <c r="B2245" s="21">
        <v>2239</v>
      </c>
      <c r="C2245" s="21">
        <v>2832</v>
      </c>
      <c r="D2245" s="20" t="s">
        <v>4252</v>
      </c>
      <c r="E2245" s="21" t="s">
        <v>13</v>
      </c>
      <c r="F2245" s="21" t="s">
        <v>13</v>
      </c>
      <c r="G2245" s="21" t="s">
        <v>85</v>
      </c>
      <c r="H2245" s="21"/>
      <c r="I2245" s="21"/>
      <c r="J2245" s="60">
        <v>2039</v>
      </c>
      <c r="K2245" s="60" t="s">
        <v>19</v>
      </c>
    </row>
    <row r="2246" spans="2:11" ht="15.6" customHeight="1" thickBot="1" x14ac:dyDescent="0.45">
      <c r="B2246" s="21">
        <v>2240</v>
      </c>
      <c r="C2246" s="21">
        <v>2833</v>
      </c>
      <c r="D2246" s="20" t="s">
        <v>4254</v>
      </c>
      <c r="E2246" s="21" t="s">
        <v>13</v>
      </c>
      <c r="F2246" s="21" t="s">
        <v>13</v>
      </c>
      <c r="G2246" s="21" t="s">
        <v>29</v>
      </c>
      <c r="H2246" s="21"/>
      <c r="I2246" s="21"/>
      <c r="J2246" s="60">
        <v>2093</v>
      </c>
      <c r="K2246" s="60" t="s">
        <v>19</v>
      </c>
    </row>
    <row r="2247" spans="2:11" ht="15.6" customHeight="1" thickBot="1" x14ac:dyDescent="0.45">
      <c r="B2247" s="21">
        <v>2241</v>
      </c>
      <c r="C2247" s="21">
        <v>2834</v>
      </c>
      <c r="D2247" s="20" t="s">
        <v>4256</v>
      </c>
      <c r="E2247" s="21">
        <v>39</v>
      </c>
      <c r="F2247" s="21" t="s">
        <v>13</v>
      </c>
      <c r="G2247" s="21" t="s">
        <v>32</v>
      </c>
      <c r="H2247" s="21"/>
      <c r="I2247" s="21"/>
      <c r="J2247" s="60">
        <v>1999</v>
      </c>
      <c r="K2247" s="60" t="s">
        <v>19</v>
      </c>
    </row>
    <row r="2248" spans="2:11" ht="15.6" customHeight="1" thickBot="1" x14ac:dyDescent="0.45">
      <c r="B2248" s="21">
        <v>2242</v>
      </c>
      <c r="C2248" s="21">
        <v>2835</v>
      </c>
      <c r="D2248" s="20" t="s">
        <v>4258</v>
      </c>
      <c r="E2248" s="21">
        <v>54</v>
      </c>
      <c r="F2248" s="21" t="s">
        <v>13</v>
      </c>
      <c r="G2248" s="21" t="s">
        <v>79</v>
      </c>
      <c r="H2248" s="21"/>
      <c r="I2248" s="21"/>
      <c r="J2248" s="60">
        <v>1969</v>
      </c>
      <c r="K2248" s="60" t="s">
        <v>19</v>
      </c>
    </row>
    <row r="2249" spans="2:11" ht="15.6" customHeight="1" thickBot="1" x14ac:dyDescent="0.45">
      <c r="B2249" s="21">
        <v>2243</v>
      </c>
      <c r="C2249" s="21">
        <v>2836</v>
      </c>
      <c r="D2249" s="20" t="s">
        <v>4260</v>
      </c>
      <c r="E2249" s="21">
        <v>85</v>
      </c>
      <c r="F2249" s="21" t="s">
        <v>13</v>
      </c>
      <c r="G2249" s="21" t="s">
        <v>505</v>
      </c>
      <c r="H2249" s="21"/>
      <c r="I2249" s="21"/>
      <c r="J2249" s="60">
        <v>2097</v>
      </c>
      <c r="K2249" s="60" t="s">
        <v>19</v>
      </c>
    </row>
    <row r="2250" spans="2:11" ht="15.6" customHeight="1" thickBot="1" x14ac:dyDescent="0.45">
      <c r="B2250" s="21">
        <v>2244</v>
      </c>
      <c r="C2250" s="21">
        <v>2837</v>
      </c>
      <c r="D2250" s="20" t="s">
        <v>4262</v>
      </c>
      <c r="E2250" s="21" t="s">
        <v>62</v>
      </c>
      <c r="F2250" s="21" t="s">
        <v>13</v>
      </c>
      <c r="G2250" s="21" t="s">
        <v>1147</v>
      </c>
      <c r="H2250" s="21"/>
      <c r="I2250" s="21"/>
      <c r="J2250" s="60">
        <v>2017</v>
      </c>
      <c r="K2250" s="60" t="s">
        <v>19</v>
      </c>
    </row>
    <row r="2251" spans="2:11" ht="15.6" customHeight="1" thickBot="1" x14ac:dyDescent="0.45">
      <c r="B2251" s="21">
        <v>2245</v>
      </c>
      <c r="C2251" s="21">
        <v>2838</v>
      </c>
      <c r="D2251" s="20" t="s">
        <v>4264</v>
      </c>
      <c r="E2251" s="21">
        <v>92</v>
      </c>
      <c r="F2251" s="21" t="s">
        <v>13</v>
      </c>
      <c r="G2251" s="21" t="s">
        <v>32</v>
      </c>
      <c r="H2251" s="21"/>
      <c r="I2251" s="21"/>
      <c r="J2251" s="60">
        <v>2034</v>
      </c>
      <c r="K2251" s="60" t="s">
        <v>19</v>
      </c>
    </row>
    <row r="2252" spans="2:11" ht="15.6" customHeight="1" thickBot="1" x14ac:dyDescent="0.45">
      <c r="B2252" s="21">
        <v>2246</v>
      </c>
      <c r="C2252" s="21">
        <v>2839</v>
      </c>
      <c r="D2252" s="20" t="s">
        <v>4266</v>
      </c>
      <c r="E2252" s="21">
        <v>95</v>
      </c>
      <c r="F2252" s="21" t="s">
        <v>13</v>
      </c>
      <c r="G2252" s="21" t="s">
        <v>79</v>
      </c>
      <c r="H2252" s="21"/>
      <c r="I2252" s="21"/>
      <c r="J2252" s="60">
        <v>2072</v>
      </c>
      <c r="K2252" s="60" t="s">
        <v>19</v>
      </c>
    </row>
    <row r="2253" spans="2:11" ht="15.6" customHeight="1" thickBot="1" x14ac:dyDescent="0.45">
      <c r="B2253" s="21">
        <v>2247</v>
      </c>
      <c r="C2253" s="21">
        <v>2840</v>
      </c>
      <c r="D2253" s="20" t="s">
        <v>4268</v>
      </c>
      <c r="E2253" s="21">
        <v>84</v>
      </c>
      <c r="F2253" s="21" t="s">
        <v>13</v>
      </c>
      <c r="G2253" s="21" t="s">
        <v>32</v>
      </c>
      <c r="H2253" s="21"/>
      <c r="I2253" s="21"/>
      <c r="J2253" s="60">
        <v>2172</v>
      </c>
      <c r="K2253" s="60" t="s">
        <v>19</v>
      </c>
    </row>
    <row r="2254" spans="2:11" ht="15.6" customHeight="1" thickBot="1" x14ac:dyDescent="0.45">
      <c r="B2254" s="21">
        <v>2248</v>
      </c>
      <c r="C2254" s="21">
        <v>2841</v>
      </c>
      <c r="D2254" s="20" t="s">
        <v>4270</v>
      </c>
      <c r="E2254" s="21">
        <v>97</v>
      </c>
      <c r="F2254" s="21" t="s">
        <v>184</v>
      </c>
      <c r="G2254" s="21" t="s">
        <v>29</v>
      </c>
      <c r="H2254" s="21"/>
      <c r="I2254" s="21"/>
      <c r="J2254" s="60">
        <v>2188</v>
      </c>
      <c r="K2254" s="60" t="s">
        <v>19</v>
      </c>
    </row>
    <row r="2255" spans="2:11" ht="15.6" customHeight="1" thickBot="1" x14ac:dyDescent="0.45">
      <c r="B2255" s="21">
        <v>2249</v>
      </c>
      <c r="C2255" s="21">
        <v>2842</v>
      </c>
      <c r="D2255" s="20" t="s">
        <v>4272</v>
      </c>
      <c r="E2255" s="21" t="s">
        <v>13</v>
      </c>
      <c r="F2255" s="21" t="s">
        <v>13</v>
      </c>
      <c r="G2255" s="21" t="s">
        <v>32</v>
      </c>
      <c r="H2255" s="21"/>
      <c r="I2255" s="21"/>
      <c r="J2255" s="60">
        <v>2083</v>
      </c>
      <c r="K2255" s="60" t="s">
        <v>19</v>
      </c>
    </row>
    <row r="2256" spans="2:11" ht="15.6" customHeight="1" thickBot="1" x14ac:dyDescent="0.45">
      <c r="B2256" s="21">
        <v>2250</v>
      </c>
      <c r="C2256" s="21">
        <v>2843</v>
      </c>
      <c r="D2256" s="20" t="s">
        <v>4274</v>
      </c>
      <c r="E2256" s="21">
        <v>87</v>
      </c>
      <c r="F2256" s="21" t="s">
        <v>13</v>
      </c>
      <c r="G2256" s="21" t="s">
        <v>32</v>
      </c>
      <c r="H2256" s="21"/>
      <c r="I2256" s="21"/>
      <c r="J2256" s="60">
        <v>2024</v>
      </c>
      <c r="K2256" s="60" t="s">
        <v>19</v>
      </c>
    </row>
    <row r="2257" spans="2:11" ht="15.6" customHeight="1" thickBot="1" x14ac:dyDescent="0.45">
      <c r="B2257" s="21">
        <v>2251</v>
      </c>
      <c r="C2257" s="21">
        <v>2844</v>
      </c>
      <c r="D2257" s="20" t="s">
        <v>4276</v>
      </c>
      <c r="E2257" s="21">
        <v>90</v>
      </c>
      <c r="F2257" s="21" t="s">
        <v>13</v>
      </c>
      <c r="G2257" s="21" t="s">
        <v>32</v>
      </c>
      <c r="H2257" s="21"/>
      <c r="I2257" s="21"/>
      <c r="J2257" s="60">
        <v>2041</v>
      </c>
      <c r="K2257" s="60" t="s">
        <v>19</v>
      </c>
    </row>
    <row r="2258" spans="2:11" ht="15.6" customHeight="1" thickBot="1" x14ac:dyDescent="0.45">
      <c r="B2258" s="21">
        <v>2252</v>
      </c>
      <c r="C2258" s="21">
        <v>2846</v>
      </c>
      <c r="D2258" s="20" t="s">
        <v>6395</v>
      </c>
      <c r="E2258" s="21">
        <v>84</v>
      </c>
      <c r="F2258" s="21" t="s">
        <v>184</v>
      </c>
      <c r="G2258" s="21" t="s">
        <v>29</v>
      </c>
      <c r="H2258" s="21"/>
      <c r="I2258" s="21"/>
      <c r="J2258" s="60">
        <v>2272</v>
      </c>
      <c r="K2258" s="60" t="s">
        <v>15</v>
      </c>
    </row>
    <row r="2259" spans="2:11" ht="15.6" customHeight="1" thickBot="1" x14ac:dyDescent="0.45">
      <c r="B2259" s="21">
        <v>2253</v>
      </c>
      <c r="C2259" s="21">
        <v>2845</v>
      </c>
      <c r="D2259" s="20" t="s">
        <v>4278</v>
      </c>
      <c r="E2259" s="21" t="s">
        <v>13</v>
      </c>
      <c r="F2259" s="21" t="s">
        <v>13</v>
      </c>
      <c r="G2259" s="21" t="s">
        <v>79</v>
      </c>
      <c r="H2259" s="21"/>
      <c r="I2259" s="21"/>
      <c r="J2259" s="60">
        <v>2005</v>
      </c>
      <c r="K2259" s="60" t="s">
        <v>19</v>
      </c>
    </row>
    <row r="2260" spans="2:11" ht="15.6" customHeight="1" thickBot="1" x14ac:dyDescent="0.45">
      <c r="B2260" s="21">
        <v>2254</v>
      </c>
      <c r="C2260" s="21">
        <v>2847</v>
      </c>
      <c r="D2260" s="20" t="s">
        <v>4281</v>
      </c>
      <c r="E2260" s="21">
        <v>55</v>
      </c>
      <c r="F2260" s="21" t="s">
        <v>13</v>
      </c>
      <c r="G2260" s="21" t="s">
        <v>169</v>
      </c>
      <c r="H2260" s="21"/>
      <c r="I2260" s="21"/>
      <c r="J2260" s="60">
        <v>2080</v>
      </c>
      <c r="K2260" s="60" t="s">
        <v>19</v>
      </c>
    </row>
    <row r="2261" spans="2:11" ht="15.6" customHeight="1" thickBot="1" x14ac:dyDescent="0.45">
      <c r="B2261" s="21">
        <v>2255</v>
      </c>
      <c r="C2261" s="21">
        <v>2848</v>
      </c>
      <c r="D2261" s="20" t="s">
        <v>4283</v>
      </c>
      <c r="E2261" s="21">
        <v>89</v>
      </c>
      <c r="F2261" s="21" t="s">
        <v>13</v>
      </c>
      <c r="G2261" s="21" t="s">
        <v>29</v>
      </c>
      <c r="H2261" s="21"/>
      <c r="I2261" s="21"/>
      <c r="J2261" s="60">
        <v>2060</v>
      </c>
      <c r="K2261" s="60" t="s">
        <v>19</v>
      </c>
    </row>
    <row r="2262" spans="2:11" ht="15.6" customHeight="1" thickBot="1" x14ac:dyDescent="0.45">
      <c r="B2262" s="21">
        <v>2256</v>
      </c>
      <c r="C2262" s="21">
        <v>2849</v>
      </c>
      <c r="D2262" s="20" t="s">
        <v>4285</v>
      </c>
      <c r="E2262" s="21" t="s">
        <v>158</v>
      </c>
      <c r="F2262" s="21" t="s">
        <v>184</v>
      </c>
      <c r="G2262" s="21" t="s">
        <v>29</v>
      </c>
      <c r="H2262" s="21">
        <v>51</v>
      </c>
      <c r="I2262" s="21">
        <v>35</v>
      </c>
      <c r="J2262" s="60">
        <v>2380</v>
      </c>
      <c r="K2262" s="60" t="s">
        <v>15</v>
      </c>
    </row>
    <row r="2263" spans="2:11" ht="15.6" customHeight="1" thickBot="1" x14ac:dyDescent="0.45">
      <c r="B2263" s="21">
        <v>2257</v>
      </c>
      <c r="C2263" s="21">
        <v>2850</v>
      </c>
      <c r="D2263" s="20" t="s">
        <v>4287</v>
      </c>
      <c r="E2263" s="21" t="s">
        <v>13</v>
      </c>
      <c r="F2263" s="21" t="s">
        <v>13</v>
      </c>
      <c r="G2263" s="21" t="s">
        <v>277</v>
      </c>
      <c r="H2263" s="21"/>
      <c r="I2263" s="21"/>
      <c r="J2263" s="60">
        <v>1945</v>
      </c>
      <c r="K2263" s="60" t="s">
        <v>19</v>
      </c>
    </row>
    <row r="2264" spans="2:11" ht="15.6" customHeight="1" thickBot="1" x14ac:dyDescent="0.45">
      <c r="B2264" s="21">
        <v>2258</v>
      </c>
      <c r="C2264" s="21">
        <v>2851</v>
      </c>
      <c r="D2264" s="20" t="s">
        <v>4289</v>
      </c>
      <c r="E2264" s="21">
        <v>71</v>
      </c>
      <c r="F2264" s="21" t="s">
        <v>13</v>
      </c>
      <c r="G2264" s="21" t="s">
        <v>79</v>
      </c>
      <c r="H2264" s="21"/>
      <c r="I2264" s="21"/>
      <c r="J2264" s="60">
        <v>2047</v>
      </c>
      <c r="K2264" s="60" t="s">
        <v>19</v>
      </c>
    </row>
    <row r="2265" spans="2:11" ht="15.6" customHeight="1" thickBot="1" x14ac:dyDescent="0.45">
      <c r="B2265" s="21">
        <v>2259</v>
      </c>
      <c r="C2265" s="21">
        <v>2852</v>
      </c>
      <c r="D2265" s="20" t="s">
        <v>4291</v>
      </c>
      <c r="E2265" s="21">
        <v>89</v>
      </c>
      <c r="F2265" s="21" t="s">
        <v>13</v>
      </c>
      <c r="G2265" s="21" t="s">
        <v>323</v>
      </c>
      <c r="H2265" s="21"/>
      <c r="I2265" s="21"/>
      <c r="J2265" s="60">
        <v>2053</v>
      </c>
      <c r="K2265" s="60" t="s">
        <v>19</v>
      </c>
    </row>
    <row r="2266" spans="2:11" ht="15.6" customHeight="1" thickBot="1" x14ac:dyDescent="0.45">
      <c r="B2266" s="21">
        <v>2260</v>
      </c>
      <c r="C2266" s="21">
        <v>2853</v>
      </c>
      <c r="D2266" s="20" t="s">
        <v>4293</v>
      </c>
      <c r="E2266" s="21">
        <v>58</v>
      </c>
      <c r="F2266" s="21" t="s">
        <v>13</v>
      </c>
      <c r="G2266" s="21" t="s">
        <v>39</v>
      </c>
      <c r="H2266" s="21"/>
      <c r="I2266" s="21"/>
      <c r="J2266" s="60">
        <v>2032</v>
      </c>
      <c r="K2266" s="60" t="s">
        <v>15</v>
      </c>
    </row>
    <row r="2267" spans="2:11" ht="15.6" customHeight="1" thickBot="1" x14ac:dyDescent="0.45">
      <c r="B2267" s="21">
        <v>2261</v>
      </c>
      <c r="C2267" s="21">
        <v>2854</v>
      </c>
      <c r="D2267" s="20" t="s">
        <v>4295</v>
      </c>
      <c r="E2267" s="21" t="s">
        <v>13</v>
      </c>
      <c r="F2267" s="21" t="s">
        <v>13</v>
      </c>
      <c r="G2267" s="21" t="s">
        <v>29</v>
      </c>
      <c r="H2267" s="21"/>
      <c r="I2267" s="21"/>
      <c r="J2267" s="60">
        <v>2047</v>
      </c>
      <c r="K2267" s="60" t="s">
        <v>19</v>
      </c>
    </row>
    <row r="2268" spans="2:11" ht="15.6" customHeight="1" thickBot="1" x14ac:dyDescent="0.45">
      <c r="B2268" s="21">
        <v>2262</v>
      </c>
      <c r="C2268" s="21">
        <v>2855</v>
      </c>
      <c r="D2268" s="20" t="s">
        <v>4297</v>
      </c>
      <c r="E2268" s="21" t="s">
        <v>13</v>
      </c>
      <c r="F2268" s="21" t="s">
        <v>13</v>
      </c>
      <c r="G2268" s="21" t="s">
        <v>323</v>
      </c>
      <c r="H2268" s="21"/>
      <c r="I2268" s="21"/>
      <c r="J2268" s="60">
        <v>1991</v>
      </c>
      <c r="K2268" s="60" t="s">
        <v>19</v>
      </c>
    </row>
    <row r="2269" spans="2:11" ht="15.6" customHeight="1" thickBot="1" x14ac:dyDescent="0.45">
      <c r="B2269" s="21">
        <v>2263</v>
      </c>
      <c r="C2269" s="21">
        <v>2856</v>
      </c>
      <c r="D2269" s="20" t="s">
        <v>4299</v>
      </c>
      <c r="E2269" s="21" t="s">
        <v>13</v>
      </c>
      <c r="F2269" s="21" t="s">
        <v>13</v>
      </c>
      <c r="G2269" s="21" t="s">
        <v>116</v>
      </c>
      <c r="H2269" s="21"/>
      <c r="I2269" s="21"/>
      <c r="J2269" s="60">
        <v>2047</v>
      </c>
      <c r="K2269" s="60" t="s">
        <v>19</v>
      </c>
    </row>
    <row r="2270" spans="2:11" ht="15.6" customHeight="1" thickBot="1" x14ac:dyDescent="0.45">
      <c r="B2270" s="21">
        <v>2264</v>
      </c>
      <c r="C2270" s="21">
        <v>2857</v>
      </c>
      <c r="D2270" s="20" t="s">
        <v>4301</v>
      </c>
      <c r="E2270" s="21">
        <v>98</v>
      </c>
      <c r="F2270" s="21" t="s">
        <v>13</v>
      </c>
      <c r="G2270" s="21" t="s">
        <v>85</v>
      </c>
      <c r="H2270" s="21"/>
      <c r="I2270" s="21"/>
      <c r="J2270" s="60">
        <v>2105</v>
      </c>
      <c r="K2270" s="60" t="s">
        <v>19</v>
      </c>
    </row>
    <row r="2271" spans="2:11" ht="15.6" customHeight="1" thickBot="1" x14ac:dyDescent="0.45">
      <c r="B2271" s="21">
        <v>2265</v>
      </c>
      <c r="C2271" s="21">
        <v>2858</v>
      </c>
      <c r="D2271" s="20" t="s">
        <v>4303</v>
      </c>
      <c r="E2271" s="21" t="s">
        <v>13</v>
      </c>
      <c r="F2271" s="21" t="s">
        <v>13</v>
      </c>
      <c r="G2271" s="21" t="s">
        <v>85</v>
      </c>
      <c r="H2271" s="21"/>
      <c r="I2271" s="21"/>
      <c r="J2271" s="60">
        <v>2148</v>
      </c>
      <c r="K2271" s="60" t="s">
        <v>19</v>
      </c>
    </row>
    <row r="2272" spans="2:11" ht="15.6" customHeight="1" thickBot="1" x14ac:dyDescent="0.45">
      <c r="B2272" s="21">
        <v>2266</v>
      </c>
      <c r="C2272" s="21">
        <v>2859</v>
      </c>
      <c r="D2272" s="20" t="s">
        <v>4305</v>
      </c>
      <c r="E2272" s="21">
        <v>95</v>
      </c>
      <c r="F2272" s="21" t="s">
        <v>13</v>
      </c>
      <c r="G2272" s="21" t="s">
        <v>85</v>
      </c>
      <c r="H2272" s="21"/>
      <c r="I2272" s="21"/>
      <c r="J2272" s="60">
        <v>2004</v>
      </c>
      <c r="K2272" s="60" t="s">
        <v>19</v>
      </c>
    </row>
    <row r="2273" spans="2:11" ht="15.6" customHeight="1" thickBot="1" x14ac:dyDescent="0.45">
      <c r="B2273" s="21">
        <v>2267</v>
      </c>
      <c r="C2273" s="21">
        <v>2860</v>
      </c>
      <c r="D2273" s="20" t="s">
        <v>4307</v>
      </c>
      <c r="E2273" s="21">
        <v>62</v>
      </c>
      <c r="F2273" s="21" t="s">
        <v>134</v>
      </c>
      <c r="G2273" s="21" t="s">
        <v>277</v>
      </c>
      <c r="H2273" s="21"/>
      <c r="I2273" s="21"/>
      <c r="J2273" s="60">
        <v>2290</v>
      </c>
      <c r="K2273" s="60" t="s">
        <v>19</v>
      </c>
    </row>
    <row r="2274" spans="2:11" ht="15.6" customHeight="1" thickBot="1" x14ac:dyDescent="0.45">
      <c r="B2274" s="21">
        <v>2268</v>
      </c>
      <c r="C2274" s="21">
        <v>2861</v>
      </c>
      <c r="D2274" s="20" t="s">
        <v>4309</v>
      </c>
      <c r="E2274" s="21" t="s">
        <v>13</v>
      </c>
      <c r="F2274" s="21" t="s">
        <v>13</v>
      </c>
      <c r="G2274" s="21" t="s">
        <v>193</v>
      </c>
      <c r="H2274" s="21"/>
      <c r="I2274" s="21"/>
      <c r="J2274" s="60">
        <v>2033</v>
      </c>
      <c r="K2274" s="60" t="s">
        <v>19</v>
      </c>
    </row>
    <row r="2275" spans="2:11" ht="15.6" customHeight="1" thickBot="1" x14ac:dyDescent="0.45">
      <c r="B2275" s="21">
        <v>2269</v>
      </c>
      <c r="C2275" s="21">
        <v>2862</v>
      </c>
      <c r="D2275" s="20" t="s">
        <v>4311</v>
      </c>
      <c r="E2275" s="21">
        <v>37</v>
      </c>
      <c r="F2275" s="21" t="s">
        <v>13</v>
      </c>
      <c r="G2275" s="21" t="s">
        <v>79</v>
      </c>
      <c r="H2275" s="21"/>
      <c r="I2275" s="21"/>
      <c r="J2275" s="60">
        <v>2013</v>
      </c>
      <c r="K2275" s="60" t="s">
        <v>19</v>
      </c>
    </row>
    <row r="2276" spans="2:11" ht="15.6" customHeight="1" thickBot="1" x14ac:dyDescent="0.45">
      <c r="B2276" s="21">
        <v>2270</v>
      </c>
      <c r="C2276" s="21">
        <v>2863</v>
      </c>
      <c r="D2276" s="20" t="s">
        <v>4313</v>
      </c>
      <c r="E2276" s="21" t="s">
        <v>13</v>
      </c>
      <c r="F2276" s="21" t="s">
        <v>13</v>
      </c>
      <c r="G2276" s="21" t="s">
        <v>193</v>
      </c>
      <c r="H2276" s="21"/>
      <c r="I2276" s="21"/>
      <c r="J2276" s="60">
        <v>2076</v>
      </c>
      <c r="K2276" s="60" t="s">
        <v>19</v>
      </c>
    </row>
    <row r="2277" spans="2:11" ht="15.6" customHeight="1" thickBot="1" x14ac:dyDescent="0.45">
      <c r="B2277" s="21">
        <v>2271</v>
      </c>
      <c r="C2277" s="21">
        <v>2864</v>
      </c>
      <c r="D2277" s="20" t="s">
        <v>4315</v>
      </c>
      <c r="E2277" s="21" t="s">
        <v>13</v>
      </c>
      <c r="F2277" s="21" t="s">
        <v>13</v>
      </c>
      <c r="G2277" s="21" t="s">
        <v>193</v>
      </c>
      <c r="H2277" s="21"/>
      <c r="I2277" s="21"/>
      <c r="J2277" s="60">
        <v>2060</v>
      </c>
      <c r="K2277" s="60" t="s">
        <v>19</v>
      </c>
    </row>
    <row r="2278" spans="2:11" ht="15.6" customHeight="1" thickBot="1" x14ac:dyDescent="0.45">
      <c r="B2278" s="21">
        <v>2272</v>
      </c>
      <c r="C2278" s="21">
        <v>2865</v>
      </c>
      <c r="D2278" s="20" t="s">
        <v>4317</v>
      </c>
      <c r="E2278" s="21">
        <v>89</v>
      </c>
      <c r="F2278" s="21" t="s">
        <v>13</v>
      </c>
      <c r="G2278" s="21" t="s">
        <v>79</v>
      </c>
      <c r="H2278" s="21"/>
      <c r="I2278" s="21"/>
      <c r="J2278" s="60">
        <v>2035</v>
      </c>
      <c r="K2278" s="60" t="s">
        <v>19</v>
      </c>
    </row>
    <row r="2279" spans="2:11" ht="15.6" customHeight="1" thickBot="1" x14ac:dyDescent="0.45">
      <c r="B2279" s="21">
        <v>2273</v>
      </c>
      <c r="C2279" s="21">
        <v>2866</v>
      </c>
      <c r="D2279" s="20" t="s">
        <v>4319</v>
      </c>
      <c r="E2279" s="21" t="s">
        <v>13</v>
      </c>
      <c r="F2279" s="21" t="s">
        <v>13</v>
      </c>
      <c r="G2279" s="21" t="s">
        <v>79</v>
      </c>
      <c r="H2279" s="21"/>
      <c r="I2279" s="21"/>
      <c r="J2279" s="60">
        <v>2070</v>
      </c>
      <c r="K2279" s="60" t="s">
        <v>19</v>
      </c>
    </row>
    <row r="2280" spans="2:11" ht="15.6" customHeight="1" thickBot="1" x14ac:dyDescent="0.45">
      <c r="B2280" s="21">
        <v>2274</v>
      </c>
      <c r="C2280" s="21">
        <v>2867</v>
      </c>
      <c r="D2280" s="20" t="s">
        <v>4321</v>
      </c>
      <c r="E2280" s="21">
        <v>90</v>
      </c>
      <c r="F2280" s="21" t="s">
        <v>13</v>
      </c>
      <c r="G2280" s="21" t="s">
        <v>936</v>
      </c>
      <c r="H2280" s="21"/>
      <c r="I2280" s="21"/>
      <c r="J2280" s="60">
        <v>2035</v>
      </c>
      <c r="K2280" s="60" t="s">
        <v>19</v>
      </c>
    </row>
    <row r="2281" spans="2:11" ht="15.6" customHeight="1" thickBot="1" x14ac:dyDescent="0.45">
      <c r="B2281" s="21">
        <v>2275</v>
      </c>
      <c r="C2281" s="21">
        <v>2868</v>
      </c>
      <c r="D2281" s="20" t="s">
        <v>4323</v>
      </c>
      <c r="E2281" s="21" t="s">
        <v>13</v>
      </c>
      <c r="F2281" s="21" t="s">
        <v>13</v>
      </c>
      <c r="G2281" s="21" t="s">
        <v>551</v>
      </c>
      <c r="H2281" s="21"/>
      <c r="I2281" s="21"/>
      <c r="J2281" s="60">
        <v>2014</v>
      </c>
      <c r="K2281" s="60" t="s">
        <v>19</v>
      </c>
    </row>
    <row r="2282" spans="2:11" ht="15.6" customHeight="1" thickBot="1" x14ac:dyDescent="0.45">
      <c r="B2282" s="21">
        <v>2276</v>
      </c>
      <c r="C2282" s="21">
        <v>2869</v>
      </c>
      <c r="D2282" s="20" t="s">
        <v>4325</v>
      </c>
      <c r="E2282" s="21">
        <v>75</v>
      </c>
      <c r="F2282" s="21" t="s">
        <v>57</v>
      </c>
      <c r="G2282" s="21" t="s">
        <v>609</v>
      </c>
      <c r="H2282" s="21"/>
      <c r="I2282" s="21"/>
      <c r="J2282" s="60">
        <v>2170</v>
      </c>
      <c r="K2282" s="60" t="s">
        <v>19</v>
      </c>
    </row>
    <row r="2283" spans="2:11" ht="15.6" customHeight="1" thickBot="1" x14ac:dyDescent="0.45">
      <c r="B2283" s="21">
        <v>2277</v>
      </c>
      <c r="C2283" s="21">
        <v>2870</v>
      </c>
      <c r="D2283" s="20" t="s">
        <v>4327</v>
      </c>
      <c r="E2283" s="21" t="s">
        <v>13</v>
      </c>
      <c r="F2283" s="21" t="s">
        <v>13</v>
      </c>
      <c r="G2283" s="21" t="s">
        <v>29</v>
      </c>
      <c r="H2283" s="21"/>
      <c r="I2283" s="21"/>
      <c r="J2283" s="60">
        <v>2038</v>
      </c>
      <c r="K2283" s="60" t="s">
        <v>19</v>
      </c>
    </row>
    <row r="2284" spans="2:11" ht="15.6" customHeight="1" thickBot="1" x14ac:dyDescent="0.45">
      <c r="B2284" s="21">
        <v>2278</v>
      </c>
      <c r="C2284" s="21">
        <v>2871</v>
      </c>
      <c r="D2284" s="20" t="s">
        <v>4329</v>
      </c>
      <c r="E2284" s="21">
        <v>87</v>
      </c>
      <c r="F2284" s="21" t="s">
        <v>13</v>
      </c>
      <c r="G2284" s="21" t="s">
        <v>32</v>
      </c>
      <c r="H2284" s="21"/>
      <c r="I2284" s="21"/>
      <c r="J2284" s="60">
        <v>2028</v>
      </c>
      <c r="K2284" s="60" t="s">
        <v>19</v>
      </c>
    </row>
    <row r="2285" spans="2:11" ht="15.6" customHeight="1" thickBot="1" x14ac:dyDescent="0.45">
      <c r="B2285" s="21">
        <v>2279</v>
      </c>
      <c r="C2285" s="21">
        <v>2872</v>
      </c>
      <c r="D2285" s="20" t="s">
        <v>4331</v>
      </c>
      <c r="E2285" s="21" t="s">
        <v>13</v>
      </c>
      <c r="F2285" s="21" t="s">
        <v>13</v>
      </c>
      <c r="G2285" s="21" t="s">
        <v>79</v>
      </c>
      <c r="H2285" s="21"/>
      <c r="I2285" s="21"/>
      <c r="J2285" s="60">
        <v>2048</v>
      </c>
      <c r="K2285" s="60" t="s">
        <v>19</v>
      </c>
    </row>
    <row r="2286" spans="2:11" ht="15.6" customHeight="1" thickBot="1" x14ac:dyDescent="0.45">
      <c r="B2286" s="21">
        <v>2280</v>
      </c>
      <c r="C2286" s="21">
        <v>2873</v>
      </c>
      <c r="D2286" s="20" t="s">
        <v>4333</v>
      </c>
      <c r="E2286" s="21">
        <v>93</v>
      </c>
      <c r="F2286" s="21" t="s">
        <v>13</v>
      </c>
      <c r="G2286" s="21" t="s">
        <v>29</v>
      </c>
      <c r="H2286" s="21"/>
      <c r="I2286" s="21"/>
      <c r="J2286" s="60">
        <v>2040</v>
      </c>
      <c r="K2286" s="60" t="s">
        <v>19</v>
      </c>
    </row>
    <row r="2287" spans="2:11" ht="15.6" customHeight="1" thickBot="1" x14ac:dyDescent="0.45">
      <c r="B2287" s="21">
        <v>2281</v>
      </c>
      <c r="C2287" s="21">
        <v>2874</v>
      </c>
      <c r="D2287" s="20" t="s">
        <v>4335</v>
      </c>
      <c r="E2287" s="21">
        <v>51</v>
      </c>
      <c r="F2287" s="21" t="s">
        <v>13</v>
      </c>
      <c r="G2287" s="21" t="s">
        <v>169</v>
      </c>
      <c r="H2287" s="21"/>
      <c r="I2287" s="21"/>
      <c r="J2287" s="60">
        <v>2094</v>
      </c>
      <c r="K2287" s="60" t="s">
        <v>19</v>
      </c>
    </row>
    <row r="2288" spans="2:11" ht="15.6" customHeight="1" thickBot="1" x14ac:dyDescent="0.45">
      <c r="B2288" s="21">
        <v>2282</v>
      </c>
      <c r="C2288" s="21">
        <v>3777</v>
      </c>
      <c r="D2288" s="20" t="s">
        <v>4337</v>
      </c>
      <c r="E2288" s="21" t="s">
        <v>13</v>
      </c>
      <c r="F2288" s="21" t="s">
        <v>13</v>
      </c>
      <c r="G2288" s="21" t="s">
        <v>85</v>
      </c>
      <c r="H2288" s="21"/>
      <c r="I2288" s="21"/>
      <c r="J2288" s="60">
        <v>2097</v>
      </c>
      <c r="K2288" s="60" t="s">
        <v>19</v>
      </c>
    </row>
    <row r="2289" spans="2:11" ht="15.6" customHeight="1" thickBot="1" x14ac:dyDescent="0.45">
      <c r="B2289" s="21">
        <v>2283</v>
      </c>
      <c r="C2289" s="21">
        <v>2875</v>
      </c>
      <c r="D2289" s="20" t="s">
        <v>4339</v>
      </c>
      <c r="E2289" s="21" t="s">
        <v>13</v>
      </c>
      <c r="F2289" s="21" t="s">
        <v>13</v>
      </c>
      <c r="G2289" s="21" t="s">
        <v>85</v>
      </c>
      <c r="H2289" s="21"/>
      <c r="I2289" s="21"/>
      <c r="J2289" s="60">
        <v>2065</v>
      </c>
      <c r="K2289" s="60" t="s">
        <v>19</v>
      </c>
    </row>
    <row r="2290" spans="2:11" ht="15.6" customHeight="1" thickBot="1" x14ac:dyDescent="0.45">
      <c r="B2290" s="21">
        <v>2284</v>
      </c>
      <c r="C2290" s="21">
        <v>3778</v>
      </c>
      <c r="D2290" s="20" t="s">
        <v>4341</v>
      </c>
      <c r="E2290" s="21">
        <v>63</v>
      </c>
      <c r="F2290" s="21" t="s">
        <v>13</v>
      </c>
      <c r="G2290" s="21" t="s">
        <v>116</v>
      </c>
      <c r="H2290" s="21"/>
      <c r="I2290" s="21"/>
      <c r="J2290" s="60">
        <v>2092</v>
      </c>
      <c r="K2290" s="60" t="s">
        <v>19</v>
      </c>
    </row>
    <row r="2291" spans="2:11" ht="15.6" customHeight="1" thickBot="1" x14ac:dyDescent="0.45">
      <c r="B2291" s="21">
        <v>2285</v>
      </c>
      <c r="C2291" s="21">
        <v>4204</v>
      </c>
      <c r="D2291" s="20" t="s">
        <v>6473</v>
      </c>
      <c r="E2291" s="57" t="s">
        <v>49</v>
      </c>
      <c r="F2291" s="21" t="s">
        <v>13</v>
      </c>
      <c r="G2291" s="21" t="s">
        <v>347</v>
      </c>
      <c r="H2291" s="21">
        <v>11</v>
      </c>
      <c r="I2291" s="21">
        <v>-120</v>
      </c>
      <c r="J2291" s="60">
        <v>1980</v>
      </c>
      <c r="K2291" s="60" t="s">
        <v>15</v>
      </c>
    </row>
    <row r="2292" spans="2:11" ht="15.6" customHeight="1" thickBot="1" x14ac:dyDescent="0.45">
      <c r="B2292" s="21">
        <v>2286</v>
      </c>
      <c r="C2292" s="21">
        <v>3831</v>
      </c>
      <c r="D2292" s="20" t="s">
        <v>4343</v>
      </c>
      <c r="E2292" s="21" t="s">
        <v>82</v>
      </c>
      <c r="F2292" s="21" t="s">
        <v>13</v>
      </c>
      <c r="G2292" s="21" t="s">
        <v>43</v>
      </c>
      <c r="H2292" s="21"/>
      <c r="I2292" s="21"/>
      <c r="J2292" s="60">
        <v>2066</v>
      </c>
      <c r="K2292" s="60" t="s">
        <v>19</v>
      </c>
    </row>
    <row r="2293" spans="2:11" ht="15.6" customHeight="1" thickBot="1" x14ac:dyDescent="0.45">
      <c r="B2293" s="21">
        <v>2287</v>
      </c>
      <c r="C2293" s="21">
        <v>2876</v>
      </c>
      <c r="D2293" s="20" t="s">
        <v>4345</v>
      </c>
      <c r="E2293" s="21">
        <v>93</v>
      </c>
      <c r="F2293" s="21" t="s">
        <v>13</v>
      </c>
      <c r="G2293" s="21" t="s">
        <v>43</v>
      </c>
      <c r="H2293" s="21"/>
      <c r="I2293" s="21"/>
      <c r="J2293" s="60">
        <v>2111</v>
      </c>
      <c r="K2293" s="60" t="s">
        <v>19</v>
      </c>
    </row>
    <row r="2294" spans="2:11" ht="15.6" customHeight="1" thickBot="1" x14ac:dyDescent="0.45">
      <c r="B2294" s="21">
        <v>2288</v>
      </c>
      <c r="C2294" s="21">
        <v>4203</v>
      </c>
      <c r="D2294" s="20" t="s">
        <v>6472</v>
      </c>
      <c r="E2294" s="57" t="s">
        <v>3053</v>
      </c>
      <c r="F2294" s="21" t="s">
        <v>13</v>
      </c>
      <c r="G2294" s="21" t="s">
        <v>43</v>
      </c>
      <c r="H2294" s="21">
        <v>11</v>
      </c>
      <c r="I2294" s="21">
        <v>-59</v>
      </c>
      <c r="J2294" s="60">
        <v>2041</v>
      </c>
      <c r="K2294" s="60" t="s">
        <v>15</v>
      </c>
    </row>
    <row r="2295" spans="2:11" ht="15.6" customHeight="1" thickBot="1" x14ac:dyDescent="0.45">
      <c r="B2295" s="21">
        <v>2289</v>
      </c>
      <c r="C2295" s="21">
        <v>2877</v>
      </c>
      <c r="D2295" s="20" t="s">
        <v>4347</v>
      </c>
      <c r="E2295" s="21">
        <v>88</v>
      </c>
      <c r="F2295" s="21" t="s">
        <v>13</v>
      </c>
      <c r="G2295" s="21" t="s">
        <v>39</v>
      </c>
      <c r="H2295" s="21"/>
      <c r="I2295" s="21"/>
      <c r="J2295" s="60">
        <v>1936</v>
      </c>
      <c r="K2295" s="60" t="s">
        <v>19</v>
      </c>
    </row>
    <row r="2296" spans="2:11" ht="15.6" customHeight="1" thickBot="1" x14ac:dyDescent="0.45">
      <c r="B2296" s="21">
        <v>2290</v>
      </c>
      <c r="C2296" s="21">
        <v>3825</v>
      </c>
      <c r="D2296" s="20" t="s">
        <v>4349</v>
      </c>
      <c r="E2296" s="21" t="s">
        <v>28</v>
      </c>
      <c r="F2296" s="21" t="s">
        <v>13</v>
      </c>
      <c r="G2296" s="21" t="s">
        <v>43</v>
      </c>
      <c r="H2296" s="21"/>
      <c r="I2296" s="21"/>
      <c r="J2296" s="60">
        <v>2132</v>
      </c>
      <c r="K2296" s="60" t="s">
        <v>15</v>
      </c>
    </row>
    <row r="2297" spans="2:11" ht="15.6" customHeight="1" thickBot="1" x14ac:dyDescent="0.45">
      <c r="B2297" s="21">
        <v>2291</v>
      </c>
      <c r="C2297" s="21">
        <v>3880</v>
      </c>
      <c r="D2297" s="20" t="s">
        <v>4351</v>
      </c>
      <c r="E2297" s="21" t="s">
        <v>4352</v>
      </c>
      <c r="F2297" s="21" t="s">
        <v>134</v>
      </c>
      <c r="G2297" s="21" t="s">
        <v>1731</v>
      </c>
      <c r="H2297" s="21"/>
      <c r="I2297" s="21"/>
      <c r="J2297" s="60">
        <v>2251</v>
      </c>
      <c r="K2297" s="60" t="s">
        <v>15</v>
      </c>
    </row>
    <row r="2298" spans="2:11" ht="15.6" customHeight="1" thickBot="1" x14ac:dyDescent="0.45">
      <c r="B2298" s="21">
        <v>2292</v>
      </c>
      <c r="C2298" s="21">
        <v>2878</v>
      </c>
      <c r="D2298" s="20" t="s">
        <v>4354</v>
      </c>
      <c r="E2298" s="21">
        <v>46</v>
      </c>
      <c r="F2298" s="21" t="s">
        <v>13</v>
      </c>
      <c r="G2298" s="21" t="s">
        <v>169</v>
      </c>
      <c r="H2298" s="21"/>
      <c r="I2298" s="21"/>
      <c r="J2298" s="60">
        <v>2049</v>
      </c>
      <c r="K2298" s="60" t="s">
        <v>19</v>
      </c>
    </row>
    <row r="2299" spans="2:11" ht="15.6" customHeight="1" thickBot="1" x14ac:dyDescent="0.45">
      <c r="B2299" s="21">
        <v>2293</v>
      </c>
      <c r="C2299" s="21">
        <v>2879</v>
      </c>
      <c r="D2299" s="20" t="s">
        <v>4356</v>
      </c>
      <c r="E2299" s="21">
        <v>45</v>
      </c>
      <c r="F2299" s="21" t="s">
        <v>13</v>
      </c>
      <c r="G2299" s="21" t="s">
        <v>169</v>
      </c>
      <c r="H2299" s="21"/>
      <c r="I2299" s="21"/>
      <c r="J2299" s="60">
        <v>2012</v>
      </c>
      <c r="K2299" s="60" t="s">
        <v>19</v>
      </c>
    </row>
    <row r="2300" spans="2:11" ht="15.6" customHeight="1" thickBot="1" x14ac:dyDescent="0.45">
      <c r="B2300" s="21">
        <v>2294</v>
      </c>
      <c r="C2300" s="21">
        <v>2880</v>
      </c>
      <c r="D2300" s="20" t="s">
        <v>4358</v>
      </c>
      <c r="E2300" s="21">
        <v>48</v>
      </c>
      <c r="F2300" s="21" t="s">
        <v>13</v>
      </c>
      <c r="G2300" s="21" t="s">
        <v>85</v>
      </c>
      <c r="H2300" s="21"/>
      <c r="I2300" s="21"/>
      <c r="J2300" s="60">
        <v>2121</v>
      </c>
      <c r="K2300" s="60" t="s">
        <v>19</v>
      </c>
    </row>
    <row r="2301" spans="2:11" ht="15.6" customHeight="1" thickBot="1" x14ac:dyDescent="0.45">
      <c r="B2301" s="21">
        <v>2295</v>
      </c>
      <c r="C2301" s="21">
        <v>2881</v>
      </c>
      <c r="D2301" s="20" t="s">
        <v>4360</v>
      </c>
      <c r="E2301" s="21" t="s">
        <v>13</v>
      </c>
      <c r="F2301" s="21" t="s">
        <v>13</v>
      </c>
      <c r="G2301" s="21" t="s">
        <v>85</v>
      </c>
      <c r="H2301" s="21"/>
      <c r="I2301" s="21"/>
      <c r="J2301" s="60">
        <v>2104</v>
      </c>
      <c r="K2301" s="60" t="s">
        <v>19</v>
      </c>
    </row>
    <row r="2302" spans="2:11" ht="15.6" customHeight="1" thickBot="1" x14ac:dyDescent="0.45">
      <c r="B2302" s="21">
        <v>2296</v>
      </c>
      <c r="C2302" s="21">
        <v>3779</v>
      </c>
      <c r="D2302" s="20" t="s">
        <v>4362</v>
      </c>
      <c r="E2302" s="21" t="s">
        <v>13</v>
      </c>
      <c r="F2302" s="21" t="s">
        <v>13</v>
      </c>
      <c r="G2302" s="21" t="s">
        <v>85</v>
      </c>
      <c r="H2302" s="21"/>
      <c r="I2302" s="21"/>
      <c r="J2302" s="60">
        <v>2051</v>
      </c>
      <c r="K2302" s="60" t="s">
        <v>19</v>
      </c>
    </row>
    <row r="2303" spans="2:11" ht="15.6" customHeight="1" thickBot="1" x14ac:dyDescent="0.45">
      <c r="B2303" s="21">
        <v>2297</v>
      </c>
      <c r="C2303" s="21">
        <v>2882</v>
      </c>
      <c r="D2303" s="20" t="s">
        <v>4364</v>
      </c>
      <c r="E2303" s="21">
        <v>90</v>
      </c>
      <c r="F2303" s="21" t="s">
        <v>13</v>
      </c>
      <c r="G2303" s="21" t="s">
        <v>54</v>
      </c>
      <c r="H2303" s="21"/>
      <c r="I2303" s="21"/>
      <c r="J2303" s="60">
        <v>2009</v>
      </c>
      <c r="K2303" s="60" t="s">
        <v>19</v>
      </c>
    </row>
    <row r="2304" spans="2:11" ht="15.6" customHeight="1" thickBot="1" x14ac:dyDescent="0.45">
      <c r="B2304" s="21">
        <v>2298</v>
      </c>
      <c r="C2304" s="21">
        <v>2883</v>
      </c>
      <c r="D2304" s="20" t="s">
        <v>4366</v>
      </c>
      <c r="E2304" s="21" t="s">
        <v>13</v>
      </c>
      <c r="F2304" s="21" t="s">
        <v>13</v>
      </c>
      <c r="G2304" s="21" t="s">
        <v>551</v>
      </c>
      <c r="H2304" s="21"/>
      <c r="I2304" s="21"/>
      <c r="J2304" s="60">
        <v>2098</v>
      </c>
      <c r="K2304" s="60" t="s">
        <v>19</v>
      </c>
    </row>
    <row r="2305" spans="2:11" ht="15.6" customHeight="1" thickBot="1" x14ac:dyDescent="0.45">
      <c r="B2305" s="21">
        <v>2299</v>
      </c>
      <c r="C2305" s="21">
        <v>3668</v>
      </c>
      <c r="D2305" s="20" t="s">
        <v>4368</v>
      </c>
      <c r="E2305" s="21" t="s">
        <v>13</v>
      </c>
      <c r="F2305" s="21" t="s">
        <v>13</v>
      </c>
      <c r="G2305" s="21" t="s">
        <v>277</v>
      </c>
      <c r="H2305" s="21"/>
      <c r="I2305" s="21"/>
      <c r="J2305" s="60">
        <v>2059</v>
      </c>
      <c r="K2305" s="60" t="s">
        <v>19</v>
      </c>
    </row>
    <row r="2306" spans="2:11" ht="15.6" customHeight="1" thickBot="1" x14ac:dyDescent="0.45">
      <c r="B2306" s="21">
        <v>2300</v>
      </c>
      <c r="C2306" s="21">
        <v>2884</v>
      </c>
      <c r="D2306" s="20" t="s">
        <v>4370</v>
      </c>
      <c r="E2306" s="21">
        <v>96</v>
      </c>
      <c r="F2306" s="21" t="s">
        <v>57</v>
      </c>
      <c r="G2306" s="21" t="s">
        <v>54</v>
      </c>
      <c r="H2306" s="21"/>
      <c r="I2306" s="21"/>
      <c r="J2306" s="60">
        <v>2090</v>
      </c>
      <c r="K2306" s="60" t="s">
        <v>19</v>
      </c>
    </row>
    <row r="2307" spans="2:11" ht="15.6" customHeight="1" thickBot="1" x14ac:dyDescent="0.45">
      <c r="B2307" s="21">
        <v>2301</v>
      </c>
      <c r="C2307" s="21">
        <v>2885</v>
      </c>
      <c r="D2307" s="20" t="s">
        <v>4372</v>
      </c>
      <c r="E2307" s="21">
        <v>70</v>
      </c>
      <c r="F2307" s="21" t="s">
        <v>13</v>
      </c>
      <c r="G2307" s="21" t="s">
        <v>29</v>
      </c>
      <c r="H2307" s="21"/>
      <c r="I2307" s="21"/>
      <c r="J2307" s="60">
        <v>2117</v>
      </c>
      <c r="K2307" s="60" t="s">
        <v>15</v>
      </c>
    </row>
    <row r="2308" spans="2:11" ht="15.6" customHeight="1" thickBot="1" x14ac:dyDescent="0.45">
      <c r="B2308" s="21">
        <v>2302</v>
      </c>
      <c r="C2308" s="21">
        <v>2886</v>
      </c>
      <c r="D2308" s="20" t="s">
        <v>4374</v>
      </c>
      <c r="E2308" s="21">
        <v>90</v>
      </c>
      <c r="F2308" s="21" t="s">
        <v>13</v>
      </c>
      <c r="G2308" s="21" t="s">
        <v>29</v>
      </c>
      <c r="H2308" s="21"/>
      <c r="I2308" s="21"/>
      <c r="J2308" s="60">
        <v>2037</v>
      </c>
      <c r="K2308" s="60" t="s">
        <v>19</v>
      </c>
    </row>
    <row r="2309" spans="2:11" ht="15.6" customHeight="1" thickBot="1" x14ac:dyDescent="0.45">
      <c r="B2309" s="21">
        <v>2303</v>
      </c>
      <c r="C2309" s="21">
        <v>2887</v>
      </c>
      <c r="D2309" s="20" t="s">
        <v>4376</v>
      </c>
      <c r="E2309" s="21">
        <v>38</v>
      </c>
      <c r="F2309" s="21" t="s">
        <v>13</v>
      </c>
      <c r="G2309" s="21" t="s">
        <v>116</v>
      </c>
      <c r="H2309" s="21"/>
      <c r="I2309" s="21"/>
      <c r="J2309" s="60">
        <v>2022</v>
      </c>
      <c r="K2309" s="60" t="s">
        <v>19</v>
      </c>
    </row>
    <row r="2310" spans="2:11" ht="15.6" customHeight="1" thickBot="1" x14ac:dyDescent="0.45">
      <c r="B2310" s="21">
        <v>2304</v>
      </c>
      <c r="C2310" s="21">
        <v>3780</v>
      </c>
      <c r="D2310" s="20" t="s">
        <v>4378</v>
      </c>
      <c r="E2310" s="21" t="s">
        <v>13</v>
      </c>
      <c r="F2310" s="21" t="s">
        <v>13</v>
      </c>
      <c r="G2310" s="21" t="s">
        <v>85</v>
      </c>
      <c r="H2310" s="21"/>
      <c r="I2310" s="21"/>
      <c r="J2310" s="60">
        <v>2085</v>
      </c>
      <c r="K2310" s="60" t="s">
        <v>19</v>
      </c>
    </row>
    <row r="2311" spans="2:11" ht="15.6" customHeight="1" thickBot="1" x14ac:dyDescent="0.45">
      <c r="B2311" s="21">
        <v>2305</v>
      </c>
      <c r="C2311" s="21">
        <v>3782</v>
      </c>
      <c r="D2311" s="20" t="s">
        <v>4380</v>
      </c>
      <c r="E2311" s="21" t="s">
        <v>510</v>
      </c>
      <c r="F2311" s="21" t="s">
        <v>13</v>
      </c>
      <c r="G2311" s="21" t="s">
        <v>85</v>
      </c>
      <c r="H2311" s="21"/>
      <c r="I2311" s="21"/>
      <c r="J2311" s="60">
        <v>2062</v>
      </c>
      <c r="K2311" s="60" t="s">
        <v>19</v>
      </c>
    </row>
    <row r="2312" spans="2:11" ht="15.6" customHeight="1" thickBot="1" x14ac:dyDescent="0.45">
      <c r="B2312" s="21">
        <v>2306</v>
      </c>
      <c r="C2312" s="21">
        <v>2888</v>
      </c>
      <c r="D2312" s="20" t="s">
        <v>6132</v>
      </c>
      <c r="E2312" s="21">
        <v>99</v>
      </c>
      <c r="F2312" s="21" t="s">
        <v>57</v>
      </c>
      <c r="G2312" s="21" t="s">
        <v>43</v>
      </c>
      <c r="H2312" s="21">
        <v>8</v>
      </c>
      <c r="I2312" s="21">
        <v>0</v>
      </c>
      <c r="J2312" s="60">
        <v>2125</v>
      </c>
      <c r="K2312" s="60" t="s">
        <v>15</v>
      </c>
    </row>
    <row r="2313" spans="2:11" ht="15.6" customHeight="1" thickBot="1" x14ac:dyDescent="0.45">
      <c r="B2313" s="21">
        <v>2307</v>
      </c>
      <c r="C2313" s="21">
        <v>3830</v>
      </c>
      <c r="D2313" s="20" t="s">
        <v>4382</v>
      </c>
      <c r="E2313" s="21" t="s">
        <v>82</v>
      </c>
      <c r="F2313" s="21" t="s">
        <v>13</v>
      </c>
      <c r="G2313" s="21" t="s">
        <v>43</v>
      </c>
      <c r="H2313" s="21"/>
      <c r="I2313" s="21"/>
      <c r="J2313" s="60">
        <v>2047</v>
      </c>
      <c r="K2313" s="60" t="s">
        <v>19</v>
      </c>
    </row>
    <row r="2314" spans="2:11" ht="15.6" customHeight="1" thickBot="1" x14ac:dyDescent="0.45">
      <c r="B2314" s="21">
        <v>2308</v>
      </c>
      <c r="C2314" s="21">
        <v>2889</v>
      </c>
      <c r="D2314" s="20" t="s">
        <v>4384</v>
      </c>
      <c r="E2314" s="21">
        <v>51</v>
      </c>
      <c r="F2314" s="21" t="s">
        <v>13</v>
      </c>
      <c r="G2314" s="21" t="s">
        <v>32</v>
      </c>
      <c r="H2314" s="21"/>
      <c r="I2314" s="21"/>
      <c r="J2314" s="60">
        <v>2067</v>
      </c>
      <c r="K2314" s="60" t="s">
        <v>19</v>
      </c>
    </row>
    <row r="2315" spans="2:11" ht="15.6" customHeight="1" thickBot="1" x14ac:dyDescent="0.45">
      <c r="B2315" s="21">
        <v>2309</v>
      </c>
      <c r="C2315" s="21">
        <v>4062</v>
      </c>
      <c r="D2315" s="20" t="s">
        <v>6121</v>
      </c>
      <c r="E2315" s="21" t="s">
        <v>13</v>
      </c>
      <c r="F2315" s="21" t="s">
        <v>13</v>
      </c>
      <c r="G2315" s="21" t="s">
        <v>22</v>
      </c>
      <c r="H2315" s="21"/>
      <c r="I2315" s="21"/>
      <c r="J2315" s="60">
        <v>2122</v>
      </c>
      <c r="K2315" s="60" t="s">
        <v>15</v>
      </c>
    </row>
    <row r="2316" spans="2:11" ht="15.6" customHeight="1" thickBot="1" x14ac:dyDescent="0.45">
      <c r="B2316" s="21">
        <v>2310</v>
      </c>
      <c r="C2316" s="21">
        <v>2890</v>
      </c>
      <c r="D2316" s="20" t="s">
        <v>4386</v>
      </c>
      <c r="E2316" s="21" t="s">
        <v>189</v>
      </c>
      <c r="F2316" s="21" t="s">
        <v>13</v>
      </c>
      <c r="G2316" s="21" t="s">
        <v>292</v>
      </c>
      <c r="H2316" s="21">
        <v>11</v>
      </c>
      <c r="I2316" s="21">
        <v>-7</v>
      </c>
      <c r="J2316" s="60">
        <v>2099</v>
      </c>
      <c r="K2316" s="60" t="s">
        <v>15</v>
      </c>
    </row>
    <row r="2317" spans="2:11" ht="15.6" customHeight="1" thickBot="1" x14ac:dyDescent="0.45">
      <c r="B2317" s="21">
        <v>2311</v>
      </c>
      <c r="C2317" s="21">
        <v>2891</v>
      </c>
      <c r="D2317" s="20" t="s">
        <v>4388</v>
      </c>
      <c r="E2317" s="21">
        <v>91</v>
      </c>
      <c r="F2317" s="21" t="s">
        <v>13</v>
      </c>
      <c r="G2317" s="21" t="s">
        <v>29</v>
      </c>
      <c r="H2317" s="21"/>
      <c r="I2317" s="21"/>
      <c r="J2317" s="60">
        <v>2085</v>
      </c>
      <c r="K2317" s="60" t="s">
        <v>19</v>
      </c>
    </row>
    <row r="2318" spans="2:11" ht="15.6" customHeight="1" thickBot="1" x14ac:dyDescent="0.45">
      <c r="B2318" s="21">
        <v>2312</v>
      </c>
      <c r="C2318" s="21">
        <v>2892</v>
      </c>
      <c r="D2318" s="20" t="s">
        <v>4390</v>
      </c>
      <c r="E2318" s="21">
        <v>79</v>
      </c>
      <c r="F2318" s="21" t="s">
        <v>13</v>
      </c>
      <c r="G2318" s="21" t="s">
        <v>29</v>
      </c>
      <c r="H2318" s="21"/>
      <c r="I2318" s="21"/>
      <c r="J2318" s="60">
        <v>2150</v>
      </c>
      <c r="K2318" s="60" t="s">
        <v>19</v>
      </c>
    </row>
    <row r="2319" spans="2:11" ht="15.6" customHeight="1" thickBot="1" x14ac:dyDescent="0.45">
      <c r="B2319" s="21">
        <v>2313</v>
      </c>
      <c r="C2319" s="21">
        <v>2893</v>
      </c>
      <c r="D2319" s="20" t="s">
        <v>4392</v>
      </c>
      <c r="E2319" s="21" t="s">
        <v>13</v>
      </c>
      <c r="F2319" s="21" t="s">
        <v>13</v>
      </c>
      <c r="G2319" s="21" t="s">
        <v>277</v>
      </c>
      <c r="H2319" s="21"/>
      <c r="I2319" s="21"/>
      <c r="J2319" s="60">
        <v>1997</v>
      </c>
      <c r="K2319" s="60" t="s">
        <v>19</v>
      </c>
    </row>
    <row r="2320" spans="2:11" ht="15.6" customHeight="1" thickBot="1" x14ac:dyDescent="0.45">
      <c r="B2320" s="21">
        <v>2314</v>
      </c>
      <c r="C2320" s="21">
        <v>4160</v>
      </c>
      <c r="D2320" s="20" t="s">
        <v>6387</v>
      </c>
      <c r="E2320" s="21" t="s">
        <v>1439</v>
      </c>
      <c r="F2320" s="21" t="s">
        <v>13</v>
      </c>
      <c r="G2320" s="21" t="s">
        <v>29</v>
      </c>
      <c r="H2320" s="21">
        <v>11</v>
      </c>
      <c r="I2320" s="21">
        <v>-7</v>
      </c>
      <c r="J2320" s="60">
        <v>2066</v>
      </c>
      <c r="K2320" s="60" t="s">
        <v>15</v>
      </c>
    </row>
    <row r="2321" spans="2:11" ht="15.6" customHeight="1" thickBot="1" x14ac:dyDescent="0.45">
      <c r="B2321" s="21">
        <v>2315</v>
      </c>
      <c r="C2321" s="21">
        <v>2894</v>
      </c>
      <c r="D2321" s="20" t="s">
        <v>4394</v>
      </c>
      <c r="E2321" s="21">
        <v>29</v>
      </c>
      <c r="F2321" s="21" t="s">
        <v>13</v>
      </c>
      <c r="G2321" s="21" t="s">
        <v>32</v>
      </c>
      <c r="H2321" s="21"/>
      <c r="I2321" s="21"/>
      <c r="J2321" s="60">
        <v>2041</v>
      </c>
      <c r="K2321" s="60" t="s">
        <v>19</v>
      </c>
    </row>
    <row r="2322" spans="2:11" ht="15.6" customHeight="1" thickBot="1" x14ac:dyDescent="0.45">
      <c r="B2322" s="21">
        <v>2316</v>
      </c>
      <c r="C2322" s="21">
        <v>4215</v>
      </c>
      <c r="D2322" s="20" t="s">
        <v>6541</v>
      </c>
      <c r="E2322" s="21">
        <v>72</v>
      </c>
      <c r="F2322" s="21"/>
      <c r="G2322" s="21" t="s">
        <v>29</v>
      </c>
      <c r="H2322" s="21">
        <v>9</v>
      </c>
      <c r="I2322" s="21">
        <v>-24</v>
      </c>
      <c r="J2322" s="60">
        <v>2076</v>
      </c>
      <c r="K2322" s="60" t="s">
        <v>15</v>
      </c>
    </row>
    <row r="2323" spans="2:11" ht="15.6" customHeight="1" thickBot="1" x14ac:dyDescent="0.45">
      <c r="B2323" s="21">
        <v>2317</v>
      </c>
      <c r="C2323" s="21">
        <v>2895</v>
      </c>
      <c r="D2323" s="20" t="s">
        <v>4396</v>
      </c>
      <c r="E2323" s="21" t="s">
        <v>13</v>
      </c>
      <c r="F2323" s="21" t="s">
        <v>13</v>
      </c>
      <c r="G2323" s="21" t="s">
        <v>85</v>
      </c>
      <c r="H2323" s="21"/>
      <c r="I2323" s="21"/>
      <c r="J2323" s="60">
        <v>2041</v>
      </c>
      <c r="K2323" s="60" t="s">
        <v>19</v>
      </c>
    </row>
    <row r="2324" spans="2:11" ht="15.6" customHeight="1" thickBot="1" x14ac:dyDescent="0.45">
      <c r="B2324" s="21">
        <v>2318</v>
      </c>
      <c r="C2324" s="21">
        <v>2896</v>
      </c>
      <c r="D2324" s="20" t="s">
        <v>4398</v>
      </c>
      <c r="E2324" s="21" t="s">
        <v>13</v>
      </c>
      <c r="F2324" s="21" t="s">
        <v>13</v>
      </c>
      <c r="G2324" s="21" t="s">
        <v>1009</v>
      </c>
      <c r="H2324" s="21"/>
      <c r="I2324" s="21"/>
      <c r="J2324" s="60">
        <v>2047</v>
      </c>
      <c r="K2324" s="60" t="s">
        <v>19</v>
      </c>
    </row>
    <row r="2325" spans="2:11" ht="15.6" customHeight="1" thickBot="1" x14ac:dyDescent="0.45">
      <c r="B2325" s="21">
        <v>2319</v>
      </c>
      <c r="C2325" s="21">
        <v>2897</v>
      </c>
      <c r="D2325" s="20" t="s">
        <v>4400</v>
      </c>
      <c r="E2325" s="21">
        <v>72</v>
      </c>
      <c r="F2325" s="21" t="s">
        <v>134</v>
      </c>
      <c r="G2325" s="21" t="s">
        <v>1009</v>
      </c>
      <c r="H2325" s="21"/>
      <c r="I2325" s="21"/>
      <c r="J2325" s="60">
        <v>2154</v>
      </c>
      <c r="K2325" s="60" t="s">
        <v>15</v>
      </c>
    </row>
    <row r="2326" spans="2:11" ht="15.6" customHeight="1" thickBot="1" x14ac:dyDescent="0.45">
      <c r="B2326" s="21">
        <v>2320</v>
      </c>
      <c r="C2326" s="21">
        <v>2898</v>
      </c>
      <c r="D2326" s="20" t="s">
        <v>4402</v>
      </c>
      <c r="E2326" s="21" t="s">
        <v>13</v>
      </c>
      <c r="F2326" s="21" t="s">
        <v>13</v>
      </c>
      <c r="G2326" s="21" t="s">
        <v>91</v>
      </c>
      <c r="H2326" s="21"/>
      <c r="I2326" s="21"/>
      <c r="J2326" s="60">
        <v>2055</v>
      </c>
      <c r="K2326" s="60" t="s">
        <v>19</v>
      </c>
    </row>
    <row r="2327" spans="2:11" ht="15.6" customHeight="1" thickBot="1" x14ac:dyDescent="0.45">
      <c r="B2327" s="21">
        <v>2321</v>
      </c>
      <c r="C2327" s="21">
        <v>2899</v>
      </c>
      <c r="D2327" s="20" t="s">
        <v>4404</v>
      </c>
      <c r="E2327" s="21">
        <v>48</v>
      </c>
      <c r="F2327" s="21" t="s">
        <v>13</v>
      </c>
      <c r="G2327" s="21" t="s">
        <v>169</v>
      </c>
      <c r="H2327" s="21"/>
      <c r="I2327" s="21"/>
      <c r="J2327" s="60">
        <v>2074</v>
      </c>
      <c r="K2327" s="60" t="s">
        <v>19</v>
      </c>
    </row>
    <row r="2328" spans="2:11" ht="15.6" customHeight="1" thickBot="1" x14ac:dyDescent="0.45">
      <c r="B2328" s="21">
        <v>2322</v>
      </c>
      <c r="C2328" s="21">
        <v>4032</v>
      </c>
      <c r="D2328" s="20" t="s">
        <v>4406</v>
      </c>
      <c r="E2328" s="21">
        <v>58</v>
      </c>
      <c r="F2328" s="21" t="s">
        <v>13</v>
      </c>
      <c r="G2328" s="21" t="s">
        <v>29</v>
      </c>
      <c r="H2328" s="21"/>
      <c r="I2328" s="21"/>
      <c r="J2328" s="60">
        <v>2069</v>
      </c>
      <c r="K2328" s="60" t="s">
        <v>15</v>
      </c>
    </row>
    <row r="2329" spans="2:11" ht="15.6" customHeight="1" thickBot="1" x14ac:dyDescent="0.45">
      <c r="B2329" s="21">
        <v>2323</v>
      </c>
      <c r="C2329" s="21">
        <v>2900</v>
      </c>
      <c r="D2329" s="20" t="s">
        <v>4408</v>
      </c>
      <c r="E2329" s="21" t="s">
        <v>13</v>
      </c>
      <c r="F2329" s="21" t="s">
        <v>13</v>
      </c>
      <c r="G2329" s="21" t="s">
        <v>29</v>
      </c>
      <c r="H2329" s="21"/>
      <c r="I2329" s="21"/>
      <c r="J2329" s="60">
        <v>2085</v>
      </c>
      <c r="K2329" s="60" t="s">
        <v>19</v>
      </c>
    </row>
    <row r="2330" spans="2:11" ht="15.6" customHeight="1" thickBot="1" x14ac:dyDescent="0.45">
      <c r="B2330" s="21">
        <v>2324</v>
      </c>
      <c r="C2330" s="21">
        <v>4166</v>
      </c>
      <c r="D2330" s="20" t="s">
        <v>6563</v>
      </c>
      <c r="E2330" s="57" t="s">
        <v>28</v>
      </c>
      <c r="F2330" s="21" t="s">
        <v>13</v>
      </c>
      <c r="G2330" s="21" t="s">
        <v>79</v>
      </c>
      <c r="H2330" s="21">
        <v>7</v>
      </c>
      <c r="I2330" s="21">
        <v>-69</v>
      </c>
      <c r="J2330" s="60">
        <v>2031</v>
      </c>
      <c r="K2330" s="60" t="s">
        <v>15</v>
      </c>
    </row>
    <row r="2331" spans="2:11" ht="15.6" customHeight="1" thickBot="1" x14ac:dyDescent="0.45">
      <c r="B2331" s="21">
        <v>2325</v>
      </c>
      <c r="C2331" s="21">
        <v>3781</v>
      </c>
      <c r="D2331" s="20" t="s">
        <v>4410</v>
      </c>
      <c r="E2331" s="21" t="s">
        <v>49</v>
      </c>
      <c r="F2331" s="21" t="s">
        <v>13</v>
      </c>
      <c r="G2331" s="21" t="s">
        <v>85</v>
      </c>
      <c r="H2331" s="21"/>
      <c r="I2331" s="21"/>
      <c r="J2331" s="60">
        <v>2127</v>
      </c>
      <c r="K2331" s="60" t="s">
        <v>19</v>
      </c>
    </row>
    <row r="2332" spans="2:11" ht="15.6" customHeight="1" thickBot="1" x14ac:dyDescent="0.45">
      <c r="B2332" s="21">
        <v>2326</v>
      </c>
      <c r="C2332" s="21">
        <v>3783</v>
      </c>
      <c r="D2332" s="20" t="s">
        <v>4412</v>
      </c>
      <c r="E2332" s="21" t="s">
        <v>49</v>
      </c>
      <c r="F2332" s="21" t="s">
        <v>13</v>
      </c>
      <c r="G2332" s="21" t="s">
        <v>85</v>
      </c>
      <c r="H2332" s="21"/>
      <c r="I2332" s="21"/>
      <c r="J2332" s="60">
        <v>2098</v>
      </c>
      <c r="K2332" s="60" t="s">
        <v>19</v>
      </c>
    </row>
    <row r="2333" spans="2:11" ht="15.6" customHeight="1" thickBot="1" x14ac:dyDescent="0.45">
      <c r="B2333" s="21">
        <v>2327</v>
      </c>
      <c r="C2333" s="21">
        <v>2901</v>
      </c>
      <c r="D2333" s="20" t="s">
        <v>6185</v>
      </c>
      <c r="E2333" s="21">
        <v>70</v>
      </c>
      <c r="F2333" s="21" t="s">
        <v>184</v>
      </c>
      <c r="G2333" s="21" t="s">
        <v>29</v>
      </c>
      <c r="H2333" s="21">
        <v>11</v>
      </c>
      <c r="I2333" s="21">
        <v>-4</v>
      </c>
      <c r="J2333" s="60">
        <v>2345</v>
      </c>
      <c r="K2333" s="60" t="s">
        <v>15</v>
      </c>
    </row>
    <row r="2334" spans="2:11" ht="15.6" customHeight="1" thickBot="1" x14ac:dyDescent="0.45">
      <c r="B2334" s="21">
        <v>2328</v>
      </c>
      <c r="C2334" s="21">
        <v>2902</v>
      </c>
      <c r="D2334" s="20" t="s">
        <v>4415</v>
      </c>
      <c r="E2334" s="21">
        <v>96</v>
      </c>
      <c r="F2334" s="21" t="s">
        <v>13</v>
      </c>
      <c r="G2334" s="21" t="s">
        <v>79</v>
      </c>
      <c r="H2334" s="21"/>
      <c r="I2334" s="21"/>
      <c r="J2334" s="60">
        <v>2021</v>
      </c>
      <c r="K2334" s="60" t="s">
        <v>19</v>
      </c>
    </row>
    <row r="2335" spans="2:11" ht="15.6" customHeight="1" thickBot="1" x14ac:dyDescent="0.45">
      <c r="B2335" s="21">
        <v>2329</v>
      </c>
      <c r="C2335" s="21">
        <v>2904</v>
      </c>
      <c r="D2335" s="20" t="s">
        <v>4417</v>
      </c>
      <c r="E2335" s="21">
        <v>47</v>
      </c>
      <c r="F2335" s="21" t="s">
        <v>13</v>
      </c>
      <c r="G2335" s="21" t="s">
        <v>116</v>
      </c>
      <c r="H2335" s="21"/>
      <c r="I2335" s="21"/>
      <c r="J2335" s="60">
        <v>2206</v>
      </c>
      <c r="K2335" s="60" t="s">
        <v>19</v>
      </c>
    </row>
    <row r="2336" spans="2:11" ht="15.6" customHeight="1" thickBot="1" x14ac:dyDescent="0.45">
      <c r="B2336" s="21">
        <v>2330</v>
      </c>
      <c r="C2336" s="21">
        <v>2905</v>
      </c>
      <c r="D2336" s="20" t="s">
        <v>4419</v>
      </c>
      <c r="E2336" s="21" t="s">
        <v>13</v>
      </c>
      <c r="F2336" s="21" t="s">
        <v>13</v>
      </c>
      <c r="G2336" s="21" t="s">
        <v>239</v>
      </c>
      <c r="H2336" s="21"/>
      <c r="I2336" s="21"/>
      <c r="J2336" s="60">
        <v>2021</v>
      </c>
      <c r="K2336" s="60" t="s">
        <v>19</v>
      </c>
    </row>
    <row r="2337" spans="2:11" ht="15.6" customHeight="1" thickBot="1" x14ac:dyDescent="0.45">
      <c r="B2337" s="21">
        <v>2331</v>
      </c>
      <c r="C2337" s="21">
        <v>2906</v>
      </c>
      <c r="D2337" s="20" t="s">
        <v>4421</v>
      </c>
      <c r="E2337" s="21" t="s">
        <v>13</v>
      </c>
      <c r="F2337" s="21" t="s">
        <v>13</v>
      </c>
      <c r="G2337" s="21" t="s">
        <v>239</v>
      </c>
      <c r="H2337" s="21"/>
      <c r="I2337" s="21"/>
      <c r="J2337" s="60">
        <v>2008</v>
      </c>
      <c r="K2337" s="60" t="s">
        <v>19</v>
      </c>
    </row>
    <row r="2338" spans="2:11" ht="15.6" customHeight="1" thickBot="1" x14ac:dyDescent="0.45">
      <c r="B2338" s="21">
        <v>2332</v>
      </c>
      <c r="C2338" s="21">
        <v>2907</v>
      </c>
      <c r="D2338" s="20" t="s">
        <v>4423</v>
      </c>
      <c r="E2338" s="21" t="s">
        <v>13</v>
      </c>
      <c r="F2338" s="21" t="s">
        <v>13</v>
      </c>
      <c r="G2338" s="21" t="s">
        <v>29</v>
      </c>
      <c r="H2338" s="21"/>
      <c r="I2338" s="21"/>
      <c r="J2338" s="60">
        <v>2099</v>
      </c>
      <c r="K2338" s="60" t="s">
        <v>19</v>
      </c>
    </row>
    <row r="2339" spans="2:11" ht="15.6" customHeight="1" thickBot="1" x14ac:dyDescent="0.45">
      <c r="B2339" s="21">
        <v>2333</v>
      </c>
      <c r="C2339" s="21">
        <v>2908</v>
      </c>
      <c r="D2339" s="20" t="s">
        <v>4425</v>
      </c>
      <c r="E2339" s="21">
        <v>53</v>
      </c>
      <c r="F2339" s="21" t="s">
        <v>13</v>
      </c>
      <c r="G2339" s="21" t="s">
        <v>469</v>
      </c>
      <c r="H2339" s="21"/>
      <c r="I2339" s="21"/>
      <c r="J2339" s="60">
        <v>1884</v>
      </c>
      <c r="K2339" s="60" t="s">
        <v>19</v>
      </c>
    </row>
    <row r="2340" spans="2:11" ht="15.6" customHeight="1" thickBot="1" x14ac:dyDescent="0.45">
      <c r="B2340" s="21">
        <v>2334</v>
      </c>
      <c r="C2340" s="21">
        <v>2909</v>
      </c>
      <c r="D2340" s="20" t="s">
        <v>4427</v>
      </c>
      <c r="E2340" s="21" t="s">
        <v>137</v>
      </c>
      <c r="F2340" s="21" t="s">
        <v>13</v>
      </c>
      <c r="G2340" s="21" t="s">
        <v>43</v>
      </c>
      <c r="H2340" s="21"/>
      <c r="I2340" s="21"/>
      <c r="J2340" s="60">
        <v>2082</v>
      </c>
      <c r="K2340" s="60" t="s">
        <v>15</v>
      </c>
    </row>
    <row r="2341" spans="2:11" ht="15.6" customHeight="1" thickBot="1" x14ac:dyDescent="0.45">
      <c r="B2341" s="21">
        <v>2335</v>
      </c>
      <c r="C2341" s="21">
        <v>2910</v>
      </c>
      <c r="D2341" s="20" t="s">
        <v>4429</v>
      </c>
      <c r="E2341" s="21">
        <v>97</v>
      </c>
      <c r="F2341" s="21" t="s">
        <v>57</v>
      </c>
      <c r="G2341" s="21" t="s">
        <v>43</v>
      </c>
      <c r="H2341" s="21"/>
      <c r="I2341" s="21"/>
      <c r="J2341" s="60">
        <v>2107</v>
      </c>
      <c r="K2341" s="60" t="s">
        <v>15</v>
      </c>
    </row>
    <row r="2342" spans="2:11" ht="15.6" customHeight="1" thickBot="1" x14ac:dyDescent="0.45">
      <c r="B2342" s="21">
        <v>2336</v>
      </c>
      <c r="C2342" s="21">
        <v>2911</v>
      </c>
      <c r="D2342" s="20" t="s">
        <v>4431</v>
      </c>
      <c r="E2342" s="21" t="s">
        <v>137</v>
      </c>
      <c r="F2342" s="21" t="s">
        <v>57</v>
      </c>
      <c r="G2342" s="21" t="s">
        <v>43</v>
      </c>
      <c r="H2342" s="21"/>
      <c r="I2342" s="21"/>
      <c r="J2342" s="60">
        <v>2160</v>
      </c>
      <c r="K2342" s="60" t="s">
        <v>19</v>
      </c>
    </row>
    <row r="2343" spans="2:11" ht="15.6" customHeight="1" thickBot="1" x14ac:dyDescent="0.45">
      <c r="B2343" s="21">
        <v>2337</v>
      </c>
      <c r="C2343" s="21">
        <v>2912</v>
      </c>
      <c r="D2343" s="20" t="s">
        <v>4433</v>
      </c>
      <c r="E2343" s="21">
        <v>88</v>
      </c>
      <c r="F2343" s="21" t="s">
        <v>13</v>
      </c>
      <c r="G2343" s="21" t="s">
        <v>79</v>
      </c>
      <c r="H2343" s="21"/>
      <c r="I2343" s="21"/>
      <c r="J2343" s="60">
        <v>2034</v>
      </c>
      <c r="K2343" s="60" t="s">
        <v>19</v>
      </c>
    </row>
    <row r="2344" spans="2:11" ht="15.6" customHeight="1" thickBot="1" x14ac:dyDescent="0.45">
      <c r="B2344" s="21">
        <v>2338</v>
      </c>
      <c r="C2344" s="21">
        <v>2913</v>
      </c>
      <c r="D2344" s="20" t="s">
        <v>4435</v>
      </c>
      <c r="E2344" s="21" t="s">
        <v>13</v>
      </c>
      <c r="F2344" s="21" t="s">
        <v>13</v>
      </c>
      <c r="G2344" s="21" t="s">
        <v>79</v>
      </c>
      <c r="H2344" s="21"/>
      <c r="I2344" s="21"/>
      <c r="J2344" s="60">
        <v>2047</v>
      </c>
      <c r="K2344" s="60" t="s">
        <v>19</v>
      </c>
    </row>
    <row r="2345" spans="2:11" ht="15.6" customHeight="1" thickBot="1" x14ac:dyDescent="0.45">
      <c r="B2345" s="21">
        <v>2339</v>
      </c>
      <c r="C2345" s="21">
        <v>2914</v>
      </c>
      <c r="D2345" s="20" t="s">
        <v>4437</v>
      </c>
      <c r="E2345" s="21" t="s">
        <v>13</v>
      </c>
      <c r="F2345" s="21" t="s">
        <v>13</v>
      </c>
      <c r="G2345" s="21" t="s">
        <v>29</v>
      </c>
      <c r="H2345" s="21"/>
      <c r="I2345" s="21"/>
      <c r="J2345" s="60">
        <v>2072</v>
      </c>
      <c r="K2345" s="60" t="s">
        <v>19</v>
      </c>
    </row>
    <row r="2346" spans="2:11" ht="15.6" customHeight="1" thickBot="1" x14ac:dyDescent="0.45">
      <c r="B2346" s="21">
        <v>2340</v>
      </c>
      <c r="C2346" s="21">
        <v>2915</v>
      </c>
      <c r="D2346" s="20" t="s">
        <v>4439</v>
      </c>
      <c r="E2346" s="21">
        <v>75</v>
      </c>
      <c r="F2346" s="21" t="s">
        <v>13</v>
      </c>
      <c r="G2346" s="21" t="s">
        <v>32</v>
      </c>
      <c r="H2346" s="21"/>
      <c r="I2346" s="21"/>
      <c r="J2346" s="60">
        <v>2049</v>
      </c>
      <c r="K2346" s="60" t="s">
        <v>19</v>
      </c>
    </row>
    <row r="2347" spans="2:11" ht="15.6" customHeight="1" thickBot="1" x14ac:dyDescent="0.45">
      <c r="B2347" s="21">
        <v>2341</v>
      </c>
      <c r="C2347" s="21">
        <v>2916</v>
      </c>
      <c r="D2347" s="20" t="s">
        <v>4441</v>
      </c>
      <c r="E2347" s="21">
        <v>39</v>
      </c>
      <c r="F2347" s="21" t="s">
        <v>13</v>
      </c>
      <c r="G2347" s="21" t="s">
        <v>29</v>
      </c>
      <c r="H2347" s="21"/>
      <c r="I2347" s="21"/>
      <c r="J2347" s="60">
        <v>2026</v>
      </c>
      <c r="K2347" s="60" t="s">
        <v>19</v>
      </c>
    </row>
    <row r="2348" spans="2:11" ht="15.6" customHeight="1" thickBot="1" x14ac:dyDescent="0.45">
      <c r="B2348" s="21">
        <v>2342</v>
      </c>
      <c r="C2348" s="21">
        <v>2917</v>
      </c>
      <c r="D2348" s="20" t="s">
        <v>4443</v>
      </c>
      <c r="E2348" s="21" t="s">
        <v>46</v>
      </c>
      <c r="F2348" s="21" t="s">
        <v>13</v>
      </c>
      <c r="G2348" s="21" t="s">
        <v>29</v>
      </c>
      <c r="H2348" s="21"/>
      <c r="I2348" s="21"/>
      <c r="J2348" s="60">
        <v>2111</v>
      </c>
      <c r="K2348" s="60" t="s">
        <v>19</v>
      </c>
    </row>
    <row r="2349" spans="2:11" ht="15.6" customHeight="1" thickBot="1" x14ac:dyDescent="0.45">
      <c r="B2349" s="21">
        <v>2343</v>
      </c>
      <c r="C2349" s="21">
        <v>2918</v>
      </c>
      <c r="D2349" s="20" t="s">
        <v>4445</v>
      </c>
      <c r="E2349" s="21" t="s">
        <v>13</v>
      </c>
      <c r="F2349" s="21" t="s">
        <v>13</v>
      </c>
      <c r="G2349" s="21" t="s">
        <v>29</v>
      </c>
      <c r="H2349" s="21"/>
      <c r="I2349" s="21"/>
      <c r="J2349" s="60">
        <v>2022</v>
      </c>
      <c r="K2349" s="60" t="s">
        <v>19</v>
      </c>
    </row>
    <row r="2350" spans="2:11" ht="15.6" customHeight="1" thickBot="1" x14ac:dyDescent="0.45">
      <c r="B2350" s="21">
        <v>2344</v>
      </c>
      <c r="C2350" s="21">
        <v>2919</v>
      </c>
      <c r="D2350" s="20" t="s">
        <v>4447</v>
      </c>
      <c r="E2350" s="21">
        <v>81</v>
      </c>
      <c r="F2350" s="21" t="s">
        <v>13</v>
      </c>
      <c r="G2350" s="21" t="s">
        <v>29</v>
      </c>
      <c r="H2350" s="21"/>
      <c r="I2350" s="21"/>
      <c r="J2350" s="60">
        <v>1964</v>
      </c>
      <c r="K2350" s="60" t="s">
        <v>19</v>
      </c>
    </row>
    <row r="2351" spans="2:11" ht="15.6" customHeight="1" thickBot="1" x14ac:dyDescent="0.45">
      <c r="B2351" s="21">
        <v>2345</v>
      </c>
      <c r="C2351" s="21">
        <v>3784</v>
      </c>
      <c r="D2351" s="20" t="s">
        <v>4449</v>
      </c>
      <c r="E2351" s="21">
        <v>66</v>
      </c>
      <c r="F2351" s="21" t="s">
        <v>13</v>
      </c>
      <c r="G2351" s="21" t="s">
        <v>18</v>
      </c>
      <c r="H2351" s="21"/>
      <c r="I2351" s="21"/>
      <c r="J2351" s="60">
        <v>2117</v>
      </c>
      <c r="K2351" s="60" t="s">
        <v>19</v>
      </c>
    </row>
    <row r="2352" spans="2:11" ht="15.6" customHeight="1" thickBot="1" x14ac:dyDescent="0.45">
      <c r="B2352" s="21">
        <v>2346</v>
      </c>
      <c r="C2352" s="21">
        <v>2920</v>
      </c>
      <c r="D2352" s="20" t="s">
        <v>4451</v>
      </c>
      <c r="E2352" s="21" t="s">
        <v>13</v>
      </c>
      <c r="F2352" s="21" t="s">
        <v>13</v>
      </c>
      <c r="G2352" s="21" t="s">
        <v>116</v>
      </c>
      <c r="H2352" s="21"/>
      <c r="I2352" s="21"/>
      <c r="J2352" s="60">
        <v>2079</v>
      </c>
      <c r="K2352" s="60" t="s">
        <v>19</v>
      </c>
    </row>
    <row r="2353" spans="2:11" ht="15.6" customHeight="1" thickBot="1" x14ac:dyDescent="0.45">
      <c r="B2353" s="21">
        <v>2347</v>
      </c>
      <c r="C2353" s="21">
        <v>2921</v>
      </c>
      <c r="D2353" s="20" t="s">
        <v>4453</v>
      </c>
      <c r="E2353" s="21">
        <v>88</v>
      </c>
      <c r="F2353" s="21" t="s">
        <v>13</v>
      </c>
      <c r="G2353" s="21" t="s">
        <v>323</v>
      </c>
      <c r="H2353" s="21"/>
      <c r="I2353" s="21"/>
      <c r="J2353" s="60">
        <v>1988</v>
      </c>
      <c r="K2353" s="60" t="s">
        <v>19</v>
      </c>
    </row>
    <row r="2354" spans="2:11" ht="15.6" customHeight="1" thickBot="1" x14ac:dyDescent="0.45">
      <c r="B2354" s="21">
        <v>2348</v>
      </c>
      <c r="C2354" s="21">
        <v>2922</v>
      </c>
      <c r="D2354" s="20" t="s">
        <v>4455</v>
      </c>
      <c r="E2354" s="21">
        <v>94</v>
      </c>
      <c r="F2354" s="21" t="s">
        <v>13</v>
      </c>
      <c r="G2354" s="21" t="s">
        <v>323</v>
      </c>
      <c r="H2354" s="21"/>
      <c r="I2354" s="21"/>
      <c r="J2354" s="60">
        <v>2060</v>
      </c>
      <c r="K2354" s="60" t="s">
        <v>19</v>
      </c>
    </row>
    <row r="2355" spans="2:11" ht="15.6" customHeight="1" thickBot="1" x14ac:dyDescent="0.45">
      <c r="B2355" s="21">
        <v>2349</v>
      </c>
      <c r="C2355" s="21">
        <v>2923</v>
      </c>
      <c r="D2355" s="20" t="s">
        <v>4457</v>
      </c>
      <c r="E2355" s="21" t="s">
        <v>13</v>
      </c>
      <c r="F2355" s="21" t="s">
        <v>13</v>
      </c>
      <c r="G2355" s="21" t="s">
        <v>323</v>
      </c>
      <c r="H2355" s="21"/>
      <c r="I2355" s="21"/>
      <c r="J2355" s="60">
        <v>2033</v>
      </c>
      <c r="K2355" s="60" t="s">
        <v>19</v>
      </c>
    </row>
    <row r="2356" spans="2:11" ht="15.6" customHeight="1" thickBot="1" x14ac:dyDescent="0.45">
      <c r="B2356" s="21">
        <v>2350</v>
      </c>
      <c r="C2356" s="21">
        <v>3869</v>
      </c>
      <c r="D2356" s="20" t="s">
        <v>4459</v>
      </c>
      <c r="E2356" s="21" t="s">
        <v>1040</v>
      </c>
      <c r="F2356" s="21" t="s">
        <v>13</v>
      </c>
      <c r="G2356" s="21" t="s">
        <v>193</v>
      </c>
      <c r="H2356" s="21">
        <v>8</v>
      </c>
      <c r="I2356" s="21">
        <v>-6</v>
      </c>
      <c r="J2356" s="60">
        <v>2117</v>
      </c>
      <c r="K2356" s="60" t="s">
        <v>15</v>
      </c>
    </row>
    <row r="2357" spans="2:11" ht="15.6" customHeight="1" thickBot="1" x14ac:dyDescent="0.45">
      <c r="B2357" s="21">
        <v>2351</v>
      </c>
      <c r="C2357" s="21">
        <v>2924</v>
      </c>
      <c r="D2357" s="20" t="s">
        <v>4461</v>
      </c>
      <c r="E2357" s="21">
        <v>38</v>
      </c>
      <c r="F2357" s="21" t="s">
        <v>13</v>
      </c>
      <c r="G2357" s="21" t="s">
        <v>323</v>
      </c>
      <c r="H2357" s="21"/>
      <c r="I2357" s="21"/>
      <c r="J2357" s="60">
        <v>2050</v>
      </c>
      <c r="K2357" s="60" t="s">
        <v>19</v>
      </c>
    </row>
    <row r="2358" spans="2:11" ht="15.6" customHeight="1" thickBot="1" x14ac:dyDescent="0.45">
      <c r="B2358" s="21">
        <v>2352</v>
      </c>
      <c r="C2358" s="21">
        <v>2925</v>
      </c>
      <c r="D2358" s="20" t="s">
        <v>4463</v>
      </c>
      <c r="E2358" s="21" t="s">
        <v>46</v>
      </c>
      <c r="F2358" s="21" t="s">
        <v>13</v>
      </c>
      <c r="G2358" s="21" t="s">
        <v>469</v>
      </c>
      <c r="H2358" s="21"/>
      <c r="I2358" s="21"/>
      <c r="J2358" s="60">
        <v>1958</v>
      </c>
      <c r="K2358" s="60" t="s">
        <v>19</v>
      </c>
    </row>
    <row r="2359" spans="2:11" ht="15.6" customHeight="1" thickBot="1" x14ac:dyDescent="0.45">
      <c r="B2359" s="21">
        <v>2353</v>
      </c>
      <c r="C2359" s="21">
        <v>2926</v>
      </c>
      <c r="D2359" s="20" t="s">
        <v>4465</v>
      </c>
      <c r="E2359" s="21">
        <v>99</v>
      </c>
      <c r="F2359" s="21" t="s">
        <v>13</v>
      </c>
      <c r="G2359" s="21" t="s">
        <v>79</v>
      </c>
      <c r="H2359" s="21"/>
      <c r="I2359" s="21"/>
      <c r="J2359" s="60">
        <v>2089</v>
      </c>
      <c r="K2359" s="60" t="s">
        <v>19</v>
      </c>
    </row>
    <row r="2360" spans="2:11" ht="15.6" customHeight="1" thickBot="1" x14ac:dyDescent="0.45">
      <c r="B2360" s="21">
        <v>2354</v>
      </c>
      <c r="C2360" s="21">
        <v>3897</v>
      </c>
      <c r="D2360" s="20" t="s">
        <v>4467</v>
      </c>
      <c r="E2360" s="21" t="s">
        <v>3648</v>
      </c>
      <c r="F2360" s="21" t="s">
        <v>13</v>
      </c>
      <c r="G2360" s="21" t="s">
        <v>29</v>
      </c>
      <c r="H2360" s="21">
        <v>20</v>
      </c>
      <c r="I2360" s="21">
        <v>0</v>
      </c>
      <c r="J2360" s="60">
        <v>2092</v>
      </c>
      <c r="K2360" s="60" t="s">
        <v>15</v>
      </c>
    </row>
    <row r="2361" spans="2:11" ht="15.6" customHeight="1" thickBot="1" x14ac:dyDescent="0.45">
      <c r="B2361" s="21">
        <v>2355</v>
      </c>
      <c r="C2361" s="21">
        <v>2927</v>
      </c>
      <c r="D2361" s="20" t="s">
        <v>4469</v>
      </c>
      <c r="E2361" s="21" t="s">
        <v>13</v>
      </c>
      <c r="F2361" s="21" t="s">
        <v>13</v>
      </c>
      <c r="G2361" s="21" t="s">
        <v>169</v>
      </c>
      <c r="H2361" s="21"/>
      <c r="I2361" s="21"/>
      <c r="J2361" s="60">
        <v>2035</v>
      </c>
      <c r="K2361" s="60" t="s">
        <v>19</v>
      </c>
    </row>
    <row r="2362" spans="2:11" ht="15.6" customHeight="1" thickBot="1" x14ac:dyDescent="0.45">
      <c r="B2362" s="21">
        <v>2356</v>
      </c>
      <c r="C2362" s="21">
        <v>2928</v>
      </c>
      <c r="D2362" s="20" t="s">
        <v>4471</v>
      </c>
      <c r="E2362" s="21">
        <v>54</v>
      </c>
      <c r="F2362" s="21" t="s">
        <v>13</v>
      </c>
      <c r="G2362" s="21" t="s">
        <v>169</v>
      </c>
      <c r="H2362" s="21"/>
      <c r="I2362" s="21"/>
      <c r="J2362" s="60">
        <v>2045</v>
      </c>
      <c r="K2362" s="60" t="s">
        <v>19</v>
      </c>
    </row>
    <row r="2363" spans="2:11" ht="15.6" customHeight="1" thickBot="1" x14ac:dyDescent="0.45">
      <c r="B2363" s="21">
        <v>2357</v>
      </c>
      <c r="C2363" s="21">
        <v>4140</v>
      </c>
      <c r="D2363" s="20" t="s">
        <v>6367</v>
      </c>
      <c r="E2363" s="21" t="s">
        <v>203</v>
      </c>
      <c r="F2363" s="21" t="s">
        <v>13</v>
      </c>
      <c r="G2363" s="21" t="s">
        <v>29</v>
      </c>
      <c r="H2363" s="21"/>
      <c r="I2363" s="21"/>
      <c r="J2363" s="60">
        <v>2032</v>
      </c>
      <c r="K2363" s="60" t="s">
        <v>15</v>
      </c>
    </row>
    <row r="2364" spans="2:11" ht="15.6" customHeight="1" thickBot="1" x14ac:dyDescent="0.45">
      <c r="B2364" s="21">
        <v>2358</v>
      </c>
      <c r="C2364" s="21">
        <v>4137</v>
      </c>
      <c r="D2364" s="20" t="s">
        <v>6364</v>
      </c>
      <c r="E2364" s="21" t="s">
        <v>6266</v>
      </c>
      <c r="F2364" s="21" t="s">
        <v>13</v>
      </c>
      <c r="G2364" s="21" t="s">
        <v>29</v>
      </c>
      <c r="H2364" s="21"/>
      <c r="I2364" s="21"/>
      <c r="J2364" s="60">
        <v>2086</v>
      </c>
      <c r="K2364" s="60" t="s">
        <v>15</v>
      </c>
    </row>
    <row r="2365" spans="2:11" ht="15.6" customHeight="1" thickBot="1" x14ac:dyDescent="0.45">
      <c r="B2365" s="21">
        <v>2359</v>
      </c>
      <c r="C2365" s="21">
        <v>4144</v>
      </c>
      <c r="D2365" s="20" t="s">
        <v>6277</v>
      </c>
      <c r="E2365" s="21" t="s">
        <v>49</v>
      </c>
      <c r="F2365" s="21" t="s">
        <v>57</v>
      </c>
      <c r="G2365" s="21" t="s">
        <v>347</v>
      </c>
      <c r="H2365" s="21">
        <v>7</v>
      </c>
      <c r="I2365" s="21">
        <v>-13</v>
      </c>
      <c r="J2365" s="60">
        <v>2123</v>
      </c>
      <c r="K2365" s="60" t="s">
        <v>15</v>
      </c>
    </row>
    <row r="2366" spans="2:11" ht="15.6" customHeight="1" thickBot="1" x14ac:dyDescent="0.45">
      <c r="B2366" s="21">
        <v>2360</v>
      </c>
      <c r="C2366" s="21">
        <v>2929</v>
      </c>
      <c r="D2366" s="20" t="s">
        <v>4473</v>
      </c>
      <c r="E2366" s="21">
        <v>99</v>
      </c>
      <c r="F2366" s="21" t="s">
        <v>13</v>
      </c>
      <c r="G2366" s="21" t="s">
        <v>936</v>
      </c>
      <c r="H2366" s="21"/>
      <c r="I2366" s="21"/>
      <c r="J2366" s="60">
        <v>2076</v>
      </c>
      <c r="K2366" s="60" t="s">
        <v>19</v>
      </c>
    </row>
    <row r="2367" spans="2:11" ht="15.6" customHeight="1" thickBot="1" x14ac:dyDescent="0.45">
      <c r="B2367" s="21">
        <v>2361</v>
      </c>
      <c r="C2367" s="21">
        <v>3997</v>
      </c>
      <c r="D2367" s="20" t="s">
        <v>4475</v>
      </c>
      <c r="E2367" s="21" t="s">
        <v>137</v>
      </c>
      <c r="F2367" s="21" t="s">
        <v>184</v>
      </c>
      <c r="G2367" s="21" t="s">
        <v>936</v>
      </c>
      <c r="H2367" s="21">
        <v>19</v>
      </c>
      <c r="I2367" s="21">
        <v>20</v>
      </c>
      <c r="J2367" s="60">
        <v>2265</v>
      </c>
      <c r="K2367" s="60" t="s">
        <v>15</v>
      </c>
    </row>
    <row r="2368" spans="2:11" ht="15.6" customHeight="1" thickBot="1" x14ac:dyDescent="0.45">
      <c r="B2368" s="21">
        <v>2362</v>
      </c>
      <c r="C2368" s="21">
        <v>2930</v>
      </c>
      <c r="D2368" s="20" t="s">
        <v>4477</v>
      </c>
      <c r="E2368" s="21">
        <v>40</v>
      </c>
      <c r="F2368" s="21" t="s">
        <v>13</v>
      </c>
      <c r="G2368" s="21" t="s">
        <v>169</v>
      </c>
      <c r="H2368" s="21"/>
      <c r="I2368" s="21"/>
      <c r="J2368" s="60">
        <v>2043</v>
      </c>
      <c r="K2368" s="60" t="s">
        <v>19</v>
      </c>
    </row>
    <row r="2369" spans="2:11" ht="15.6" customHeight="1" thickBot="1" x14ac:dyDescent="0.45">
      <c r="B2369" s="21">
        <v>2363</v>
      </c>
      <c r="C2369" s="21">
        <v>2931</v>
      </c>
      <c r="D2369" s="20" t="s">
        <v>4479</v>
      </c>
      <c r="E2369" s="21">
        <v>79</v>
      </c>
      <c r="F2369" s="21" t="s">
        <v>13</v>
      </c>
      <c r="G2369" s="21" t="s">
        <v>32</v>
      </c>
      <c r="H2369" s="21"/>
      <c r="I2369" s="21"/>
      <c r="J2369" s="60">
        <v>2068</v>
      </c>
      <c r="K2369" s="60" t="s">
        <v>19</v>
      </c>
    </row>
    <row r="2370" spans="2:11" ht="15.6" customHeight="1" thickBot="1" x14ac:dyDescent="0.45">
      <c r="B2370" s="21">
        <v>2364</v>
      </c>
      <c r="C2370" s="21">
        <v>2932</v>
      </c>
      <c r="D2370" s="20" t="s">
        <v>4481</v>
      </c>
      <c r="E2370" s="21">
        <v>40</v>
      </c>
      <c r="F2370" s="21" t="s">
        <v>13</v>
      </c>
      <c r="G2370" s="21" t="s">
        <v>32</v>
      </c>
      <c r="H2370" s="21"/>
      <c r="I2370" s="21"/>
      <c r="J2370" s="60">
        <v>2072</v>
      </c>
      <c r="K2370" s="60" t="s">
        <v>19</v>
      </c>
    </row>
    <row r="2371" spans="2:11" ht="15.6" customHeight="1" thickBot="1" x14ac:dyDescent="0.45">
      <c r="B2371" s="21">
        <v>2365</v>
      </c>
      <c r="C2371" s="21">
        <v>2933</v>
      </c>
      <c r="D2371" s="20" t="s">
        <v>4483</v>
      </c>
      <c r="E2371" s="21">
        <v>99</v>
      </c>
      <c r="F2371" s="21" t="s">
        <v>13</v>
      </c>
      <c r="G2371" s="21" t="s">
        <v>29</v>
      </c>
      <c r="H2371" s="21"/>
      <c r="I2371" s="21"/>
      <c r="J2371" s="60">
        <v>2008</v>
      </c>
      <c r="K2371" s="60" t="s">
        <v>19</v>
      </c>
    </row>
    <row r="2372" spans="2:11" ht="15.6" customHeight="1" thickBot="1" x14ac:dyDescent="0.45">
      <c r="B2372" s="21">
        <v>2366</v>
      </c>
      <c r="C2372" s="21">
        <v>2934</v>
      </c>
      <c r="D2372" s="20" t="s">
        <v>4485</v>
      </c>
      <c r="E2372" s="21" t="s">
        <v>13</v>
      </c>
      <c r="F2372" s="21" t="s">
        <v>13</v>
      </c>
      <c r="G2372" s="21" t="s">
        <v>29</v>
      </c>
      <c r="H2372" s="21"/>
      <c r="I2372" s="21"/>
      <c r="J2372" s="60">
        <v>2026</v>
      </c>
      <c r="K2372" s="60" t="s">
        <v>19</v>
      </c>
    </row>
    <row r="2373" spans="2:11" ht="15.6" customHeight="1" thickBot="1" x14ac:dyDescent="0.45">
      <c r="B2373" s="21">
        <v>2367</v>
      </c>
      <c r="C2373" s="21">
        <v>2935</v>
      </c>
      <c r="D2373" s="20" t="s">
        <v>4487</v>
      </c>
      <c r="E2373" s="21">
        <v>67</v>
      </c>
      <c r="F2373" s="21" t="s">
        <v>13</v>
      </c>
      <c r="G2373" s="21" t="s">
        <v>32</v>
      </c>
      <c r="H2373" s="21"/>
      <c r="I2373" s="21"/>
      <c r="J2373" s="60">
        <v>1971</v>
      </c>
      <c r="K2373" s="60" t="s">
        <v>19</v>
      </c>
    </row>
    <row r="2374" spans="2:11" ht="15.6" customHeight="1" thickBot="1" x14ac:dyDescent="0.45">
      <c r="B2374" s="21">
        <v>2368</v>
      </c>
      <c r="C2374" s="21">
        <v>2936</v>
      </c>
      <c r="D2374" s="20" t="s">
        <v>4489</v>
      </c>
      <c r="E2374" s="21">
        <v>86</v>
      </c>
      <c r="F2374" s="21" t="s">
        <v>13</v>
      </c>
      <c r="G2374" s="21" t="s">
        <v>32</v>
      </c>
      <c r="H2374" s="21"/>
      <c r="I2374" s="21"/>
      <c r="J2374" s="60">
        <v>2024</v>
      </c>
      <c r="K2374" s="60" t="s">
        <v>19</v>
      </c>
    </row>
    <row r="2375" spans="2:11" ht="15.6" customHeight="1" thickBot="1" x14ac:dyDescent="0.45">
      <c r="B2375" s="21">
        <v>2369</v>
      </c>
      <c r="C2375" s="21">
        <v>2937</v>
      </c>
      <c r="D2375" s="20" t="s">
        <v>4491</v>
      </c>
      <c r="E2375" s="21">
        <v>55</v>
      </c>
      <c r="F2375" s="21" t="s">
        <v>13</v>
      </c>
      <c r="G2375" s="21" t="s">
        <v>32</v>
      </c>
      <c r="H2375" s="21"/>
      <c r="I2375" s="21"/>
      <c r="J2375" s="60">
        <v>2075</v>
      </c>
      <c r="K2375" s="60" t="s">
        <v>19</v>
      </c>
    </row>
    <row r="2376" spans="2:11" ht="15.6" customHeight="1" thickBot="1" x14ac:dyDescent="0.45">
      <c r="B2376" s="21">
        <v>2370</v>
      </c>
      <c r="C2376" s="21">
        <v>2938</v>
      </c>
      <c r="D2376" s="20" t="s">
        <v>4493</v>
      </c>
      <c r="E2376" s="21" t="s">
        <v>13</v>
      </c>
      <c r="F2376" s="21" t="s">
        <v>13</v>
      </c>
      <c r="G2376" s="21" t="s">
        <v>29</v>
      </c>
      <c r="H2376" s="21"/>
      <c r="I2376" s="21"/>
      <c r="J2376" s="60">
        <v>2002</v>
      </c>
      <c r="K2376" s="60" t="s">
        <v>19</v>
      </c>
    </row>
    <row r="2377" spans="2:11" ht="15.6" customHeight="1" thickBot="1" x14ac:dyDescent="0.45">
      <c r="B2377" s="21">
        <v>2371</v>
      </c>
      <c r="C2377" s="21">
        <v>2939</v>
      </c>
      <c r="D2377" s="20" t="s">
        <v>4495</v>
      </c>
      <c r="E2377" s="21" t="s">
        <v>82</v>
      </c>
      <c r="F2377" s="21" t="s">
        <v>13</v>
      </c>
      <c r="G2377" s="21" t="s">
        <v>32</v>
      </c>
      <c r="H2377" s="21"/>
      <c r="I2377" s="21"/>
      <c r="J2377" s="60">
        <v>2060</v>
      </c>
      <c r="K2377" s="60" t="s">
        <v>19</v>
      </c>
    </row>
    <row r="2378" spans="2:11" ht="15.6" customHeight="1" thickBot="1" x14ac:dyDescent="0.45">
      <c r="B2378" s="21">
        <v>2372</v>
      </c>
      <c r="C2378" s="21">
        <v>2940</v>
      </c>
      <c r="D2378" s="20" t="s">
        <v>4497</v>
      </c>
      <c r="E2378" s="21">
        <v>61</v>
      </c>
      <c r="F2378" s="21" t="s">
        <v>13</v>
      </c>
      <c r="G2378" s="21" t="s">
        <v>277</v>
      </c>
      <c r="H2378" s="21"/>
      <c r="I2378" s="21"/>
      <c r="J2378" s="60">
        <v>2166</v>
      </c>
      <c r="K2378" s="60" t="s">
        <v>19</v>
      </c>
    </row>
    <row r="2379" spans="2:11" ht="15.6" customHeight="1" thickBot="1" x14ac:dyDescent="0.45">
      <c r="B2379" s="21">
        <v>2373</v>
      </c>
      <c r="C2379" s="21">
        <v>2941</v>
      </c>
      <c r="D2379" s="20" t="s">
        <v>4499</v>
      </c>
      <c r="E2379" s="21">
        <v>90</v>
      </c>
      <c r="F2379" s="21" t="s">
        <v>13</v>
      </c>
      <c r="G2379" s="21" t="s">
        <v>29</v>
      </c>
      <c r="H2379" s="21"/>
      <c r="I2379" s="21"/>
      <c r="J2379" s="60">
        <v>2060</v>
      </c>
      <c r="K2379" s="60" t="s">
        <v>19</v>
      </c>
    </row>
    <row r="2380" spans="2:11" ht="15.6" customHeight="1" thickBot="1" x14ac:dyDescent="0.45">
      <c r="B2380" s="21">
        <v>2374</v>
      </c>
      <c r="C2380" s="21">
        <v>2942</v>
      </c>
      <c r="D2380" s="20" t="s">
        <v>4501</v>
      </c>
      <c r="E2380" s="21">
        <v>85</v>
      </c>
      <c r="F2380" s="21" t="s">
        <v>13</v>
      </c>
      <c r="G2380" s="21" t="s">
        <v>29</v>
      </c>
      <c r="H2380" s="21"/>
      <c r="I2380" s="21"/>
      <c r="J2380" s="60">
        <v>2138</v>
      </c>
      <c r="K2380" s="60" t="s">
        <v>19</v>
      </c>
    </row>
    <row r="2381" spans="2:11" ht="15.6" customHeight="1" thickBot="1" x14ac:dyDescent="0.45">
      <c r="B2381" s="21">
        <v>2375</v>
      </c>
      <c r="C2381" s="21">
        <v>2943</v>
      </c>
      <c r="D2381" s="20" t="s">
        <v>4503</v>
      </c>
      <c r="E2381" s="21" t="s">
        <v>13</v>
      </c>
      <c r="F2381" s="21" t="s">
        <v>13</v>
      </c>
      <c r="G2381" s="21" t="s">
        <v>85</v>
      </c>
      <c r="H2381" s="21"/>
      <c r="I2381" s="21"/>
      <c r="J2381" s="60">
        <v>2060</v>
      </c>
      <c r="K2381" s="60" t="s">
        <v>19</v>
      </c>
    </row>
    <row r="2382" spans="2:11" ht="15.6" customHeight="1" thickBot="1" x14ac:dyDescent="0.45">
      <c r="B2382" s="21">
        <v>2376</v>
      </c>
      <c r="C2382" s="21">
        <v>2944</v>
      </c>
      <c r="D2382" s="20" t="s">
        <v>4505</v>
      </c>
      <c r="E2382" s="21" t="s">
        <v>13</v>
      </c>
      <c r="F2382" s="21" t="s">
        <v>13</v>
      </c>
      <c r="G2382" s="21" t="s">
        <v>18</v>
      </c>
      <c r="H2382" s="21"/>
      <c r="I2382" s="21"/>
      <c r="J2382" s="60">
        <v>2056</v>
      </c>
      <c r="K2382" s="60" t="s">
        <v>19</v>
      </c>
    </row>
    <row r="2383" spans="2:11" ht="15.6" customHeight="1" thickBot="1" x14ac:dyDescent="0.45">
      <c r="B2383" s="21">
        <v>2377</v>
      </c>
      <c r="C2383" s="21">
        <v>3785</v>
      </c>
      <c r="D2383" s="20" t="s">
        <v>4507</v>
      </c>
      <c r="E2383" s="21" t="s">
        <v>13</v>
      </c>
      <c r="F2383" s="21" t="s">
        <v>13</v>
      </c>
      <c r="G2383" s="21" t="s">
        <v>85</v>
      </c>
      <c r="H2383" s="21"/>
      <c r="I2383" s="21"/>
      <c r="J2383" s="60">
        <v>2091</v>
      </c>
      <c r="K2383" s="60" t="s">
        <v>19</v>
      </c>
    </row>
    <row r="2384" spans="2:11" ht="15.6" customHeight="1" thickBot="1" x14ac:dyDescent="0.45">
      <c r="B2384" s="21">
        <v>2378</v>
      </c>
      <c r="C2384" s="21">
        <v>2945</v>
      </c>
      <c r="D2384" s="20" t="s">
        <v>4509</v>
      </c>
      <c r="E2384" s="21">
        <v>65</v>
      </c>
      <c r="F2384" s="21" t="s">
        <v>13</v>
      </c>
      <c r="G2384" s="21" t="s">
        <v>32</v>
      </c>
      <c r="H2384" s="21"/>
      <c r="I2384" s="21"/>
      <c r="J2384" s="60">
        <v>2066</v>
      </c>
      <c r="K2384" s="60" t="s">
        <v>19</v>
      </c>
    </row>
    <row r="2385" spans="2:11" ht="15.6" customHeight="1" thickBot="1" x14ac:dyDescent="0.45">
      <c r="B2385" s="21">
        <v>2379</v>
      </c>
      <c r="C2385" s="21">
        <v>3844</v>
      </c>
      <c r="D2385" s="20" t="s">
        <v>4511</v>
      </c>
      <c r="E2385" s="21" t="s">
        <v>49</v>
      </c>
      <c r="F2385" s="21" t="s">
        <v>13</v>
      </c>
      <c r="G2385" s="21" t="s">
        <v>29</v>
      </c>
      <c r="H2385" s="21"/>
      <c r="I2385" s="21"/>
      <c r="J2385" s="60">
        <v>2044</v>
      </c>
      <c r="K2385" s="60" t="s">
        <v>15</v>
      </c>
    </row>
    <row r="2386" spans="2:11" ht="15.6" customHeight="1" thickBot="1" x14ac:dyDescent="0.45">
      <c r="B2386" s="21">
        <v>2380</v>
      </c>
      <c r="C2386" s="21">
        <v>2946</v>
      </c>
      <c r="D2386" s="20" t="s">
        <v>4513</v>
      </c>
      <c r="E2386" s="21" t="s">
        <v>13</v>
      </c>
      <c r="F2386" s="21" t="s">
        <v>13</v>
      </c>
      <c r="G2386" s="21" t="s">
        <v>29</v>
      </c>
      <c r="H2386" s="21"/>
      <c r="I2386" s="21"/>
      <c r="J2386" s="60">
        <v>2066</v>
      </c>
      <c r="K2386" s="60" t="s">
        <v>19</v>
      </c>
    </row>
    <row r="2387" spans="2:11" ht="15.6" customHeight="1" thickBot="1" x14ac:dyDescent="0.45">
      <c r="B2387" s="21">
        <v>2381</v>
      </c>
      <c r="C2387" s="21">
        <v>2947</v>
      </c>
      <c r="D2387" s="20" t="s">
        <v>4515</v>
      </c>
      <c r="E2387" s="21" t="s">
        <v>189</v>
      </c>
      <c r="F2387" s="21" t="s">
        <v>13</v>
      </c>
      <c r="G2387" s="21" t="s">
        <v>29</v>
      </c>
      <c r="H2387" s="21"/>
      <c r="I2387" s="21"/>
      <c r="J2387" s="60">
        <v>2010</v>
      </c>
      <c r="K2387" s="60" t="s">
        <v>19</v>
      </c>
    </row>
    <row r="2388" spans="2:11" ht="15.6" customHeight="1" thickBot="1" x14ac:dyDescent="0.45">
      <c r="B2388" s="21">
        <v>2382</v>
      </c>
      <c r="C2388" s="21">
        <v>2948</v>
      </c>
      <c r="D2388" s="20" t="s">
        <v>4517</v>
      </c>
      <c r="E2388" s="21" t="s">
        <v>13</v>
      </c>
      <c r="F2388" s="21" t="s">
        <v>13</v>
      </c>
      <c r="G2388" s="21" t="s">
        <v>29</v>
      </c>
      <c r="H2388" s="21"/>
      <c r="I2388" s="21"/>
      <c r="J2388" s="60">
        <v>1984</v>
      </c>
      <c r="K2388" s="60" t="s">
        <v>19</v>
      </c>
    </row>
    <row r="2389" spans="2:11" ht="15.6" customHeight="1" thickBot="1" x14ac:dyDescent="0.45">
      <c r="B2389" s="21">
        <v>2383</v>
      </c>
      <c r="C2389" s="21">
        <v>2949</v>
      </c>
      <c r="D2389" s="20" t="s">
        <v>4519</v>
      </c>
      <c r="E2389" s="21">
        <v>89</v>
      </c>
      <c r="F2389" s="21" t="s">
        <v>13</v>
      </c>
      <c r="G2389" s="21" t="s">
        <v>79</v>
      </c>
      <c r="H2389" s="21"/>
      <c r="I2389" s="21"/>
      <c r="J2389" s="60">
        <v>2085</v>
      </c>
      <c r="K2389" s="60" t="s">
        <v>19</v>
      </c>
    </row>
    <row r="2390" spans="2:11" ht="15.6" customHeight="1" thickBot="1" x14ac:dyDescent="0.45">
      <c r="B2390" s="21">
        <v>2384</v>
      </c>
      <c r="C2390" s="21">
        <v>2950</v>
      </c>
      <c r="D2390" s="20" t="s">
        <v>4521</v>
      </c>
      <c r="E2390" s="21" t="s">
        <v>13</v>
      </c>
      <c r="F2390" s="21" t="s">
        <v>13</v>
      </c>
      <c r="G2390" s="21" t="s">
        <v>79</v>
      </c>
      <c r="H2390" s="21"/>
      <c r="I2390" s="21"/>
      <c r="J2390" s="60">
        <v>2064</v>
      </c>
      <c r="K2390" s="60" t="s">
        <v>19</v>
      </c>
    </row>
    <row r="2391" spans="2:11" ht="15.6" customHeight="1" thickBot="1" x14ac:dyDescent="0.45">
      <c r="B2391" s="21">
        <v>2385</v>
      </c>
      <c r="C2391" s="21">
        <v>2951</v>
      </c>
      <c r="D2391" s="20" t="s">
        <v>4523</v>
      </c>
      <c r="E2391" s="21">
        <v>98</v>
      </c>
      <c r="F2391" s="21" t="s">
        <v>13</v>
      </c>
      <c r="G2391" s="21" t="s">
        <v>39</v>
      </c>
      <c r="H2391" s="21"/>
      <c r="I2391" s="21"/>
      <c r="J2391" s="60">
        <v>1961</v>
      </c>
      <c r="K2391" s="60" t="s">
        <v>19</v>
      </c>
    </row>
    <row r="2392" spans="2:11" ht="15.6" customHeight="1" thickBot="1" x14ac:dyDescent="0.45">
      <c r="B2392" s="21">
        <v>2386</v>
      </c>
      <c r="C2392" s="21">
        <v>2952</v>
      </c>
      <c r="D2392" s="20" t="s">
        <v>4525</v>
      </c>
      <c r="E2392" s="21">
        <v>97</v>
      </c>
      <c r="F2392" s="21" t="s">
        <v>134</v>
      </c>
      <c r="G2392" s="21" t="s">
        <v>29</v>
      </c>
      <c r="H2392" s="21">
        <v>11</v>
      </c>
      <c r="I2392" s="21">
        <v>-12</v>
      </c>
      <c r="J2392" s="60">
        <v>2425</v>
      </c>
      <c r="K2392" s="60" t="s">
        <v>15</v>
      </c>
    </row>
    <row r="2393" spans="2:11" ht="15.6" customHeight="1" thickBot="1" x14ac:dyDescent="0.45">
      <c r="B2393" s="21">
        <v>2387</v>
      </c>
      <c r="C2393" s="21">
        <v>2953</v>
      </c>
      <c r="D2393" s="20" t="s">
        <v>4527</v>
      </c>
      <c r="E2393" s="21" t="s">
        <v>13</v>
      </c>
      <c r="F2393" s="21" t="s">
        <v>13</v>
      </c>
      <c r="G2393" s="21" t="s">
        <v>29</v>
      </c>
      <c r="H2393" s="21"/>
      <c r="I2393" s="21"/>
      <c r="J2393" s="60">
        <v>2016</v>
      </c>
      <c r="K2393" s="60" t="s">
        <v>19</v>
      </c>
    </row>
    <row r="2394" spans="2:11" ht="15.6" customHeight="1" thickBot="1" x14ac:dyDescent="0.45">
      <c r="B2394" s="21">
        <v>2388</v>
      </c>
      <c r="C2394" s="21">
        <v>4071</v>
      </c>
      <c r="D2394" s="20" t="s">
        <v>6130</v>
      </c>
      <c r="E2394" s="21" t="s">
        <v>2800</v>
      </c>
      <c r="F2394" s="21" t="s">
        <v>13</v>
      </c>
      <c r="G2394" s="21" t="s">
        <v>3468</v>
      </c>
      <c r="H2394" s="21">
        <v>27</v>
      </c>
      <c r="I2394" s="21">
        <v>6</v>
      </c>
      <c r="J2394" s="60">
        <v>2079</v>
      </c>
      <c r="K2394" s="60" t="s">
        <v>15</v>
      </c>
    </row>
    <row r="2395" spans="2:11" ht="15.6" customHeight="1" thickBot="1" x14ac:dyDescent="0.45">
      <c r="B2395" s="21">
        <v>2389</v>
      </c>
      <c r="C2395" s="21">
        <v>3786</v>
      </c>
      <c r="D2395" s="20" t="s">
        <v>4529</v>
      </c>
      <c r="E2395" s="21" t="s">
        <v>13</v>
      </c>
      <c r="F2395" s="21" t="s">
        <v>13</v>
      </c>
      <c r="G2395" s="21" t="s">
        <v>39</v>
      </c>
      <c r="H2395" s="21"/>
      <c r="I2395" s="21"/>
      <c r="J2395" s="60">
        <v>2086</v>
      </c>
      <c r="K2395" s="60" t="s">
        <v>19</v>
      </c>
    </row>
    <row r="2396" spans="2:11" ht="15.6" customHeight="1" thickBot="1" x14ac:dyDescent="0.45">
      <c r="B2396" s="21">
        <v>2390</v>
      </c>
      <c r="C2396" s="21">
        <v>2954</v>
      </c>
      <c r="D2396" s="20" t="s">
        <v>4531</v>
      </c>
      <c r="E2396" s="21">
        <v>95</v>
      </c>
      <c r="F2396" s="21" t="s">
        <v>13</v>
      </c>
      <c r="G2396" s="21" t="s">
        <v>29</v>
      </c>
      <c r="H2396" s="21"/>
      <c r="I2396" s="21"/>
      <c r="J2396" s="60">
        <v>2020</v>
      </c>
      <c r="K2396" s="60" t="s">
        <v>19</v>
      </c>
    </row>
    <row r="2397" spans="2:11" ht="15.6" customHeight="1" thickBot="1" x14ac:dyDescent="0.45">
      <c r="B2397" s="21">
        <v>2391</v>
      </c>
      <c r="C2397" s="21">
        <v>2955</v>
      </c>
      <c r="D2397" s="20" t="s">
        <v>4533</v>
      </c>
      <c r="E2397" s="21" t="s">
        <v>13</v>
      </c>
      <c r="F2397" s="21" t="s">
        <v>13</v>
      </c>
      <c r="G2397" s="21" t="s">
        <v>29</v>
      </c>
      <c r="H2397" s="21"/>
      <c r="I2397" s="21"/>
      <c r="J2397" s="60">
        <v>2064</v>
      </c>
      <c r="K2397" s="60" t="s">
        <v>19</v>
      </c>
    </row>
    <row r="2398" spans="2:11" ht="15.6" customHeight="1" thickBot="1" x14ac:dyDescent="0.45">
      <c r="B2398" s="21">
        <v>2392</v>
      </c>
      <c r="C2398" s="21">
        <v>2956</v>
      </c>
      <c r="D2398" s="20" t="s">
        <v>4535</v>
      </c>
      <c r="E2398" s="21">
        <v>52</v>
      </c>
      <c r="F2398" s="21" t="s">
        <v>13</v>
      </c>
      <c r="G2398" s="21" t="s">
        <v>32</v>
      </c>
      <c r="H2398" s="21"/>
      <c r="I2398" s="21"/>
      <c r="J2398" s="60">
        <v>2044</v>
      </c>
      <c r="K2398" s="60" t="s">
        <v>19</v>
      </c>
    </row>
    <row r="2399" spans="2:11" ht="15.6" customHeight="1" thickBot="1" x14ac:dyDescent="0.45">
      <c r="B2399" s="21">
        <v>2393</v>
      </c>
      <c r="C2399" s="21">
        <v>2957</v>
      </c>
      <c r="D2399" s="20" t="s">
        <v>4537</v>
      </c>
      <c r="E2399" s="21">
        <v>61</v>
      </c>
      <c r="F2399" s="21" t="s">
        <v>57</v>
      </c>
      <c r="G2399" s="21" t="s">
        <v>239</v>
      </c>
      <c r="H2399" s="21"/>
      <c r="I2399" s="21"/>
      <c r="J2399" s="60">
        <v>2178</v>
      </c>
      <c r="K2399" s="60" t="s">
        <v>19</v>
      </c>
    </row>
    <row r="2400" spans="2:11" ht="15.6" customHeight="1" thickBot="1" x14ac:dyDescent="0.45">
      <c r="B2400" s="21">
        <v>2394</v>
      </c>
      <c r="C2400" s="21">
        <v>3789</v>
      </c>
      <c r="D2400" s="20" t="s">
        <v>4539</v>
      </c>
      <c r="E2400" s="21" t="s">
        <v>13</v>
      </c>
      <c r="F2400" s="21" t="s">
        <v>13</v>
      </c>
      <c r="G2400" s="21" t="s">
        <v>85</v>
      </c>
      <c r="H2400" s="21"/>
      <c r="I2400" s="21"/>
      <c r="J2400" s="60">
        <v>2090</v>
      </c>
      <c r="K2400" s="60" t="s">
        <v>19</v>
      </c>
    </row>
    <row r="2401" spans="2:11" ht="15.6" customHeight="1" thickBot="1" x14ac:dyDescent="0.45">
      <c r="B2401" s="21">
        <v>2395</v>
      </c>
      <c r="C2401" s="21">
        <v>3787</v>
      </c>
      <c r="D2401" s="20" t="s">
        <v>4541</v>
      </c>
      <c r="E2401" s="21" t="s">
        <v>82</v>
      </c>
      <c r="F2401" s="21" t="s">
        <v>13</v>
      </c>
      <c r="G2401" s="21" t="s">
        <v>85</v>
      </c>
      <c r="H2401" s="21"/>
      <c r="I2401" s="21"/>
      <c r="J2401" s="60">
        <v>2091</v>
      </c>
      <c r="K2401" s="60" t="s">
        <v>19</v>
      </c>
    </row>
    <row r="2402" spans="2:11" ht="15.6" customHeight="1" thickBot="1" x14ac:dyDescent="0.45">
      <c r="B2402" s="21">
        <v>2396</v>
      </c>
      <c r="C2402" s="21">
        <v>2958</v>
      </c>
      <c r="D2402" s="20" t="s">
        <v>4543</v>
      </c>
      <c r="E2402" s="21" t="s">
        <v>13</v>
      </c>
      <c r="F2402" s="21" t="s">
        <v>13</v>
      </c>
      <c r="G2402" s="21" t="s">
        <v>22</v>
      </c>
      <c r="H2402" s="21"/>
      <c r="I2402" s="21"/>
      <c r="J2402" s="60">
        <v>1977</v>
      </c>
      <c r="K2402" s="60" t="s">
        <v>19</v>
      </c>
    </row>
    <row r="2403" spans="2:11" ht="15.6" customHeight="1" thickBot="1" x14ac:dyDescent="0.45">
      <c r="B2403" s="21">
        <v>2397</v>
      </c>
      <c r="C2403" s="21">
        <v>2959</v>
      </c>
      <c r="D2403" s="20" t="s">
        <v>4545</v>
      </c>
      <c r="E2403" s="21">
        <v>10</v>
      </c>
      <c r="F2403" s="21" t="s">
        <v>13</v>
      </c>
      <c r="G2403" s="21" t="s">
        <v>43</v>
      </c>
      <c r="H2403" s="21">
        <v>11</v>
      </c>
      <c r="I2403" s="21">
        <v>10</v>
      </c>
      <c r="J2403" s="60">
        <v>2103</v>
      </c>
      <c r="K2403" s="60" t="s">
        <v>15</v>
      </c>
    </row>
    <row r="2404" spans="2:11" ht="15.6" customHeight="1" thickBot="1" x14ac:dyDescent="0.45">
      <c r="B2404" s="21">
        <v>2398</v>
      </c>
      <c r="C2404" s="21">
        <v>2960</v>
      </c>
      <c r="D2404" s="20" t="s">
        <v>4547</v>
      </c>
      <c r="E2404" s="21">
        <v>71</v>
      </c>
      <c r="F2404" s="21" t="s">
        <v>184</v>
      </c>
      <c r="G2404" s="21" t="s">
        <v>79</v>
      </c>
      <c r="H2404" s="21">
        <v>20</v>
      </c>
      <c r="I2404" s="21">
        <v>6</v>
      </c>
      <c r="J2404" s="60">
        <v>2374</v>
      </c>
      <c r="K2404" s="60" t="s">
        <v>15</v>
      </c>
    </row>
    <row r="2405" spans="2:11" ht="15.6" customHeight="1" thickBot="1" x14ac:dyDescent="0.45">
      <c r="B2405" s="21">
        <v>2399</v>
      </c>
      <c r="C2405" s="21">
        <v>2961</v>
      </c>
      <c r="D2405" s="20" t="s">
        <v>4549</v>
      </c>
      <c r="E2405" s="21">
        <v>60</v>
      </c>
      <c r="F2405" s="21" t="s">
        <v>13</v>
      </c>
      <c r="G2405" s="21" t="s">
        <v>79</v>
      </c>
      <c r="H2405" s="21"/>
      <c r="I2405" s="21"/>
      <c r="J2405" s="60">
        <v>1958</v>
      </c>
      <c r="K2405" s="60" t="s">
        <v>19</v>
      </c>
    </row>
    <row r="2406" spans="2:11" ht="15.6" customHeight="1" thickBot="1" x14ac:dyDescent="0.45">
      <c r="B2406" s="21">
        <v>2400</v>
      </c>
      <c r="C2406" s="21">
        <v>2962</v>
      </c>
      <c r="D2406" s="20" t="s">
        <v>4551</v>
      </c>
      <c r="E2406" s="21">
        <v>84</v>
      </c>
      <c r="F2406" s="21" t="s">
        <v>13</v>
      </c>
      <c r="G2406" s="21" t="s">
        <v>29</v>
      </c>
      <c r="H2406" s="21"/>
      <c r="I2406" s="21"/>
      <c r="J2406" s="60">
        <v>2055</v>
      </c>
      <c r="K2406" s="60" t="s">
        <v>19</v>
      </c>
    </row>
    <row r="2407" spans="2:11" ht="15.6" customHeight="1" thickBot="1" x14ac:dyDescent="0.45">
      <c r="B2407" s="21">
        <v>2401</v>
      </c>
      <c r="C2407" s="21">
        <v>2963</v>
      </c>
      <c r="D2407" s="20" t="s">
        <v>4553</v>
      </c>
      <c r="E2407" s="21">
        <v>47</v>
      </c>
      <c r="F2407" s="21" t="s">
        <v>13</v>
      </c>
      <c r="G2407" s="21" t="s">
        <v>29</v>
      </c>
      <c r="H2407" s="21"/>
      <c r="I2407" s="21"/>
      <c r="J2407" s="60">
        <v>2067</v>
      </c>
      <c r="K2407" s="60" t="s">
        <v>19</v>
      </c>
    </row>
    <row r="2408" spans="2:11" ht="15.6" customHeight="1" thickBot="1" x14ac:dyDescent="0.45">
      <c r="B2408" s="21">
        <v>2402</v>
      </c>
      <c r="C2408" s="21">
        <v>2964</v>
      </c>
      <c r="D2408" s="20" t="s">
        <v>4555</v>
      </c>
      <c r="E2408" s="21">
        <v>71</v>
      </c>
      <c r="F2408" s="21" t="s">
        <v>13</v>
      </c>
      <c r="G2408" s="21" t="s">
        <v>32</v>
      </c>
      <c r="H2408" s="21"/>
      <c r="I2408" s="21"/>
      <c r="J2408" s="60">
        <v>2050</v>
      </c>
      <c r="K2408" s="60" t="s">
        <v>19</v>
      </c>
    </row>
    <row r="2409" spans="2:11" ht="15.6" customHeight="1" thickBot="1" x14ac:dyDescent="0.45">
      <c r="B2409" s="21">
        <v>2403</v>
      </c>
      <c r="C2409" s="21">
        <v>2965</v>
      </c>
      <c r="D2409" s="20" t="s">
        <v>4557</v>
      </c>
      <c r="E2409" s="21">
        <v>58</v>
      </c>
      <c r="F2409" s="21" t="s">
        <v>13</v>
      </c>
      <c r="G2409" s="21" t="s">
        <v>29</v>
      </c>
      <c r="H2409" s="21"/>
      <c r="I2409" s="21"/>
      <c r="J2409" s="60">
        <v>2002</v>
      </c>
      <c r="K2409" s="60" t="s">
        <v>19</v>
      </c>
    </row>
    <row r="2410" spans="2:11" ht="15.6" customHeight="1" thickBot="1" x14ac:dyDescent="0.45">
      <c r="B2410" s="21">
        <v>2404</v>
      </c>
      <c r="C2410" s="21">
        <v>2966</v>
      </c>
      <c r="D2410" s="20" t="s">
        <v>4559</v>
      </c>
      <c r="E2410" s="21">
        <v>89</v>
      </c>
      <c r="F2410" s="21" t="s">
        <v>13</v>
      </c>
      <c r="G2410" s="21" t="s">
        <v>54</v>
      </c>
      <c r="H2410" s="21"/>
      <c r="I2410" s="21"/>
      <c r="J2410" s="60">
        <v>2069</v>
      </c>
      <c r="K2410" s="60" t="s">
        <v>19</v>
      </c>
    </row>
    <row r="2411" spans="2:11" ht="15.6" customHeight="1" thickBot="1" x14ac:dyDescent="0.45">
      <c r="B2411" s="21">
        <v>2405</v>
      </c>
      <c r="C2411" s="21">
        <v>2967</v>
      </c>
      <c r="D2411" s="20" t="s">
        <v>4561</v>
      </c>
      <c r="E2411" s="21">
        <v>85</v>
      </c>
      <c r="F2411" s="21" t="s">
        <v>13</v>
      </c>
      <c r="G2411" s="21" t="s">
        <v>29</v>
      </c>
      <c r="H2411" s="21"/>
      <c r="I2411" s="21"/>
      <c r="J2411" s="60">
        <v>2080</v>
      </c>
      <c r="K2411" s="60" t="s">
        <v>19</v>
      </c>
    </row>
    <row r="2412" spans="2:11" ht="15.6" customHeight="1" thickBot="1" x14ac:dyDescent="0.45">
      <c r="B2412" s="21">
        <v>2406</v>
      </c>
      <c r="C2412" s="21">
        <v>2968</v>
      </c>
      <c r="D2412" s="20" t="s">
        <v>4563</v>
      </c>
      <c r="E2412" s="21">
        <v>43</v>
      </c>
      <c r="F2412" s="21" t="s">
        <v>13</v>
      </c>
      <c r="G2412" s="21" t="s">
        <v>29</v>
      </c>
      <c r="H2412" s="21"/>
      <c r="I2412" s="21"/>
      <c r="J2412" s="60">
        <v>2130</v>
      </c>
      <c r="K2412" s="60" t="s">
        <v>19</v>
      </c>
    </row>
    <row r="2413" spans="2:11" ht="15.6" customHeight="1" thickBot="1" x14ac:dyDescent="0.45">
      <c r="B2413" s="21">
        <v>2407</v>
      </c>
      <c r="C2413" s="21">
        <v>2969</v>
      </c>
      <c r="D2413" s="20" t="s">
        <v>4565</v>
      </c>
      <c r="E2413" s="21">
        <v>88</v>
      </c>
      <c r="F2413" s="21" t="s">
        <v>13</v>
      </c>
      <c r="G2413" s="21" t="s">
        <v>29</v>
      </c>
      <c r="H2413" s="21">
        <v>11</v>
      </c>
      <c r="I2413" s="21">
        <v>16</v>
      </c>
      <c r="J2413" s="60">
        <v>2246</v>
      </c>
      <c r="K2413" s="60" t="s">
        <v>15</v>
      </c>
    </row>
    <row r="2414" spans="2:11" ht="15.6" customHeight="1" thickBot="1" x14ac:dyDescent="0.45">
      <c r="B2414" s="21">
        <v>2408</v>
      </c>
      <c r="C2414" s="21">
        <v>2970</v>
      </c>
      <c r="D2414" s="20" t="s">
        <v>4567</v>
      </c>
      <c r="E2414" s="21">
        <v>94</v>
      </c>
      <c r="F2414" s="21" t="s">
        <v>57</v>
      </c>
      <c r="G2414" s="21" t="s">
        <v>29</v>
      </c>
      <c r="H2414" s="21"/>
      <c r="I2414" s="21"/>
      <c r="J2414" s="60">
        <v>2207</v>
      </c>
      <c r="K2414" s="60" t="s">
        <v>19</v>
      </c>
    </row>
    <row r="2415" spans="2:11" ht="15.6" customHeight="1" thickBot="1" x14ac:dyDescent="0.45">
      <c r="B2415" s="21">
        <v>2409</v>
      </c>
      <c r="C2415" s="21">
        <v>4189</v>
      </c>
      <c r="D2415" s="20" t="s">
        <v>6458</v>
      </c>
      <c r="E2415" s="57" t="s">
        <v>62</v>
      </c>
      <c r="F2415" s="21" t="s">
        <v>13</v>
      </c>
      <c r="G2415" s="21" t="s">
        <v>43</v>
      </c>
      <c r="H2415" s="21">
        <v>11</v>
      </c>
      <c r="I2415" s="21">
        <v>-9</v>
      </c>
      <c r="J2415" s="60">
        <v>2091</v>
      </c>
      <c r="K2415" s="60" t="s">
        <v>15</v>
      </c>
    </row>
    <row r="2416" spans="2:11" ht="15.6" customHeight="1" thickBot="1" x14ac:dyDescent="0.45">
      <c r="B2416" s="21">
        <v>2410</v>
      </c>
      <c r="C2416" s="21">
        <v>4084</v>
      </c>
      <c r="D2416" s="20" t="s">
        <v>6160</v>
      </c>
      <c r="E2416" s="21" t="s">
        <v>1439</v>
      </c>
      <c r="F2416" s="21" t="s">
        <v>13</v>
      </c>
      <c r="G2416" s="21" t="s">
        <v>39</v>
      </c>
      <c r="H2416" s="21"/>
      <c r="I2416" s="21"/>
      <c r="J2416" s="60">
        <v>2077</v>
      </c>
      <c r="K2416" s="60" t="s">
        <v>15</v>
      </c>
    </row>
    <row r="2417" spans="2:11" ht="15.6" customHeight="1" thickBot="1" x14ac:dyDescent="0.45">
      <c r="B2417" s="21">
        <v>2411</v>
      </c>
      <c r="C2417" s="21">
        <v>2972</v>
      </c>
      <c r="D2417" s="20" t="s">
        <v>4569</v>
      </c>
      <c r="E2417" s="21">
        <v>51</v>
      </c>
      <c r="F2417" s="21" t="s">
        <v>13</v>
      </c>
      <c r="G2417" s="21" t="s">
        <v>29</v>
      </c>
      <c r="H2417" s="21"/>
      <c r="I2417" s="21"/>
      <c r="J2417" s="60">
        <v>2014</v>
      </c>
      <c r="K2417" s="60" t="s">
        <v>19</v>
      </c>
    </row>
    <row r="2418" spans="2:11" ht="15.6" customHeight="1" thickBot="1" x14ac:dyDescent="0.45">
      <c r="B2418" s="21">
        <v>2412</v>
      </c>
      <c r="C2418" s="21">
        <v>3788</v>
      </c>
      <c r="D2418" s="20" t="s">
        <v>4571</v>
      </c>
      <c r="E2418" s="21" t="s">
        <v>13</v>
      </c>
      <c r="F2418" s="21" t="s">
        <v>13</v>
      </c>
      <c r="G2418" s="21" t="s">
        <v>494</v>
      </c>
      <c r="H2418" s="21"/>
      <c r="I2418" s="21"/>
      <c r="J2418" s="60">
        <v>2044</v>
      </c>
      <c r="K2418" s="60" t="s">
        <v>19</v>
      </c>
    </row>
    <row r="2419" spans="2:11" ht="15.6" customHeight="1" thickBot="1" x14ac:dyDescent="0.45">
      <c r="B2419" s="21">
        <v>2413</v>
      </c>
      <c r="C2419" s="21">
        <v>2521</v>
      </c>
      <c r="D2419" s="20" t="s">
        <v>6433</v>
      </c>
      <c r="E2419" s="21">
        <v>79</v>
      </c>
      <c r="F2419" s="21" t="s">
        <v>57</v>
      </c>
      <c r="G2419" s="21" t="s">
        <v>494</v>
      </c>
      <c r="H2419" s="21">
        <v>9</v>
      </c>
      <c r="I2419" s="21">
        <v>10</v>
      </c>
      <c r="J2419" s="60">
        <v>2146</v>
      </c>
      <c r="K2419" s="60" t="s">
        <v>15</v>
      </c>
    </row>
    <row r="2420" spans="2:11" ht="15.6" customHeight="1" thickBot="1" x14ac:dyDescent="0.45">
      <c r="B2420" s="21">
        <v>2414</v>
      </c>
      <c r="C2420" s="21">
        <v>2973</v>
      </c>
      <c r="D2420" s="20" t="s">
        <v>4573</v>
      </c>
      <c r="E2420" s="21" t="s">
        <v>82</v>
      </c>
      <c r="F2420" s="21" t="s">
        <v>13</v>
      </c>
      <c r="G2420" s="21" t="s">
        <v>85</v>
      </c>
      <c r="H2420" s="21"/>
      <c r="I2420" s="21"/>
      <c r="J2420" s="60">
        <v>2060</v>
      </c>
      <c r="K2420" s="60" t="s">
        <v>19</v>
      </c>
    </row>
    <row r="2421" spans="2:11" ht="15.6" customHeight="1" thickBot="1" x14ac:dyDescent="0.45">
      <c r="B2421" s="21">
        <v>2415</v>
      </c>
      <c r="C2421" s="21">
        <v>3864</v>
      </c>
      <c r="D2421" s="20" t="s">
        <v>4575</v>
      </c>
      <c r="E2421" s="21" t="s">
        <v>13</v>
      </c>
      <c r="F2421" s="21" t="s">
        <v>13</v>
      </c>
      <c r="G2421" s="21" t="s">
        <v>494</v>
      </c>
      <c r="H2421" s="21"/>
      <c r="I2421" s="21"/>
      <c r="J2421" s="60">
        <v>2070</v>
      </c>
      <c r="K2421" s="60" t="s">
        <v>19</v>
      </c>
    </row>
    <row r="2422" spans="2:11" ht="15.6" customHeight="1" thickBot="1" x14ac:dyDescent="0.45">
      <c r="B2422" s="21">
        <v>2416</v>
      </c>
      <c r="C2422" s="21">
        <v>2974</v>
      </c>
      <c r="D2422" s="20" t="s">
        <v>4577</v>
      </c>
      <c r="E2422" s="21" t="s">
        <v>13</v>
      </c>
      <c r="F2422" s="21" t="s">
        <v>13</v>
      </c>
      <c r="G2422" s="21" t="s">
        <v>29</v>
      </c>
      <c r="H2422" s="21"/>
      <c r="I2422" s="21"/>
      <c r="J2422" s="60">
        <v>2071</v>
      </c>
      <c r="K2422" s="60" t="s">
        <v>19</v>
      </c>
    </row>
    <row r="2423" spans="2:11" ht="15.6" customHeight="1" thickBot="1" x14ac:dyDescent="0.45">
      <c r="B2423" s="21">
        <v>2417</v>
      </c>
      <c r="C2423" s="21">
        <v>2975</v>
      </c>
      <c r="D2423" s="20" t="s">
        <v>4579</v>
      </c>
      <c r="E2423" s="21">
        <v>85</v>
      </c>
      <c r="F2423" s="21" t="s">
        <v>13</v>
      </c>
      <c r="G2423" s="21" t="s">
        <v>29</v>
      </c>
      <c r="H2423" s="21"/>
      <c r="I2423" s="21"/>
      <c r="J2423" s="60">
        <v>2142</v>
      </c>
      <c r="K2423" s="60" t="s">
        <v>19</v>
      </c>
    </row>
    <row r="2424" spans="2:11" ht="15.6" customHeight="1" thickBot="1" x14ac:dyDescent="0.45">
      <c r="B2424" s="21">
        <v>2418</v>
      </c>
      <c r="C2424" s="21">
        <v>2976</v>
      </c>
      <c r="D2424" s="20" t="s">
        <v>4581</v>
      </c>
      <c r="E2424" s="21">
        <v>94</v>
      </c>
      <c r="F2424" s="21" t="s">
        <v>57</v>
      </c>
      <c r="G2424" s="21" t="s">
        <v>54</v>
      </c>
      <c r="H2424" s="21"/>
      <c r="I2424" s="21"/>
      <c r="J2424" s="60">
        <v>2170</v>
      </c>
      <c r="K2424" s="60" t="s">
        <v>19</v>
      </c>
    </row>
    <row r="2425" spans="2:11" ht="15.6" customHeight="1" thickBot="1" x14ac:dyDescent="0.45">
      <c r="B2425" s="21">
        <v>2419</v>
      </c>
      <c r="C2425" s="21">
        <v>2977</v>
      </c>
      <c r="D2425" s="20" t="s">
        <v>4583</v>
      </c>
      <c r="E2425" s="21">
        <v>37</v>
      </c>
      <c r="F2425" s="21" t="s">
        <v>13</v>
      </c>
      <c r="G2425" s="21" t="s">
        <v>29</v>
      </c>
      <c r="H2425" s="21"/>
      <c r="I2425" s="21"/>
      <c r="J2425" s="60">
        <v>2018</v>
      </c>
      <c r="K2425" s="60" t="s">
        <v>19</v>
      </c>
    </row>
    <row r="2426" spans="2:11" ht="15.6" customHeight="1" thickBot="1" x14ac:dyDescent="0.45">
      <c r="B2426" s="21">
        <v>2420</v>
      </c>
      <c r="C2426" s="21">
        <v>2978</v>
      </c>
      <c r="D2426" s="20" t="s">
        <v>4585</v>
      </c>
      <c r="E2426" s="21" t="s">
        <v>13</v>
      </c>
      <c r="F2426" s="21" t="s">
        <v>13</v>
      </c>
      <c r="G2426" s="21" t="s">
        <v>29</v>
      </c>
      <c r="H2426" s="21"/>
      <c r="I2426" s="21"/>
      <c r="J2426" s="60">
        <v>1984</v>
      </c>
      <c r="K2426" s="60" t="s">
        <v>19</v>
      </c>
    </row>
    <row r="2427" spans="2:11" ht="15.6" customHeight="1" thickBot="1" x14ac:dyDescent="0.45">
      <c r="B2427" s="21">
        <v>2421</v>
      </c>
      <c r="C2427" s="21">
        <v>3790</v>
      </c>
      <c r="D2427" s="20" t="s">
        <v>4587</v>
      </c>
      <c r="E2427" s="21">
        <v>63</v>
      </c>
      <c r="F2427" s="21" t="s">
        <v>13</v>
      </c>
      <c r="G2427" s="21" t="s">
        <v>79</v>
      </c>
      <c r="H2427" s="21"/>
      <c r="I2427" s="21"/>
      <c r="J2427" s="60">
        <v>2058</v>
      </c>
      <c r="K2427" s="60" t="s">
        <v>19</v>
      </c>
    </row>
    <row r="2428" spans="2:11" ht="15.6" customHeight="1" thickBot="1" x14ac:dyDescent="0.45">
      <c r="B2428" s="21">
        <v>2422</v>
      </c>
      <c r="C2428" s="21">
        <v>4025</v>
      </c>
      <c r="D2428" s="20" t="s">
        <v>4589</v>
      </c>
      <c r="E2428" s="21">
        <v>10</v>
      </c>
      <c r="F2428" s="21" t="s">
        <v>13</v>
      </c>
      <c r="G2428" s="21" t="s">
        <v>29</v>
      </c>
      <c r="H2428" s="21"/>
      <c r="I2428" s="21"/>
      <c r="J2428" s="60">
        <v>2060</v>
      </c>
      <c r="K2428" s="60" t="s">
        <v>15</v>
      </c>
    </row>
    <row r="2429" spans="2:11" ht="15.6" customHeight="1" thickBot="1" x14ac:dyDescent="0.45">
      <c r="B2429" s="21">
        <v>2423</v>
      </c>
      <c r="C2429" s="21">
        <v>3892</v>
      </c>
      <c r="D2429" s="20" t="s">
        <v>4591</v>
      </c>
      <c r="E2429" s="21" t="s">
        <v>4592</v>
      </c>
      <c r="F2429" s="21" t="s">
        <v>13</v>
      </c>
      <c r="G2429" s="21" t="s">
        <v>29</v>
      </c>
      <c r="H2429" s="21"/>
      <c r="I2429" s="21"/>
      <c r="J2429" s="60">
        <v>2064</v>
      </c>
      <c r="K2429" s="60" t="s">
        <v>19</v>
      </c>
    </row>
    <row r="2430" spans="2:11" ht="15.6" customHeight="1" thickBot="1" x14ac:dyDescent="0.45">
      <c r="B2430" s="21">
        <v>2424</v>
      </c>
      <c r="C2430" s="21">
        <v>2979</v>
      </c>
      <c r="D2430" s="20" t="s">
        <v>4594</v>
      </c>
      <c r="E2430" s="21">
        <v>88</v>
      </c>
      <c r="F2430" s="21" t="s">
        <v>13</v>
      </c>
      <c r="G2430" s="21" t="s">
        <v>29</v>
      </c>
      <c r="H2430" s="21"/>
      <c r="I2430" s="21"/>
      <c r="J2430" s="60">
        <v>2087</v>
      </c>
      <c r="K2430" s="60" t="s">
        <v>19</v>
      </c>
    </row>
    <row r="2431" spans="2:11" ht="15.6" customHeight="1" thickBot="1" x14ac:dyDescent="0.45">
      <c r="B2431" s="21">
        <v>2425</v>
      </c>
      <c r="C2431" s="21">
        <v>4003</v>
      </c>
      <c r="D2431" s="20" t="s">
        <v>4596</v>
      </c>
      <c r="E2431" s="21" t="s">
        <v>28</v>
      </c>
      <c r="F2431" s="21" t="s">
        <v>57</v>
      </c>
      <c r="G2431" s="21" t="s">
        <v>43</v>
      </c>
      <c r="H2431" s="21">
        <v>11</v>
      </c>
      <c r="I2431" s="21">
        <v>44</v>
      </c>
      <c r="J2431" s="60">
        <v>2198</v>
      </c>
      <c r="K2431" s="60" t="s">
        <v>15</v>
      </c>
    </row>
    <row r="2432" spans="2:11" ht="15.6" customHeight="1" thickBot="1" x14ac:dyDescent="0.45">
      <c r="B2432" s="21">
        <v>2426</v>
      </c>
      <c r="C2432" s="21">
        <v>2980</v>
      </c>
      <c r="D2432" s="20" t="s">
        <v>4598</v>
      </c>
      <c r="E2432" s="21" t="s">
        <v>13</v>
      </c>
      <c r="F2432" s="21" t="s">
        <v>13</v>
      </c>
      <c r="G2432" s="21" t="s">
        <v>54</v>
      </c>
      <c r="H2432" s="21"/>
      <c r="I2432" s="21"/>
      <c r="J2432" s="60">
        <v>2053</v>
      </c>
      <c r="K2432" s="60" t="s">
        <v>19</v>
      </c>
    </row>
    <row r="2433" spans="2:11" ht="15.6" customHeight="1" thickBot="1" x14ac:dyDescent="0.45">
      <c r="B2433" s="21">
        <v>2427</v>
      </c>
      <c r="C2433" s="21">
        <v>2981</v>
      </c>
      <c r="D2433" s="20" t="s">
        <v>4600</v>
      </c>
      <c r="E2433" s="21">
        <v>82</v>
      </c>
      <c r="F2433" s="21" t="s">
        <v>13</v>
      </c>
      <c r="G2433" s="21" t="s">
        <v>29</v>
      </c>
      <c r="H2433" s="21"/>
      <c r="I2433" s="21"/>
      <c r="J2433" s="60">
        <v>2022</v>
      </c>
      <c r="K2433" s="60" t="s">
        <v>19</v>
      </c>
    </row>
    <row r="2434" spans="2:11" ht="15.6" customHeight="1" thickBot="1" x14ac:dyDescent="0.45">
      <c r="B2434" s="21">
        <v>2428</v>
      </c>
      <c r="C2434" s="21">
        <v>2982</v>
      </c>
      <c r="D2434" s="20" t="s">
        <v>4602</v>
      </c>
      <c r="E2434" s="21">
        <v>94</v>
      </c>
      <c r="F2434" s="21" t="s">
        <v>13</v>
      </c>
      <c r="G2434" s="21" t="s">
        <v>29</v>
      </c>
      <c r="H2434" s="21"/>
      <c r="I2434" s="21"/>
      <c r="J2434" s="60">
        <v>2030</v>
      </c>
      <c r="K2434" s="60" t="s">
        <v>19</v>
      </c>
    </row>
    <row r="2435" spans="2:11" ht="15.6" customHeight="1" thickBot="1" x14ac:dyDescent="0.45">
      <c r="B2435" s="21">
        <v>2429</v>
      </c>
      <c r="C2435" s="21">
        <v>2983</v>
      </c>
      <c r="D2435" s="20" t="s">
        <v>4604</v>
      </c>
      <c r="E2435" s="21">
        <v>93</v>
      </c>
      <c r="F2435" s="21" t="s">
        <v>13</v>
      </c>
      <c r="G2435" s="21" t="s">
        <v>79</v>
      </c>
      <c r="H2435" s="21"/>
      <c r="I2435" s="21"/>
      <c r="J2435" s="60">
        <v>2038</v>
      </c>
      <c r="K2435" s="60" t="s">
        <v>19</v>
      </c>
    </row>
    <row r="2436" spans="2:11" ht="15.6" customHeight="1" thickBot="1" x14ac:dyDescent="0.45">
      <c r="B2436" s="21">
        <v>2430</v>
      </c>
      <c r="C2436" s="21">
        <v>2984</v>
      </c>
      <c r="D2436" s="20" t="s">
        <v>4606</v>
      </c>
      <c r="E2436" s="21" t="s">
        <v>13</v>
      </c>
      <c r="F2436" s="21" t="s">
        <v>13</v>
      </c>
      <c r="G2436" s="21" t="s">
        <v>54</v>
      </c>
      <c r="H2436" s="21">
        <v>8</v>
      </c>
      <c r="I2436" s="21">
        <v>16</v>
      </c>
      <c r="J2436" s="60">
        <v>2066</v>
      </c>
      <c r="K2436" s="60" t="s">
        <v>15</v>
      </c>
    </row>
    <row r="2437" spans="2:11" ht="15.6" customHeight="1" thickBot="1" x14ac:dyDescent="0.45">
      <c r="B2437" s="21">
        <v>2431</v>
      </c>
      <c r="C2437" s="21">
        <v>2985</v>
      </c>
      <c r="D2437" s="20" t="s">
        <v>4608</v>
      </c>
      <c r="E2437" s="21">
        <v>94</v>
      </c>
      <c r="F2437" s="21" t="s">
        <v>13</v>
      </c>
      <c r="G2437" s="21" t="s">
        <v>54</v>
      </c>
      <c r="H2437" s="21"/>
      <c r="I2437" s="21"/>
      <c r="J2437" s="60">
        <v>1994</v>
      </c>
      <c r="K2437" s="60" t="s">
        <v>19</v>
      </c>
    </row>
    <row r="2438" spans="2:11" ht="15.6" customHeight="1" thickBot="1" x14ac:dyDescent="0.45">
      <c r="B2438" s="21">
        <v>2432</v>
      </c>
      <c r="C2438" s="21">
        <v>2986</v>
      </c>
      <c r="D2438" s="20" t="s">
        <v>4610</v>
      </c>
      <c r="E2438" s="21">
        <v>46</v>
      </c>
      <c r="F2438" s="21" t="s">
        <v>13</v>
      </c>
      <c r="G2438" s="21" t="s">
        <v>79</v>
      </c>
      <c r="H2438" s="21"/>
      <c r="I2438" s="21"/>
      <c r="J2438" s="60">
        <v>2025</v>
      </c>
      <c r="K2438" s="60" t="s">
        <v>19</v>
      </c>
    </row>
    <row r="2439" spans="2:11" ht="15.6" customHeight="1" thickBot="1" x14ac:dyDescent="0.45">
      <c r="B2439" s="21">
        <v>2433</v>
      </c>
      <c r="C2439" s="21">
        <v>2987</v>
      </c>
      <c r="D2439" s="20" t="s">
        <v>4612</v>
      </c>
      <c r="E2439" s="21">
        <v>48</v>
      </c>
      <c r="F2439" s="21" t="s">
        <v>13</v>
      </c>
      <c r="G2439" s="21" t="s">
        <v>29</v>
      </c>
      <c r="H2439" s="21"/>
      <c r="I2439" s="21"/>
      <c r="J2439" s="60">
        <v>2029</v>
      </c>
      <c r="K2439" s="60" t="s">
        <v>19</v>
      </c>
    </row>
    <row r="2440" spans="2:11" ht="15.6" customHeight="1" thickBot="1" x14ac:dyDescent="0.45">
      <c r="B2440" s="21">
        <v>2434</v>
      </c>
      <c r="C2440" s="21">
        <v>2988</v>
      </c>
      <c r="D2440" s="20" t="s">
        <v>4614</v>
      </c>
      <c r="E2440" s="21">
        <v>46</v>
      </c>
      <c r="F2440" s="21" t="s">
        <v>13</v>
      </c>
      <c r="G2440" s="21" t="s">
        <v>32</v>
      </c>
      <c r="H2440" s="21"/>
      <c r="I2440" s="21"/>
      <c r="J2440" s="60">
        <v>2035</v>
      </c>
      <c r="K2440" s="60" t="s">
        <v>19</v>
      </c>
    </row>
    <row r="2441" spans="2:11" ht="15.6" customHeight="1" thickBot="1" x14ac:dyDescent="0.45">
      <c r="B2441" s="21">
        <v>2435</v>
      </c>
      <c r="C2441" s="21">
        <v>2989</v>
      </c>
      <c r="D2441" s="20" t="s">
        <v>4616</v>
      </c>
      <c r="E2441" s="21" t="s">
        <v>13</v>
      </c>
      <c r="F2441" s="21" t="s">
        <v>13</v>
      </c>
      <c r="G2441" s="21" t="s">
        <v>29</v>
      </c>
      <c r="H2441" s="21"/>
      <c r="I2441" s="21"/>
      <c r="J2441" s="60">
        <v>2038</v>
      </c>
      <c r="K2441" s="60" t="s">
        <v>19</v>
      </c>
    </row>
    <row r="2442" spans="2:11" ht="15.6" customHeight="1" thickBot="1" x14ac:dyDescent="0.45">
      <c r="B2442" s="21">
        <v>2436</v>
      </c>
      <c r="C2442" s="21">
        <v>4118</v>
      </c>
      <c r="D2442" s="20" t="s">
        <v>6236</v>
      </c>
      <c r="E2442" s="21" t="s">
        <v>6107</v>
      </c>
      <c r="F2442" s="21" t="s">
        <v>13</v>
      </c>
      <c r="G2442" s="21" t="s">
        <v>435</v>
      </c>
      <c r="H2442" s="21"/>
      <c r="I2442" s="21"/>
      <c r="J2442" s="60">
        <v>2076</v>
      </c>
      <c r="K2442" s="60" t="s">
        <v>15</v>
      </c>
    </row>
    <row r="2443" spans="2:11" ht="15.6" customHeight="1" thickBot="1" x14ac:dyDescent="0.45">
      <c r="B2443" s="21">
        <v>2437</v>
      </c>
      <c r="C2443" s="21">
        <v>2990</v>
      </c>
      <c r="D2443" s="20" t="s">
        <v>4618</v>
      </c>
      <c r="E2443" s="21" t="s">
        <v>13</v>
      </c>
      <c r="F2443" s="21" t="s">
        <v>13</v>
      </c>
      <c r="G2443" s="21" t="s">
        <v>897</v>
      </c>
      <c r="H2443" s="21"/>
      <c r="I2443" s="21"/>
      <c r="J2443" s="60">
        <v>1972</v>
      </c>
      <c r="K2443" s="60" t="s">
        <v>19</v>
      </c>
    </row>
    <row r="2444" spans="2:11" ht="15.6" customHeight="1" thickBot="1" x14ac:dyDescent="0.45">
      <c r="B2444" s="21">
        <v>2438</v>
      </c>
      <c r="C2444" s="21">
        <v>2991</v>
      </c>
      <c r="D2444" s="20" t="s">
        <v>4620</v>
      </c>
      <c r="E2444" s="21" t="s">
        <v>13</v>
      </c>
      <c r="F2444" s="21" t="s">
        <v>13</v>
      </c>
      <c r="G2444" s="21" t="s">
        <v>103</v>
      </c>
      <c r="H2444" s="21"/>
      <c r="I2444" s="21"/>
      <c r="J2444" s="60">
        <v>2035</v>
      </c>
      <c r="K2444" s="60" t="s">
        <v>19</v>
      </c>
    </row>
    <row r="2445" spans="2:11" ht="15.6" customHeight="1" thickBot="1" x14ac:dyDescent="0.45">
      <c r="B2445" s="21">
        <v>2439</v>
      </c>
      <c r="C2445" s="21">
        <v>2992</v>
      </c>
      <c r="D2445" s="20" t="s">
        <v>4622</v>
      </c>
      <c r="E2445" s="21" t="s">
        <v>158</v>
      </c>
      <c r="F2445" s="21" t="s">
        <v>13</v>
      </c>
      <c r="G2445" s="21" t="s">
        <v>103</v>
      </c>
      <c r="H2445" s="21"/>
      <c r="I2445" s="21"/>
      <c r="J2445" s="60">
        <v>1943</v>
      </c>
      <c r="K2445" s="60" t="s">
        <v>19</v>
      </c>
    </row>
    <row r="2446" spans="2:11" ht="15.6" customHeight="1" thickBot="1" x14ac:dyDescent="0.45">
      <c r="B2446" s="21">
        <v>2440</v>
      </c>
      <c r="C2446" s="21">
        <v>3949</v>
      </c>
      <c r="D2446" s="20" t="s">
        <v>4624</v>
      </c>
      <c r="E2446" s="21" t="s">
        <v>13</v>
      </c>
      <c r="F2446" s="21" t="s">
        <v>13</v>
      </c>
      <c r="G2446" s="21" t="s">
        <v>22</v>
      </c>
      <c r="H2446" s="21"/>
      <c r="I2446" s="21"/>
      <c r="J2446" s="60">
        <v>2102</v>
      </c>
      <c r="K2446" s="60" t="s">
        <v>15</v>
      </c>
    </row>
    <row r="2447" spans="2:11" ht="15.6" customHeight="1" thickBot="1" x14ac:dyDescent="0.45">
      <c r="B2447" s="21">
        <v>2441</v>
      </c>
      <c r="C2447" s="21">
        <v>2993</v>
      </c>
      <c r="D2447" s="20" t="s">
        <v>4626</v>
      </c>
      <c r="E2447" s="21">
        <v>90</v>
      </c>
      <c r="F2447" s="21" t="s">
        <v>57</v>
      </c>
      <c r="G2447" s="21" t="s">
        <v>32</v>
      </c>
      <c r="H2447" s="21"/>
      <c r="I2447" s="21"/>
      <c r="J2447" s="60">
        <v>2157</v>
      </c>
      <c r="K2447" s="60" t="s">
        <v>19</v>
      </c>
    </row>
    <row r="2448" spans="2:11" ht="15.6" customHeight="1" thickBot="1" x14ac:dyDescent="0.45">
      <c r="B2448" s="21">
        <v>2442</v>
      </c>
      <c r="C2448" s="21">
        <v>4153</v>
      </c>
      <c r="D2448" s="20" t="s">
        <v>6294</v>
      </c>
      <c r="E2448" s="21" t="s">
        <v>13</v>
      </c>
      <c r="F2448" s="21" t="s">
        <v>13</v>
      </c>
      <c r="G2448" s="21" t="s">
        <v>469</v>
      </c>
      <c r="H2448" s="21">
        <v>8</v>
      </c>
      <c r="I2448" s="21">
        <v>-23</v>
      </c>
      <c r="J2448" s="60">
        <v>2017</v>
      </c>
      <c r="K2448" s="60" t="s">
        <v>15</v>
      </c>
    </row>
    <row r="2449" spans="2:11" ht="15.6" customHeight="1" thickBot="1" x14ac:dyDescent="0.45">
      <c r="B2449" s="21">
        <v>2443</v>
      </c>
      <c r="C2449" s="21">
        <v>2994</v>
      </c>
      <c r="D2449" s="20" t="s">
        <v>4628</v>
      </c>
      <c r="E2449" s="21">
        <v>56</v>
      </c>
      <c r="F2449" s="21" t="s">
        <v>13</v>
      </c>
      <c r="G2449" s="21" t="s">
        <v>79</v>
      </c>
      <c r="H2449" s="21"/>
      <c r="I2449" s="21"/>
      <c r="J2449" s="60">
        <v>1987</v>
      </c>
      <c r="K2449" s="60" t="s">
        <v>19</v>
      </c>
    </row>
    <row r="2450" spans="2:11" ht="15.6" customHeight="1" thickBot="1" x14ac:dyDescent="0.45">
      <c r="B2450" s="21">
        <v>2444</v>
      </c>
      <c r="C2450" s="21">
        <v>2995</v>
      </c>
      <c r="D2450" s="20" t="s">
        <v>4630</v>
      </c>
      <c r="E2450" s="21">
        <v>97</v>
      </c>
      <c r="F2450" s="21" t="s">
        <v>13</v>
      </c>
      <c r="G2450" s="21" t="s">
        <v>32</v>
      </c>
      <c r="H2450" s="21"/>
      <c r="I2450" s="21"/>
      <c r="J2450" s="60">
        <v>2034</v>
      </c>
      <c r="K2450" s="60" t="s">
        <v>19</v>
      </c>
    </row>
    <row r="2451" spans="2:11" ht="15.6" customHeight="1" thickBot="1" x14ac:dyDescent="0.45">
      <c r="B2451" s="21">
        <v>2445</v>
      </c>
      <c r="C2451" s="21">
        <v>2996</v>
      </c>
      <c r="D2451" s="20" t="s">
        <v>4632</v>
      </c>
      <c r="E2451" s="21" t="s">
        <v>13</v>
      </c>
      <c r="F2451" s="21" t="s">
        <v>13</v>
      </c>
      <c r="G2451" s="21" t="s">
        <v>85</v>
      </c>
      <c r="H2451" s="21"/>
      <c r="I2451" s="21"/>
      <c r="J2451" s="60">
        <v>2030</v>
      </c>
      <c r="K2451" s="60" t="s">
        <v>19</v>
      </c>
    </row>
    <row r="2452" spans="2:11" ht="15.6" customHeight="1" thickBot="1" x14ac:dyDescent="0.45">
      <c r="B2452" s="21">
        <v>2446</v>
      </c>
      <c r="C2452" s="21">
        <v>2997</v>
      </c>
      <c r="D2452" s="20" t="s">
        <v>4634</v>
      </c>
      <c r="E2452" s="21" t="s">
        <v>13</v>
      </c>
      <c r="F2452" s="21" t="s">
        <v>13</v>
      </c>
      <c r="G2452" s="21" t="s">
        <v>29</v>
      </c>
      <c r="H2452" s="21"/>
      <c r="I2452" s="21"/>
      <c r="J2452" s="60">
        <v>2175</v>
      </c>
      <c r="K2452" s="60" t="s">
        <v>19</v>
      </c>
    </row>
    <row r="2453" spans="2:11" ht="15.6" customHeight="1" thickBot="1" x14ac:dyDescent="0.45">
      <c r="B2453" s="21">
        <v>2447</v>
      </c>
      <c r="C2453" s="21">
        <v>2998</v>
      </c>
      <c r="D2453" s="20" t="s">
        <v>4636</v>
      </c>
      <c r="E2453" s="21" t="s">
        <v>13</v>
      </c>
      <c r="F2453" s="21" t="s">
        <v>13</v>
      </c>
      <c r="G2453" s="21" t="s">
        <v>39</v>
      </c>
      <c r="H2453" s="21"/>
      <c r="I2453" s="21"/>
      <c r="J2453" s="60">
        <v>2101</v>
      </c>
      <c r="K2453" s="60" t="s">
        <v>19</v>
      </c>
    </row>
    <row r="2454" spans="2:11" ht="15.6" customHeight="1" thickBot="1" x14ac:dyDescent="0.45">
      <c r="B2454" s="21">
        <v>2448</v>
      </c>
      <c r="C2454" s="21">
        <v>2999</v>
      </c>
      <c r="D2454" s="20" t="s">
        <v>4638</v>
      </c>
      <c r="E2454" s="21" t="s">
        <v>13</v>
      </c>
      <c r="F2454" s="21" t="s">
        <v>13</v>
      </c>
      <c r="G2454" s="21" t="s">
        <v>39</v>
      </c>
      <c r="H2454" s="21"/>
      <c r="I2454" s="21"/>
      <c r="J2454" s="60">
        <v>2089</v>
      </c>
      <c r="K2454" s="60" t="s">
        <v>19</v>
      </c>
    </row>
    <row r="2455" spans="2:11" ht="15.6" customHeight="1" thickBot="1" x14ac:dyDescent="0.45">
      <c r="B2455" s="21">
        <v>2449</v>
      </c>
      <c r="C2455" s="21">
        <v>3000</v>
      </c>
      <c r="D2455" s="20" t="s">
        <v>4640</v>
      </c>
      <c r="E2455" s="21" t="s">
        <v>13</v>
      </c>
      <c r="F2455" s="21" t="s">
        <v>13</v>
      </c>
      <c r="G2455" s="21" t="s">
        <v>39</v>
      </c>
      <c r="H2455" s="21"/>
      <c r="I2455" s="21"/>
      <c r="J2455" s="60">
        <v>2035</v>
      </c>
      <c r="K2455" s="60" t="s">
        <v>19</v>
      </c>
    </row>
    <row r="2456" spans="2:11" ht="15.6" customHeight="1" thickBot="1" x14ac:dyDescent="0.45">
      <c r="B2456" s="21">
        <v>2450</v>
      </c>
      <c r="C2456" s="21">
        <v>3001</v>
      </c>
      <c r="D2456" s="20" t="s">
        <v>6141</v>
      </c>
      <c r="E2456" s="21">
        <v>91</v>
      </c>
      <c r="F2456" s="21" t="s">
        <v>134</v>
      </c>
      <c r="G2456" s="21" t="s">
        <v>29</v>
      </c>
      <c r="H2456" s="21">
        <v>19</v>
      </c>
      <c r="I2456" s="21">
        <v>-10</v>
      </c>
      <c r="J2456" s="60">
        <v>2402</v>
      </c>
      <c r="K2456" s="60" t="s">
        <v>15</v>
      </c>
    </row>
    <row r="2457" spans="2:11" ht="15.6" customHeight="1" thickBot="1" x14ac:dyDescent="0.45">
      <c r="B2457" s="21">
        <v>2451</v>
      </c>
      <c r="C2457" s="21">
        <v>3791</v>
      </c>
      <c r="D2457" s="20" t="s">
        <v>4643</v>
      </c>
      <c r="E2457" s="21" t="s">
        <v>13</v>
      </c>
      <c r="F2457" s="21" t="s">
        <v>13</v>
      </c>
      <c r="G2457" s="21" t="s">
        <v>39</v>
      </c>
      <c r="H2457" s="21"/>
      <c r="I2457" s="21"/>
      <c r="J2457" s="60">
        <v>2117</v>
      </c>
      <c r="K2457" s="60" t="s">
        <v>19</v>
      </c>
    </row>
    <row r="2458" spans="2:11" ht="15.6" customHeight="1" thickBot="1" x14ac:dyDescent="0.45">
      <c r="B2458" s="21">
        <v>2452</v>
      </c>
      <c r="C2458" s="21">
        <v>3002</v>
      </c>
      <c r="D2458" s="20" t="s">
        <v>4645</v>
      </c>
      <c r="E2458" s="21" t="s">
        <v>13</v>
      </c>
      <c r="F2458" s="21" t="s">
        <v>13</v>
      </c>
      <c r="G2458" s="21" t="s">
        <v>39</v>
      </c>
      <c r="H2458" s="21"/>
      <c r="I2458" s="21"/>
      <c r="J2458" s="60">
        <v>2010</v>
      </c>
      <c r="K2458" s="60" t="s">
        <v>19</v>
      </c>
    </row>
    <row r="2459" spans="2:11" ht="15.6" customHeight="1" thickBot="1" x14ac:dyDescent="0.45">
      <c r="B2459" s="21">
        <v>2453</v>
      </c>
      <c r="C2459" s="21">
        <v>3003</v>
      </c>
      <c r="D2459" s="20" t="s">
        <v>4647</v>
      </c>
      <c r="E2459" s="21" t="s">
        <v>13</v>
      </c>
      <c r="F2459" s="21" t="s">
        <v>13</v>
      </c>
      <c r="G2459" s="21" t="s">
        <v>29</v>
      </c>
      <c r="H2459" s="21"/>
      <c r="I2459" s="21"/>
      <c r="J2459" s="60">
        <v>2028</v>
      </c>
      <c r="K2459" s="60" t="s">
        <v>19</v>
      </c>
    </row>
    <row r="2460" spans="2:11" ht="15.6" customHeight="1" thickBot="1" x14ac:dyDescent="0.45">
      <c r="B2460" s="21">
        <v>2454</v>
      </c>
      <c r="C2460" s="21">
        <v>3004</v>
      </c>
      <c r="D2460" s="20" t="s">
        <v>4649</v>
      </c>
      <c r="E2460" s="21">
        <v>70</v>
      </c>
      <c r="F2460" s="21" t="s">
        <v>184</v>
      </c>
      <c r="G2460" s="21" t="s">
        <v>169</v>
      </c>
      <c r="H2460" s="21"/>
      <c r="I2460" s="21"/>
      <c r="J2460" s="60">
        <v>2282</v>
      </c>
      <c r="K2460" s="60" t="s">
        <v>19</v>
      </c>
    </row>
    <row r="2461" spans="2:11" ht="15.6" customHeight="1" thickBot="1" x14ac:dyDescent="0.45">
      <c r="B2461" s="21">
        <v>2455</v>
      </c>
      <c r="C2461" s="21">
        <v>3006</v>
      </c>
      <c r="D2461" s="20" t="s">
        <v>4651</v>
      </c>
      <c r="E2461" s="21">
        <v>97</v>
      </c>
      <c r="F2461" s="21" t="s">
        <v>13</v>
      </c>
      <c r="G2461" s="21" t="s">
        <v>79</v>
      </c>
      <c r="H2461" s="21"/>
      <c r="I2461" s="21"/>
      <c r="J2461" s="60">
        <v>1997</v>
      </c>
      <c r="K2461" s="60" t="s">
        <v>19</v>
      </c>
    </row>
    <row r="2462" spans="2:11" ht="15.6" customHeight="1" thickBot="1" x14ac:dyDescent="0.45">
      <c r="B2462" s="21">
        <v>2456</v>
      </c>
      <c r="C2462" s="21">
        <v>3007</v>
      </c>
      <c r="D2462" s="20" t="s">
        <v>4653</v>
      </c>
      <c r="E2462" s="21" t="s">
        <v>13</v>
      </c>
      <c r="F2462" s="21" t="s">
        <v>13</v>
      </c>
      <c r="G2462" s="21" t="s">
        <v>29</v>
      </c>
      <c r="H2462" s="21"/>
      <c r="I2462" s="21"/>
      <c r="J2462" s="60">
        <v>2039</v>
      </c>
      <c r="K2462" s="60" t="s">
        <v>19</v>
      </c>
    </row>
    <row r="2463" spans="2:11" ht="15.6" customHeight="1" thickBot="1" x14ac:dyDescent="0.45">
      <c r="B2463" s="21">
        <v>2457</v>
      </c>
      <c r="C2463" s="21">
        <v>3008</v>
      </c>
      <c r="D2463" s="20" t="s">
        <v>4655</v>
      </c>
      <c r="E2463" s="21" t="s">
        <v>137</v>
      </c>
      <c r="F2463" s="21" t="s">
        <v>13</v>
      </c>
      <c r="G2463" s="21" t="s">
        <v>29</v>
      </c>
      <c r="H2463" s="21"/>
      <c r="I2463" s="21"/>
      <c r="J2463" s="60">
        <v>2047</v>
      </c>
      <c r="K2463" s="60" t="s">
        <v>19</v>
      </c>
    </row>
    <row r="2464" spans="2:11" ht="15.6" customHeight="1" thickBot="1" x14ac:dyDescent="0.45">
      <c r="B2464" s="21">
        <v>2458</v>
      </c>
      <c r="C2464" s="21">
        <v>3009</v>
      </c>
      <c r="D2464" s="20" t="s">
        <v>4657</v>
      </c>
      <c r="E2464" s="21">
        <v>85</v>
      </c>
      <c r="F2464" s="21" t="s">
        <v>13</v>
      </c>
      <c r="G2464" s="21" t="s">
        <v>32</v>
      </c>
      <c r="H2464" s="21"/>
      <c r="I2464" s="21"/>
      <c r="J2464" s="60">
        <v>2073</v>
      </c>
      <c r="K2464" s="60" t="s">
        <v>19</v>
      </c>
    </row>
    <row r="2465" spans="2:11" ht="15.6" customHeight="1" thickBot="1" x14ac:dyDescent="0.45">
      <c r="B2465" s="21">
        <v>2459</v>
      </c>
      <c r="C2465" s="21">
        <v>3010</v>
      </c>
      <c r="D2465" s="20" t="s">
        <v>4659</v>
      </c>
      <c r="E2465" s="21" t="s">
        <v>13</v>
      </c>
      <c r="F2465" s="21" t="s">
        <v>13</v>
      </c>
      <c r="G2465" s="21" t="s">
        <v>79</v>
      </c>
      <c r="H2465" s="21"/>
      <c r="I2465" s="21"/>
      <c r="J2465" s="60">
        <v>2034</v>
      </c>
      <c r="K2465" s="60" t="s">
        <v>19</v>
      </c>
    </row>
    <row r="2466" spans="2:11" ht="15.6" customHeight="1" thickBot="1" x14ac:dyDescent="0.45">
      <c r="B2466" s="21">
        <v>2460</v>
      </c>
      <c r="C2466" s="21">
        <v>3011</v>
      </c>
      <c r="D2466" s="20" t="s">
        <v>4661</v>
      </c>
      <c r="E2466" s="21">
        <v>40</v>
      </c>
      <c r="F2466" s="21" t="s">
        <v>57</v>
      </c>
      <c r="G2466" s="21" t="s">
        <v>29</v>
      </c>
      <c r="H2466" s="21"/>
      <c r="I2466" s="21"/>
      <c r="J2466" s="60">
        <v>2110</v>
      </c>
      <c r="K2466" s="60" t="s">
        <v>19</v>
      </c>
    </row>
    <row r="2467" spans="2:11" ht="15.6" customHeight="1" thickBot="1" x14ac:dyDescent="0.45">
      <c r="B2467" s="21">
        <v>2461</v>
      </c>
      <c r="C2467" s="21">
        <v>3012</v>
      </c>
      <c r="D2467" s="20" t="s">
        <v>4663</v>
      </c>
      <c r="E2467" s="21">
        <v>94</v>
      </c>
      <c r="F2467" s="21" t="s">
        <v>13</v>
      </c>
      <c r="G2467" s="21" t="s">
        <v>29</v>
      </c>
      <c r="H2467" s="21"/>
      <c r="I2467" s="21"/>
      <c r="J2467" s="60">
        <v>2050</v>
      </c>
      <c r="K2467" s="60" t="s">
        <v>19</v>
      </c>
    </row>
    <row r="2468" spans="2:11" ht="15.6" customHeight="1" thickBot="1" x14ac:dyDescent="0.45">
      <c r="B2468" s="21">
        <v>2462</v>
      </c>
      <c r="C2468" s="21">
        <v>3013</v>
      </c>
      <c r="D2468" s="20" t="s">
        <v>4665</v>
      </c>
      <c r="E2468" s="21" t="s">
        <v>13</v>
      </c>
      <c r="F2468" s="21" t="s">
        <v>13</v>
      </c>
      <c r="G2468" s="21" t="s">
        <v>14</v>
      </c>
      <c r="H2468" s="21"/>
      <c r="I2468" s="21"/>
      <c r="J2468" s="60">
        <v>2060</v>
      </c>
      <c r="K2468" s="60" t="s">
        <v>19</v>
      </c>
    </row>
    <row r="2469" spans="2:11" ht="15.6" customHeight="1" thickBot="1" x14ac:dyDescent="0.45">
      <c r="B2469" s="21">
        <v>2463</v>
      </c>
      <c r="C2469" s="21">
        <v>3014</v>
      </c>
      <c r="D2469" s="20" t="s">
        <v>4667</v>
      </c>
      <c r="E2469" s="21">
        <v>45</v>
      </c>
      <c r="F2469" s="21" t="s">
        <v>13</v>
      </c>
      <c r="G2469" s="21" t="s">
        <v>32</v>
      </c>
      <c r="H2469" s="21"/>
      <c r="I2469" s="21"/>
      <c r="J2469" s="60">
        <v>1999</v>
      </c>
      <c r="K2469" s="60" t="s">
        <v>19</v>
      </c>
    </row>
    <row r="2470" spans="2:11" ht="15.6" customHeight="1" thickBot="1" x14ac:dyDescent="0.45">
      <c r="B2470" s="21">
        <v>2464</v>
      </c>
      <c r="C2470" s="21">
        <v>3015</v>
      </c>
      <c r="D2470" s="20" t="s">
        <v>4669</v>
      </c>
      <c r="E2470" s="21">
        <v>71</v>
      </c>
      <c r="F2470" s="21" t="s">
        <v>13</v>
      </c>
      <c r="G2470" s="21" t="s">
        <v>32</v>
      </c>
      <c r="H2470" s="21"/>
      <c r="I2470" s="21"/>
      <c r="J2470" s="60">
        <v>2056</v>
      </c>
      <c r="K2470" s="60" t="s">
        <v>19</v>
      </c>
    </row>
    <row r="2471" spans="2:11" ht="15.6" customHeight="1" thickBot="1" x14ac:dyDescent="0.45">
      <c r="B2471" s="21">
        <v>2465</v>
      </c>
      <c r="C2471" s="21">
        <v>4201</v>
      </c>
      <c r="D2471" s="20" t="s">
        <v>6470</v>
      </c>
      <c r="E2471" s="57" t="s">
        <v>6261</v>
      </c>
      <c r="F2471" s="21" t="s">
        <v>13</v>
      </c>
      <c r="G2471" s="21" t="s">
        <v>43</v>
      </c>
      <c r="H2471" s="21">
        <v>11</v>
      </c>
      <c r="I2471" s="21">
        <v>-47</v>
      </c>
      <c r="J2471" s="60">
        <v>2053</v>
      </c>
      <c r="K2471" s="60" t="s">
        <v>15</v>
      </c>
    </row>
    <row r="2472" spans="2:11" ht="15.6" customHeight="1" thickBot="1" x14ac:dyDescent="0.45">
      <c r="B2472" s="21">
        <v>2466</v>
      </c>
      <c r="C2472" s="21">
        <v>3016</v>
      </c>
      <c r="D2472" s="20" t="s">
        <v>4671</v>
      </c>
      <c r="E2472" s="21">
        <v>62</v>
      </c>
      <c r="F2472" s="21" t="s">
        <v>13</v>
      </c>
      <c r="G2472" s="21" t="s">
        <v>29</v>
      </c>
      <c r="H2472" s="21"/>
      <c r="I2472" s="21"/>
      <c r="J2472" s="60">
        <v>2031</v>
      </c>
      <c r="K2472" s="60" t="s">
        <v>19</v>
      </c>
    </row>
    <row r="2473" spans="2:11" ht="15.6" customHeight="1" thickBot="1" x14ac:dyDescent="0.45">
      <c r="B2473" s="21">
        <v>2467</v>
      </c>
      <c r="C2473" s="21">
        <v>3017</v>
      </c>
      <c r="D2473" s="20" t="s">
        <v>4673</v>
      </c>
      <c r="E2473" s="21">
        <v>83</v>
      </c>
      <c r="F2473" s="21" t="s">
        <v>13</v>
      </c>
      <c r="G2473" s="21" t="s">
        <v>29</v>
      </c>
      <c r="H2473" s="21"/>
      <c r="I2473" s="21"/>
      <c r="J2473" s="60">
        <v>2051</v>
      </c>
      <c r="K2473" s="60" t="s">
        <v>19</v>
      </c>
    </row>
    <row r="2474" spans="2:11" ht="15.6" customHeight="1" thickBot="1" x14ac:dyDescent="0.45">
      <c r="B2474" s="21">
        <v>2468</v>
      </c>
      <c r="C2474" s="21">
        <v>3020</v>
      </c>
      <c r="D2474" s="20" t="s">
        <v>4675</v>
      </c>
      <c r="E2474" s="21">
        <v>79</v>
      </c>
      <c r="F2474" s="21" t="s">
        <v>13</v>
      </c>
      <c r="G2474" s="21" t="s">
        <v>32</v>
      </c>
      <c r="H2474" s="21"/>
      <c r="I2474" s="21"/>
      <c r="J2474" s="60">
        <v>2090</v>
      </c>
      <c r="K2474" s="60" t="s">
        <v>19</v>
      </c>
    </row>
    <row r="2475" spans="2:11" ht="15.6" customHeight="1" thickBot="1" x14ac:dyDescent="0.45">
      <c r="B2475" s="21">
        <v>2469</v>
      </c>
      <c r="C2475" s="21">
        <v>3021</v>
      </c>
      <c r="D2475" s="20" t="s">
        <v>4677</v>
      </c>
      <c r="E2475" s="21">
        <v>87</v>
      </c>
      <c r="F2475" s="21" t="s">
        <v>13</v>
      </c>
      <c r="G2475" s="21" t="s">
        <v>85</v>
      </c>
      <c r="H2475" s="21"/>
      <c r="I2475" s="21"/>
      <c r="J2475" s="60">
        <v>2023</v>
      </c>
      <c r="K2475" s="60" t="s">
        <v>19</v>
      </c>
    </row>
    <row r="2476" spans="2:11" ht="15.6" customHeight="1" thickBot="1" x14ac:dyDescent="0.45">
      <c r="B2476" s="21">
        <v>2470</v>
      </c>
      <c r="C2476" s="21">
        <v>3022</v>
      </c>
      <c r="D2476" s="20" t="s">
        <v>4679</v>
      </c>
      <c r="E2476" s="21">
        <v>55</v>
      </c>
      <c r="F2476" s="21" t="s">
        <v>13</v>
      </c>
      <c r="G2476" s="21" t="s">
        <v>32</v>
      </c>
      <c r="H2476" s="21"/>
      <c r="I2476" s="21"/>
      <c r="J2476" s="60">
        <v>2053</v>
      </c>
      <c r="K2476" s="60" t="s">
        <v>19</v>
      </c>
    </row>
    <row r="2477" spans="2:11" ht="15.6" customHeight="1" thickBot="1" x14ac:dyDescent="0.45">
      <c r="B2477" s="21">
        <v>2471</v>
      </c>
      <c r="C2477" s="21">
        <v>3023</v>
      </c>
      <c r="D2477" s="20" t="s">
        <v>4681</v>
      </c>
      <c r="E2477" s="21">
        <v>89</v>
      </c>
      <c r="F2477" s="21" t="s">
        <v>13</v>
      </c>
      <c r="G2477" s="21" t="s">
        <v>32</v>
      </c>
      <c r="H2477" s="21"/>
      <c r="I2477" s="21"/>
      <c r="J2477" s="60">
        <v>2050</v>
      </c>
      <c r="K2477" s="60" t="s">
        <v>19</v>
      </c>
    </row>
    <row r="2478" spans="2:11" ht="15.6" customHeight="1" thickBot="1" x14ac:dyDescent="0.45">
      <c r="B2478" s="21">
        <v>2472</v>
      </c>
      <c r="C2478" s="21">
        <v>3024</v>
      </c>
      <c r="D2478" s="20" t="s">
        <v>4683</v>
      </c>
      <c r="E2478" s="21">
        <v>88</v>
      </c>
      <c r="F2478" s="21" t="s">
        <v>13</v>
      </c>
      <c r="G2478" s="21" t="s">
        <v>32</v>
      </c>
      <c r="H2478" s="21"/>
      <c r="I2478" s="21"/>
      <c r="J2478" s="60">
        <v>2058</v>
      </c>
      <c r="K2478" s="60" t="s">
        <v>19</v>
      </c>
    </row>
    <row r="2479" spans="2:11" ht="15.6" customHeight="1" thickBot="1" x14ac:dyDescent="0.45">
      <c r="B2479" s="21">
        <v>2473</v>
      </c>
      <c r="C2479" s="21">
        <v>3025</v>
      </c>
      <c r="D2479" s="20" t="s">
        <v>4685</v>
      </c>
      <c r="E2479" s="21" t="s">
        <v>13</v>
      </c>
      <c r="F2479" s="21" t="s">
        <v>13</v>
      </c>
      <c r="G2479" s="21" t="s">
        <v>29</v>
      </c>
      <c r="H2479" s="21"/>
      <c r="I2479" s="21"/>
      <c r="J2479" s="60">
        <v>2038</v>
      </c>
      <c r="K2479" s="60" t="s">
        <v>19</v>
      </c>
    </row>
    <row r="2480" spans="2:11" ht="15.6" customHeight="1" thickBot="1" x14ac:dyDescent="0.45">
      <c r="B2480" s="21">
        <v>2474</v>
      </c>
      <c r="C2480" s="21">
        <v>3026</v>
      </c>
      <c r="D2480" s="20" t="s">
        <v>4687</v>
      </c>
      <c r="E2480" s="21">
        <v>82</v>
      </c>
      <c r="F2480" s="21" t="s">
        <v>13</v>
      </c>
      <c r="G2480" s="21" t="s">
        <v>29</v>
      </c>
      <c r="H2480" s="21"/>
      <c r="I2480" s="21"/>
      <c r="J2480" s="60">
        <v>2043</v>
      </c>
      <c r="K2480" s="60" t="s">
        <v>19</v>
      </c>
    </row>
    <row r="2481" spans="2:11" ht="15.6" customHeight="1" thickBot="1" x14ac:dyDescent="0.45">
      <c r="B2481" s="21">
        <v>2475</v>
      </c>
      <c r="C2481" s="21">
        <v>3669</v>
      </c>
      <c r="D2481" s="20" t="s">
        <v>4689</v>
      </c>
      <c r="E2481" s="21">
        <v>90</v>
      </c>
      <c r="F2481" s="21" t="s">
        <v>13</v>
      </c>
      <c r="G2481" s="21" t="s">
        <v>116</v>
      </c>
      <c r="H2481" s="21"/>
      <c r="I2481" s="21"/>
      <c r="J2481" s="60">
        <v>2106</v>
      </c>
      <c r="K2481" s="60" t="s">
        <v>19</v>
      </c>
    </row>
    <row r="2482" spans="2:11" ht="15.6" customHeight="1" thickBot="1" x14ac:dyDescent="0.45">
      <c r="B2482" s="21">
        <v>2476</v>
      </c>
      <c r="C2482" s="21">
        <v>3027</v>
      </c>
      <c r="D2482" s="20" t="s">
        <v>4691</v>
      </c>
      <c r="E2482" s="21">
        <v>39</v>
      </c>
      <c r="F2482" s="21" t="s">
        <v>13</v>
      </c>
      <c r="G2482" s="21" t="s">
        <v>79</v>
      </c>
      <c r="H2482" s="21"/>
      <c r="I2482" s="21"/>
      <c r="J2482" s="60">
        <v>2003</v>
      </c>
      <c r="K2482" s="60" t="s">
        <v>19</v>
      </c>
    </row>
    <row r="2483" spans="2:11" ht="15.6" customHeight="1" thickBot="1" x14ac:dyDescent="0.45">
      <c r="B2483" s="21">
        <v>2477</v>
      </c>
      <c r="C2483" s="21">
        <v>3028</v>
      </c>
      <c r="D2483" s="20" t="s">
        <v>4693</v>
      </c>
      <c r="E2483" s="21" t="s">
        <v>13</v>
      </c>
      <c r="F2483" s="21" t="s">
        <v>13</v>
      </c>
      <c r="G2483" s="21" t="s">
        <v>22</v>
      </c>
      <c r="H2483" s="21"/>
      <c r="I2483" s="21"/>
      <c r="J2483" s="60">
        <v>2037</v>
      </c>
      <c r="K2483" s="60" t="s">
        <v>19</v>
      </c>
    </row>
    <row r="2484" spans="2:11" ht="15.6" customHeight="1" thickBot="1" x14ac:dyDescent="0.45">
      <c r="B2484" s="21">
        <v>2478</v>
      </c>
      <c r="C2484" s="21">
        <v>3029</v>
      </c>
      <c r="D2484" s="20" t="s">
        <v>4695</v>
      </c>
      <c r="E2484" s="21" t="s">
        <v>13</v>
      </c>
      <c r="F2484" s="21" t="s">
        <v>13</v>
      </c>
      <c r="G2484" s="21" t="s">
        <v>85</v>
      </c>
      <c r="H2484" s="21"/>
      <c r="I2484" s="21"/>
      <c r="J2484" s="60">
        <v>1918</v>
      </c>
      <c r="K2484" s="60" t="s">
        <v>19</v>
      </c>
    </row>
    <row r="2485" spans="2:11" ht="15.6" customHeight="1" thickBot="1" x14ac:dyDescent="0.45">
      <c r="B2485" s="21">
        <v>2479</v>
      </c>
      <c r="C2485" s="21">
        <v>3030</v>
      </c>
      <c r="D2485" s="20" t="s">
        <v>4697</v>
      </c>
      <c r="E2485" s="21" t="s">
        <v>46</v>
      </c>
      <c r="F2485" s="21" t="s">
        <v>134</v>
      </c>
      <c r="G2485" s="21" t="s">
        <v>79</v>
      </c>
      <c r="H2485" s="21"/>
      <c r="I2485" s="21"/>
      <c r="J2485" s="60">
        <v>2392</v>
      </c>
      <c r="K2485" s="60" t="s">
        <v>19</v>
      </c>
    </row>
    <row r="2486" spans="2:11" ht="15.6" customHeight="1" thickBot="1" x14ac:dyDescent="0.45">
      <c r="B2486" s="21">
        <v>2480</v>
      </c>
      <c r="C2486" s="21">
        <v>3031</v>
      </c>
      <c r="D2486" s="20" t="s">
        <v>4699</v>
      </c>
      <c r="E2486" s="21">
        <v>88</v>
      </c>
      <c r="F2486" s="21" t="s">
        <v>13</v>
      </c>
      <c r="G2486" s="21" t="s">
        <v>85</v>
      </c>
      <c r="H2486" s="21"/>
      <c r="I2486" s="21"/>
      <c r="J2486" s="60">
        <v>2087</v>
      </c>
      <c r="K2486" s="60" t="s">
        <v>19</v>
      </c>
    </row>
    <row r="2487" spans="2:11" ht="15.6" customHeight="1" thickBot="1" x14ac:dyDescent="0.45">
      <c r="B2487" s="21">
        <v>2481</v>
      </c>
      <c r="C2487" s="21">
        <v>3032</v>
      </c>
      <c r="D2487" s="20" t="s">
        <v>4701</v>
      </c>
      <c r="E2487" s="21" t="s">
        <v>13</v>
      </c>
      <c r="F2487" s="21" t="s">
        <v>13</v>
      </c>
      <c r="G2487" s="21" t="s">
        <v>22</v>
      </c>
      <c r="H2487" s="21"/>
      <c r="I2487" s="21"/>
      <c r="J2487" s="60">
        <v>2030</v>
      </c>
      <c r="K2487" s="60" t="s">
        <v>19</v>
      </c>
    </row>
    <row r="2488" spans="2:11" ht="15.6" customHeight="1" thickBot="1" x14ac:dyDescent="0.45">
      <c r="B2488" s="21">
        <v>2482</v>
      </c>
      <c r="C2488" s="21">
        <v>4213</v>
      </c>
      <c r="D2488" s="20" t="s">
        <v>6539</v>
      </c>
      <c r="E2488" s="21">
        <v>78</v>
      </c>
      <c r="F2488" s="21"/>
      <c r="G2488" s="21" t="s">
        <v>29</v>
      </c>
      <c r="H2488" s="21">
        <v>9</v>
      </c>
      <c r="I2488" s="21">
        <v>-6</v>
      </c>
      <c r="J2488" s="60">
        <v>2094</v>
      </c>
      <c r="K2488" s="60" t="s">
        <v>15</v>
      </c>
    </row>
    <row r="2489" spans="2:11" ht="15.6" customHeight="1" thickBot="1" x14ac:dyDescent="0.45">
      <c r="B2489" s="21">
        <v>2483</v>
      </c>
      <c r="C2489" s="21">
        <v>3033</v>
      </c>
      <c r="D2489" s="20" t="s">
        <v>4703</v>
      </c>
      <c r="E2489" s="21">
        <v>90</v>
      </c>
      <c r="F2489" s="21" t="s">
        <v>13</v>
      </c>
      <c r="G2489" s="21" t="s">
        <v>29</v>
      </c>
      <c r="H2489" s="21"/>
      <c r="I2489" s="21"/>
      <c r="J2489" s="60">
        <v>2046</v>
      </c>
      <c r="K2489" s="60" t="s">
        <v>19</v>
      </c>
    </row>
    <row r="2490" spans="2:11" ht="15.6" customHeight="1" thickBot="1" x14ac:dyDescent="0.45">
      <c r="B2490" s="21">
        <v>2484</v>
      </c>
      <c r="C2490" s="21">
        <v>3034</v>
      </c>
      <c r="D2490" s="20" t="s">
        <v>4705</v>
      </c>
      <c r="E2490" s="21">
        <v>89</v>
      </c>
      <c r="F2490" s="21" t="s">
        <v>13</v>
      </c>
      <c r="G2490" s="21" t="s">
        <v>29</v>
      </c>
      <c r="H2490" s="21"/>
      <c r="I2490" s="21"/>
      <c r="J2490" s="60">
        <v>2036</v>
      </c>
      <c r="K2490" s="60" t="s">
        <v>19</v>
      </c>
    </row>
    <row r="2491" spans="2:11" ht="15.6" customHeight="1" thickBot="1" x14ac:dyDescent="0.45">
      <c r="B2491" s="21">
        <v>2485</v>
      </c>
      <c r="C2491" s="21">
        <v>3035</v>
      </c>
      <c r="D2491" s="20" t="s">
        <v>4707</v>
      </c>
      <c r="E2491" s="21">
        <v>93</v>
      </c>
      <c r="F2491" s="21" t="s">
        <v>13</v>
      </c>
      <c r="G2491" s="21" t="s">
        <v>29</v>
      </c>
      <c r="H2491" s="21"/>
      <c r="I2491" s="21"/>
      <c r="J2491" s="60">
        <v>2061</v>
      </c>
      <c r="K2491" s="60" t="s">
        <v>19</v>
      </c>
    </row>
    <row r="2492" spans="2:11" ht="15.6" customHeight="1" thickBot="1" x14ac:dyDescent="0.45">
      <c r="B2492" s="21">
        <v>2486</v>
      </c>
      <c r="C2492" s="21">
        <v>3036</v>
      </c>
      <c r="D2492" s="20" t="s">
        <v>4709</v>
      </c>
      <c r="E2492" s="21">
        <v>85</v>
      </c>
      <c r="F2492" s="21" t="s">
        <v>13</v>
      </c>
      <c r="G2492" s="21" t="s">
        <v>29</v>
      </c>
      <c r="H2492" s="21"/>
      <c r="I2492" s="21"/>
      <c r="J2492" s="60">
        <v>2067</v>
      </c>
      <c r="K2492" s="60" t="s">
        <v>19</v>
      </c>
    </row>
    <row r="2493" spans="2:11" ht="15.6" customHeight="1" thickBot="1" x14ac:dyDescent="0.45">
      <c r="B2493" s="21">
        <v>2487</v>
      </c>
      <c r="C2493" s="21">
        <v>3037</v>
      </c>
      <c r="D2493" s="20" t="s">
        <v>4711</v>
      </c>
      <c r="E2493" s="21" t="s">
        <v>13</v>
      </c>
      <c r="F2493" s="21" t="s">
        <v>13</v>
      </c>
      <c r="G2493" s="21" t="s">
        <v>29</v>
      </c>
      <c r="H2493" s="21"/>
      <c r="I2493" s="21"/>
      <c r="J2493" s="60">
        <v>2067</v>
      </c>
      <c r="K2493" s="60" t="s">
        <v>19</v>
      </c>
    </row>
    <row r="2494" spans="2:11" ht="15.6" customHeight="1" thickBot="1" x14ac:dyDescent="0.45">
      <c r="B2494" s="21">
        <v>2488</v>
      </c>
      <c r="C2494" s="21">
        <v>3038</v>
      </c>
      <c r="D2494" s="20" t="s">
        <v>4713</v>
      </c>
      <c r="E2494" s="21" t="s">
        <v>13</v>
      </c>
      <c r="F2494" s="21" t="s">
        <v>13</v>
      </c>
      <c r="G2494" s="21" t="s">
        <v>29</v>
      </c>
      <c r="H2494" s="21"/>
      <c r="I2494" s="21"/>
      <c r="J2494" s="60">
        <v>2063</v>
      </c>
      <c r="K2494" s="60" t="s">
        <v>19</v>
      </c>
    </row>
    <row r="2495" spans="2:11" ht="15.6" customHeight="1" thickBot="1" x14ac:dyDescent="0.45">
      <c r="B2495" s="21">
        <v>2489</v>
      </c>
      <c r="C2495" s="21">
        <v>3039</v>
      </c>
      <c r="D2495" s="20" t="s">
        <v>4715</v>
      </c>
      <c r="E2495" s="21" t="s">
        <v>189</v>
      </c>
      <c r="F2495" s="21" t="s">
        <v>13</v>
      </c>
      <c r="G2495" s="21" t="s">
        <v>29</v>
      </c>
      <c r="H2495" s="21"/>
      <c r="I2495" s="21"/>
      <c r="J2495" s="60">
        <v>2035</v>
      </c>
      <c r="K2495" s="60" t="s">
        <v>19</v>
      </c>
    </row>
    <row r="2496" spans="2:11" ht="15.6" customHeight="1" thickBot="1" x14ac:dyDescent="0.45">
      <c r="B2496" s="21">
        <v>2490</v>
      </c>
      <c r="C2496" s="21">
        <v>3040</v>
      </c>
      <c r="D2496" s="20" t="s">
        <v>4717</v>
      </c>
      <c r="E2496" s="21">
        <v>90</v>
      </c>
      <c r="F2496" s="21" t="s">
        <v>57</v>
      </c>
      <c r="G2496" s="21" t="s">
        <v>22</v>
      </c>
      <c r="H2496" s="21">
        <v>7</v>
      </c>
      <c r="I2496" s="21">
        <v>2</v>
      </c>
      <c r="J2496" s="60">
        <v>2265</v>
      </c>
      <c r="K2496" s="60" t="s">
        <v>15</v>
      </c>
    </row>
    <row r="2497" spans="2:11" ht="15.6" customHeight="1" thickBot="1" x14ac:dyDescent="0.45">
      <c r="B2497" s="21">
        <v>2491</v>
      </c>
      <c r="C2497" s="21">
        <v>3041</v>
      </c>
      <c r="D2497" s="20" t="s">
        <v>4719</v>
      </c>
      <c r="E2497" s="21" t="s">
        <v>13</v>
      </c>
      <c r="F2497" s="21" t="s">
        <v>13</v>
      </c>
      <c r="G2497" s="21" t="s">
        <v>1009</v>
      </c>
      <c r="H2497" s="21"/>
      <c r="I2497" s="21"/>
      <c r="J2497" s="60">
        <v>2022</v>
      </c>
      <c r="K2497" s="60" t="s">
        <v>19</v>
      </c>
    </row>
    <row r="2498" spans="2:11" ht="15.6" customHeight="1" thickBot="1" x14ac:dyDescent="0.45">
      <c r="B2498" s="21">
        <v>2492</v>
      </c>
      <c r="C2498" s="21">
        <v>3042</v>
      </c>
      <c r="D2498" s="20" t="s">
        <v>4721</v>
      </c>
      <c r="E2498" s="21" t="s">
        <v>13</v>
      </c>
      <c r="F2498" s="21" t="s">
        <v>13</v>
      </c>
      <c r="G2498" s="21" t="s">
        <v>29</v>
      </c>
      <c r="H2498" s="21"/>
      <c r="I2498" s="21"/>
      <c r="J2498" s="60">
        <v>2081</v>
      </c>
      <c r="K2498" s="60" t="s">
        <v>19</v>
      </c>
    </row>
    <row r="2499" spans="2:11" ht="15.6" customHeight="1" thickBot="1" x14ac:dyDescent="0.45">
      <c r="B2499" s="21">
        <v>2493</v>
      </c>
      <c r="C2499" s="21">
        <v>3043</v>
      </c>
      <c r="D2499" s="20" t="s">
        <v>4723</v>
      </c>
      <c r="E2499" s="21">
        <v>82</v>
      </c>
      <c r="F2499" s="21" t="s">
        <v>13</v>
      </c>
      <c r="G2499" s="21" t="s">
        <v>32</v>
      </c>
      <c r="H2499" s="21"/>
      <c r="I2499" s="21"/>
      <c r="J2499" s="60">
        <v>2050</v>
      </c>
      <c r="K2499" s="60" t="s">
        <v>19</v>
      </c>
    </row>
    <row r="2500" spans="2:11" ht="15.6" customHeight="1" thickBot="1" x14ac:dyDescent="0.45">
      <c r="B2500" s="21">
        <v>2494</v>
      </c>
      <c r="C2500" s="21">
        <v>3044</v>
      </c>
      <c r="D2500" s="20" t="s">
        <v>4725</v>
      </c>
      <c r="E2500" s="21" t="s">
        <v>13</v>
      </c>
      <c r="F2500" s="21" t="s">
        <v>13</v>
      </c>
      <c r="G2500" s="21" t="s">
        <v>29</v>
      </c>
      <c r="H2500" s="21"/>
      <c r="I2500" s="21"/>
      <c r="J2500" s="60">
        <v>2038</v>
      </c>
      <c r="K2500" s="60" t="s">
        <v>19</v>
      </c>
    </row>
    <row r="2501" spans="2:11" ht="15.6" customHeight="1" thickBot="1" x14ac:dyDescent="0.45">
      <c r="B2501" s="21">
        <v>2495</v>
      </c>
      <c r="C2501" s="21">
        <v>4057</v>
      </c>
      <c r="D2501" s="20" t="s">
        <v>6320</v>
      </c>
      <c r="E2501" s="21" t="s">
        <v>510</v>
      </c>
      <c r="F2501" s="21" t="s">
        <v>13</v>
      </c>
      <c r="G2501" s="21" t="s">
        <v>29</v>
      </c>
      <c r="H2501" s="21"/>
      <c r="I2501" s="21"/>
      <c r="J2501" s="60">
        <v>2100</v>
      </c>
      <c r="K2501" s="60" t="s">
        <v>15</v>
      </c>
    </row>
    <row r="2502" spans="2:11" ht="15.6" customHeight="1" thickBot="1" x14ac:dyDescent="0.45">
      <c r="B2502" s="21">
        <v>2496</v>
      </c>
      <c r="C2502" s="21">
        <v>3045</v>
      </c>
      <c r="D2502" s="20" t="s">
        <v>4727</v>
      </c>
      <c r="E2502" s="21">
        <v>85</v>
      </c>
      <c r="F2502" s="21" t="s">
        <v>13</v>
      </c>
      <c r="G2502" s="21" t="s">
        <v>29</v>
      </c>
      <c r="H2502" s="21"/>
      <c r="I2502" s="21"/>
      <c r="J2502" s="60">
        <v>2035</v>
      </c>
      <c r="K2502" s="60" t="s">
        <v>19</v>
      </c>
    </row>
    <row r="2503" spans="2:11" ht="15.6" customHeight="1" thickBot="1" x14ac:dyDescent="0.45">
      <c r="B2503" s="21">
        <v>2497</v>
      </c>
      <c r="C2503" s="21">
        <v>3046</v>
      </c>
      <c r="D2503" s="20" t="s">
        <v>4729</v>
      </c>
      <c r="E2503" s="21" t="s">
        <v>13</v>
      </c>
      <c r="F2503" s="21" t="s">
        <v>13</v>
      </c>
      <c r="G2503" s="21" t="s">
        <v>29</v>
      </c>
      <c r="H2503" s="21"/>
      <c r="I2503" s="21"/>
      <c r="J2503" s="60">
        <v>2055</v>
      </c>
      <c r="K2503" s="60" t="s">
        <v>19</v>
      </c>
    </row>
    <row r="2504" spans="2:11" ht="15.6" customHeight="1" thickBot="1" x14ac:dyDescent="0.45">
      <c r="B2504" s="21">
        <v>2498</v>
      </c>
      <c r="C2504" s="21">
        <v>3047</v>
      </c>
      <c r="D2504" s="20" t="s">
        <v>4731</v>
      </c>
      <c r="E2504" s="21" t="s">
        <v>13</v>
      </c>
      <c r="F2504" s="21" t="s">
        <v>13</v>
      </c>
      <c r="G2504" s="21" t="s">
        <v>29</v>
      </c>
      <c r="H2504" s="21"/>
      <c r="I2504" s="21"/>
      <c r="J2504" s="60">
        <v>1935</v>
      </c>
      <c r="K2504" s="60" t="s">
        <v>19</v>
      </c>
    </row>
    <row r="2505" spans="2:11" ht="15.6" customHeight="1" thickBot="1" x14ac:dyDescent="0.45">
      <c r="B2505" s="21">
        <v>2499</v>
      </c>
      <c r="C2505" s="21">
        <v>3048</v>
      </c>
      <c r="D2505" s="20" t="s">
        <v>4733</v>
      </c>
      <c r="E2505" s="21">
        <v>38</v>
      </c>
      <c r="F2505" s="21" t="s">
        <v>13</v>
      </c>
      <c r="G2505" s="21" t="s">
        <v>32</v>
      </c>
      <c r="H2505" s="21"/>
      <c r="I2505" s="21"/>
      <c r="J2505" s="60">
        <v>2058</v>
      </c>
      <c r="K2505" s="60" t="s">
        <v>19</v>
      </c>
    </row>
    <row r="2506" spans="2:11" ht="15.6" customHeight="1" thickBot="1" x14ac:dyDescent="0.45">
      <c r="B2506" s="21">
        <v>2500</v>
      </c>
      <c r="C2506" s="21">
        <v>3049</v>
      </c>
      <c r="D2506" s="20" t="s">
        <v>4735</v>
      </c>
      <c r="E2506" s="21">
        <v>56</v>
      </c>
      <c r="F2506" s="21" t="s">
        <v>13</v>
      </c>
      <c r="G2506" s="21" t="s">
        <v>239</v>
      </c>
      <c r="H2506" s="21"/>
      <c r="I2506" s="21"/>
      <c r="J2506" s="60">
        <v>1985</v>
      </c>
      <c r="K2506" s="60" t="s">
        <v>19</v>
      </c>
    </row>
    <row r="2507" spans="2:11" ht="15.6" customHeight="1" thickBot="1" x14ac:dyDescent="0.45">
      <c r="B2507" s="21">
        <v>2501</v>
      </c>
      <c r="C2507" s="21">
        <v>3050</v>
      </c>
      <c r="D2507" s="20" t="s">
        <v>4737</v>
      </c>
      <c r="E2507" s="21">
        <v>81</v>
      </c>
      <c r="F2507" s="21" t="s">
        <v>13</v>
      </c>
      <c r="G2507" s="21" t="s">
        <v>4738</v>
      </c>
      <c r="H2507" s="21"/>
      <c r="I2507" s="21"/>
      <c r="J2507" s="60">
        <v>2023</v>
      </c>
      <c r="K2507" s="60" t="s">
        <v>19</v>
      </c>
    </row>
    <row r="2508" spans="2:11" ht="15.6" customHeight="1" thickBot="1" x14ac:dyDescent="0.45">
      <c r="B2508" s="21">
        <v>2502</v>
      </c>
      <c r="C2508" s="21">
        <v>3051</v>
      </c>
      <c r="D2508" s="20" t="s">
        <v>4740</v>
      </c>
      <c r="E2508" s="21" t="s">
        <v>13</v>
      </c>
      <c r="F2508" s="21" t="s">
        <v>13</v>
      </c>
      <c r="G2508" s="21" t="s">
        <v>169</v>
      </c>
      <c r="H2508" s="21"/>
      <c r="I2508" s="21"/>
      <c r="J2508" s="60">
        <v>2088</v>
      </c>
      <c r="K2508" s="60" t="s">
        <v>19</v>
      </c>
    </row>
    <row r="2509" spans="2:11" ht="15.6" customHeight="1" thickBot="1" x14ac:dyDescent="0.45">
      <c r="B2509" s="21">
        <v>2503</v>
      </c>
      <c r="C2509" s="21">
        <v>4065</v>
      </c>
      <c r="D2509" s="20" t="s">
        <v>6124</v>
      </c>
      <c r="E2509" s="21" t="s">
        <v>13</v>
      </c>
      <c r="F2509" s="21" t="s">
        <v>13</v>
      </c>
      <c r="G2509" s="21" t="s">
        <v>22</v>
      </c>
      <c r="H2509" s="21"/>
      <c r="I2509" s="21"/>
      <c r="J2509" s="60">
        <v>2080</v>
      </c>
      <c r="K2509" s="60" t="s">
        <v>15</v>
      </c>
    </row>
    <row r="2510" spans="2:11" ht="15.6" customHeight="1" thickBot="1" x14ac:dyDescent="0.45">
      <c r="B2510" s="21">
        <v>2504</v>
      </c>
      <c r="C2510" s="21">
        <v>3052</v>
      </c>
      <c r="D2510" s="20" t="s">
        <v>4742</v>
      </c>
      <c r="E2510" s="21">
        <v>44</v>
      </c>
      <c r="F2510" s="21" t="s">
        <v>13</v>
      </c>
      <c r="G2510" s="21" t="s">
        <v>32</v>
      </c>
      <c r="H2510" s="21"/>
      <c r="I2510" s="21"/>
      <c r="J2510" s="60">
        <v>1997</v>
      </c>
      <c r="K2510" s="60" t="s">
        <v>19</v>
      </c>
    </row>
    <row r="2511" spans="2:11" ht="15.6" customHeight="1" thickBot="1" x14ac:dyDescent="0.45">
      <c r="B2511" s="21">
        <v>2505</v>
      </c>
      <c r="C2511" s="21">
        <v>3053</v>
      </c>
      <c r="D2511" s="20" t="s">
        <v>4744</v>
      </c>
      <c r="E2511" s="21">
        <v>86</v>
      </c>
      <c r="F2511" s="21" t="s">
        <v>13</v>
      </c>
      <c r="G2511" s="21" t="s">
        <v>32</v>
      </c>
      <c r="H2511" s="21"/>
      <c r="I2511" s="21"/>
      <c r="J2511" s="60">
        <v>2025</v>
      </c>
      <c r="K2511" s="60" t="s">
        <v>19</v>
      </c>
    </row>
    <row r="2512" spans="2:11" ht="15.6" customHeight="1" thickBot="1" x14ac:dyDescent="0.45">
      <c r="B2512" s="21">
        <v>2506</v>
      </c>
      <c r="C2512" s="21">
        <v>3054</v>
      </c>
      <c r="D2512" s="20" t="s">
        <v>4746</v>
      </c>
      <c r="E2512" s="21">
        <v>39</v>
      </c>
      <c r="F2512" s="21" t="s">
        <v>13</v>
      </c>
      <c r="G2512" s="21" t="s">
        <v>29</v>
      </c>
      <c r="H2512" s="21"/>
      <c r="I2512" s="21"/>
      <c r="J2512" s="60">
        <v>2098</v>
      </c>
      <c r="K2512" s="60" t="s">
        <v>19</v>
      </c>
    </row>
    <row r="2513" spans="2:11" ht="15.6" customHeight="1" thickBot="1" x14ac:dyDescent="0.45">
      <c r="B2513" s="21">
        <v>2507</v>
      </c>
      <c r="C2513" s="21">
        <v>3055</v>
      </c>
      <c r="D2513" s="20" t="s">
        <v>4748</v>
      </c>
      <c r="E2513" s="21">
        <v>60</v>
      </c>
      <c r="F2513" s="21" t="s">
        <v>13</v>
      </c>
      <c r="G2513" s="21" t="s">
        <v>169</v>
      </c>
      <c r="H2513" s="21"/>
      <c r="I2513" s="21"/>
      <c r="J2513" s="60">
        <v>2065</v>
      </c>
      <c r="K2513" s="60" t="s">
        <v>19</v>
      </c>
    </row>
    <row r="2514" spans="2:11" ht="15.6" customHeight="1" thickBot="1" x14ac:dyDescent="0.45">
      <c r="B2514" s="21">
        <v>2508</v>
      </c>
      <c r="C2514" s="21">
        <v>4176</v>
      </c>
      <c r="D2514" s="20" t="s">
        <v>6435</v>
      </c>
      <c r="E2514" s="21" t="s">
        <v>13</v>
      </c>
      <c r="F2514" s="21" t="s">
        <v>13</v>
      </c>
      <c r="G2514" s="21" t="s">
        <v>494</v>
      </c>
      <c r="H2514" s="21">
        <v>9</v>
      </c>
      <c r="I2514" s="21">
        <v>0</v>
      </c>
      <c r="J2514" s="60">
        <v>2100</v>
      </c>
      <c r="K2514" s="60" t="s">
        <v>15</v>
      </c>
    </row>
    <row r="2515" spans="2:11" ht="15.6" customHeight="1" thickBot="1" x14ac:dyDescent="0.45">
      <c r="B2515" s="21">
        <v>2509</v>
      </c>
      <c r="C2515" s="21">
        <v>3056</v>
      </c>
      <c r="D2515" s="20" t="s">
        <v>4750</v>
      </c>
      <c r="E2515" s="21">
        <v>94</v>
      </c>
      <c r="F2515" s="21" t="s">
        <v>13</v>
      </c>
      <c r="G2515" s="21" t="s">
        <v>29</v>
      </c>
      <c r="H2515" s="21"/>
      <c r="I2515" s="21"/>
      <c r="J2515" s="60">
        <v>1993</v>
      </c>
      <c r="K2515" s="60" t="s">
        <v>19</v>
      </c>
    </row>
    <row r="2516" spans="2:11" ht="15.6" customHeight="1" thickBot="1" x14ac:dyDescent="0.45">
      <c r="B2516" s="21">
        <v>2510</v>
      </c>
      <c r="C2516" s="21">
        <v>3827</v>
      </c>
      <c r="D2516" s="20" t="s">
        <v>4752</v>
      </c>
      <c r="E2516" s="21" t="s">
        <v>203</v>
      </c>
      <c r="F2516" s="21" t="s">
        <v>57</v>
      </c>
      <c r="G2516" s="21" t="s">
        <v>43</v>
      </c>
      <c r="H2516" s="21">
        <v>19</v>
      </c>
      <c r="I2516" s="21">
        <v>12</v>
      </c>
      <c r="J2516" s="60">
        <v>2212</v>
      </c>
      <c r="K2516" s="60" t="s">
        <v>15</v>
      </c>
    </row>
    <row r="2517" spans="2:11" ht="15.6" customHeight="1" thickBot="1" x14ac:dyDescent="0.45">
      <c r="B2517" s="21">
        <v>2511</v>
      </c>
      <c r="C2517" s="21">
        <v>3057</v>
      </c>
      <c r="D2517" s="20" t="s">
        <v>4754</v>
      </c>
      <c r="E2517" s="21">
        <v>50</v>
      </c>
      <c r="F2517" s="21" t="s">
        <v>13</v>
      </c>
      <c r="G2517" s="21" t="s">
        <v>29</v>
      </c>
      <c r="H2517" s="21"/>
      <c r="I2517" s="21"/>
      <c r="J2517" s="60">
        <v>2051</v>
      </c>
      <c r="K2517" s="60" t="s">
        <v>19</v>
      </c>
    </row>
    <row r="2518" spans="2:11" ht="15.6" customHeight="1" thickBot="1" x14ac:dyDescent="0.45">
      <c r="B2518" s="21">
        <v>2512</v>
      </c>
      <c r="C2518" s="21">
        <v>3058</v>
      </c>
      <c r="D2518" s="20" t="s">
        <v>4756</v>
      </c>
      <c r="E2518" s="21" t="s">
        <v>13</v>
      </c>
      <c r="F2518" s="21" t="s">
        <v>13</v>
      </c>
      <c r="G2518" s="21" t="s">
        <v>79</v>
      </c>
      <c r="H2518" s="21"/>
      <c r="I2518" s="21"/>
      <c r="J2518" s="60">
        <v>2031</v>
      </c>
      <c r="K2518" s="60" t="s">
        <v>19</v>
      </c>
    </row>
    <row r="2519" spans="2:11" ht="15.6" customHeight="1" thickBot="1" x14ac:dyDescent="0.45">
      <c r="B2519" s="21">
        <v>2513</v>
      </c>
      <c r="C2519" s="21">
        <v>3059</v>
      </c>
      <c r="D2519" s="20" t="s">
        <v>4758</v>
      </c>
      <c r="E2519" s="21">
        <v>53</v>
      </c>
      <c r="F2519" s="21" t="s">
        <v>13</v>
      </c>
      <c r="G2519" s="21" t="s">
        <v>29</v>
      </c>
      <c r="H2519" s="21"/>
      <c r="I2519" s="21"/>
      <c r="J2519" s="60">
        <v>2056</v>
      </c>
      <c r="K2519" s="60" t="s">
        <v>19</v>
      </c>
    </row>
    <row r="2520" spans="2:11" ht="15.6" customHeight="1" thickBot="1" x14ac:dyDescent="0.45">
      <c r="B2520" s="21">
        <v>2514</v>
      </c>
      <c r="C2520" s="21">
        <v>3060</v>
      </c>
      <c r="D2520" s="20" t="s">
        <v>4760</v>
      </c>
      <c r="E2520" s="21">
        <v>58</v>
      </c>
      <c r="F2520" s="21" t="s">
        <v>134</v>
      </c>
      <c r="G2520" s="21" t="s">
        <v>469</v>
      </c>
      <c r="H2520" s="21"/>
      <c r="I2520" s="21"/>
      <c r="J2520" s="60">
        <v>2306</v>
      </c>
      <c r="K2520" s="60" t="s">
        <v>19</v>
      </c>
    </row>
    <row r="2521" spans="2:11" ht="15.6" customHeight="1" thickBot="1" x14ac:dyDescent="0.45">
      <c r="B2521" s="21">
        <v>2515</v>
      </c>
      <c r="C2521" s="21">
        <v>3061</v>
      </c>
      <c r="D2521" s="20" t="s">
        <v>4762</v>
      </c>
      <c r="E2521" s="21">
        <v>40</v>
      </c>
      <c r="F2521" s="21" t="s">
        <v>13</v>
      </c>
      <c r="G2521" s="21" t="s">
        <v>169</v>
      </c>
      <c r="H2521" s="21"/>
      <c r="I2521" s="21"/>
      <c r="J2521" s="60">
        <v>2046</v>
      </c>
      <c r="K2521" s="60" t="s">
        <v>19</v>
      </c>
    </row>
    <row r="2522" spans="2:11" ht="15.6" customHeight="1" thickBot="1" x14ac:dyDescent="0.45">
      <c r="B2522" s="21">
        <v>2516</v>
      </c>
      <c r="C2522" s="21">
        <v>3062</v>
      </c>
      <c r="D2522" s="20" t="s">
        <v>4764</v>
      </c>
      <c r="E2522" s="21">
        <v>56</v>
      </c>
      <c r="F2522" s="21" t="s">
        <v>13</v>
      </c>
      <c r="G2522" s="21" t="s">
        <v>32</v>
      </c>
      <c r="H2522" s="21"/>
      <c r="I2522" s="21"/>
      <c r="J2522" s="60">
        <v>2142</v>
      </c>
      <c r="K2522" s="60" t="s">
        <v>19</v>
      </c>
    </row>
    <row r="2523" spans="2:11" ht="15.6" customHeight="1" thickBot="1" x14ac:dyDescent="0.45">
      <c r="B2523" s="21">
        <v>2517</v>
      </c>
      <c r="C2523" s="21">
        <v>3063</v>
      </c>
      <c r="D2523" s="20" t="s">
        <v>4766</v>
      </c>
      <c r="E2523" s="21">
        <v>98</v>
      </c>
      <c r="F2523" s="21" t="s">
        <v>13</v>
      </c>
      <c r="G2523" s="21" t="s">
        <v>79</v>
      </c>
      <c r="H2523" s="21"/>
      <c r="I2523" s="21"/>
      <c r="J2523" s="60">
        <v>2000</v>
      </c>
      <c r="K2523" s="60" t="s">
        <v>19</v>
      </c>
    </row>
    <row r="2524" spans="2:11" ht="15.6" customHeight="1" thickBot="1" x14ac:dyDescent="0.45">
      <c r="B2524" s="21">
        <v>2518</v>
      </c>
      <c r="C2524" s="21">
        <v>3064</v>
      </c>
      <c r="D2524" s="20" t="s">
        <v>4768</v>
      </c>
      <c r="E2524" s="21" t="s">
        <v>13</v>
      </c>
      <c r="F2524" s="21" t="s">
        <v>13</v>
      </c>
      <c r="G2524" s="21" t="s">
        <v>32</v>
      </c>
      <c r="H2524" s="21"/>
      <c r="I2524" s="21"/>
      <c r="J2524" s="60">
        <v>2011</v>
      </c>
      <c r="K2524" s="60" t="s">
        <v>19</v>
      </c>
    </row>
    <row r="2525" spans="2:11" ht="15.6" customHeight="1" thickBot="1" x14ac:dyDescent="0.45">
      <c r="B2525" s="21">
        <v>2519</v>
      </c>
      <c r="C2525" s="21">
        <v>3066</v>
      </c>
      <c r="D2525" s="20" t="s">
        <v>4770</v>
      </c>
      <c r="E2525" s="21" t="s">
        <v>46</v>
      </c>
      <c r="F2525" s="21" t="s">
        <v>13</v>
      </c>
      <c r="G2525" s="21" t="s">
        <v>29</v>
      </c>
      <c r="H2525" s="21"/>
      <c r="I2525" s="21"/>
      <c r="J2525" s="60">
        <v>2094</v>
      </c>
      <c r="K2525" s="60" t="s">
        <v>19</v>
      </c>
    </row>
    <row r="2526" spans="2:11" ht="15.6" customHeight="1" thickBot="1" x14ac:dyDescent="0.45">
      <c r="B2526" s="21">
        <v>2520</v>
      </c>
      <c r="C2526" s="21">
        <v>3067</v>
      </c>
      <c r="D2526" s="20" t="s">
        <v>4772</v>
      </c>
      <c r="E2526" s="21">
        <v>38</v>
      </c>
      <c r="F2526" s="21" t="s">
        <v>13</v>
      </c>
      <c r="G2526" s="21" t="s">
        <v>54</v>
      </c>
      <c r="H2526" s="21"/>
      <c r="I2526" s="21"/>
      <c r="J2526" s="60">
        <v>2079</v>
      </c>
      <c r="K2526" s="60" t="s">
        <v>19</v>
      </c>
    </row>
    <row r="2527" spans="2:11" ht="15.6" customHeight="1" thickBot="1" x14ac:dyDescent="0.45">
      <c r="B2527" s="21">
        <v>2521</v>
      </c>
      <c r="C2527" s="21">
        <v>3068</v>
      </c>
      <c r="D2527" s="20" t="s">
        <v>4774</v>
      </c>
      <c r="E2527" s="21" t="s">
        <v>62</v>
      </c>
      <c r="F2527" s="21" t="s">
        <v>13</v>
      </c>
      <c r="G2527" s="21" t="s">
        <v>29</v>
      </c>
      <c r="H2527" s="21"/>
      <c r="I2527" s="21"/>
      <c r="J2527" s="60">
        <v>2005</v>
      </c>
      <c r="K2527" s="60" t="s">
        <v>19</v>
      </c>
    </row>
    <row r="2528" spans="2:11" ht="15.6" customHeight="1" thickBot="1" x14ac:dyDescent="0.45">
      <c r="B2528" s="21">
        <v>2522</v>
      </c>
      <c r="C2528" s="21">
        <v>3069</v>
      </c>
      <c r="D2528" s="20" t="s">
        <v>4776</v>
      </c>
      <c r="E2528" s="21">
        <v>91</v>
      </c>
      <c r="F2528" s="21" t="s">
        <v>13</v>
      </c>
      <c r="G2528" s="21" t="s">
        <v>29</v>
      </c>
      <c r="H2528" s="21"/>
      <c r="I2528" s="21"/>
      <c r="J2528" s="60">
        <v>2115</v>
      </c>
      <c r="K2528" s="60" t="s">
        <v>19</v>
      </c>
    </row>
    <row r="2529" spans="2:11" ht="15.6" customHeight="1" thickBot="1" x14ac:dyDescent="0.45">
      <c r="B2529" s="21">
        <v>2523</v>
      </c>
      <c r="C2529" s="21">
        <v>3070</v>
      </c>
      <c r="D2529" s="20" t="s">
        <v>4778</v>
      </c>
      <c r="E2529" s="21">
        <v>96</v>
      </c>
      <c r="F2529" s="21" t="s">
        <v>13</v>
      </c>
      <c r="G2529" s="21" t="s">
        <v>212</v>
      </c>
      <c r="H2529" s="21"/>
      <c r="I2529" s="21"/>
      <c r="J2529" s="60">
        <v>1899</v>
      </c>
      <c r="K2529" s="60" t="s">
        <v>19</v>
      </c>
    </row>
    <row r="2530" spans="2:11" ht="15.6" customHeight="1" thickBot="1" x14ac:dyDescent="0.45">
      <c r="B2530" s="21">
        <v>2524</v>
      </c>
      <c r="C2530" s="21">
        <v>4193</v>
      </c>
      <c r="D2530" s="20" t="s">
        <v>6462</v>
      </c>
      <c r="E2530" s="57" t="s">
        <v>6261</v>
      </c>
      <c r="F2530" s="21" t="s">
        <v>13</v>
      </c>
      <c r="G2530" s="21" t="s">
        <v>43</v>
      </c>
      <c r="H2530" s="21">
        <v>11</v>
      </c>
      <c r="I2530" s="21">
        <v>-17</v>
      </c>
      <c r="J2530" s="60">
        <v>2083</v>
      </c>
      <c r="K2530" s="60" t="s">
        <v>15</v>
      </c>
    </row>
    <row r="2531" spans="2:11" ht="15.6" customHeight="1" thickBot="1" x14ac:dyDescent="0.45">
      <c r="B2531" s="21">
        <v>2525</v>
      </c>
      <c r="C2531" s="21">
        <v>3071</v>
      </c>
      <c r="D2531" s="20" t="s">
        <v>4780</v>
      </c>
      <c r="E2531" s="21">
        <v>92</v>
      </c>
      <c r="F2531" s="21" t="s">
        <v>13</v>
      </c>
      <c r="G2531" s="21" t="s">
        <v>29</v>
      </c>
      <c r="H2531" s="21"/>
      <c r="I2531" s="21"/>
      <c r="J2531" s="60">
        <v>2037</v>
      </c>
      <c r="K2531" s="60" t="s">
        <v>19</v>
      </c>
    </row>
    <row r="2532" spans="2:11" ht="15.6" customHeight="1" thickBot="1" x14ac:dyDescent="0.45">
      <c r="B2532" s="21">
        <v>2526</v>
      </c>
      <c r="C2532" s="21">
        <v>3072</v>
      </c>
      <c r="D2532" s="20" t="s">
        <v>4782</v>
      </c>
      <c r="E2532" s="21">
        <v>91</v>
      </c>
      <c r="F2532" s="21" t="s">
        <v>13</v>
      </c>
      <c r="G2532" s="21" t="s">
        <v>79</v>
      </c>
      <c r="H2532" s="21"/>
      <c r="I2532" s="21"/>
      <c r="J2532" s="60">
        <v>2070</v>
      </c>
      <c r="K2532" s="60" t="s">
        <v>19</v>
      </c>
    </row>
    <row r="2533" spans="2:11" ht="15.6" customHeight="1" thickBot="1" x14ac:dyDescent="0.45">
      <c r="B2533" s="21">
        <v>2527</v>
      </c>
      <c r="C2533" s="21">
        <v>3073</v>
      </c>
      <c r="D2533" s="20" t="s">
        <v>4784</v>
      </c>
      <c r="E2533" s="21">
        <v>88</v>
      </c>
      <c r="F2533" s="21" t="s">
        <v>13</v>
      </c>
      <c r="G2533" s="21" t="s">
        <v>29</v>
      </c>
      <c r="H2533" s="21"/>
      <c r="I2533" s="21"/>
      <c r="J2533" s="60">
        <v>2084</v>
      </c>
      <c r="K2533" s="60" t="s">
        <v>19</v>
      </c>
    </row>
    <row r="2534" spans="2:11" ht="15.6" customHeight="1" thickBot="1" x14ac:dyDescent="0.45">
      <c r="B2534" s="21">
        <v>2528</v>
      </c>
      <c r="C2534" s="21">
        <v>3895</v>
      </c>
      <c r="D2534" s="20" t="s">
        <v>4786</v>
      </c>
      <c r="E2534" s="21" t="s">
        <v>1439</v>
      </c>
      <c r="F2534" s="21" t="s">
        <v>13</v>
      </c>
      <c r="G2534" s="21" t="s">
        <v>29</v>
      </c>
      <c r="H2534" s="21">
        <v>20</v>
      </c>
      <c r="I2534" s="21">
        <v>32</v>
      </c>
      <c r="J2534" s="60">
        <v>2117</v>
      </c>
      <c r="K2534" s="60" t="s">
        <v>15</v>
      </c>
    </row>
    <row r="2535" spans="2:11" ht="15.6" customHeight="1" thickBot="1" x14ac:dyDescent="0.45">
      <c r="B2535" s="21">
        <v>2529</v>
      </c>
      <c r="C2535" s="21">
        <v>3074</v>
      </c>
      <c r="D2535" s="20" t="s">
        <v>4788</v>
      </c>
      <c r="E2535" s="21">
        <v>94</v>
      </c>
      <c r="F2535" s="21" t="s">
        <v>57</v>
      </c>
      <c r="G2535" s="21" t="s">
        <v>32</v>
      </c>
      <c r="H2535" s="21"/>
      <c r="I2535" s="21"/>
      <c r="J2535" s="60">
        <v>2158</v>
      </c>
      <c r="K2535" s="60" t="s">
        <v>19</v>
      </c>
    </row>
    <row r="2536" spans="2:11" ht="15.6" customHeight="1" thickBot="1" x14ac:dyDescent="0.45">
      <c r="B2536" s="21">
        <v>2530</v>
      </c>
      <c r="C2536" s="21">
        <v>3907</v>
      </c>
      <c r="D2536" s="20" t="s">
        <v>4790</v>
      </c>
      <c r="E2536" s="21" t="s">
        <v>28</v>
      </c>
      <c r="F2536" s="21" t="s">
        <v>13</v>
      </c>
      <c r="G2536" s="21" t="s">
        <v>29</v>
      </c>
      <c r="H2536" s="21"/>
      <c r="I2536" s="21"/>
      <c r="J2536" s="60">
        <v>2057</v>
      </c>
      <c r="K2536" s="60" t="s">
        <v>15</v>
      </c>
    </row>
    <row r="2537" spans="2:11" ht="15.6" customHeight="1" thickBot="1" x14ac:dyDescent="0.45">
      <c r="B2537" s="21">
        <v>2531</v>
      </c>
      <c r="C2537" s="21">
        <v>3075</v>
      </c>
      <c r="D2537" s="20" t="s">
        <v>4792</v>
      </c>
      <c r="E2537" s="21">
        <v>85</v>
      </c>
      <c r="F2537" s="21" t="s">
        <v>57</v>
      </c>
      <c r="G2537" s="21" t="s">
        <v>29</v>
      </c>
      <c r="H2537" s="21"/>
      <c r="I2537" s="21"/>
      <c r="J2537" s="60">
        <v>2105</v>
      </c>
      <c r="K2537" s="60" t="s">
        <v>19</v>
      </c>
    </row>
    <row r="2538" spans="2:11" ht="15.6" customHeight="1" thickBot="1" x14ac:dyDescent="0.45">
      <c r="B2538" s="21">
        <v>2532</v>
      </c>
      <c r="C2538" s="21">
        <v>3076</v>
      </c>
      <c r="D2538" s="20" t="s">
        <v>4794</v>
      </c>
      <c r="E2538" s="21" t="s">
        <v>13</v>
      </c>
      <c r="F2538" s="21" t="s">
        <v>13</v>
      </c>
      <c r="G2538" s="21" t="s">
        <v>79</v>
      </c>
      <c r="H2538" s="21"/>
      <c r="I2538" s="21"/>
      <c r="J2538" s="60">
        <v>2024</v>
      </c>
      <c r="K2538" s="60" t="s">
        <v>19</v>
      </c>
    </row>
    <row r="2539" spans="2:11" ht="15.6" customHeight="1" thickBot="1" x14ac:dyDescent="0.45">
      <c r="B2539" s="21">
        <v>2533</v>
      </c>
      <c r="C2539" s="21">
        <v>3078</v>
      </c>
      <c r="D2539" s="20" t="s">
        <v>4796</v>
      </c>
      <c r="E2539" s="21" t="s">
        <v>13</v>
      </c>
      <c r="F2539" s="21" t="s">
        <v>13</v>
      </c>
      <c r="G2539" s="21" t="s">
        <v>91</v>
      </c>
      <c r="H2539" s="21"/>
      <c r="I2539" s="21"/>
      <c r="J2539" s="60">
        <v>1999</v>
      </c>
      <c r="K2539" s="60" t="s">
        <v>19</v>
      </c>
    </row>
    <row r="2540" spans="2:11" ht="15.6" customHeight="1" thickBot="1" x14ac:dyDescent="0.45">
      <c r="B2540" s="21">
        <v>2534</v>
      </c>
      <c r="C2540" s="21">
        <v>3079</v>
      </c>
      <c r="D2540" s="20" t="s">
        <v>4798</v>
      </c>
      <c r="E2540" s="21" t="s">
        <v>13</v>
      </c>
      <c r="F2540" s="21" t="s">
        <v>13</v>
      </c>
      <c r="G2540" s="21" t="s">
        <v>39</v>
      </c>
      <c r="H2540" s="21"/>
      <c r="I2540" s="21"/>
      <c r="J2540" s="60">
        <v>2030</v>
      </c>
      <c r="K2540" s="60" t="s">
        <v>19</v>
      </c>
    </row>
    <row r="2541" spans="2:11" ht="15.6" customHeight="1" thickBot="1" x14ac:dyDescent="0.45">
      <c r="B2541" s="21">
        <v>2535</v>
      </c>
      <c r="C2541" s="21">
        <v>3080</v>
      </c>
      <c r="D2541" s="20" t="s">
        <v>4800</v>
      </c>
      <c r="E2541" s="21">
        <v>92</v>
      </c>
      <c r="F2541" s="21" t="s">
        <v>13</v>
      </c>
      <c r="G2541" s="21" t="s">
        <v>29</v>
      </c>
      <c r="H2541" s="21"/>
      <c r="I2541" s="21"/>
      <c r="J2541" s="60">
        <v>2113</v>
      </c>
      <c r="K2541" s="60" t="s">
        <v>19</v>
      </c>
    </row>
    <row r="2542" spans="2:11" ht="15.6" customHeight="1" thickBot="1" x14ac:dyDescent="0.45">
      <c r="B2542" s="21">
        <v>2536</v>
      </c>
      <c r="C2542" s="21">
        <v>3081</v>
      </c>
      <c r="D2542" s="20" t="s">
        <v>4802</v>
      </c>
      <c r="E2542" s="21">
        <v>48</v>
      </c>
      <c r="F2542" s="21" t="s">
        <v>13</v>
      </c>
      <c r="G2542" s="21" t="s">
        <v>29</v>
      </c>
      <c r="H2542" s="21"/>
      <c r="I2542" s="21"/>
      <c r="J2542" s="60">
        <v>2059</v>
      </c>
      <c r="K2542" s="60" t="s">
        <v>19</v>
      </c>
    </row>
    <row r="2543" spans="2:11" ht="15.6" customHeight="1" thickBot="1" x14ac:dyDescent="0.45">
      <c r="B2543" s="21">
        <v>2537</v>
      </c>
      <c r="C2543" s="21">
        <v>3082</v>
      </c>
      <c r="D2543" s="20" t="s">
        <v>4804</v>
      </c>
      <c r="E2543" s="21">
        <v>58</v>
      </c>
      <c r="F2543" s="21" t="s">
        <v>13</v>
      </c>
      <c r="G2543" s="21" t="s">
        <v>292</v>
      </c>
      <c r="H2543" s="21"/>
      <c r="I2543" s="21"/>
      <c r="J2543" s="60">
        <v>2109</v>
      </c>
      <c r="K2543" s="60" t="s">
        <v>15</v>
      </c>
    </row>
    <row r="2544" spans="2:11" ht="15.6" customHeight="1" thickBot="1" x14ac:dyDescent="0.45">
      <c r="B2544" s="21">
        <v>2538</v>
      </c>
      <c r="C2544" s="21">
        <v>3083</v>
      </c>
      <c r="D2544" s="20" t="s">
        <v>4806</v>
      </c>
      <c r="E2544" s="21" t="s">
        <v>137</v>
      </c>
      <c r="F2544" s="21" t="s">
        <v>134</v>
      </c>
      <c r="G2544" s="21" t="s">
        <v>29</v>
      </c>
      <c r="H2544" s="21">
        <v>66</v>
      </c>
      <c r="I2544" s="21">
        <v>3</v>
      </c>
      <c r="J2544" s="60">
        <v>2512</v>
      </c>
      <c r="K2544" s="60" t="s">
        <v>15</v>
      </c>
    </row>
    <row r="2545" spans="2:11" ht="15.6" customHeight="1" thickBot="1" x14ac:dyDescent="0.45">
      <c r="B2545" s="21">
        <v>2539</v>
      </c>
      <c r="C2545" s="21">
        <v>3084</v>
      </c>
      <c r="D2545" s="20" t="s">
        <v>4808</v>
      </c>
      <c r="E2545" s="21" t="s">
        <v>13</v>
      </c>
      <c r="F2545" s="21" t="s">
        <v>13</v>
      </c>
      <c r="G2545" s="21" t="s">
        <v>494</v>
      </c>
      <c r="H2545" s="21"/>
      <c r="I2545" s="21"/>
      <c r="J2545" s="60">
        <v>1991</v>
      </c>
      <c r="K2545" s="60" t="s">
        <v>19</v>
      </c>
    </row>
    <row r="2546" spans="2:11" ht="15.6" customHeight="1" thickBot="1" x14ac:dyDescent="0.45">
      <c r="B2546" s="21">
        <v>2540</v>
      </c>
      <c r="C2546" s="21">
        <v>3085</v>
      </c>
      <c r="D2546" s="20" t="s">
        <v>4810</v>
      </c>
      <c r="E2546" s="21">
        <v>99</v>
      </c>
      <c r="F2546" s="21" t="s">
        <v>57</v>
      </c>
      <c r="G2546" s="21" t="s">
        <v>32</v>
      </c>
      <c r="H2546" s="21"/>
      <c r="I2546" s="21"/>
      <c r="J2546" s="60">
        <v>2221</v>
      </c>
      <c r="K2546" s="60" t="s">
        <v>19</v>
      </c>
    </row>
    <row r="2547" spans="2:11" ht="15.6" customHeight="1" thickBot="1" x14ac:dyDescent="0.45">
      <c r="B2547" s="21">
        <v>2541</v>
      </c>
      <c r="C2547" s="21">
        <v>3086</v>
      </c>
      <c r="D2547" s="20" t="s">
        <v>4812</v>
      </c>
      <c r="E2547" s="21" t="s">
        <v>13</v>
      </c>
      <c r="F2547" s="21" t="s">
        <v>13</v>
      </c>
      <c r="G2547" s="21" t="s">
        <v>79</v>
      </c>
      <c r="H2547" s="21"/>
      <c r="I2547" s="21"/>
      <c r="J2547" s="60">
        <v>1977</v>
      </c>
      <c r="K2547" s="60" t="s">
        <v>19</v>
      </c>
    </row>
    <row r="2548" spans="2:11" ht="15.6" customHeight="1" thickBot="1" x14ac:dyDescent="0.45">
      <c r="B2548" s="21">
        <v>2542</v>
      </c>
      <c r="C2548" s="21">
        <v>3087</v>
      </c>
      <c r="D2548" s="20" t="s">
        <v>4814</v>
      </c>
      <c r="E2548" s="21">
        <v>97</v>
      </c>
      <c r="F2548" s="21" t="s">
        <v>13</v>
      </c>
      <c r="G2548" s="21" t="s">
        <v>29</v>
      </c>
      <c r="H2548" s="21"/>
      <c r="I2548" s="21"/>
      <c r="J2548" s="60">
        <v>2010</v>
      </c>
      <c r="K2548" s="60" t="s">
        <v>19</v>
      </c>
    </row>
    <row r="2549" spans="2:11" ht="15.6" customHeight="1" thickBot="1" x14ac:dyDescent="0.45">
      <c r="B2549" s="21">
        <v>2543</v>
      </c>
      <c r="C2549" s="21">
        <v>3088</v>
      </c>
      <c r="D2549" s="20" t="s">
        <v>4816</v>
      </c>
      <c r="E2549" s="21" t="s">
        <v>189</v>
      </c>
      <c r="F2549" s="21" t="s">
        <v>13</v>
      </c>
      <c r="G2549" s="21" t="s">
        <v>29</v>
      </c>
      <c r="H2549" s="21"/>
      <c r="I2549" s="21"/>
      <c r="J2549" s="60">
        <v>2029</v>
      </c>
      <c r="K2549" s="60" t="s">
        <v>19</v>
      </c>
    </row>
    <row r="2550" spans="2:11" ht="15.6" customHeight="1" thickBot="1" x14ac:dyDescent="0.45">
      <c r="B2550" s="21">
        <v>2544</v>
      </c>
      <c r="C2550" s="21">
        <v>3089</v>
      </c>
      <c r="D2550" s="20" t="s">
        <v>4818</v>
      </c>
      <c r="E2550" s="21" t="s">
        <v>13</v>
      </c>
      <c r="F2550" s="21" t="s">
        <v>13</v>
      </c>
      <c r="G2550" s="21" t="s">
        <v>29</v>
      </c>
      <c r="H2550" s="21"/>
      <c r="I2550" s="21"/>
      <c r="J2550" s="60">
        <v>2127</v>
      </c>
      <c r="K2550" s="60" t="s">
        <v>19</v>
      </c>
    </row>
    <row r="2551" spans="2:11" ht="15.6" customHeight="1" thickBot="1" x14ac:dyDescent="0.45">
      <c r="B2551" s="21">
        <v>2545</v>
      </c>
      <c r="C2551" s="21">
        <v>3090</v>
      </c>
      <c r="D2551" s="20" t="s">
        <v>4820</v>
      </c>
      <c r="E2551" s="21">
        <v>97</v>
      </c>
      <c r="F2551" s="21" t="s">
        <v>13</v>
      </c>
      <c r="G2551" s="21" t="s">
        <v>79</v>
      </c>
      <c r="H2551" s="21"/>
      <c r="I2551" s="21"/>
      <c r="J2551" s="60">
        <v>2022</v>
      </c>
      <c r="K2551" s="60" t="s">
        <v>19</v>
      </c>
    </row>
    <row r="2552" spans="2:11" ht="15.6" customHeight="1" thickBot="1" x14ac:dyDescent="0.45">
      <c r="B2552" s="21">
        <v>2546</v>
      </c>
      <c r="C2552" s="21">
        <v>3091</v>
      </c>
      <c r="D2552" s="20" t="s">
        <v>4822</v>
      </c>
      <c r="E2552" s="21">
        <v>57</v>
      </c>
      <c r="F2552" s="21" t="s">
        <v>13</v>
      </c>
      <c r="G2552" s="21" t="s">
        <v>32</v>
      </c>
      <c r="H2552" s="21"/>
      <c r="I2552" s="21"/>
      <c r="J2552" s="60">
        <v>2036</v>
      </c>
      <c r="K2552" s="60" t="s">
        <v>19</v>
      </c>
    </row>
    <row r="2553" spans="2:11" ht="15.6" customHeight="1" thickBot="1" x14ac:dyDescent="0.45">
      <c r="B2553" s="21">
        <v>2547</v>
      </c>
      <c r="C2553" s="21">
        <v>3092</v>
      </c>
      <c r="D2553" s="20" t="s">
        <v>4824</v>
      </c>
      <c r="E2553" s="21">
        <v>92</v>
      </c>
      <c r="F2553" s="21" t="s">
        <v>13</v>
      </c>
      <c r="G2553" s="21" t="s">
        <v>29</v>
      </c>
      <c r="H2553" s="21"/>
      <c r="I2553" s="21"/>
      <c r="J2553" s="60">
        <v>2096</v>
      </c>
      <c r="K2553" s="60" t="s">
        <v>19</v>
      </c>
    </row>
    <row r="2554" spans="2:11" ht="15.6" customHeight="1" thickBot="1" x14ac:dyDescent="0.45">
      <c r="B2554" s="21">
        <v>2548</v>
      </c>
      <c r="C2554" s="21">
        <v>3093</v>
      </c>
      <c r="D2554" s="20" t="s">
        <v>4826</v>
      </c>
      <c r="E2554" s="21">
        <v>66</v>
      </c>
      <c r="F2554" s="21" t="s">
        <v>13</v>
      </c>
      <c r="G2554" s="21" t="s">
        <v>29</v>
      </c>
      <c r="H2554" s="21"/>
      <c r="I2554" s="21"/>
      <c r="J2554" s="60">
        <v>2013</v>
      </c>
      <c r="K2554" s="60" t="s">
        <v>19</v>
      </c>
    </row>
    <row r="2555" spans="2:11" ht="15.6" customHeight="1" thickBot="1" x14ac:dyDescent="0.45">
      <c r="B2555" s="21">
        <v>2549</v>
      </c>
      <c r="C2555" s="21">
        <v>3094</v>
      </c>
      <c r="D2555" s="20" t="s">
        <v>4828</v>
      </c>
      <c r="E2555" s="21">
        <v>40</v>
      </c>
      <c r="F2555" s="21" t="s">
        <v>13</v>
      </c>
      <c r="G2555" s="21" t="s">
        <v>29</v>
      </c>
      <c r="H2555" s="21"/>
      <c r="I2555" s="21"/>
      <c r="J2555" s="60">
        <v>2013</v>
      </c>
      <c r="K2555" s="60" t="s">
        <v>19</v>
      </c>
    </row>
    <row r="2556" spans="2:11" ht="15.6" customHeight="1" thickBot="1" x14ac:dyDescent="0.45">
      <c r="B2556" s="21">
        <v>2550</v>
      </c>
      <c r="C2556" s="21">
        <v>3095</v>
      </c>
      <c r="D2556" s="20" t="s">
        <v>4830</v>
      </c>
      <c r="E2556" s="21">
        <v>56</v>
      </c>
      <c r="F2556" s="21" t="s">
        <v>13</v>
      </c>
      <c r="G2556" s="21" t="s">
        <v>29</v>
      </c>
      <c r="H2556" s="21"/>
      <c r="I2556" s="21"/>
      <c r="J2556" s="60">
        <v>2036</v>
      </c>
      <c r="K2556" s="60" t="s">
        <v>19</v>
      </c>
    </row>
    <row r="2557" spans="2:11" ht="15.6" customHeight="1" thickBot="1" x14ac:dyDescent="0.45">
      <c r="B2557" s="21">
        <v>2551</v>
      </c>
      <c r="C2557" s="21">
        <v>3096</v>
      </c>
      <c r="D2557" s="20" t="s">
        <v>4832</v>
      </c>
      <c r="E2557" s="21" t="s">
        <v>13</v>
      </c>
      <c r="F2557" s="21" t="s">
        <v>13</v>
      </c>
      <c r="G2557" s="21" t="s">
        <v>292</v>
      </c>
      <c r="H2557" s="21"/>
      <c r="I2557" s="21"/>
      <c r="J2557" s="60">
        <v>2026</v>
      </c>
      <c r="K2557" s="60" t="s">
        <v>19</v>
      </c>
    </row>
    <row r="2558" spans="2:11" ht="15.6" customHeight="1" thickBot="1" x14ac:dyDescent="0.45">
      <c r="B2558" s="21">
        <v>2552</v>
      </c>
      <c r="C2558" s="21">
        <v>3097</v>
      </c>
      <c r="D2558" s="20" t="s">
        <v>4834</v>
      </c>
      <c r="E2558" s="21">
        <v>97</v>
      </c>
      <c r="F2558" s="21" t="s">
        <v>13</v>
      </c>
      <c r="G2558" s="21" t="s">
        <v>29</v>
      </c>
      <c r="H2558" s="21"/>
      <c r="I2558" s="21"/>
      <c r="J2558" s="60">
        <v>2086</v>
      </c>
      <c r="K2558" s="60" t="s">
        <v>15</v>
      </c>
    </row>
    <row r="2559" spans="2:11" ht="15.6" customHeight="1" thickBot="1" x14ac:dyDescent="0.45">
      <c r="B2559" s="21">
        <v>2553</v>
      </c>
      <c r="C2559" s="21">
        <v>3098</v>
      </c>
      <c r="D2559" s="20" t="s">
        <v>4836</v>
      </c>
      <c r="E2559" s="21">
        <v>89</v>
      </c>
      <c r="F2559" s="21" t="s">
        <v>13</v>
      </c>
      <c r="G2559" s="21" t="s">
        <v>323</v>
      </c>
      <c r="H2559" s="21"/>
      <c r="I2559" s="21"/>
      <c r="J2559" s="60">
        <v>2031</v>
      </c>
      <c r="K2559" s="60" t="s">
        <v>19</v>
      </c>
    </row>
    <row r="2560" spans="2:11" ht="15.6" customHeight="1" thickBot="1" x14ac:dyDescent="0.45">
      <c r="B2560" s="21">
        <v>2554</v>
      </c>
      <c r="C2560" s="21">
        <v>3099</v>
      </c>
      <c r="D2560" s="20" t="s">
        <v>4838</v>
      </c>
      <c r="E2560" s="21" t="s">
        <v>13</v>
      </c>
      <c r="F2560" s="21" t="s">
        <v>13</v>
      </c>
      <c r="G2560" s="21" t="s">
        <v>936</v>
      </c>
      <c r="H2560" s="21"/>
      <c r="I2560" s="21"/>
      <c r="J2560" s="60">
        <v>2067</v>
      </c>
      <c r="K2560" s="60" t="s">
        <v>19</v>
      </c>
    </row>
    <row r="2561" spans="2:11" ht="15.6" customHeight="1" thickBot="1" x14ac:dyDescent="0.45">
      <c r="B2561" s="21">
        <v>2555</v>
      </c>
      <c r="C2561" s="21">
        <v>3100</v>
      </c>
      <c r="D2561" s="20" t="s">
        <v>4840</v>
      </c>
      <c r="E2561" s="21">
        <v>90</v>
      </c>
      <c r="F2561" s="21" t="s">
        <v>13</v>
      </c>
      <c r="G2561" s="21" t="s">
        <v>85</v>
      </c>
      <c r="H2561" s="21"/>
      <c r="I2561" s="21"/>
      <c r="J2561" s="60">
        <v>2080</v>
      </c>
      <c r="K2561" s="60" t="s">
        <v>19</v>
      </c>
    </row>
    <row r="2562" spans="2:11" ht="15.6" customHeight="1" thickBot="1" x14ac:dyDescent="0.45">
      <c r="B2562" s="21">
        <v>2556</v>
      </c>
      <c r="C2562" s="21">
        <v>3101</v>
      </c>
      <c r="D2562" s="20" t="s">
        <v>4842</v>
      </c>
      <c r="E2562" s="21">
        <v>86</v>
      </c>
      <c r="F2562" s="21" t="s">
        <v>13</v>
      </c>
      <c r="G2562" s="21" t="s">
        <v>32</v>
      </c>
      <c r="H2562" s="21"/>
      <c r="I2562" s="21"/>
      <c r="J2562" s="60">
        <v>2042</v>
      </c>
      <c r="K2562" s="60" t="s">
        <v>19</v>
      </c>
    </row>
    <row r="2563" spans="2:11" ht="15.6" customHeight="1" thickBot="1" x14ac:dyDescent="0.45">
      <c r="B2563" s="21">
        <v>2557</v>
      </c>
      <c r="C2563" s="21">
        <v>3102</v>
      </c>
      <c r="D2563" s="20" t="s">
        <v>4844</v>
      </c>
      <c r="E2563" s="21">
        <v>92</v>
      </c>
      <c r="F2563" s="21" t="s">
        <v>13</v>
      </c>
      <c r="G2563" s="21" t="s">
        <v>79</v>
      </c>
      <c r="H2563" s="21"/>
      <c r="I2563" s="21"/>
      <c r="J2563" s="60">
        <v>2040</v>
      </c>
      <c r="K2563" s="60" t="s">
        <v>19</v>
      </c>
    </row>
    <row r="2564" spans="2:11" ht="15.6" customHeight="1" thickBot="1" x14ac:dyDescent="0.45">
      <c r="B2564" s="21">
        <v>2558</v>
      </c>
      <c r="C2564" s="21">
        <v>3103</v>
      </c>
      <c r="D2564" s="20" t="s">
        <v>4846</v>
      </c>
      <c r="E2564" s="21">
        <v>37</v>
      </c>
      <c r="F2564" s="21" t="s">
        <v>13</v>
      </c>
      <c r="G2564" s="21" t="s">
        <v>32</v>
      </c>
      <c r="H2564" s="21"/>
      <c r="I2564" s="21"/>
      <c r="J2564" s="60">
        <v>2052</v>
      </c>
      <c r="K2564" s="60" t="s">
        <v>19</v>
      </c>
    </row>
    <row r="2565" spans="2:11" ht="15.6" customHeight="1" thickBot="1" x14ac:dyDescent="0.45">
      <c r="B2565" s="21">
        <v>2559</v>
      </c>
      <c r="C2565" s="21">
        <v>3104</v>
      </c>
      <c r="D2565" s="20" t="s">
        <v>4848</v>
      </c>
      <c r="E2565" s="21">
        <v>57</v>
      </c>
      <c r="F2565" s="21" t="s">
        <v>13</v>
      </c>
      <c r="G2565" s="21" t="s">
        <v>79</v>
      </c>
      <c r="H2565" s="21"/>
      <c r="I2565" s="21"/>
      <c r="J2565" s="60">
        <v>2041</v>
      </c>
      <c r="K2565" s="60" t="s">
        <v>19</v>
      </c>
    </row>
    <row r="2566" spans="2:11" ht="15.6" customHeight="1" thickBot="1" x14ac:dyDescent="0.45">
      <c r="B2566" s="21">
        <v>2560</v>
      </c>
      <c r="C2566" s="21">
        <v>3105</v>
      </c>
      <c r="D2566" s="20" t="s">
        <v>4850</v>
      </c>
      <c r="E2566" s="21">
        <v>84</v>
      </c>
      <c r="F2566" s="21" t="s">
        <v>13</v>
      </c>
      <c r="G2566" s="21" t="s">
        <v>79</v>
      </c>
      <c r="H2566" s="21"/>
      <c r="I2566" s="21"/>
      <c r="J2566" s="60">
        <v>2085</v>
      </c>
      <c r="K2566" s="60" t="s">
        <v>19</v>
      </c>
    </row>
    <row r="2567" spans="2:11" ht="15.6" customHeight="1" thickBot="1" x14ac:dyDescent="0.45">
      <c r="B2567" s="21">
        <v>2561</v>
      </c>
      <c r="C2567" s="21">
        <v>4097</v>
      </c>
      <c r="D2567" s="20" t="s">
        <v>6175</v>
      </c>
      <c r="E2567" s="21" t="s">
        <v>6256</v>
      </c>
      <c r="F2567" s="21" t="s">
        <v>13</v>
      </c>
      <c r="G2567" s="21" t="s">
        <v>494</v>
      </c>
      <c r="H2567" s="21">
        <v>9</v>
      </c>
      <c r="I2567" s="21">
        <v>-8</v>
      </c>
      <c r="J2567" s="60">
        <v>2072</v>
      </c>
      <c r="K2567" s="60" t="s">
        <v>15</v>
      </c>
    </row>
    <row r="2568" spans="2:11" ht="15.6" customHeight="1" thickBot="1" x14ac:dyDescent="0.45">
      <c r="B2568" s="21">
        <v>2562</v>
      </c>
      <c r="C2568" s="21">
        <v>3106</v>
      </c>
      <c r="D2568" s="20" t="s">
        <v>4852</v>
      </c>
      <c r="E2568" s="21" t="s">
        <v>189</v>
      </c>
      <c r="F2568" s="21" t="s">
        <v>13</v>
      </c>
      <c r="G2568" s="21" t="s">
        <v>29</v>
      </c>
      <c r="H2568" s="21"/>
      <c r="I2568" s="21"/>
      <c r="J2568" s="60">
        <v>2078</v>
      </c>
      <c r="K2568" s="60" t="s">
        <v>15</v>
      </c>
    </row>
    <row r="2569" spans="2:11" ht="15.6" customHeight="1" thickBot="1" x14ac:dyDescent="0.45">
      <c r="B2569" s="21">
        <v>2563</v>
      </c>
      <c r="C2569" s="21">
        <v>3843</v>
      </c>
      <c r="D2569" s="20" t="s">
        <v>6392</v>
      </c>
      <c r="E2569" s="21" t="s">
        <v>158</v>
      </c>
      <c r="F2569" s="21" t="s">
        <v>134</v>
      </c>
      <c r="G2569" s="21" t="s">
        <v>29</v>
      </c>
      <c r="H2569" s="21">
        <v>34</v>
      </c>
      <c r="I2569" s="21">
        <v>-11</v>
      </c>
      <c r="J2569" s="60">
        <v>2392</v>
      </c>
      <c r="K2569" s="60" t="s">
        <v>15</v>
      </c>
    </row>
    <row r="2570" spans="2:11" ht="15.6" customHeight="1" thickBot="1" x14ac:dyDescent="0.45">
      <c r="B2570" s="21">
        <v>2564</v>
      </c>
      <c r="C2570" s="21">
        <v>3107</v>
      </c>
      <c r="D2570" s="20" t="s">
        <v>4855</v>
      </c>
      <c r="E2570" s="21">
        <v>91</v>
      </c>
      <c r="F2570" s="21" t="s">
        <v>13</v>
      </c>
      <c r="G2570" s="21" t="s">
        <v>29</v>
      </c>
      <c r="H2570" s="21"/>
      <c r="I2570" s="21"/>
      <c r="J2570" s="60">
        <v>2035</v>
      </c>
      <c r="K2570" s="60" t="s">
        <v>19</v>
      </c>
    </row>
    <row r="2571" spans="2:11" ht="15.6" customHeight="1" thickBot="1" x14ac:dyDescent="0.45">
      <c r="B2571" s="21">
        <v>2565</v>
      </c>
      <c r="C2571" s="21">
        <v>4156</v>
      </c>
      <c r="D2571" s="20" t="s">
        <v>6297</v>
      </c>
      <c r="E2571" s="21" t="s">
        <v>203</v>
      </c>
      <c r="F2571" s="21" t="s">
        <v>13</v>
      </c>
      <c r="G2571" s="21" t="s">
        <v>469</v>
      </c>
      <c r="H2571" s="21">
        <v>8</v>
      </c>
      <c r="I2571" s="21">
        <v>-22</v>
      </c>
      <c r="J2571" s="60">
        <v>2068</v>
      </c>
      <c r="K2571" s="60" t="s">
        <v>15</v>
      </c>
    </row>
    <row r="2572" spans="2:11" ht="15.6" customHeight="1" thickBot="1" x14ac:dyDescent="0.45">
      <c r="B2572" s="21">
        <v>2566</v>
      </c>
      <c r="C2572" s="21">
        <v>3108</v>
      </c>
      <c r="D2572" s="20" t="s">
        <v>4857</v>
      </c>
      <c r="E2572" s="21">
        <v>92</v>
      </c>
      <c r="F2572" s="21" t="s">
        <v>184</v>
      </c>
      <c r="G2572" s="21" t="s">
        <v>32</v>
      </c>
      <c r="H2572" s="21"/>
      <c r="I2572" s="21"/>
      <c r="J2572" s="60">
        <v>2323</v>
      </c>
      <c r="K2572" s="60" t="s">
        <v>19</v>
      </c>
    </row>
    <row r="2573" spans="2:11" ht="15.6" customHeight="1" thickBot="1" x14ac:dyDescent="0.45">
      <c r="B2573" s="21">
        <v>2567</v>
      </c>
      <c r="C2573" s="21">
        <v>3109</v>
      </c>
      <c r="D2573" s="20" t="s">
        <v>4859</v>
      </c>
      <c r="E2573" s="21">
        <v>70</v>
      </c>
      <c r="F2573" s="21" t="s">
        <v>13</v>
      </c>
      <c r="G2573" s="21" t="s">
        <v>79</v>
      </c>
      <c r="H2573" s="21"/>
      <c r="I2573" s="21"/>
      <c r="J2573" s="60">
        <v>2085</v>
      </c>
      <c r="K2573" s="60" t="s">
        <v>19</v>
      </c>
    </row>
    <row r="2574" spans="2:11" ht="15.6" customHeight="1" thickBot="1" x14ac:dyDescent="0.45">
      <c r="B2574" s="21">
        <v>2568</v>
      </c>
      <c r="C2574" s="21">
        <v>3110</v>
      </c>
      <c r="D2574" s="20" t="s">
        <v>4861</v>
      </c>
      <c r="E2574" s="21">
        <v>96</v>
      </c>
      <c r="F2574" s="21" t="s">
        <v>13</v>
      </c>
      <c r="G2574" s="21" t="s">
        <v>193</v>
      </c>
      <c r="H2574" s="21"/>
      <c r="I2574" s="21"/>
      <c r="J2574" s="60">
        <v>2039</v>
      </c>
      <c r="K2574" s="60" t="s">
        <v>19</v>
      </c>
    </row>
    <row r="2575" spans="2:11" ht="15.6" customHeight="1" thickBot="1" x14ac:dyDescent="0.45">
      <c r="B2575" s="21">
        <v>2569</v>
      </c>
      <c r="C2575" s="21">
        <v>3111</v>
      </c>
      <c r="D2575" s="20" t="s">
        <v>4863</v>
      </c>
      <c r="E2575" s="21">
        <v>88</v>
      </c>
      <c r="F2575" s="21" t="s">
        <v>13</v>
      </c>
      <c r="G2575" s="21" t="s">
        <v>32</v>
      </c>
      <c r="H2575" s="21"/>
      <c r="I2575" s="21"/>
      <c r="J2575" s="60">
        <v>2116</v>
      </c>
      <c r="K2575" s="60" t="s">
        <v>19</v>
      </c>
    </row>
    <row r="2576" spans="2:11" ht="15.6" customHeight="1" thickBot="1" x14ac:dyDescent="0.45">
      <c r="B2576" s="21">
        <v>2570</v>
      </c>
      <c r="C2576" s="21">
        <v>3112</v>
      </c>
      <c r="D2576" s="20" t="s">
        <v>4865</v>
      </c>
      <c r="E2576" s="21">
        <v>86</v>
      </c>
      <c r="F2576" s="21" t="s">
        <v>13</v>
      </c>
      <c r="G2576" s="21" t="s">
        <v>29</v>
      </c>
      <c r="H2576" s="21"/>
      <c r="I2576" s="21"/>
      <c r="J2576" s="60">
        <v>2075</v>
      </c>
      <c r="K2576" s="60" t="s">
        <v>19</v>
      </c>
    </row>
    <row r="2577" spans="2:11" ht="15.6" customHeight="1" thickBot="1" x14ac:dyDescent="0.45">
      <c r="B2577" s="21">
        <v>2571</v>
      </c>
      <c r="C2577" s="21">
        <v>3113</v>
      </c>
      <c r="D2577" s="20" t="s">
        <v>4867</v>
      </c>
      <c r="E2577" s="21" t="s">
        <v>13</v>
      </c>
      <c r="F2577" s="21" t="s">
        <v>13</v>
      </c>
      <c r="G2577" s="21" t="s">
        <v>193</v>
      </c>
      <c r="H2577" s="21"/>
      <c r="I2577" s="21"/>
      <c r="J2577" s="60">
        <v>2066</v>
      </c>
      <c r="K2577" s="60" t="s">
        <v>19</v>
      </c>
    </row>
    <row r="2578" spans="2:11" ht="15.6" customHeight="1" thickBot="1" x14ac:dyDescent="0.45">
      <c r="B2578" s="21">
        <v>2572</v>
      </c>
      <c r="C2578" s="21">
        <v>3114</v>
      </c>
      <c r="D2578" s="20" t="s">
        <v>4869</v>
      </c>
      <c r="E2578" s="21">
        <v>85</v>
      </c>
      <c r="F2578" s="21" t="s">
        <v>13</v>
      </c>
      <c r="G2578" s="21" t="s">
        <v>193</v>
      </c>
      <c r="H2578" s="21"/>
      <c r="I2578" s="21"/>
      <c r="J2578" s="60">
        <v>2074</v>
      </c>
      <c r="K2578" s="60" t="s">
        <v>19</v>
      </c>
    </row>
    <row r="2579" spans="2:11" ht="15.6" customHeight="1" thickBot="1" x14ac:dyDescent="0.45">
      <c r="B2579" s="21">
        <v>2573</v>
      </c>
      <c r="C2579" s="21">
        <v>3115</v>
      </c>
      <c r="D2579" s="20" t="s">
        <v>4871</v>
      </c>
      <c r="E2579" s="21" t="s">
        <v>13</v>
      </c>
      <c r="F2579" s="21" t="s">
        <v>13</v>
      </c>
      <c r="G2579" s="21" t="s">
        <v>29</v>
      </c>
      <c r="H2579" s="21"/>
      <c r="I2579" s="21"/>
      <c r="J2579" s="60">
        <v>2046</v>
      </c>
      <c r="K2579" s="60" t="s">
        <v>19</v>
      </c>
    </row>
    <row r="2580" spans="2:11" ht="15.6" customHeight="1" thickBot="1" x14ac:dyDescent="0.45">
      <c r="B2580" s="21">
        <v>2574</v>
      </c>
      <c r="C2580" s="21">
        <v>3116</v>
      </c>
      <c r="D2580" s="20" t="s">
        <v>4873</v>
      </c>
      <c r="E2580" s="21">
        <v>37</v>
      </c>
      <c r="F2580" s="21" t="s">
        <v>13</v>
      </c>
      <c r="G2580" s="21" t="s">
        <v>169</v>
      </c>
      <c r="H2580" s="21"/>
      <c r="I2580" s="21"/>
      <c r="J2580" s="60">
        <v>2045</v>
      </c>
      <c r="K2580" s="60" t="s">
        <v>19</v>
      </c>
    </row>
    <row r="2581" spans="2:11" ht="15.6" customHeight="1" thickBot="1" x14ac:dyDescent="0.45">
      <c r="B2581" s="21">
        <v>2575</v>
      </c>
      <c r="C2581" s="21">
        <v>3117</v>
      </c>
      <c r="D2581" s="20" t="s">
        <v>4875</v>
      </c>
      <c r="E2581" s="21">
        <v>91</v>
      </c>
      <c r="F2581" s="21" t="s">
        <v>13</v>
      </c>
      <c r="G2581" s="21" t="s">
        <v>79</v>
      </c>
      <c r="H2581" s="21"/>
      <c r="I2581" s="21"/>
      <c r="J2581" s="60">
        <v>2050</v>
      </c>
      <c r="K2581" s="60" t="s">
        <v>19</v>
      </c>
    </row>
    <row r="2582" spans="2:11" ht="15.6" customHeight="1" thickBot="1" x14ac:dyDescent="0.45">
      <c r="B2582" s="21">
        <v>2576</v>
      </c>
      <c r="C2582" s="21">
        <v>3118</v>
      </c>
      <c r="D2582" s="20" t="s">
        <v>4877</v>
      </c>
      <c r="E2582" s="21">
        <v>28</v>
      </c>
      <c r="F2582" s="21" t="s">
        <v>13</v>
      </c>
      <c r="G2582" s="21" t="s">
        <v>32</v>
      </c>
      <c r="H2582" s="21"/>
      <c r="I2582" s="21"/>
      <c r="J2582" s="60">
        <v>2046</v>
      </c>
      <c r="K2582" s="60" t="s">
        <v>19</v>
      </c>
    </row>
    <row r="2583" spans="2:11" ht="15.6" customHeight="1" thickBot="1" x14ac:dyDescent="0.45">
      <c r="B2583" s="21">
        <v>2577</v>
      </c>
      <c r="C2583" s="21">
        <v>3119</v>
      </c>
      <c r="D2583" s="20" t="s">
        <v>4879</v>
      </c>
      <c r="E2583" s="21" t="s">
        <v>13</v>
      </c>
      <c r="F2583" s="21" t="s">
        <v>13</v>
      </c>
      <c r="G2583" s="21" t="s">
        <v>32</v>
      </c>
      <c r="H2583" s="21"/>
      <c r="I2583" s="21"/>
      <c r="J2583" s="60">
        <v>2062</v>
      </c>
      <c r="K2583" s="60" t="s">
        <v>19</v>
      </c>
    </row>
    <row r="2584" spans="2:11" ht="15.6" customHeight="1" thickBot="1" x14ac:dyDescent="0.45">
      <c r="B2584" s="21">
        <v>2578</v>
      </c>
      <c r="C2584" s="21">
        <v>3120</v>
      </c>
      <c r="D2584" s="20" t="s">
        <v>4881</v>
      </c>
      <c r="E2584" s="21">
        <v>85</v>
      </c>
      <c r="F2584" s="21" t="s">
        <v>184</v>
      </c>
      <c r="G2584" s="21" t="s">
        <v>29</v>
      </c>
      <c r="H2584" s="21"/>
      <c r="I2584" s="21"/>
      <c r="J2584" s="60">
        <v>2314</v>
      </c>
      <c r="K2584" s="60" t="s">
        <v>19</v>
      </c>
    </row>
    <row r="2585" spans="2:11" ht="15.6" customHeight="1" thickBot="1" x14ac:dyDescent="0.45">
      <c r="B2585" s="21">
        <v>2579</v>
      </c>
      <c r="C2585" s="21">
        <v>3121</v>
      </c>
      <c r="D2585" s="20" t="s">
        <v>4883</v>
      </c>
      <c r="E2585" s="21">
        <v>84</v>
      </c>
      <c r="F2585" s="21" t="s">
        <v>13</v>
      </c>
      <c r="G2585" s="21" t="s">
        <v>29</v>
      </c>
      <c r="H2585" s="21"/>
      <c r="I2585" s="21"/>
      <c r="J2585" s="60">
        <v>2322</v>
      </c>
      <c r="K2585" s="60" t="s">
        <v>19</v>
      </c>
    </row>
    <row r="2586" spans="2:11" ht="15.6" customHeight="1" thickBot="1" x14ac:dyDescent="0.45">
      <c r="B2586" s="21">
        <v>2580</v>
      </c>
      <c r="C2586" s="21">
        <v>3122</v>
      </c>
      <c r="D2586" s="20" t="s">
        <v>4885</v>
      </c>
      <c r="E2586" s="21">
        <v>39</v>
      </c>
      <c r="F2586" s="21" t="s">
        <v>13</v>
      </c>
      <c r="G2586" s="21" t="s">
        <v>32</v>
      </c>
      <c r="H2586" s="21"/>
      <c r="I2586" s="21"/>
      <c r="J2586" s="60">
        <v>2056</v>
      </c>
      <c r="K2586" s="60" t="s">
        <v>19</v>
      </c>
    </row>
    <row r="2587" spans="2:11" ht="15.6" customHeight="1" thickBot="1" x14ac:dyDescent="0.45">
      <c r="B2587" s="21">
        <v>2581</v>
      </c>
      <c r="C2587" s="21">
        <v>3663</v>
      </c>
      <c r="D2587" s="20" t="s">
        <v>4887</v>
      </c>
      <c r="E2587" s="21" t="s">
        <v>82</v>
      </c>
      <c r="F2587" s="21" t="s">
        <v>13</v>
      </c>
      <c r="G2587" s="21" t="s">
        <v>79</v>
      </c>
      <c r="H2587" s="21"/>
      <c r="I2587" s="21"/>
      <c r="J2587" s="60">
        <v>2042</v>
      </c>
      <c r="K2587" s="60" t="s">
        <v>15</v>
      </c>
    </row>
    <row r="2588" spans="2:11" ht="15.6" customHeight="1" thickBot="1" x14ac:dyDescent="0.45">
      <c r="B2588" s="21">
        <v>2582</v>
      </c>
      <c r="C2588" s="21">
        <v>3123</v>
      </c>
      <c r="D2588" s="20" t="s">
        <v>4889</v>
      </c>
      <c r="E2588" s="21" t="s">
        <v>13</v>
      </c>
      <c r="F2588" s="21" t="s">
        <v>13</v>
      </c>
      <c r="G2588" s="21" t="s">
        <v>29</v>
      </c>
      <c r="H2588" s="21"/>
      <c r="I2588" s="21"/>
      <c r="J2588" s="60">
        <v>2036</v>
      </c>
      <c r="K2588" s="60" t="s">
        <v>19</v>
      </c>
    </row>
    <row r="2589" spans="2:11" ht="15.6" customHeight="1" thickBot="1" x14ac:dyDescent="0.45">
      <c r="B2589" s="21">
        <v>2583</v>
      </c>
      <c r="C2589" s="21">
        <v>3124</v>
      </c>
      <c r="D2589" s="20" t="s">
        <v>4891</v>
      </c>
      <c r="E2589" s="21">
        <v>45</v>
      </c>
      <c r="F2589" s="21" t="s">
        <v>13</v>
      </c>
      <c r="G2589" s="21" t="s">
        <v>169</v>
      </c>
      <c r="H2589" s="21"/>
      <c r="I2589" s="21"/>
      <c r="J2589" s="60">
        <v>2062</v>
      </c>
      <c r="K2589" s="60" t="s">
        <v>19</v>
      </c>
    </row>
    <row r="2590" spans="2:11" ht="15.6" customHeight="1" thickBot="1" x14ac:dyDescent="0.45">
      <c r="B2590" s="21">
        <v>2584</v>
      </c>
      <c r="C2590" s="21">
        <v>3126</v>
      </c>
      <c r="D2590" s="20" t="s">
        <v>4893</v>
      </c>
      <c r="E2590" s="21" t="s">
        <v>13</v>
      </c>
      <c r="F2590" s="21" t="s">
        <v>13</v>
      </c>
      <c r="G2590" s="21" t="s">
        <v>29</v>
      </c>
      <c r="H2590" s="21"/>
      <c r="I2590" s="21"/>
      <c r="J2590" s="60">
        <v>1960</v>
      </c>
      <c r="K2590" s="60" t="s">
        <v>19</v>
      </c>
    </row>
    <row r="2591" spans="2:11" ht="15.6" customHeight="1" thickBot="1" x14ac:dyDescent="0.45">
      <c r="B2591" s="21">
        <v>2585</v>
      </c>
      <c r="C2591" s="21">
        <v>3127</v>
      </c>
      <c r="D2591" s="20" t="s">
        <v>4895</v>
      </c>
      <c r="E2591" s="21">
        <v>88</v>
      </c>
      <c r="F2591" s="21" t="s">
        <v>184</v>
      </c>
      <c r="G2591" s="21" t="s">
        <v>29</v>
      </c>
      <c r="H2591" s="21"/>
      <c r="I2591" s="21"/>
      <c r="J2591" s="60">
        <v>2178</v>
      </c>
      <c r="K2591" s="60" t="s">
        <v>19</v>
      </c>
    </row>
    <row r="2592" spans="2:11" ht="15.6" customHeight="1" thickBot="1" x14ac:dyDescent="0.45">
      <c r="B2592" s="21">
        <v>2586</v>
      </c>
      <c r="C2592" s="21">
        <v>3128</v>
      </c>
      <c r="D2592" s="20" t="s">
        <v>4897</v>
      </c>
      <c r="E2592" s="21">
        <v>99</v>
      </c>
      <c r="F2592" s="21" t="s">
        <v>13</v>
      </c>
      <c r="G2592" s="21" t="s">
        <v>29</v>
      </c>
      <c r="H2592" s="21"/>
      <c r="I2592" s="21"/>
      <c r="J2592" s="60">
        <v>2065</v>
      </c>
      <c r="K2592" s="60" t="s">
        <v>19</v>
      </c>
    </row>
    <row r="2593" spans="2:11" ht="15.6" customHeight="1" thickBot="1" x14ac:dyDescent="0.45">
      <c r="B2593" s="21">
        <v>2587</v>
      </c>
      <c r="C2593" s="21">
        <v>4161</v>
      </c>
      <c r="D2593" s="20" t="s">
        <v>6388</v>
      </c>
      <c r="E2593" s="21" t="s">
        <v>28</v>
      </c>
      <c r="F2593" s="21" t="s">
        <v>13</v>
      </c>
      <c r="G2593" s="21" t="s">
        <v>29</v>
      </c>
      <c r="H2593" s="21">
        <v>8</v>
      </c>
      <c r="I2593" s="21">
        <v>-4</v>
      </c>
      <c r="J2593" s="60">
        <v>2050</v>
      </c>
      <c r="K2593" s="60" t="s">
        <v>15</v>
      </c>
    </row>
    <row r="2594" spans="2:11" ht="15.6" customHeight="1" thickBot="1" x14ac:dyDescent="0.45">
      <c r="B2594" s="21">
        <v>2588</v>
      </c>
      <c r="C2594" s="21">
        <v>3129</v>
      </c>
      <c r="D2594" s="20" t="s">
        <v>4899</v>
      </c>
      <c r="E2594" s="21">
        <v>58</v>
      </c>
      <c r="F2594" s="21" t="s">
        <v>13</v>
      </c>
      <c r="G2594" s="21" t="s">
        <v>32</v>
      </c>
      <c r="H2594" s="21"/>
      <c r="I2594" s="21"/>
      <c r="J2594" s="60">
        <v>2065</v>
      </c>
      <c r="K2594" s="60" t="s">
        <v>19</v>
      </c>
    </row>
    <row r="2595" spans="2:11" ht="15.6" customHeight="1" thickBot="1" x14ac:dyDescent="0.45">
      <c r="B2595" s="21">
        <v>2589</v>
      </c>
      <c r="C2595" s="21">
        <v>3130</v>
      </c>
      <c r="D2595" s="20" t="s">
        <v>4901</v>
      </c>
      <c r="E2595" s="21">
        <v>58</v>
      </c>
      <c r="F2595" s="21" t="s">
        <v>13</v>
      </c>
      <c r="G2595" s="21" t="s">
        <v>29</v>
      </c>
      <c r="H2595" s="21"/>
      <c r="I2595" s="21"/>
      <c r="J2595" s="60">
        <v>2141</v>
      </c>
      <c r="K2595" s="60" t="s">
        <v>19</v>
      </c>
    </row>
    <row r="2596" spans="2:11" ht="15.6" customHeight="1" thickBot="1" x14ac:dyDescent="0.45">
      <c r="B2596" s="21">
        <v>2590</v>
      </c>
      <c r="C2596" s="21">
        <v>3131</v>
      </c>
      <c r="D2596" s="20" t="s">
        <v>4903</v>
      </c>
      <c r="E2596" s="21">
        <v>97</v>
      </c>
      <c r="F2596" s="21" t="s">
        <v>13</v>
      </c>
      <c r="G2596" s="21" t="s">
        <v>79</v>
      </c>
      <c r="H2596" s="21"/>
      <c r="I2596" s="21"/>
      <c r="J2596" s="60">
        <v>2018</v>
      </c>
      <c r="K2596" s="60" t="s">
        <v>19</v>
      </c>
    </row>
    <row r="2597" spans="2:11" ht="15.6" customHeight="1" thickBot="1" x14ac:dyDescent="0.45">
      <c r="B2597" s="21">
        <v>2591</v>
      </c>
      <c r="C2597" s="21">
        <v>4127</v>
      </c>
      <c r="D2597" s="20" t="s">
        <v>6306</v>
      </c>
      <c r="E2597" s="21" t="s">
        <v>2624</v>
      </c>
      <c r="F2597" s="21" t="s">
        <v>13</v>
      </c>
      <c r="G2597" s="21" t="s">
        <v>79</v>
      </c>
      <c r="H2597" s="21">
        <v>29</v>
      </c>
      <c r="I2597" s="21">
        <v>13</v>
      </c>
      <c r="J2597" s="60">
        <v>2141</v>
      </c>
      <c r="K2597" s="60" t="s">
        <v>15</v>
      </c>
    </row>
    <row r="2598" spans="2:11" ht="15.6" customHeight="1" thickBot="1" x14ac:dyDescent="0.45">
      <c r="B2598" s="21">
        <v>2592</v>
      </c>
      <c r="C2598" s="21">
        <v>3132</v>
      </c>
      <c r="D2598" s="20" t="s">
        <v>4905</v>
      </c>
      <c r="E2598" s="21">
        <v>87</v>
      </c>
      <c r="F2598" s="21" t="s">
        <v>13</v>
      </c>
      <c r="G2598" s="21" t="s">
        <v>29</v>
      </c>
      <c r="H2598" s="21"/>
      <c r="I2598" s="21"/>
      <c r="J2598" s="60">
        <v>2055</v>
      </c>
      <c r="K2598" s="60" t="s">
        <v>19</v>
      </c>
    </row>
    <row r="2599" spans="2:11" ht="15.6" customHeight="1" thickBot="1" x14ac:dyDescent="0.45">
      <c r="B2599" s="21">
        <v>2593</v>
      </c>
      <c r="C2599" s="21">
        <v>3133</v>
      </c>
      <c r="D2599" s="20" t="s">
        <v>4907</v>
      </c>
      <c r="E2599" s="21" t="s">
        <v>13</v>
      </c>
      <c r="F2599" s="21" t="s">
        <v>13</v>
      </c>
      <c r="G2599" s="21" t="s">
        <v>79</v>
      </c>
      <c r="H2599" s="21"/>
      <c r="I2599" s="21"/>
      <c r="J2599" s="60">
        <v>2083</v>
      </c>
      <c r="K2599" s="60" t="s">
        <v>19</v>
      </c>
    </row>
    <row r="2600" spans="2:11" ht="15.6" customHeight="1" thickBot="1" x14ac:dyDescent="0.45">
      <c r="B2600" s="21">
        <v>2594</v>
      </c>
      <c r="C2600" s="21">
        <v>3134</v>
      </c>
      <c r="D2600" s="20" t="s">
        <v>4909</v>
      </c>
      <c r="E2600" s="21">
        <v>66</v>
      </c>
      <c r="F2600" s="21" t="s">
        <v>13</v>
      </c>
      <c r="G2600" s="21" t="s">
        <v>32</v>
      </c>
      <c r="H2600" s="21"/>
      <c r="I2600" s="21"/>
      <c r="J2600" s="60">
        <v>2052</v>
      </c>
      <c r="K2600" s="60" t="s">
        <v>19</v>
      </c>
    </row>
    <row r="2601" spans="2:11" ht="15.6" customHeight="1" thickBot="1" x14ac:dyDescent="0.45">
      <c r="B2601" s="21">
        <v>2595</v>
      </c>
      <c r="C2601" s="21">
        <v>3135</v>
      </c>
      <c r="D2601" s="20" t="s">
        <v>4911</v>
      </c>
      <c r="E2601" s="21">
        <v>90</v>
      </c>
      <c r="F2601" s="21" t="s">
        <v>13</v>
      </c>
      <c r="G2601" s="21" t="s">
        <v>29</v>
      </c>
      <c r="H2601" s="21"/>
      <c r="I2601" s="21"/>
      <c r="J2601" s="60">
        <v>2109</v>
      </c>
      <c r="K2601" s="60" t="s">
        <v>19</v>
      </c>
    </row>
    <row r="2602" spans="2:11" ht="15.6" customHeight="1" thickBot="1" x14ac:dyDescent="0.45">
      <c r="B2602" s="21">
        <v>2596</v>
      </c>
      <c r="C2602" s="21">
        <v>3136</v>
      </c>
      <c r="D2602" s="20" t="s">
        <v>4913</v>
      </c>
      <c r="E2602" s="21" t="s">
        <v>13</v>
      </c>
      <c r="F2602" s="21" t="s">
        <v>13</v>
      </c>
      <c r="G2602" s="21" t="s">
        <v>469</v>
      </c>
      <c r="H2602" s="21"/>
      <c r="I2602" s="21"/>
      <c r="J2602" s="60">
        <v>2068</v>
      </c>
      <c r="K2602" s="60" t="s">
        <v>19</v>
      </c>
    </row>
    <row r="2603" spans="2:11" ht="15.6" customHeight="1" thickBot="1" x14ac:dyDescent="0.45">
      <c r="B2603" s="21">
        <v>2597</v>
      </c>
      <c r="C2603" s="21">
        <v>3138</v>
      </c>
      <c r="D2603" s="20" t="s">
        <v>4915</v>
      </c>
      <c r="E2603" s="21">
        <v>67</v>
      </c>
      <c r="F2603" s="21" t="s">
        <v>134</v>
      </c>
      <c r="G2603" s="21" t="s">
        <v>169</v>
      </c>
      <c r="H2603" s="21"/>
      <c r="I2603" s="21"/>
      <c r="J2603" s="60">
        <v>2504</v>
      </c>
      <c r="K2603" s="60" t="s">
        <v>15</v>
      </c>
    </row>
    <row r="2604" spans="2:11" ht="15.6" customHeight="1" thickBot="1" x14ac:dyDescent="0.45">
      <c r="B2604" s="21">
        <v>2598</v>
      </c>
      <c r="C2604" s="21">
        <v>3139</v>
      </c>
      <c r="D2604" s="20" t="s">
        <v>4917</v>
      </c>
      <c r="E2604" s="21">
        <v>98</v>
      </c>
      <c r="F2604" s="21" t="s">
        <v>13</v>
      </c>
      <c r="G2604" s="21" t="s">
        <v>32</v>
      </c>
      <c r="H2604" s="21"/>
      <c r="I2604" s="21"/>
      <c r="J2604" s="60">
        <v>1955</v>
      </c>
      <c r="K2604" s="60" t="s">
        <v>19</v>
      </c>
    </row>
    <row r="2605" spans="2:11" ht="15.6" customHeight="1" thickBot="1" x14ac:dyDescent="0.45">
      <c r="B2605" s="21">
        <v>2599</v>
      </c>
      <c r="C2605" s="21">
        <v>3140</v>
      </c>
      <c r="D2605" s="20" t="s">
        <v>4919</v>
      </c>
      <c r="E2605" s="21" t="s">
        <v>46</v>
      </c>
      <c r="F2605" s="21" t="s">
        <v>13</v>
      </c>
      <c r="G2605" s="21" t="s">
        <v>85</v>
      </c>
      <c r="H2605" s="21"/>
      <c r="I2605" s="21"/>
      <c r="J2605" s="60">
        <v>2067</v>
      </c>
      <c r="K2605" s="60" t="s">
        <v>19</v>
      </c>
    </row>
    <row r="2606" spans="2:11" ht="15.6" customHeight="1" thickBot="1" x14ac:dyDescent="0.45">
      <c r="B2606" s="21">
        <v>2600</v>
      </c>
      <c r="C2606" s="21">
        <v>3141</v>
      </c>
      <c r="D2606" s="20" t="s">
        <v>4921</v>
      </c>
      <c r="E2606" s="21">
        <v>69</v>
      </c>
      <c r="F2606" s="21" t="s">
        <v>13</v>
      </c>
      <c r="G2606" s="21" t="s">
        <v>32</v>
      </c>
      <c r="H2606" s="21"/>
      <c r="I2606" s="21"/>
      <c r="J2606" s="60">
        <v>2043</v>
      </c>
      <c r="K2606" s="60" t="s">
        <v>19</v>
      </c>
    </row>
    <row r="2607" spans="2:11" ht="15.6" customHeight="1" thickBot="1" x14ac:dyDescent="0.45">
      <c r="B2607" s="21">
        <v>2601</v>
      </c>
      <c r="C2607" s="21">
        <v>3142</v>
      </c>
      <c r="D2607" s="20" t="s">
        <v>4923</v>
      </c>
      <c r="E2607" s="21" t="s">
        <v>82</v>
      </c>
      <c r="F2607" s="21" t="s">
        <v>57</v>
      </c>
      <c r="G2607" s="21" t="s">
        <v>79</v>
      </c>
      <c r="H2607" s="21"/>
      <c r="I2607" s="21"/>
      <c r="J2607" s="60">
        <v>2182</v>
      </c>
      <c r="K2607" s="60" t="s">
        <v>15</v>
      </c>
    </row>
    <row r="2608" spans="2:11" ht="15.6" customHeight="1" thickBot="1" x14ac:dyDescent="0.45">
      <c r="B2608" s="21">
        <v>2602</v>
      </c>
      <c r="C2608" s="21">
        <v>3866</v>
      </c>
      <c r="D2608" s="20" t="s">
        <v>4925</v>
      </c>
      <c r="E2608" s="21" t="s">
        <v>13</v>
      </c>
      <c r="F2608" s="21" t="s">
        <v>13</v>
      </c>
      <c r="G2608" s="21" t="s">
        <v>494</v>
      </c>
      <c r="H2608" s="21"/>
      <c r="I2608" s="21"/>
      <c r="J2608" s="60">
        <v>2028</v>
      </c>
      <c r="K2608" s="60" t="s">
        <v>19</v>
      </c>
    </row>
    <row r="2609" spans="2:11" ht="15.6" customHeight="1" thickBot="1" x14ac:dyDescent="0.45">
      <c r="B2609" s="21">
        <v>2603</v>
      </c>
      <c r="C2609" s="21">
        <v>3143</v>
      </c>
      <c r="D2609" s="20" t="s">
        <v>4927</v>
      </c>
      <c r="E2609" s="21">
        <v>93</v>
      </c>
      <c r="F2609" s="21" t="s">
        <v>13</v>
      </c>
      <c r="G2609" s="21" t="s">
        <v>29</v>
      </c>
      <c r="H2609" s="21"/>
      <c r="I2609" s="21"/>
      <c r="J2609" s="60">
        <v>2045</v>
      </c>
      <c r="K2609" s="60" t="s">
        <v>19</v>
      </c>
    </row>
    <row r="2610" spans="2:11" ht="15.6" customHeight="1" thickBot="1" x14ac:dyDescent="0.45">
      <c r="B2610" s="21">
        <v>2604</v>
      </c>
      <c r="C2610" s="21">
        <v>3144</v>
      </c>
      <c r="D2610" s="20" t="s">
        <v>4929</v>
      </c>
      <c r="E2610" s="21" t="s">
        <v>13</v>
      </c>
      <c r="F2610" s="21" t="s">
        <v>13</v>
      </c>
      <c r="G2610" s="21" t="s">
        <v>193</v>
      </c>
      <c r="H2610" s="21"/>
      <c r="I2610" s="21"/>
      <c r="J2610" s="60">
        <v>2038</v>
      </c>
      <c r="K2610" s="60" t="s">
        <v>15</v>
      </c>
    </row>
    <row r="2611" spans="2:11" ht="15.6" customHeight="1" thickBot="1" x14ac:dyDescent="0.45">
      <c r="B2611" s="21">
        <v>2605</v>
      </c>
      <c r="C2611" s="21">
        <v>3145</v>
      </c>
      <c r="D2611" s="20" t="s">
        <v>4931</v>
      </c>
      <c r="E2611" s="21" t="s">
        <v>13</v>
      </c>
      <c r="F2611" s="21" t="s">
        <v>13</v>
      </c>
      <c r="G2611" s="21" t="s">
        <v>29</v>
      </c>
      <c r="H2611" s="21"/>
      <c r="I2611" s="21"/>
      <c r="J2611" s="60">
        <v>2064</v>
      </c>
      <c r="K2611" s="60" t="s">
        <v>19</v>
      </c>
    </row>
    <row r="2612" spans="2:11" ht="15.6" customHeight="1" thickBot="1" x14ac:dyDescent="0.45">
      <c r="B2612" s="21">
        <v>2606</v>
      </c>
      <c r="C2612" s="21">
        <v>3146</v>
      </c>
      <c r="D2612" s="20" t="s">
        <v>4933</v>
      </c>
      <c r="E2612" s="21">
        <v>98</v>
      </c>
      <c r="F2612" s="21" t="s">
        <v>13</v>
      </c>
      <c r="G2612" s="21" t="s">
        <v>29</v>
      </c>
      <c r="H2612" s="21"/>
      <c r="I2612" s="21"/>
      <c r="J2612" s="60">
        <v>2066</v>
      </c>
      <c r="K2612" s="60" t="s">
        <v>19</v>
      </c>
    </row>
    <row r="2613" spans="2:11" ht="15.6" customHeight="1" thickBot="1" x14ac:dyDescent="0.45">
      <c r="B2613" s="21">
        <v>2607</v>
      </c>
      <c r="C2613" s="21">
        <v>3147</v>
      </c>
      <c r="D2613" s="20" t="s">
        <v>4935</v>
      </c>
      <c r="E2613" s="21" t="s">
        <v>13</v>
      </c>
      <c r="F2613" s="21" t="s">
        <v>13</v>
      </c>
      <c r="G2613" s="21" t="s">
        <v>323</v>
      </c>
      <c r="H2613" s="21"/>
      <c r="I2613" s="21"/>
      <c r="J2613" s="60">
        <v>2048</v>
      </c>
      <c r="K2613" s="60" t="s">
        <v>19</v>
      </c>
    </row>
    <row r="2614" spans="2:11" ht="15.6" customHeight="1" thickBot="1" x14ac:dyDescent="0.45">
      <c r="B2614" s="21">
        <v>2608</v>
      </c>
      <c r="C2614" s="21">
        <v>3148</v>
      </c>
      <c r="D2614" s="20" t="s">
        <v>4937</v>
      </c>
      <c r="E2614" s="21">
        <v>59</v>
      </c>
      <c r="F2614" s="21" t="s">
        <v>13</v>
      </c>
      <c r="G2614" s="21" t="s">
        <v>116</v>
      </c>
      <c r="H2614" s="21"/>
      <c r="I2614" s="21"/>
      <c r="J2614" s="60">
        <v>2120</v>
      </c>
      <c r="K2614" s="60" t="s">
        <v>19</v>
      </c>
    </row>
    <row r="2615" spans="2:11" ht="15.6" customHeight="1" thickBot="1" x14ac:dyDescent="0.45">
      <c r="B2615" s="21">
        <v>2609</v>
      </c>
      <c r="C2615" s="21">
        <v>3149</v>
      </c>
      <c r="D2615" s="20" t="s">
        <v>4939</v>
      </c>
      <c r="E2615" s="21" t="s">
        <v>13</v>
      </c>
      <c r="F2615" s="21" t="s">
        <v>13</v>
      </c>
      <c r="G2615" s="21" t="s">
        <v>18</v>
      </c>
      <c r="H2615" s="21"/>
      <c r="I2615" s="21"/>
      <c r="J2615" s="60">
        <v>2054</v>
      </c>
      <c r="K2615" s="60" t="s">
        <v>19</v>
      </c>
    </row>
    <row r="2616" spans="2:11" ht="15.6" customHeight="1" thickBot="1" x14ac:dyDescent="0.45">
      <c r="B2616" s="21">
        <v>2610</v>
      </c>
      <c r="C2616" s="21">
        <v>4098</v>
      </c>
      <c r="D2616" s="20" t="s">
        <v>6176</v>
      </c>
      <c r="E2616" s="21" t="s">
        <v>6255</v>
      </c>
      <c r="F2616" s="21" t="s">
        <v>13</v>
      </c>
      <c r="G2616" s="21" t="s">
        <v>494</v>
      </c>
      <c r="H2616" s="21"/>
      <c r="I2616" s="21"/>
      <c r="J2616" s="60">
        <v>2060</v>
      </c>
      <c r="K2616" s="60" t="s">
        <v>15</v>
      </c>
    </row>
    <row r="2617" spans="2:11" ht="15.6" customHeight="1" thickBot="1" x14ac:dyDescent="0.45">
      <c r="B2617" s="21">
        <v>2611</v>
      </c>
      <c r="C2617" s="21">
        <v>3150</v>
      </c>
      <c r="D2617" s="20" t="s">
        <v>4941</v>
      </c>
      <c r="E2617" s="21">
        <v>55</v>
      </c>
      <c r="F2617" s="21" t="s">
        <v>13</v>
      </c>
      <c r="G2617" s="21" t="s">
        <v>239</v>
      </c>
      <c r="H2617" s="21"/>
      <c r="I2617" s="21"/>
      <c r="J2617" s="60">
        <v>2061</v>
      </c>
      <c r="K2617" s="60" t="s">
        <v>19</v>
      </c>
    </row>
    <row r="2618" spans="2:11" ht="15.6" customHeight="1" thickBot="1" x14ac:dyDescent="0.45">
      <c r="B2618" s="21">
        <v>2612</v>
      </c>
      <c r="C2618" s="21">
        <v>3151</v>
      </c>
      <c r="D2618" s="20" t="s">
        <v>4943</v>
      </c>
      <c r="E2618" s="21">
        <v>58</v>
      </c>
      <c r="F2618" s="21" t="s">
        <v>13</v>
      </c>
      <c r="G2618" s="21" t="s">
        <v>239</v>
      </c>
      <c r="H2618" s="21"/>
      <c r="I2618" s="21"/>
      <c r="J2618" s="60">
        <v>2010</v>
      </c>
      <c r="K2618" s="60" t="s">
        <v>19</v>
      </c>
    </row>
    <row r="2619" spans="2:11" ht="15.6" customHeight="1" thickBot="1" x14ac:dyDescent="0.45">
      <c r="B2619" s="21">
        <v>2613</v>
      </c>
      <c r="C2619" s="21">
        <v>3152</v>
      </c>
      <c r="D2619" s="20" t="s">
        <v>4945</v>
      </c>
      <c r="E2619" s="21">
        <v>86</v>
      </c>
      <c r="F2619" s="21" t="s">
        <v>13</v>
      </c>
      <c r="G2619" s="21" t="s">
        <v>29</v>
      </c>
      <c r="H2619" s="21"/>
      <c r="I2619" s="21"/>
      <c r="J2619" s="60">
        <v>2087</v>
      </c>
      <c r="K2619" s="60" t="s">
        <v>19</v>
      </c>
    </row>
    <row r="2620" spans="2:11" ht="15.6" customHeight="1" thickBot="1" x14ac:dyDescent="0.45">
      <c r="B2620" s="21">
        <v>2614</v>
      </c>
      <c r="C2620" s="21">
        <v>3153</v>
      </c>
      <c r="D2620" s="20" t="s">
        <v>4947</v>
      </c>
      <c r="E2620" s="21" t="s">
        <v>13</v>
      </c>
      <c r="F2620" s="21" t="s">
        <v>13</v>
      </c>
      <c r="G2620" s="21" t="s">
        <v>14</v>
      </c>
      <c r="H2620" s="21"/>
      <c r="I2620" s="21"/>
      <c r="J2620" s="60">
        <v>2043</v>
      </c>
      <c r="K2620" s="60" t="s">
        <v>19</v>
      </c>
    </row>
    <row r="2621" spans="2:11" ht="15.6" customHeight="1" thickBot="1" x14ac:dyDescent="0.45">
      <c r="B2621" s="21">
        <v>2615</v>
      </c>
      <c r="C2621" s="21">
        <v>3154</v>
      </c>
      <c r="D2621" s="20" t="s">
        <v>4949</v>
      </c>
      <c r="E2621" s="21" t="s">
        <v>13</v>
      </c>
      <c r="F2621" s="21" t="s">
        <v>13</v>
      </c>
      <c r="G2621" s="21" t="s">
        <v>494</v>
      </c>
      <c r="H2621" s="21"/>
      <c r="I2621" s="21"/>
      <c r="J2621" s="60">
        <v>2073</v>
      </c>
      <c r="K2621" s="60" t="s">
        <v>19</v>
      </c>
    </row>
    <row r="2622" spans="2:11" ht="15.6" customHeight="1" thickBot="1" x14ac:dyDescent="0.45">
      <c r="B2622" s="21">
        <v>2616</v>
      </c>
      <c r="C2622" s="21">
        <v>3861</v>
      </c>
      <c r="D2622" s="20" t="s">
        <v>4951</v>
      </c>
      <c r="E2622" s="21" t="s">
        <v>13</v>
      </c>
      <c r="F2622" s="21" t="s">
        <v>13</v>
      </c>
      <c r="G2622" s="21" t="s">
        <v>494</v>
      </c>
      <c r="H2622" s="21"/>
      <c r="I2622" s="21"/>
      <c r="J2622" s="60">
        <v>2092</v>
      </c>
      <c r="K2622" s="60" t="s">
        <v>19</v>
      </c>
    </row>
    <row r="2623" spans="2:11" ht="15.6" customHeight="1" thickBot="1" x14ac:dyDescent="0.45">
      <c r="B2623" s="21">
        <v>2617</v>
      </c>
      <c r="C2623" s="21">
        <v>3155</v>
      </c>
      <c r="D2623" s="20" t="s">
        <v>4953</v>
      </c>
      <c r="E2623" s="21" t="s">
        <v>13</v>
      </c>
      <c r="F2623" s="21" t="s">
        <v>13</v>
      </c>
      <c r="G2623" s="21" t="s">
        <v>4954</v>
      </c>
      <c r="H2623" s="21"/>
      <c r="I2623" s="21"/>
      <c r="J2623" s="60">
        <v>2036</v>
      </c>
      <c r="K2623" s="60" t="s">
        <v>19</v>
      </c>
    </row>
    <row r="2624" spans="2:11" ht="15.6" customHeight="1" thickBot="1" x14ac:dyDescent="0.45">
      <c r="B2624" s="21">
        <v>2618</v>
      </c>
      <c r="C2624" s="21">
        <v>3156</v>
      </c>
      <c r="D2624" s="20" t="s">
        <v>4956</v>
      </c>
      <c r="E2624" s="21" t="s">
        <v>13</v>
      </c>
      <c r="F2624" s="21" t="s">
        <v>13</v>
      </c>
      <c r="G2624" s="21" t="s">
        <v>4954</v>
      </c>
      <c r="H2624" s="21"/>
      <c r="I2624" s="21"/>
      <c r="J2624" s="60">
        <v>2027</v>
      </c>
      <c r="K2624" s="60" t="s">
        <v>19</v>
      </c>
    </row>
    <row r="2625" spans="2:11" ht="15.6" customHeight="1" thickBot="1" x14ac:dyDescent="0.45">
      <c r="B2625" s="21">
        <v>2619</v>
      </c>
      <c r="C2625" s="21">
        <v>3157</v>
      </c>
      <c r="D2625" s="20" t="s">
        <v>4958</v>
      </c>
      <c r="E2625" s="21" t="s">
        <v>13</v>
      </c>
      <c r="F2625" s="21" t="s">
        <v>13</v>
      </c>
      <c r="G2625" s="21" t="s">
        <v>4954</v>
      </c>
      <c r="H2625" s="21"/>
      <c r="I2625" s="21"/>
      <c r="J2625" s="60">
        <v>2023</v>
      </c>
      <c r="K2625" s="60" t="s">
        <v>19</v>
      </c>
    </row>
    <row r="2626" spans="2:11" ht="15.6" customHeight="1" thickBot="1" x14ac:dyDescent="0.45">
      <c r="B2626" s="21">
        <v>2620</v>
      </c>
      <c r="C2626" s="21">
        <v>3158</v>
      </c>
      <c r="D2626" s="20" t="s">
        <v>4960</v>
      </c>
      <c r="E2626" s="21">
        <v>38</v>
      </c>
      <c r="F2626" s="21" t="s">
        <v>13</v>
      </c>
      <c r="G2626" s="21" t="s">
        <v>32</v>
      </c>
      <c r="H2626" s="21"/>
      <c r="I2626" s="21"/>
      <c r="J2626" s="60">
        <v>1879</v>
      </c>
      <c r="K2626" s="60" t="s">
        <v>19</v>
      </c>
    </row>
    <row r="2627" spans="2:11" ht="15.6" customHeight="1" thickBot="1" x14ac:dyDescent="0.45">
      <c r="B2627" s="21">
        <v>2621</v>
      </c>
      <c r="C2627" s="21">
        <v>3159</v>
      </c>
      <c r="D2627" s="20" t="s">
        <v>4962</v>
      </c>
      <c r="E2627" s="21" t="s">
        <v>13</v>
      </c>
      <c r="F2627" s="21" t="s">
        <v>13</v>
      </c>
      <c r="G2627" s="21" t="s">
        <v>79</v>
      </c>
      <c r="H2627" s="21"/>
      <c r="I2627" s="21"/>
      <c r="J2627" s="60">
        <v>2044</v>
      </c>
      <c r="K2627" s="60" t="s">
        <v>19</v>
      </c>
    </row>
    <row r="2628" spans="2:11" ht="15.6" customHeight="1" thickBot="1" x14ac:dyDescent="0.45">
      <c r="B2628" s="21">
        <v>2622</v>
      </c>
      <c r="C2628" s="21">
        <v>4170</v>
      </c>
      <c r="D2628" s="20" t="s">
        <v>6535</v>
      </c>
      <c r="E2628" s="57" t="s">
        <v>28</v>
      </c>
      <c r="F2628" s="21" t="s">
        <v>13</v>
      </c>
      <c r="G2628" s="21" t="s">
        <v>29</v>
      </c>
      <c r="H2628" s="21">
        <v>8</v>
      </c>
      <c r="I2628" s="21">
        <v>-28</v>
      </c>
      <c r="J2628" s="60">
        <v>2072</v>
      </c>
      <c r="K2628" s="60" t="s">
        <v>15</v>
      </c>
    </row>
    <row r="2629" spans="2:11" ht="15.6" customHeight="1" thickBot="1" x14ac:dyDescent="0.45">
      <c r="B2629" s="21">
        <v>2623</v>
      </c>
      <c r="C2629" s="21">
        <v>4054</v>
      </c>
      <c r="D2629" s="20" t="s">
        <v>6317</v>
      </c>
      <c r="E2629" s="21" t="s">
        <v>158</v>
      </c>
      <c r="F2629" s="21" t="s">
        <v>13</v>
      </c>
      <c r="G2629" s="21" t="s">
        <v>29</v>
      </c>
      <c r="H2629" s="21">
        <v>19</v>
      </c>
      <c r="I2629" s="21">
        <v>6</v>
      </c>
      <c r="J2629" s="60">
        <v>2125</v>
      </c>
      <c r="K2629" s="60" t="s">
        <v>15</v>
      </c>
    </row>
    <row r="2630" spans="2:11" ht="15.6" customHeight="1" thickBot="1" x14ac:dyDescent="0.45">
      <c r="B2630" s="21">
        <v>2624</v>
      </c>
      <c r="C2630" s="21">
        <v>3160</v>
      </c>
      <c r="D2630" s="20" t="s">
        <v>4964</v>
      </c>
      <c r="E2630" s="21">
        <v>90</v>
      </c>
      <c r="F2630" s="21" t="s">
        <v>13</v>
      </c>
      <c r="G2630" s="21" t="s">
        <v>29</v>
      </c>
      <c r="H2630" s="21"/>
      <c r="I2630" s="21"/>
      <c r="J2630" s="60">
        <v>2035</v>
      </c>
      <c r="K2630" s="60" t="s">
        <v>19</v>
      </c>
    </row>
    <row r="2631" spans="2:11" ht="15.6" customHeight="1" thickBot="1" x14ac:dyDescent="0.45">
      <c r="B2631" s="21">
        <v>2625</v>
      </c>
      <c r="C2631" s="21">
        <v>4194</v>
      </c>
      <c r="D2631" s="20" t="s">
        <v>6463</v>
      </c>
      <c r="E2631" s="57" t="s">
        <v>6259</v>
      </c>
      <c r="F2631" s="21" t="s">
        <v>13</v>
      </c>
      <c r="G2631" s="21" t="s">
        <v>29</v>
      </c>
      <c r="H2631" s="21">
        <v>11</v>
      </c>
      <c r="I2631" s="21">
        <v>-10</v>
      </c>
      <c r="J2631" s="60">
        <v>2090</v>
      </c>
      <c r="K2631" s="60" t="s">
        <v>15</v>
      </c>
    </row>
    <row r="2632" spans="2:11" ht="15.6" customHeight="1" thickBot="1" x14ac:dyDescent="0.45">
      <c r="B2632" s="21">
        <v>2626</v>
      </c>
      <c r="C2632" s="21">
        <v>3161</v>
      </c>
      <c r="D2632" s="20" t="s">
        <v>4966</v>
      </c>
      <c r="E2632" s="21">
        <v>49</v>
      </c>
      <c r="F2632" s="21" t="s">
        <v>57</v>
      </c>
      <c r="G2632" s="21" t="s">
        <v>32</v>
      </c>
      <c r="H2632" s="21"/>
      <c r="I2632" s="21"/>
      <c r="J2632" s="60">
        <v>2129</v>
      </c>
      <c r="K2632" s="60" t="s">
        <v>19</v>
      </c>
    </row>
    <row r="2633" spans="2:11" ht="15.6" customHeight="1" thickBot="1" x14ac:dyDescent="0.45">
      <c r="B2633" s="21">
        <v>2627</v>
      </c>
      <c r="C2633" s="21">
        <v>3792</v>
      </c>
      <c r="D2633" s="20" t="s">
        <v>4968</v>
      </c>
      <c r="E2633" s="21" t="s">
        <v>158</v>
      </c>
      <c r="F2633" s="21" t="s">
        <v>13</v>
      </c>
      <c r="G2633" s="21" t="s">
        <v>85</v>
      </c>
      <c r="H2633" s="21"/>
      <c r="I2633" s="21"/>
      <c r="J2633" s="60">
        <v>2146</v>
      </c>
      <c r="K2633" s="60" t="s">
        <v>19</v>
      </c>
    </row>
    <row r="2634" spans="2:11" ht="15.6" customHeight="1" thickBot="1" x14ac:dyDescent="0.45">
      <c r="B2634" s="21">
        <v>2628</v>
      </c>
      <c r="C2634" s="21">
        <v>3162</v>
      </c>
      <c r="D2634" s="20" t="s">
        <v>4970</v>
      </c>
      <c r="E2634" s="21">
        <v>88</v>
      </c>
      <c r="F2634" s="21" t="s">
        <v>13</v>
      </c>
      <c r="G2634" s="21" t="s">
        <v>79</v>
      </c>
      <c r="H2634" s="21"/>
      <c r="I2634" s="21"/>
      <c r="J2634" s="60">
        <v>2080</v>
      </c>
      <c r="K2634" s="60" t="s">
        <v>19</v>
      </c>
    </row>
    <row r="2635" spans="2:11" ht="15.6" customHeight="1" thickBot="1" x14ac:dyDescent="0.45">
      <c r="B2635" s="21">
        <v>2629</v>
      </c>
      <c r="C2635" s="21">
        <v>3163</v>
      </c>
      <c r="D2635" s="20" t="s">
        <v>4972</v>
      </c>
      <c r="E2635" s="21">
        <v>99</v>
      </c>
      <c r="F2635" s="21" t="s">
        <v>13</v>
      </c>
      <c r="G2635" s="21" t="s">
        <v>29</v>
      </c>
      <c r="H2635" s="21"/>
      <c r="I2635" s="21"/>
      <c r="J2635" s="60">
        <v>2075</v>
      </c>
      <c r="K2635" s="60" t="s">
        <v>19</v>
      </c>
    </row>
    <row r="2636" spans="2:11" ht="15.6" customHeight="1" thickBot="1" x14ac:dyDescent="0.45">
      <c r="B2636" s="21">
        <v>2630</v>
      </c>
      <c r="C2636" s="21">
        <v>3164</v>
      </c>
      <c r="D2636" s="20" t="s">
        <v>4974</v>
      </c>
      <c r="E2636" s="21" t="s">
        <v>13</v>
      </c>
      <c r="F2636" s="21" t="s">
        <v>13</v>
      </c>
      <c r="G2636" s="21" t="s">
        <v>29</v>
      </c>
      <c r="H2636" s="21"/>
      <c r="I2636" s="21"/>
      <c r="J2636" s="60">
        <v>2058</v>
      </c>
      <c r="K2636" s="60" t="s">
        <v>19</v>
      </c>
    </row>
    <row r="2637" spans="2:11" ht="15.6" customHeight="1" thickBot="1" x14ac:dyDescent="0.45">
      <c r="B2637" s="21">
        <v>2631</v>
      </c>
      <c r="C2637" s="21">
        <v>3165</v>
      </c>
      <c r="D2637" s="20" t="s">
        <v>4976</v>
      </c>
      <c r="E2637" s="21" t="s">
        <v>189</v>
      </c>
      <c r="F2637" s="21" t="s">
        <v>13</v>
      </c>
      <c r="G2637" s="21" t="s">
        <v>29</v>
      </c>
      <c r="H2637" s="21"/>
      <c r="I2637" s="21"/>
      <c r="J2637" s="60">
        <v>2092</v>
      </c>
      <c r="K2637" s="60" t="s">
        <v>15</v>
      </c>
    </row>
    <row r="2638" spans="2:11" ht="15.6" customHeight="1" thickBot="1" x14ac:dyDescent="0.45">
      <c r="B2638" s="21">
        <v>2632</v>
      </c>
      <c r="C2638" s="21">
        <v>3170</v>
      </c>
      <c r="D2638" s="20" t="s">
        <v>6403</v>
      </c>
      <c r="E2638" s="21">
        <v>96</v>
      </c>
      <c r="F2638" s="21" t="s">
        <v>184</v>
      </c>
      <c r="G2638" s="21" t="s">
        <v>29</v>
      </c>
      <c r="H2638" s="21">
        <v>21</v>
      </c>
      <c r="I2638" s="21">
        <v>8</v>
      </c>
      <c r="J2638" s="60">
        <v>2369</v>
      </c>
      <c r="K2638" s="60" t="s">
        <v>15</v>
      </c>
    </row>
    <row r="2639" spans="2:11" ht="15.6" customHeight="1" thickBot="1" x14ac:dyDescent="0.45">
      <c r="B2639" s="21">
        <v>2633</v>
      </c>
      <c r="C2639" s="21">
        <v>3167</v>
      </c>
      <c r="D2639" s="20" t="s">
        <v>4978</v>
      </c>
      <c r="E2639" s="21">
        <v>92</v>
      </c>
      <c r="F2639" s="21" t="s">
        <v>13</v>
      </c>
      <c r="G2639" s="21" t="s">
        <v>32</v>
      </c>
      <c r="H2639" s="21"/>
      <c r="I2639" s="21"/>
      <c r="J2639" s="60">
        <v>2083</v>
      </c>
      <c r="K2639" s="60" t="s">
        <v>19</v>
      </c>
    </row>
    <row r="2640" spans="2:11" ht="15.6" customHeight="1" thickBot="1" x14ac:dyDescent="0.45">
      <c r="B2640" s="21">
        <v>2634</v>
      </c>
      <c r="C2640" s="21">
        <v>3168</v>
      </c>
      <c r="D2640" s="20" t="s">
        <v>4980</v>
      </c>
      <c r="E2640" s="21" t="s">
        <v>13</v>
      </c>
      <c r="F2640" s="21" t="s">
        <v>13</v>
      </c>
      <c r="G2640" s="21" t="s">
        <v>469</v>
      </c>
      <c r="H2640" s="21"/>
      <c r="I2640" s="21"/>
      <c r="J2640" s="60">
        <v>2031</v>
      </c>
      <c r="K2640" s="60" t="s">
        <v>19</v>
      </c>
    </row>
    <row r="2641" spans="2:11" ht="15.6" customHeight="1" thickBot="1" x14ac:dyDescent="0.45">
      <c r="B2641" s="21">
        <v>2635</v>
      </c>
      <c r="C2641" s="21">
        <v>3169</v>
      </c>
      <c r="D2641" s="20" t="s">
        <v>4982</v>
      </c>
      <c r="E2641" s="21" t="s">
        <v>13</v>
      </c>
      <c r="F2641" s="21" t="s">
        <v>13</v>
      </c>
      <c r="G2641" s="21" t="s">
        <v>85</v>
      </c>
      <c r="H2641" s="21"/>
      <c r="I2641" s="21"/>
      <c r="J2641" s="60">
        <v>2162</v>
      </c>
      <c r="K2641" s="60" t="s">
        <v>19</v>
      </c>
    </row>
    <row r="2642" spans="2:11" ht="15.6" customHeight="1" thickBot="1" x14ac:dyDescent="0.45">
      <c r="B2642" s="21">
        <v>2636</v>
      </c>
      <c r="C2642" s="21">
        <v>3171</v>
      </c>
      <c r="D2642" s="20" t="s">
        <v>4985</v>
      </c>
      <c r="E2642" s="21">
        <v>99</v>
      </c>
      <c r="F2642" s="21" t="s">
        <v>13</v>
      </c>
      <c r="G2642" s="21" t="s">
        <v>18</v>
      </c>
      <c r="H2642" s="21"/>
      <c r="I2642" s="21"/>
      <c r="J2642" s="60">
        <v>2145</v>
      </c>
      <c r="K2642" s="60" t="s">
        <v>19</v>
      </c>
    </row>
    <row r="2643" spans="2:11" ht="15.6" customHeight="1" thickBot="1" x14ac:dyDescent="0.45">
      <c r="B2643" s="21">
        <v>2637</v>
      </c>
      <c r="C2643" s="21">
        <v>3172</v>
      </c>
      <c r="D2643" s="20" t="s">
        <v>4987</v>
      </c>
      <c r="E2643" s="21">
        <v>55</v>
      </c>
      <c r="F2643" s="21" t="s">
        <v>57</v>
      </c>
      <c r="G2643" s="21" t="s">
        <v>32</v>
      </c>
      <c r="H2643" s="21"/>
      <c r="I2643" s="21"/>
      <c r="J2643" s="60">
        <v>2082</v>
      </c>
      <c r="K2643" s="60" t="s">
        <v>19</v>
      </c>
    </row>
    <row r="2644" spans="2:11" ht="15.6" customHeight="1" thickBot="1" x14ac:dyDescent="0.45">
      <c r="B2644" s="21">
        <v>2638</v>
      </c>
      <c r="C2644" s="21">
        <v>3173</v>
      </c>
      <c r="D2644" s="20" t="s">
        <v>4989</v>
      </c>
      <c r="E2644" s="21">
        <v>60</v>
      </c>
      <c r="F2644" s="21" t="s">
        <v>13</v>
      </c>
      <c r="G2644" s="21" t="s">
        <v>32</v>
      </c>
      <c r="H2644" s="21"/>
      <c r="I2644" s="21"/>
      <c r="J2644" s="60">
        <v>2060</v>
      </c>
      <c r="K2644" s="60" t="s">
        <v>19</v>
      </c>
    </row>
    <row r="2645" spans="2:11" ht="15.6" customHeight="1" thickBot="1" x14ac:dyDescent="0.45">
      <c r="B2645" s="21">
        <v>2639</v>
      </c>
      <c r="C2645" s="21">
        <v>3174</v>
      </c>
      <c r="D2645" s="20" t="s">
        <v>4991</v>
      </c>
      <c r="E2645" s="21">
        <v>63</v>
      </c>
      <c r="F2645" s="21" t="s">
        <v>134</v>
      </c>
      <c r="G2645" s="21" t="s">
        <v>85</v>
      </c>
      <c r="H2645" s="21"/>
      <c r="I2645" s="21"/>
      <c r="J2645" s="60">
        <v>2376</v>
      </c>
      <c r="K2645" s="60" t="s">
        <v>19</v>
      </c>
    </row>
    <row r="2646" spans="2:11" ht="15.6" customHeight="1" thickBot="1" x14ac:dyDescent="0.45">
      <c r="B2646" s="21">
        <v>2640</v>
      </c>
      <c r="C2646" s="21">
        <v>3175</v>
      </c>
      <c r="D2646" s="20" t="s">
        <v>4993</v>
      </c>
      <c r="E2646" s="21">
        <v>37</v>
      </c>
      <c r="F2646" s="21" t="s">
        <v>13</v>
      </c>
      <c r="G2646" s="21" t="s">
        <v>85</v>
      </c>
      <c r="H2646" s="21"/>
      <c r="I2646" s="21"/>
      <c r="J2646" s="60">
        <v>2006</v>
      </c>
      <c r="K2646" s="60" t="s">
        <v>19</v>
      </c>
    </row>
    <row r="2647" spans="2:11" ht="15.6" customHeight="1" thickBot="1" x14ac:dyDescent="0.45">
      <c r="B2647" s="21">
        <v>2641</v>
      </c>
      <c r="C2647" s="21">
        <v>3894</v>
      </c>
      <c r="D2647" s="20" t="s">
        <v>4995</v>
      </c>
      <c r="E2647" s="21" t="s">
        <v>203</v>
      </c>
      <c r="F2647" s="21" t="s">
        <v>13</v>
      </c>
      <c r="G2647" s="21" t="s">
        <v>29</v>
      </c>
      <c r="H2647" s="21">
        <v>19</v>
      </c>
      <c r="I2647" s="21">
        <v>20</v>
      </c>
      <c r="J2647" s="60">
        <v>2144</v>
      </c>
      <c r="K2647" s="60" t="s">
        <v>15</v>
      </c>
    </row>
    <row r="2648" spans="2:11" ht="15.6" customHeight="1" thickBot="1" x14ac:dyDescent="0.45">
      <c r="B2648" s="21">
        <v>2642</v>
      </c>
      <c r="C2648" s="21">
        <v>3176</v>
      </c>
      <c r="D2648" s="20" t="s">
        <v>4997</v>
      </c>
      <c r="E2648" s="21">
        <v>48</v>
      </c>
      <c r="F2648" s="21" t="s">
        <v>13</v>
      </c>
      <c r="G2648" s="21" t="s">
        <v>29</v>
      </c>
      <c r="H2648" s="21"/>
      <c r="I2648" s="21"/>
      <c r="J2648" s="60">
        <v>2009</v>
      </c>
      <c r="K2648" s="60" t="s">
        <v>19</v>
      </c>
    </row>
    <row r="2649" spans="2:11" ht="15.6" customHeight="1" thickBot="1" x14ac:dyDescent="0.45">
      <c r="B2649" s="21">
        <v>2643</v>
      </c>
      <c r="C2649" s="21">
        <v>3177</v>
      </c>
      <c r="D2649" s="20" t="s">
        <v>4999</v>
      </c>
      <c r="E2649" s="21">
        <v>87</v>
      </c>
      <c r="F2649" s="21" t="s">
        <v>13</v>
      </c>
      <c r="G2649" s="21" t="s">
        <v>29</v>
      </c>
      <c r="H2649" s="21"/>
      <c r="I2649" s="21"/>
      <c r="J2649" s="60">
        <v>2040</v>
      </c>
      <c r="K2649" s="60" t="s">
        <v>19</v>
      </c>
    </row>
    <row r="2650" spans="2:11" ht="15.6" customHeight="1" thickBot="1" x14ac:dyDescent="0.45">
      <c r="B2650" s="21">
        <v>2644</v>
      </c>
      <c r="C2650" s="21">
        <v>3178</v>
      </c>
      <c r="D2650" s="20" t="s">
        <v>5001</v>
      </c>
      <c r="E2650" s="21">
        <v>94</v>
      </c>
      <c r="F2650" s="21" t="s">
        <v>13</v>
      </c>
      <c r="G2650" s="21" t="s">
        <v>79</v>
      </c>
      <c r="H2650" s="21"/>
      <c r="I2650" s="21"/>
      <c r="J2650" s="60">
        <v>1868</v>
      </c>
      <c r="K2650" s="60" t="s">
        <v>19</v>
      </c>
    </row>
    <row r="2651" spans="2:11" ht="15.6" customHeight="1" thickBot="1" x14ac:dyDescent="0.45">
      <c r="B2651" s="21">
        <v>2645</v>
      </c>
      <c r="C2651" s="21">
        <v>3179</v>
      </c>
      <c r="D2651" s="20" t="s">
        <v>5003</v>
      </c>
      <c r="E2651" s="21">
        <v>86</v>
      </c>
      <c r="F2651" s="21" t="s">
        <v>134</v>
      </c>
      <c r="G2651" s="21" t="s">
        <v>29</v>
      </c>
      <c r="H2651" s="21"/>
      <c r="I2651" s="21"/>
      <c r="J2651" s="60">
        <v>2278</v>
      </c>
      <c r="K2651" s="60" t="s">
        <v>19</v>
      </c>
    </row>
    <row r="2652" spans="2:11" ht="15.6" customHeight="1" thickBot="1" x14ac:dyDescent="0.45">
      <c r="B2652" s="21">
        <v>2646</v>
      </c>
      <c r="C2652" s="21">
        <v>3180</v>
      </c>
      <c r="D2652" s="20" t="s">
        <v>5005</v>
      </c>
      <c r="E2652" s="21" t="s">
        <v>13</v>
      </c>
      <c r="F2652" s="21" t="s">
        <v>13</v>
      </c>
      <c r="G2652" s="21" t="s">
        <v>29</v>
      </c>
      <c r="H2652" s="21"/>
      <c r="I2652" s="21"/>
      <c r="J2652" s="60">
        <v>2114</v>
      </c>
      <c r="K2652" s="60" t="s">
        <v>19</v>
      </c>
    </row>
    <row r="2653" spans="2:11" ht="15.6" customHeight="1" thickBot="1" x14ac:dyDescent="0.45">
      <c r="B2653" s="21">
        <v>2647</v>
      </c>
      <c r="C2653" s="21">
        <v>3181</v>
      </c>
      <c r="D2653" s="20" t="s">
        <v>5007</v>
      </c>
      <c r="E2653" s="21" t="s">
        <v>46</v>
      </c>
      <c r="F2653" s="21" t="s">
        <v>13</v>
      </c>
      <c r="G2653" s="21" t="s">
        <v>29</v>
      </c>
      <c r="H2653" s="21"/>
      <c r="I2653" s="21"/>
      <c r="J2653" s="60">
        <v>2023</v>
      </c>
      <c r="K2653" s="60" t="s">
        <v>19</v>
      </c>
    </row>
    <row r="2654" spans="2:11" ht="15.6" customHeight="1" thickBot="1" x14ac:dyDescent="0.45">
      <c r="B2654" s="21">
        <v>2648</v>
      </c>
      <c r="C2654" s="21">
        <v>3182</v>
      </c>
      <c r="D2654" s="20" t="s">
        <v>5009</v>
      </c>
      <c r="E2654" s="21" t="s">
        <v>13</v>
      </c>
      <c r="F2654" s="21" t="s">
        <v>13</v>
      </c>
      <c r="G2654" s="21" t="s">
        <v>79</v>
      </c>
      <c r="H2654" s="21"/>
      <c r="I2654" s="21"/>
      <c r="J2654" s="60">
        <v>2062</v>
      </c>
      <c r="K2654" s="60" t="s">
        <v>19</v>
      </c>
    </row>
    <row r="2655" spans="2:11" ht="15.6" customHeight="1" thickBot="1" x14ac:dyDescent="0.45">
      <c r="B2655" s="21">
        <v>2649</v>
      </c>
      <c r="C2655" s="21">
        <v>3183</v>
      </c>
      <c r="D2655" s="20" t="s">
        <v>5011</v>
      </c>
      <c r="E2655" s="21">
        <v>92</v>
      </c>
      <c r="F2655" s="21" t="s">
        <v>13</v>
      </c>
      <c r="G2655" s="21" t="s">
        <v>193</v>
      </c>
      <c r="H2655" s="21"/>
      <c r="I2655" s="21"/>
      <c r="J2655" s="60">
        <v>2015</v>
      </c>
      <c r="K2655" s="60" t="s">
        <v>19</v>
      </c>
    </row>
    <row r="2656" spans="2:11" ht="15.6" customHeight="1" thickBot="1" x14ac:dyDescent="0.45">
      <c r="B2656" s="21">
        <v>2650</v>
      </c>
      <c r="C2656" s="21">
        <v>3184</v>
      </c>
      <c r="D2656" s="20" t="s">
        <v>5013</v>
      </c>
      <c r="E2656" s="21" t="s">
        <v>13</v>
      </c>
      <c r="F2656" s="21" t="s">
        <v>13</v>
      </c>
      <c r="G2656" s="21" t="s">
        <v>79</v>
      </c>
      <c r="H2656" s="21"/>
      <c r="I2656" s="21"/>
      <c r="J2656" s="60">
        <v>2119</v>
      </c>
      <c r="K2656" s="60" t="s">
        <v>19</v>
      </c>
    </row>
    <row r="2657" spans="2:11" ht="15.6" customHeight="1" thickBot="1" x14ac:dyDescent="0.45">
      <c r="B2657" s="21">
        <v>2651</v>
      </c>
      <c r="C2657" s="21">
        <v>3185</v>
      </c>
      <c r="D2657" s="20" t="s">
        <v>5015</v>
      </c>
      <c r="E2657" s="21">
        <v>88</v>
      </c>
      <c r="F2657" s="21" t="s">
        <v>13</v>
      </c>
      <c r="G2657" s="21" t="s">
        <v>79</v>
      </c>
      <c r="H2657" s="21"/>
      <c r="I2657" s="21"/>
      <c r="J2657" s="60">
        <v>2025</v>
      </c>
      <c r="K2657" s="60" t="s">
        <v>19</v>
      </c>
    </row>
    <row r="2658" spans="2:11" ht="15.6" customHeight="1" thickBot="1" x14ac:dyDescent="0.45">
      <c r="B2658" s="21">
        <v>2652</v>
      </c>
      <c r="C2658" s="21">
        <v>3186</v>
      </c>
      <c r="D2658" s="20" t="s">
        <v>5017</v>
      </c>
      <c r="E2658" s="21" t="s">
        <v>137</v>
      </c>
      <c r="F2658" s="21" t="s">
        <v>57</v>
      </c>
      <c r="G2658" s="21" t="s">
        <v>29</v>
      </c>
      <c r="H2658" s="21">
        <v>26</v>
      </c>
      <c r="I2658" s="21">
        <v>2</v>
      </c>
      <c r="J2658" s="60">
        <v>2236</v>
      </c>
      <c r="K2658" s="60" t="s">
        <v>15</v>
      </c>
    </row>
    <row r="2659" spans="2:11" ht="15.6" customHeight="1" thickBot="1" x14ac:dyDescent="0.45">
      <c r="B2659" s="21">
        <v>2653</v>
      </c>
      <c r="C2659" s="21">
        <v>3187</v>
      </c>
      <c r="D2659" s="20" t="s">
        <v>5019</v>
      </c>
      <c r="E2659" s="21">
        <v>90</v>
      </c>
      <c r="F2659" s="21" t="s">
        <v>13</v>
      </c>
      <c r="G2659" s="21" t="s">
        <v>29</v>
      </c>
      <c r="H2659" s="21"/>
      <c r="I2659" s="21"/>
      <c r="J2659" s="60">
        <v>2054</v>
      </c>
      <c r="K2659" s="60" t="s">
        <v>19</v>
      </c>
    </row>
    <row r="2660" spans="2:11" ht="15.6" customHeight="1" thickBot="1" x14ac:dyDescent="0.45">
      <c r="B2660" s="21">
        <v>2654</v>
      </c>
      <c r="C2660" s="21">
        <v>3188</v>
      </c>
      <c r="D2660" s="20" t="s">
        <v>5021</v>
      </c>
      <c r="E2660" s="21">
        <v>87</v>
      </c>
      <c r="F2660" s="21" t="s">
        <v>13</v>
      </c>
      <c r="G2660" s="21" t="s">
        <v>323</v>
      </c>
      <c r="H2660" s="21"/>
      <c r="I2660" s="21"/>
      <c r="J2660" s="60">
        <v>2026</v>
      </c>
      <c r="K2660" s="60" t="s">
        <v>19</v>
      </c>
    </row>
    <row r="2661" spans="2:11" ht="15.6" customHeight="1" thickBot="1" x14ac:dyDescent="0.45">
      <c r="B2661" s="21">
        <v>2655</v>
      </c>
      <c r="C2661" s="21">
        <v>3879</v>
      </c>
      <c r="D2661" s="20" t="s">
        <v>5023</v>
      </c>
      <c r="E2661" s="21" t="s">
        <v>189</v>
      </c>
      <c r="F2661" s="21" t="s">
        <v>13</v>
      </c>
      <c r="G2661" s="21" t="s">
        <v>212</v>
      </c>
      <c r="H2661" s="21">
        <v>7</v>
      </c>
      <c r="I2661" s="21">
        <v>-18</v>
      </c>
      <c r="J2661" s="60">
        <v>1962</v>
      </c>
      <c r="K2661" s="60" t="s">
        <v>15</v>
      </c>
    </row>
    <row r="2662" spans="2:11" ht="15.6" customHeight="1" thickBot="1" x14ac:dyDescent="0.45">
      <c r="B2662" s="21">
        <v>2656</v>
      </c>
      <c r="C2662" s="21">
        <v>3189</v>
      </c>
      <c r="D2662" s="20" t="s">
        <v>5025</v>
      </c>
      <c r="E2662" s="21" t="s">
        <v>13</v>
      </c>
      <c r="F2662" s="21" t="s">
        <v>13</v>
      </c>
      <c r="G2662" s="21" t="s">
        <v>43</v>
      </c>
      <c r="H2662" s="21"/>
      <c r="I2662" s="21"/>
      <c r="J2662" s="60">
        <v>2030</v>
      </c>
      <c r="K2662" s="60" t="s">
        <v>19</v>
      </c>
    </row>
    <row r="2663" spans="2:11" ht="15.6" customHeight="1" thickBot="1" x14ac:dyDescent="0.45">
      <c r="B2663" s="21">
        <v>2657</v>
      </c>
      <c r="C2663" s="21">
        <v>3190</v>
      </c>
      <c r="D2663" s="20" t="s">
        <v>5027</v>
      </c>
      <c r="E2663" s="21">
        <v>91</v>
      </c>
      <c r="F2663" s="21" t="s">
        <v>13</v>
      </c>
      <c r="G2663" s="21" t="s">
        <v>79</v>
      </c>
      <c r="H2663" s="21"/>
      <c r="I2663" s="21"/>
      <c r="J2663" s="60">
        <v>2049</v>
      </c>
      <c r="K2663" s="60" t="s">
        <v>19</v>
      </c>
    </row>
    <row r="2664" spans="2:11" ht="15.6" customHeight="1" thickBot="1" x14ac:dyDescent="0.45">
      <c r="B2664" s="21">
        <v>2658</v>
      </c>
      <c r="C2664" s="21">
        <v>3191</v>
      </c>
      <c r="D2664" s="20" t="s">
        <v>5029</v>
      </c>
      <c r="E2664" s="21" t="s">
        <v>13</v>
      </c>
      <c r="F2664" s="21" t="s">
        <v>13</v>
      </c>
      <c r="G2664" s="21" t="s">
        <v>79</v>
      </c>
      <c r="H2664" s="21"/>
      <c r="I2664" s="21"/>
      <c r="J2664" s="60">
        <v>2075</v>
      </c>
      <c r="K2664" s="60" t="s">
        <v>19</v>
      </c>
    </row>
    <row r="2665" spans="2:11" ht="15.6" customHeight="1" thickBot="1" x14ac:dyDescent="0.45">
      <c r="B2665" s="21">
        <v>2659</v>
      </c>
      <c r="C2665" s="21">
        <v>3192</v>
      </c>
      <c r="D2665" s="20" t="s">
        <v>5031</v>
      </c>
      <c r="E2665" s="21" t="s">
        <v>13</v>
      </c>
      <c r="F2665" s="21" t="s">
        <v>13</v>
      </c>
      <c r="G2665" s="21" t="s">
        <v>103</v>
      </c>
      <c r="H2665" s="21"/>
      <c r="I2665" s="21"/>
      <c r="J2665" s="60">
        <v>1997</v>
      </c>
      <c r="K2665" s="60" t="s">
        <v>19</v>
      </c>
    </row>
    <row r="2666" spans="2:11" ht="15.6" customHeight="1" thickBot="1" x14ac:dyDescent="0.45">
      <c r="B2666" s="21">
        <v>2660</v>
      </c>
      <c r="C2666" s="21">
        <v>3193</v>
      </c>
      <c r="D2666" s="20" t="s">
        <v>5033</v>
      </c>
      <c r="E2666" s="21">
        <v>86</v>
      </c>
      <c r="F2666" s="21" t="s">
        <v>13</v>
      </c>
      <c r="G2666" s="21" t="s">
        <v>29</v>
      </c>
      <c r="H2666" s="21"/>
      <c r="I2666" s="21"/>
      <c r="J2666" s="60">
        <v>2042</v>
      </c>
      <c r="K2666" s="60" t="s">
        <v>19</v>
      </c>
    </row>
    <row r="2667" spans="2:11" ht="15.6" customHeight="1" thickBot="1" x14ac:dyDescent="0.45">
      <c r="B2667" s="21">
        <v>2661</v>
      </c>
      <c r="C2667" s="21">
        <v>3194</v>
      </c>
      <c r="D2667" s="20" t="s">
        <v>5035</v>
      </c>
      <c r="E2667" s="21" t="s">
        <v>13</v>
      </c>
      <c r="F2667" s="21" t="s">
        <v>13</v>
      </c>
      <c r="G2667" s="21" t="s">
        <v>39</v>
      </c>
      <c r="H2667" s="21"/>
      <c r="I2667" s="21"/>
      <c r="J2667" s="60">
        <v>2068</v>
      </c>
      <c r="K2667" s="60" t="s">
        <v>19</v>
      </c>
    </row>
    <row r="2668" spans="2:11" ht="15.6" customHeight="1" thickBot="1" x14ac:dyDescent="0.45">
      <c r="B2668" s="21">
        <v>2662</v>
      </c>
      <c r="C2668" s="21">
        <v>4227</v>
      </c>
      <c r="D2668" s="20" t="s">
        <v>6517</v>
      </c>
      <c r="E2668" s="57" t="s">
        <v>49</v>
      </c>
      <c r="F2668" s="21"/>
      <c r="G2668" s="21" t="s">
        <v>32</v>
      </c>
      <c r="H2668" s="21">
        <v>8</v>
      </c>
      <c r="I2668" s="21">
        <v>37</v>
      </c>
      <c r="J2668" s="60">
        <v>2137</v>
      </c>
      <c r="K2668" s="60" t="s">
        <v>15</v>
      </c>
    </row>
    <row r="2669" spans="2:11" ht="15.6" customHeight="1" thickBot="1" x14ac:dyDescent="0.45">
      <c r="B2669" s="21">
        <v>2663</v>
      </c>
      <c r="C2669" s="21">
        <v>3195</v>
      </c>
      <c r="D2669" s="20" t="s">
        <v>5037</v>
      </c>
      <c r="E2669" s="21">
        <v>82</v>
      </c>
      <c r="F2669" s="21" t="s">
        <v>13</v>
      </c>
      <c r="G2669" s="21" t="s">
        <v>29</v>
      </c>
      <c r="H2669" s="21"/>
      <c r="I2669" s="21"/>
      <c r="J2669" s="60">
        <v>2085</v>
      </c>
      <c r="K2669" s="60" t="s">
        <v>15</v>
      </c>
    </row>
    <row r="2670" spans="2:11" ht="15.6" customHeight="1" thickBot="1" x14ac:dyDescent="0.45">
      <c r="B2670" s="21">
        <v>2664</v>
      </c>
      <c r="C2670" s="21">
        <v>3196</v>
      </c>
      <c r="D2670" s="20" t="s">
        <v>5039</v>
      </c>
      <c r="E2670" s="21">
        <v>88</v>
      </c>
      <c r="F2670" s="21" t="s">
        <v>13</v>
      </c>
      <c r="G2670" s="21" t="s">
        <v>29</v>
      </c>
      <c r="H2670" s="21"/>
      <c r="I2670" s="21"/>
      <c r="J2670" s="60">
        <v>2030</v>
      </c>
      <c r="K2670" s="60" t="s">
        <v>19</v>
      </c>
    </row>
    <row r="2671" spans="2:11" ht="15.6" customHeight="1" thickBot="1" x14ac:dyDescent="0.45">
      <c r="B2671" s="21">
        <v>2665</v>
      </c>
      <c r="C2671" s="21">
        <v>3197</v>
      </c>
      <c r="D2671" s="20" t="s">
        <v>5041</v>
      </c>
      <c r="E2671" s="21">
        <v>84</v>
      </c>
      <c r="F2671" s="21" t="s">
        <v>13</v>
      </c>
      <c r="G2671" s="21" t="s">
        <v>85</v>
      </c>
      <c r="H2671" s="21"/>
      <c r="I2671" s="21"/>
      <c r="J2671" s="60">
        <v>2117</v>
      </c>
      <c r="K2671" s="60" t="s">
        <v>19</v>
      </c>
    </row>
    <row r="2672" spans="2:11" ht="15.6" customHeight="1" thickBot="1" x14ac:dyDescent="0.45">
      <c r="B2672" s="21">
        <v>2666</v>
      </c>
      <c r="C2672" s="21">
        <v>3198</v>
      </c>
      <c r="D2672" s="20" t="s">
        <v>5043</v>
      </c>
      <c r="E2672" s="21" t="s">
        <v>46</v>
      </c>
      <c r="F2672" s="21" t="s">
        <v>13</v>
      </c>
      <c r="G2672" s="21" t="s">
        <v>29</v>
      </c>
      <c r="H2672" s="21"/>
      <c r="I2672" s="21"/>
      <c r="J2672" s="60">
        <v>2029</v>
      </c>
      <c r="K2672" s="60" t="s">
        <v>19</v>
      </c>
    </row>
    <row r="2673" spans="2:11" ht="15.6" customHeight="1" thickBot="1" x14ac:dyDescent="0.45">
      <c r="B2673" s="21">
        <v>2667</v>
      </c>
      <c r="C2673" s="21">
        <v>4150</v>
      </c>
      <c r="D2673" s="20" t="s">
        <v>6290</v>
      </c>
      <c r="E2673" s="21" t="s">
        <v>6291</v>
      </c>
      <c r="F2673" s="21" t="s">
        <v>13</v>
      </c>
      <c r="G2673" s="21" t="s">
        <v>1731</v>
      </c>
      <c r="H2673" s="21"/>
      <c r="I2673" s="21"/>
      <c r="J2673" s="60">
        <v>2112</v>
      </c>
      <c r="K2673" s="60" t="s">
        <v>15</v>
      </c>
    </row>
    <row r="2674" spans="2:11" ht="15.6" customHeight="1" thickBot="1" x14ac:dyDescent="0.45">
      <c r="B2674" s="21">
        <v>2668</v>
      </c>
      <c r="C2674" s="21">
        <v>3199</v>
      </c>
      <c r="D2674" s="20" t="s">
        <v>5045</v>
      </c>
      <c r="E2674" s="21">
        <v>89</v>
      </c>
      <c r="F2674" s="21" t="s">
        <v>13</v>
      </c>
      <c r="G2674" s="21" t="s">
        <v>29</v>
      </c>
      <c r="H2674" s="21"/>
      <c r="I2674" s="21"/>
      <c r="J2674" s="60">
        <v>2049</v>
      </c>
      <c r="K2674" s="60" t="s">
        <v>19</v>
      </c>
    </row>
    <row r="2675" spans="2:11" ht="15.6" customHeight="1" thickBot="1" x14ac:dyDescent="0.45">
      <c r="B2675" s="21">
        <v>2669</v>
      </c>
      <c r="C2675" s="21">
        <v>3200</v>
      </c>
      <c r="D2675" s="20" t="s">
        <v>5047</v>
      </c>
      <c r="E2675" s="21" t="s">
        <v>13</v>
      </c>
      <c r="F2675" s="21" t="s">
        <v>57</v>
      </c>
      <c r="G2675" s="21" t="s">
        <v>14</v>
      </c>
      <c r="H2675" s="21"/>
      <c r="I2675" s="21"/>
      <c r="J2675" s="60">
        <v>2189</v>
      </c>
      <c r="K2675" s="60" t="s">
        <v>15</v>
      </c>
    </row>
    <row r="2676" spans="2:11" ht="15.6" customHeight="1" thickBot="1" x14ac:dyDescent="0.45">
      <c r="B2676" s="21">
        <v>2670</v>
      </c>
      <c r="C2676" s="21">
        <v>3201</v>
      </c>
      <c r="D2676" s="20" t="s">
        <v>5049</v>
      </c>
      <c r="E2676" s="21" t="s">
        <v>13</v>
      </c>
      <c r="F2676" s="21" t="s">
        <v>13</v>
      </c>
      <c r="G2676" s="21" t="s">
        <v>29</v>
      </c>
      <c r="H2676" s="21"/>
      <c r="I2676" s="21"/>
      <c r="J2676" s="60">
        <v>2060</v>
      </c>
      <c r="K2676" s="60" t="s">
        <v>19</v>
      </c>
    </row>
    <row r="2677" spans="2:11" ht="15.6" customHeight="1" thickBot="1" x14ac:dyDescent="0.45">
      <c r="B2677" s="21">
        <v>2671</v>
      </c>
      <c r="C2677" s="21">
        <v>3202</v>
      </c>
      <c r="D2677" s="20" t="s">
        <v>5051</v>
      </c>
      <c r="E2677" s="21">
        <v>89</v>
      </c>
      <c r="F2677" s="21" t="s">
        <v>13</v>
      </c>
      <c r="G2677" s="21" t="s">
        <v>32</v>
      </c>
      <c r="H2677" s="21"/>
      <c r="I2677" s="21"/>
      <c r="J2677" s="60">
        <v>2045</v>
      </c>
      <c r="K2677" s="60" t="s">
        <v>19</v>
      </c>
    </row>
    <row r="2678" spans="2:11" ht="15.6" customHeight="1" thickBot="1" x14ac:dyDescent="0.45">
      <c r="B2678" s="21">
        <v>2672</v>
      </c>
      <c r="C2678" s="21">
        <v>4158</v>
      </c>
      <c r="D2678" s="20" t="s">
        <v>6385</v>
      </c>
      <c r="E2678" s="21" t="s">
        <v>3053</v>
      </c>
      <c r="F2678" s="21" t="s">
        <v>13</v>
      </c>
      <c r="G2678" s="21" t="s">
        <v>29</v>
      </c>
      <c r="H2678" s="21">
        <v>9</v>
      </c>
      <c r="I2678" s="21">
        <v>-3</v>
      </c>
      <c r="J2678" s="60">
        <v>2092</v>
      </c>
      <c r="K2678" s="60" t="s">
        <v>15</v>
      </c>
    </row>
    <row r="2679" spans="2:11" ht="15.6" customHeight="1" thickBot="1" x14ac:dyDescent="0.45">
      <c r="B2679" s="21">
        <v>2673</v>
      </c>
      <c r="C2679" s="21">
        <v>3203</v>
      </c>
      <c r="D2679" s="20" t="s">
        <v>5053</v>
      </c>
      <c r="E2679" s="21" t="s">
        <v>137</v>
      </c>
      <c r="F2679" s="21" t="s">
        <v>13</v>
      </c>
      <c r="G2679" s="21" t="s">
        <v>29</v>
      </c>
      <c r="H2679" s="21"/>
      <c r="I2679" s="21"/>
      <c r="J2679" s="60">
        <v>2058</v>
      </c>
      <c r="K2679" s="60" t="s">
        <v>19</v>
      </c>
    </row>
    <row r="2680" spans="2:11" ht="15.6" customHeight="1" thickBot="1" x14ac:dyDescent="0.45">
      <c r="B2680" s="21">
        <v>2674</v>
      </c>
      <c r="C2680" s="21">
        <v>3204</v>
      </c>
      <c r="D2680" s="20" t="s">
        <v>5055</v>
      </c>
      <c r="E2680" s="21">
        <v>79</v>
      </c>
      <c r="F2680" s="21" t="s">
        <v>13</v>
      </c>
      <c r="G2680" s="21" t="s">
        <v>5056</v>
      </c>
      <c r="H2680" s="21"/>
      <c r="I2680" s="21"/>
      <c r="J2680" s="60">
        <v>1997</v>
      </c>
      <c r="K2680" s="60" t="s">
        <v>19</v>
      </c>
    </row>
    <row r="2681" spans="2:11" ht="15.6" customHeight="1" thickBot="1" x14ac:dyDescent="0.45">
      <c r="B2681" s="21">
        <v>2675</v>
      </c>
      <c r="C2681" s="21">
        <v>3205</v>
      </c>
      <c r="D2681" s="20" t="s">
        <v>5058</v>
      </c>
      <c r="E2681" s="21">
        <v>84</v>
      </c>
      <c r="F2681" s="21" t="s">
        <v>13</v>
      </c>
      <c r="G2681" s="21" t="s">
        <v>79</v>
      </c>
      <c r="H2681" s="21"/>
      <c r="I2681" s="21"/>
      <c r="J2681" s="60">
        <v>2022</v>
      </c>
      <c r="K2681" s="60" t="s">
        <v>19</v>
      </c>
    </row>
    <row r="2682" spans="2:11" ht="15.6" customHeight="1" thickBot="1" x14ac:dyDescent="0.45">
      <c r="B2682" s="21">
        <v>2676</v>
      </c>
      <c r="C2682" s="21">
        <v>3206</v>
      </c>
      <c r="D2682" s="20" t="s">
        <v>5060</v>
      </c>
      <c r="E2682" s="21">
        <v>86</v>
      </c>
      <c r="F2682" s="21" t="s">
        <v>13</v>
      </c>
      <c r="G2682" s="21" t="s">
        <v>32</v>
      </c>
      <c r="H2682" s="21"/>
      <c r="I2682" s="21"/>
      <c r="J2682" s="60">
        <v>2055</v>
      </c>
      <c r="K2682" s="60" t="s">
        <v>19</v>
      </c>
    </row>
    <row r="2683" spans="2:11" ht="15.6" customHeight="1" thickBot="1" x14ac:dyDescent="0.45">
      <c r="B2683" s="21">
        <v>2677</v>
      </c>
      <c r="C2683" s="21">
        <v>3207</v>
      </c>
      <c r="D2683" s="20" t="s">
        <v>5062</v>
      </c>
      <c r="E2683" s="21">
        <v>89</v>
      </c>
      <c r="F2683" s="21" t="s">
        <v>13</v>
      </c>
      <c r="G2683" s="21" t="s">
        <v>29</v>
      </c>
      <c r="H2683" s="21"/>
      <c r="I2683" s="21"/>
      <c r="J2683" s="60">
        <v>2060</v>
      </c>
      <c r="K2683" s="60" t="s">
        <v>19</v>
      </c>
    </row>
    <row r="2684" spans="2:11" ht="15.6" customHeight="1" thickBot="1" x14ac:dyDescent="0.45">
      <c r="B2684" s="21">
        <v>2678</v>
      </c>
      <c r="C2684" s="21">
        <v>3793</v>
      </c>
      <c r="D2684" s="20" t="s">
        <v>5064</v>
      </c>
      <c r="E2684" s="21" t="s">
        <v>1439</v>
      </c>
      <c r="F2684" s="21" t="s">
        <v>13</v>
      </c>
      <c r="G2684" s="21" t="s">
        <v>29</v>
      </c>
      <c r="H2684" s="21"/>
      <c r="I2684" s="21"/>
      <c r="J2684" s="60">
        <v>2062</v>
      </c>
      <c r="K2684" s="60" t="s">
        <v>19</v>
      </c>
    </row>
    <row r="2685" spans="2:11" ht="15.6" customHeight="1" thickBot="1" x14ac:dyDescent="0.45">
      <c r="B2685" s="21">
        <v>2679</v>
      </c>
      <c r="C2685" s="21">
        <v>3208</v>
      </c>
      <c r="D2685" s="20" t="s">
        <v>5066</v>
      </c>
      <c r="E2685" s="21">
        <v>91</v>
      </c>
      <c r="F2685" s="21" t="s">
        <v>13</v>
      </c>
      <c r="G2685" s="21" t="s">
        <v>79</v>
      </c>
      <c r="H2685" s="21"/>
      <c r="I2685" s="21"/>
      <c r="J2685" s="60">
        <v>2070</v>
      </c>
      <c r="K2685" s="60" t="s">
        <v>19</v>
      </c>
    </row>
    <row r="2686" spans="2:11" ht="15.6" customHeight="1" thickBot="1" x14ac:dyDescent="0.45">
      <c r="B2686" s="21">
        <v>2680</v>
      </c>
      <c r="C2686" s="21">
        <v>3209</v>
      </c>
      <c r="D2686" s="20" t="s">
        <v>5068</v>
      </c>
      <c r="E2686" s="21">
        <v>62</v>
      </c>
      <c r="F2686" s="21" t="s">
        <v>13</v>
      </c>
      <c r="G2686" s="21" t="s">
        <v>29</v>
      </c>
      <c r="H2686" s="21"/>
      <c r="I2686" s="21"/>
      <c r="J2686" s="60">
        <v>2173</v>
      </c>
      <c r="K2686" s="60" t="s">
        <v>19</v>
      </c>
    </row>
    <row r="2687" spans="2:11" ht="15.6" customHeight="1" thickBot="1" x14ac:dyDescent="0.45">
      <c r="B2687" s="21">
        <v>2681</v>
      </c>
      <c r="C2687" s="21">
        <v>3210</v>
      </c>
      <c r="D2687" s="20" t="s">
        <v>5070</v>
      </c>
      <c r="E2687" s="21">
        <v>85</v>
      </c>
      <c r="F2687" s="21" t="s">
        <v>13</v>
      </c>
      <c r="G2687" s="21" t="s">
        <v>32</v>
      </c>
      <c r="H2687" s="21"/>
      <c r="I2687" s="21"/>
      <c r="J2687" s="60">
        <v>2040</v>
      </c>
      <c r="K2687" s="60" t="s">
        <v>19</v>
      </c>
    </row>
    <row r="2688" spans="2:11" ht="15.6" customHeight="1" thickBot="1" x14ac:dyDescent="0.45">
      <c r="B2688" s="21">
        <v>2682</v>
      </c>
      <c r="C2688" s="21">
        <v>3211</v>
      </c>
      <c r="D2688" s="20" t="s">
        <v>5072</v>
      </c>
      <c r="E2688" s="21">
        <v>49</v>
      </c>
      <c r="F2688" s="21" t="s">
        <v>13</v>
      </c>
      <c r="G2688" s="21" t="s">
        <v>29</v>
      </c>
      <c r="H2688" s="21"/>
      <c r="I2688" s="21"/>
      <c r="J2688" s="60">
        <v>1934</v>
      </c>
      <c r="K2688" s="60" t="s">
        <v>19</v>
      </c>
    </row>
    <row r="2689" spans="2:11" ht="15.6" customHeight="1" thickBot="1" x14ac:dyDescent="0.45">
      <c r="B2689" s="21">
        <v>2683</v>
      </c>
      <c r="C2689" s="21">
        <v>3794</v>
      </c>
      <c r="D2689" s="20" t="s">
        <v>5074</v>
      </c>
      <c r="E2689" s="21" t="s">
        <v>13</v>
      </c>
      <c r="F2689" s="21" t="s">
        <v>13</v>
      </c>
      <c r="G2689" s="21" t="s">
        <v>14</v>
      </c>
      <c r="H2689" s="21"/>
      <c r="I2689" s="21"/>
      <c r="J2689" s="60">
        <v>2138</v>
      </c>
      <c r="K2689" s="60" t="s">
        <v>15</v>
      </c>
    </row>
    <row r="2690" spans="2:11" ht="15.6" customHeight="1" thickBot="1" x14ac:dyDescent="0.45">
      <c r="B2690" s="21">
        <v>2684</v>
      </c>
      <c r="C2690" s="21">
        <v>3212</v>
      </c>
      <c r="D2690" s="20" t="s">
        <v>5076</v>
      </c>
      <c r="E2690" s="21" t="s">
        <v>13</v>
      </c>
      <c r="F2690" s="21" t="s">
        <v>13</v>
      </c>
      <c r="G2690" s="21" t="s">
        <v>242</v>
      </c>
      <c r="H2690" s="21"/>
      <c r="I2690" s="21"/>
      <c r="J2690" s="60">
        <v>2036</v>
      </c>
      <c r="K2690" s="60" t="s">
        <v>19</v>
      </c>
    </row>
    <row r="2691" spans="2:11" ht="15.6" customHeight="1" thickBot="1" x14ac:dyDescent="0.45">
      <c r="B2691" s="21">
        <v>2685</v>
      </c>
      <c r="C2691" s="21">
        <v>3213</v>
      </c>
      <c r="D2691" s="20" t="s">
        <v>5078</v>
      </c>
      <c r="E2691" s="21">
        <v>75</v>
      </c>
      <c r="F2691" s="21" t="s">
        <v>134</v>
      </c>
      <c r="G2691" s="21" t="s">
        <v>29</v>
      </c>
      <c r="H2691" s="21">
        <v>8</v>
      </c>
      <c r="I2691" s="21">
        <v>9</v>
      </c>
      <c r="J2691" s="60">
        <v>2328</v>
      </c>
      <c r="K2691" s="60" t="s">
        <v>15</v>
      </c>
    </row>
    <row r="2692" spans="2:11" ht="15.6" customHeight="1" thickBot="1" x14ac:dyDescent="0.45">
      <c r="B2692" s="21">
        <v>2686</v>
      </c>
      <c r="C2692" s="21">
        <v>3214</v>
      </c>
      <c r="D2692" s="20" t="s">
        <v>5080</v>
      </c>
      <c r="E2692" s="21">
        <v>92</v>
      </c>
      <c r="F2692" s="21" t="s">
        <v>13</v>
      </c>
      <c r="G2692" s="21" t="s">
        <v>29</v>
      </c>
      <c r="H2692" s="21">
        <v>11</v>
      </c>
      <c r="I2692" s="21">
        <v>2</v>
      </c>
      <c r="J2692" s="60">
        <v>2159</v>
      </c>
      <c r="K2692" s="60" t="s">
        <v>15</v>
      </c>
    </row>
    <row r="2693" spans="2:11" ht="15.6" customHeight="1" thickBot="1" x14ac:dyDescent="0.45">
      <c r="B2693" s="21">
        <v>2687</v>
      </c>
      <c r="C2693" s="21">
        <v>3215</v>
      </c>
      <c r="D2693" s="20" t="s">
        <v>5082</v>
      </c>
      <c r="E2693" s="21" t="s">
        <v>13</v>
      </c>
      <c r="F2693" s="21" t="s">
        <v>13</v>
      </c>
      <c r="G2693" s="21" t="s">
        <v>39</v>
      </c>
      <c r="H2693" s="21"/>
      <c r="I2693" s="21"/>
      <c r="J2693" s="60">
        <v>2061</v>
      </c>
      <c r="K2693" s="60" t="s">
        <v>19</v>
      </c>
    </row>
    <row r="2694" spans="2:11" ht="15.6" customHeight="1" thickBot="1" x14ac:dyDescent="0.45">
      <c r="B2694" s="21">
        <v>2688</v>
      </c>
      <c r="C2694" s="21">
        <v>3216</v>
      </c>
      <c r="D2694" s="20" t="s">
        <v>5084</v>
      </c>
      <c r="E2694" s="21">
        <v>98</v>
      </c>
      <c r="F2694" s="21" t="s">
        <v>13</v>
      </c>
      <c r="G2694" s="21" t="s">
        <v>85</v>
      </c>
      <c r="H2694" s="21"/>
      <c r="I2694" s="21"/>
      <c r="J2694" s="60">
        <v>2027</v>
      </c>
      <c r="K2694" s="60" t="s">
        <v>19</v>
      </c>
    </row>
    <row r="2695" spans="2:11" ht="15.6" customHeight="1" thickBot="1" x14ac:dyDescent="0.45">
      <c r="B2695" s="21">
        <v>2689</v>
      </c>
      <c r="C2695" s="21">
        <v>3217</v>
      </c>
      <c r="D2695" s="20" t="s">
        <v>5086</v>
      </c>
      <c r="E2695" s="21" t="s">
        <v>13</v>
      </c>
      <c r="F2695" s="21" t="s">
        <v>13</v>
      </c>
      <c r="G2695" s="21" t="s">
        <v>469</v>
      </c>
      <c r="H2695" s="21"/>
      <c r="I2695" s="21"/>
      <c r="J2695" s="60">
        <v>1964</v>
      </c>
      <c r="K2695" s="60" t="s">
        <v>19</v>
      </c>
    </row>
    <row r="2696" spans="2:11" ht="15.6" customHeight="1" thickBot="1" x14ac:dyDescent="0.45">
      <c r="B2696" s="21">
        <v>2690</v>
      </c>
      <c r="C2696" s="21">
        <v>3218</v>
      </c>
      <c r="D2696" s="20" t="s">
        <v>5088</v>
      </c>
      <c r="E2696" s="21" t="s">
        <v>13</v>
      </c>
      <c r="F2696" s="21" t="s">
        <v>13</v>
      </c>
      <c r="G2696" s="21" t="s">
        <v>22</v>
      </c>
      <c r="H2696" s="21"/>
      <c r="I2696" s="21"/>
      <c r="J2696" s="60">
        <v>2068</v>
      </c>
      <c r="K2696" s="60" t="s">
        <v>19</v>
      </c>
    </row>
    <row r="2697" spans="2:11" ht="15.6" customHeight="1" thickBot="1" x14ac:dyDescent="0.45">
      <c r="B2697" s="21">
        <v>2691</v>
      </c>
      <c r="C2697" s="21">
        <v>3929</v>
      </c>
      <c r="D2697" s="20" t="s">
        <v>5090</v>
      </c>
      <c r="E2697" s="21" t="s">
        <v>13</v>
      </c>
      <c r="F2697" s="21" t="s">
        <v>13</v>
      </c>
      <c r="G2697" s="21" t="s">
        <v>22</v>
      </c>
      <c r="H2697" s="21"/>
      <c r="I2697" s="21"/>
      <c r="J2697" s="60">
        <v>2117</v>
      </c>
      <c r="K2697" s="60" t="s">
        <v>15</v>
      </c>
    </row>
    <row r="2698" spans="2:11" ht="15.6" customHeight="1" thickBot="1" x14ac:dyDescent="0.45">
      <c r="B2698" s="21">
        <v>2692</v>
      </c>
      <c r="C2698" s="21">
        <v>3219</v>
      </c>
      <c r="D2698" s="20" t="s">
        <v>5092</v>
      </c>
      <c r="E2698" s="21" t="s">
        <v>13</v>
      </c>
      <c r="F2698" s="21" t="s">
        <v>13</v>
      </c>
      <c r="G2698" s="21" t="s">
        <v>22</v>
      </c>
      <c r="H2698" s="21"/>
      <c r="I2698" s="21"/>
      <c r="J2698" s="60">
        <v>2070</v>
      </c>
      <c r="K2698" s="60" t="s">
        <v>19</v>
      </c>
    </row>
    <row r="2699" spans="2:11" ht="15.6" customHeight="1" thickBot="1" x14ac:dyDescent="0.45">
      <c r="B2699" s="21">
        <v>2693</v>
      </c>
      <c r="C2699" s="21">
        <v>3220</v>
      </c>
      <c r="D2699" s="20" t="s">
        <v>5094</v>
      </c>
      <c r="E2699" s="21" t="s">
        <v>13</v>
      </c>
      <c r="F2699" s="21" t="s">
        <v>13</v>
      </c>
      <c r="G2699" s="21" t="s">
        <v>22</v>
      </c>
      <c r="H2699" s="21"/>
      <c r="I2699" s="21"/>
      <c r="J2699" s="60">
        <v>2082</v>
      </c>
      <c r="K2699" s="60" t="s">
        <v>15</v>
      </c>
    </row>
    <row r="2700" spans="2:11" ht="15.6" customHeight="1" thickBot="1" x14ac:dyDescent="0.45">
      <c r="B2700" s="21">
        <v>2694</v>
      </c>
      <c r="C2700" s="21">
        <v>3221</v>
      </c>
      <c r="D2700" s="20" t="s">
        <v>5096</v>
      </c>
      <c r="E2700" s="21" t="s">
        <v>13</v>
      </c>
      <c r="F2700" s="21" t="s">
        <v>13</v>
      </c>
      <c r="G2700" s="21" t="s">
        <v>22</v>
      </c>
      <c r="H2700" s="21"/>
      <c r="I2700" s="21"/>
      <c r="J2700" s="60">
        <v>2088</v>
      </c>
      <c r="K2700" s="60" t="s">
        <v>19</v>
      </c>
    </row>
    <row r="2701" spans="2:11" ht="15.6" customHeight="1" thickBot="1" x14ac:dyDescent="0.45">
      <c r="B2701" s="21">
        <v>2695</v>
      </c>
      <c r="C2701" s="21">
        <v>3222</v>
      </c>
      <c r="D2701" s="20" t="s">
        <v>5098</v>
      </c>
      <c r="E2701" s="21" t="s">
        <v>13</v>
      </c>
      <c r="F2701" s="21" t="s">
        <v>13</v>
      </c>
      <c r="G2701" s="21" t="s">
        <v>22</v>
      </c>
      <c r="H2701" s="21">
        <v>7</v>
      </c>
      <c r="I2701" s="21">
        <v>7</v>
      </c>
      <c r="J2701" s="60">
        <v>2102</v>
      </c>
      <c r="K2701" s="60" t="s">
        <v>15</v>
      </c>
    </row>
    <row r="2702" spans="2:11" ht="15.6" customHeight="1" thickBot="1" x14ac:dyDescent="0.45">
      <c r="B2702" s="21">
        <v>2696</v>
      </c>
      <c r="C2702" s="21">
        <v>3937</v>
      </c>
      <c r="D2702" s="20" t="s">
        <v>5100</v>
      </c>
      <c r="E2702" s="21" t="s">
        <v>13</v>
      </c>
      <c r="F2702" s="21" t="s">
        <v>13</v>
      </c>
      <c r="G2702" s="21" t="s">
        <v>22</v>
      </c>
      <c r="H2702" s="21"/>
      <c r="I2702" s="21"/>
      <c r="J2702" s="60">
        <v>2060</v>
      </c>
      <c r="K2702" s="60" t="s">
        <v>15</v>
      </c>
    </row>
    <row r="2703" spans="2:11" ht="15.6" customHeight="1" thickBot="1" x14ac:dyDescent="0.45">
      <c r="B2703" s="21">
        <v>2697</v>
      </c>
      <c r="C2703" s="21">
        <v>3223</v>
      </c>
      <c r="D2703" s="20" t="s">
        <v>5102</v>
      </c>
      <c r="E2703" s="21" t="s">
        <v>13</v>
      </c>
      <c r="F2703" s="21" t="s">
        <v>13</v>
      </c>
      <c r="G2703" s="21" t="s">
        <v>22</v>
      </c>
      <c r="H2703" s="21"/>
      <c r="I2703" s="21"/>
      <c r="J2703" s="60">
        <v>2149</v>
      </c>
      <c r="K2703" s="60" t="s">
        <v>15</v>
      </c>
    </row>
    <row r="2704" spans="2:11" ht="15.6" customHeight="1" thickBot="1" x14ac:dyDescent="0.45">
      <c r="B2704" s="21">
        <v>2698</v>
      </c>
      <c r="C2704" s="21">
        <v>3940</v>
      </c>
      <c r="D2704" s="20" t="s">
        <v>5104</v>
      </c>
      <c r="E2704" s="21" t="s">
        <v>13</v>
      </c>
      <c r="F2704" s="21" t="s">
        <v>13</v>
      </c>
      <c r="G2704" s="21" t="s">
        <v>22</v>
      </c>
      <c r="H2704" s="21">
        <v>7</v>
      </c>
      <c r="I2704" s="21">
        <v>21</v>
      </c>
      <c r="J2704" s="60">
        <v>2159</v>
      </c>
      <c r="K2704" s="60" t="s">
        <v>15</v>
      </c>
    </row>
    <row r="2705" spans="2:11" ht="15.6" customHeight="1" thickBot="1" x14ac:dyDescent="0.45">
      <c r="B2705" s="21">
        <v>2699</v>
      </c>
      <c r="C2705" s="21">
        <v>3125</v>
      </c>
      <c r="D2705" s="20" t="s">
        <v>5106</v>
      </c>
      <c r="E2705" s="21">
        <v>70</v>
      </c>
      <c r="F2705" s="21" t="s">
        <v>13</v>
      </c>
      <c r="G2705" s="21" t="s">
        <v>277</v>
      </c>
      <c r="H2705" s="21"/>
      <c r="I2705" s="21"/>
      <c r="J2705" s="60">
        <v>2083</v>
      </c>
      <c r="K2705" s="60" t="s">
        <v>19</v>
      </c>
    </row>
    <row r="2706" spans="2:11" ht="15.6" customHeight="1" thickBot="1" x14ac:dyDescent="0.45">
      <c r="B2706" s="21">
        <v>2700</v>
      </c>
      <c r="C2706" s="21">
        <v>3224</v>
      </c>
      <c r="D2706" s="20" t="s">
        <v>5108</v>
      </c>
      <c r="E2706" s="21" t="s">
        <v>49</v>
      </c>
      <c r="F2706" s="21" t="s">
        <v>13</v>
      </c>
      <c r="G2706" s="21" t="s">
        <v>277</v>
      </c>
      <c r="H2706" s="21"/>
      <c r="I2706" s="21"/>
      <c r="J2706" s="60">
        <v>2132</v>
      </c>
      <c r="K2706" s="60" t="s">
        <v>15</v>
      </c>
    </row>
    <row r="2707" spans="2:11" ht="15.6" customHeight="1" thickBot="1" x14ac:dyDescent="0.45">
      <c r="B2707" s="21">
        <v>2701</v>
      </c>
      <c r="C2707" s="21">
        <v>3225</v>
      </c>
      <c r="D2707" s="20" t="s">
        <v>5110</v>
      </c>
      <c r="E2707" s="21" t="s">
        <v>13</v>
      </c>
      <c r="F2707" s="21" t="s">
        <v>13</v>
      </c>
      <c r="G2707" s="21" t="s">
        <v>14</v>
      </c>
      <c r="H2707" s="21"/>
      <c r="I2707" s="21"/>
      <c r="J2707" s="60">
        <v>2091</v>
      </c>
      <c r="K2707" s="60" t="s">
        <v>19</v>
      </c>
    </row>
    <row r="2708" spans="2:11" ht="15.6" customHeight="1" thickBot="1" x14ac:dyDescent="0.45">
      <c r="B2708" s="21">
        <v>2702</v>
      </c>
      <c r="C2708" s="21">
        <v>3226</v>
      </c>
      <c r="D2708" s="20" t="s">
        <v>5112</v>
      </c>
      <c r="E2708" s="21">
        <v>95</v>
      </c>
      <c r="F2708" s="21" t="s">
        <v>13</v>
      </c>
      <c r="G2708" s="21" t="s">
        <v>29</v>
      </c>
      <c r="H2708" s="21"/>
      <c r="I2708" s="21"/>
      <c r="J2708" s="60">
        <v>2092</v>
      </c>
      <c r="K2708" s="60" t="s">
        <v>15</v>
      </c>
    </row>
    <row r="2709" spans="2:11" ht="15.6" customHeight="1" thickBot="1" x14ac:dyDescent="0.45">
      <c r="B2709" s="21">
        <v>2703</v>
      </c>
      <c r="C2709" s="21">
        <v>3227</v>
      </c>
      <c r="D2709" s="20" t="s">
        <v>5114</v>
      </c>
      <c r="E2709" s="21">
        <v>63</v>
      </c>
      <c r="F2709" s="21" t="s">
        <v>13</v>
      </c>
      <c r="G2709" s="21" t="s">
        <v>85</v>
      </c>
      <c r="H2709" s="21"/>
      <c r="I2709" s="21"/>
      <c r="J2709" s="60">
        <v>2050</v>
      </c>
      <c r="K2709" s="60" t="s">
        <v>19</v>
      </c>
    </row>
    <row r="2710" spans="2:11" ht="15.6" customHeight="1" thickBot="1" x14ac:dyDescent="0.45">
      <c r="B2710" s="21">
        <v>2704</v>
      </c>
      <c r="C2710" s="21">
        <v>3228</v>
      </c>
      <c r="D2710" s="20" t="s">
        <v>5116</v>
      </c>
      <c r="E2710" s="21" t="s">
        <v>13</v>
      </c>
      <c r="F2710" s="21" t="s">
        <v>13</v>
      </c>
      <c r="G2710" s="21" t="s">
        <v>193</v>
      </c>
      <c r="H2710" s="21"/>
      <c r="I2710" s="21"/>
      <c r="J2710" s="60">
        <v>1960</v>
      </c>
      <c r="K2710" s="60" t="s">
        <v>19</v>
      </c>
    </row>
    <row r="2711" spans="2:11" ht="15.6" customHeight="1" thickBot="1" x14ac:dyDescent="0.45">
      <c r="B2711" s="21">
        <v>2705</v>
      </c>
      <c r="C2711" s="21">
        <v>3229</v>
      </c>
      <c r="D2711" s="20" t="s">
        <v>5118</v>
      </c>
      <c r="E2711" s="21">
        <v>75</v>
      </c>
      <c r="F2711" s="21" t="s">
        <v>13</v>
      </c>
      <c r="G2711" s="21" t="s">
        <v>29</v>
      </c>
      <c r="H2711" s="21"/>
      <c r="I2711" s="21"/>
      <c r="J2711" s="60">
        <v>1937</v>
      </c>
      <c r="K2711" s="60" t="s">
        <v>19</v>
      </c>
    </row>
    <row r="2712" spans="2:11" ht="15.6" customHeight="1" thickBot="1" x14ac:dyDescent="0.45">
      <c r="B2712" s="21">
        <v>2706</v>
      </c>
      <c r="C2712" s="21">
        <v>3230</v>
      </c>
      <c r="D2712" s="20" t="s">
        <v>5120</v>
      </c>
      <c r="E2712" s="21">
        <v>61</v>
      </c>
      <c r="F2712" s="21" t="s">
        <v>13</v>
      </c>
      <c r="G2712" s="21" t="s">
        <v>79</v>
      </c>
      <c r="H2712" s="21"/>
      <c r="I2712" s="21"/>
      <c r="J2712" s="60">
        <v>2070</v>
      </c>
      <c r="K2712" s="60" t="s">
        <v>19</v>
      </c>
    </row>
    <row r="2713" spans="2:11" ht="15.6" customHeight="1" thickBot="1" x14ac:dyDescent="0.45">
      <c r="B2713" s="21">
        <v>2707</v>
      </c>
      <c r="C2713" s="21">
        <v>3231</v>
      </c>
      <c r="D2713" s="20" t="s">
        <v>5122</v>
      </c>
      <c r="E2713" s="21">
        <v>90</v>
      </c>
      <c r="F2713" s="21" t="s">
        <v>13</v>
      </c>
      <c r="G2713" s="21" t="s">
        <v>85</v>
      </c>
      <c r="H2713" s="21"/>
      <c r="I2713" s="21"/>
      <c r="J2713" s="60">
        <v>2055</v>
      </c>
      <c r="K2713" s="60" t="s">
        <v>19</v>
      </c>
    </row>
    <row r="2714" spans="2:11" ht="15.6" customHeight="1" thickBot="1" x14ac:dyDescent="0.45">
      <c r="B2714" s="21">
        <v>2708</v>
      </c>
      <c r="C2714" s="21">
        <v>3232</v>
      </c>
      <c r="D2714" s="20" t="s">
        <v>5124</v>
      </c>
      <c r="E2714" s="21" t="s">
        <v>13</v>
      </c>
      <c r="F2714" s="21" t="s">
        <v>13</v>
      </c>
      <c r="G2714" s="21" t="s">
        <v>149</v>
      </c>
      <c r="H2714" s="21"/>
      <c r="I2714" s="21"/>
      <c r="J2714" s="60">
        <v>1965</v>
      </c>
      <c r="K2714" s="60" t="s">
        <v>19</v>
      </c>
    </row>
    <row r="2715" spans="2:11" ht="15.6" customHeight="1" thickBot="1" x14ac:dyDescent="0.45">
      <c r="B2715" s="21">
        <v>2709</v>
      </c>
      <c r="C2715" s="21">
        <v>3233</v>
      </c>
      <c r="D2715" s="20" t="s">
        <v>5126</v>
      </c>
      <c r="E2715" s="21">
        <v>79</v>
      </c>
      <c r="F2715" s="21" t="s">
        <v>13</v>
      </c>
      <c r="G2715" s="21" t="s">
        <v>79</v>
      </c>
      <c r="H2715" s="21"/>
      <c r="I2715" s="21"/>
      <c r="J2715" s="60">
        <v>2050</v>
      </c>
      <c r="K2715" s="60" t="s">
        <v>19</v>
      </c>
    </row>
    <row r="2716" spans="2:11" ht="15.6" customHeight="1" thickBot="1" x14ac:dyDescent="0.45">
      <c r="B2716" s="21">
        <v>2710</v>
      </c>
      <c r="C2716" s="21">
        <v>3234</v>
      </c>
      <c r="D2716" s="20" t="s">
        <v>5128</v>
      </c>
      <c r="E2716" s="21" t="s">
        <v>13</v>
      </c>
      <c r="F2716" s="21" t="s">
        <v>13</v>
      </c>
      <c r="G2716" s="21" t="s">
        <v>277</v>
      </c>
      <c r="H2716" s="21"/>
      <c r="I2716" s="21"/>
      <c r="J2716" s="60">
        <v>2061</v>
      </c>
      <c r="K2716" s="60" t="s">
        <v>19</v>
      </c>
    </row>
    <row r="2717" spans="2:11" ht="15.6" customHeight="1" thickBot="1" x14ac:dyDescent="0.45">
      <c r="B2717" s="21">
        <v>2711</v>
      </c>
      <c r="C2717" s="21">
        <v>3235</v>
      </c>
      <c r="D2717" s="20" t="s">
        <v>5130</v>
      </c>
      <c r="E2717" s="21">
        <v>92</v>
      </c>
      <c r="F2717" s="21" t="s">
        <v>13</v>
      </c>
      <c r="G2717" s="21" t="s">
        <v>18</v>
      </c>
      <c r="H2717" s="21"/>
      <c r="I2717" s="21"/>
      <c r="J2717" s="60">
        <v>2094</v>
      </c>
      <c r="K2717" s="60" t="s">
        <v>19</v>
      </c>
    </row>
    <row r="2718" spans="2:11" ht="15.6" customHeight="1" thickBot="1" x14ac:dyDescent="0.45">
      <c r="B2718" s="21">
        <v>2712</v>
      </c>
      <c r="C2718" s="21">
        <v>3236</v>
      </c>
      <c r="D2718" s="20" t="s">
        <v>5132</v>
      </c>
      <c r="E2718" s="21" t="s">
        <v>13</v>
      </c>
      <c r="F2718" s="21" t="s">
        <v>13</v>
      </c>
      <c r="G2718" s="21" t="s">
        <v>32</v>
      </c>
      <c r="H2718" s="21"/>
      <c r="I2718" s="21"/>
      <c r="J2718" s="60">
        <v>1973</v>
      </c>
      <c r="K2718" s="60" t="s">
        <v>19</v>
      </c>
    </row>
    <row r="2719" spans="2:11" ht="15.6" customHeight="1" thickBot="1" x14ac:dyDescent="0.45">
      <c r="B2719" s="21">
        <v>2713</v>
      </c>
      <c r="C2719" s="21">
        <v>4020</v>
      </c>
      <c r="D2719" s="20" t="s">
        <v>5134</v>
      </c>
      <c r="E2719" s="21">
        <v>55</v>
      </c>
      <c r="F2719" s="21" t="s">
        <v>13</v>
      </c>
      <c r="G2719" s="21" t="s">
        <v>29</v>
      </c>
      <c r="H2719" s="21"/>
      <c r="I2719" s="21"/>
      <c r="J2719" s="60">
        <v>2048</v>
      </c>
      <c r="K2719" s="60" t="s">
        <v>15</v>
      </c>
    </row>
    <row r="2720" spans="2:11" ht="15.6" customHeight="1" thickBot="1" x14ac:dyDescent="0.45">
      <c r="B2720" s="21">
        <v>2714</v>
      </c>
      <c r="C2720" s="21">
        <v>3237</v>
      </c>
      <c r="D2720" s="20" t="s">
        <v>5136</v>
      </c>
      <c r="E2720" s="21">
        <v>99</v>
      </c>
      <c r="F2720" s="21" t="s">
        <v>13</v>
      </c>
      <c r="G2720" s="21" t="s">
        <v>29</v>
      </c>
      <c r="H2720" s="21"/>
      <c r="I2720" s="21"/>
      <c r="J2720" s="60">
        <v>2014</v>
      </c>
      <c r="K2720" s="60" t="s">
        <v>19</v>
      </c>
    </row>
    <row r="2721" spans="2:11" ht="15.6" customHeight="1" thickBot="1" x14ac:dyDescent="0.45">
      <c r="B2721" s="21">
        <v>2715</v>
      </c>
      <c r="C2721" s="21">
        <v>3238</v>
      </c>
      <c r="D2721" s="20" t="s">
        <v>5138</v>
      </c>
      <c r="E2721" s="21">
        <v>98</v>
      </c>
      <c r="F2721" s="21" t="s">
        <v>13</v>
      </c>
      <c r="G2721" s="21" t="s">
        <v>29</v>
      </c>
      <c r="H2721" s="21"/>
      <c r="I2721" s="21"/>
      <c r="J2721" s="60">
        <v>1998</v>
      </c>
      <c r="K2721" s="60" t="s">
        <v>19</v>
      </c>
    </row>
    <row r="2722" spans="2:11" ht="15.6" customHeight="1" thickBot="1" x14ac:dyDescent="0.45">
      <c r="B2722" s="21">
        <v>2716</v>
      </c>
      <c r="C2722" s="21">
        <v>3239</v>
      </c>
      <c r="D2722" s="20" t="s">
        <v>5140</v>
      </c>
      <c r="E2722" s="21" t="s">
        <v>13</v>
      </c>
      <c r="F2722" s="21" t="s">
        <v>13</v>
      </c>
      <c r="G2722" s="21" t="s">
        <v>29</v>
      </c>
      <c r="H2722" s="21"/>
      <c r="I2722" s="21"/>
      <c r="J2722" s="60">
        <v>2129</v>
      </c>
      <c r="K2722" s="60" t="s">
        <v>19</v>
      </c>
    </row>
    <row r="2723" spans="2:11" ht="15.6" customHeight="1" thickBot="1" x14ac:dyDescent="0.45">
      <c r="B2723" s="21">
        <v>2717</v>
      </c>
      <c r="C2723" s="21">
        <v>3240</v>
      </c>
      <c r="D2723" s="20" t="s">
        <v>5142</v>
      </c>
      <c r="E2723" s="21" t="s">
        <v>13</v>
      </c>
      <c r="F2723" s="21" t="s">
        <v>13</v>
      </c>
      <c r="G2723" s="21" t="s">
        <v>103</v>
      </c>
      <c r="H2723" s="21"/>
      <c r="I2723" s="21"/>
      <c r="J2723" s="60">
        <v>2035</v>
      </c>
      <c r="K2723" s="60" t="s">
        <v>19</v>
      </c>
    </row>
    <row r="2724" spans="2:11" ht="15.6" customHeight="1" thickBot="1" x14ac:dyDescent="0.45">
      <c r="B2724" s="21">
        <v>2718</v>
      </c>
      <c r="C2724" s="21">
        <v>3241</v>
      </c>
      <c r="D2724" s="20" t="s">
        <v>5144</v>
      </c>
      <c r="E2724" s="21">
        <v>81</v>
      </c>
      <c r="F2724" s="21" t="s">
        <v>13</v>
      </c>
      <c r="G2724" s="21" t="s">
        <v>32</v>
      </c>
      <c r="H2724" s="21"/>
      <c r="I2724" s="21"/>
      <c r="J2724" s="60">
        <v>2101</v>
      </c>
      <c r="K2724" s="60" t="s">
        <v>19</v>
      </c>
    </row>
    <row r="2725" spans="2:11" ht="15.6" customHeight="1" thickBot="1" x14ac:dyDescent="0.45">
      <c r="B2725" s="21">
        <v>2719</v>
      </c>
      <c r="C2725" s="21">
        <v>3242</v>
      </c>
      <c r="D2725" s="20" t="s">
        <v>5146</v>
      </c>
      <c r="E2725" s="21">
        <v>89</v>
      </c>
      <c r="F2725" s="21" t="s">
        <v>13</v>
      </c>
      <c r="G2725" s="21" t="s">
        <v>29</v>
      </c>
      <c r="H2725" s="21"/>
      <c r="I2725" s="21"/>
      <c r="J2725" s="60">
        <v>1947</v>
      </c>
      <c r="K2725" s="60" t="s">
        <v>19</v>
      </c>
    </row>
    <row r="2726" spans="2:11" ht="15.6" customHeight="1" thickBot="1" x14ac:dyDescent="0.45">
      <c r="B2726" s="21">
        <v>2720</v>
      </c>
      <c r="C2726" s="21">
        <v>3243</v>
      </c>
      <c r="D2726" s="20" t="s">
        <v>5148</v>
      </c>
      <c r="E2726" s="21" t="s">
        <v>13</v>
      </c>
      <c r="F2726" s="21" t="s">
        <v>13</v>
      </c>
      <c r="G2726" s="21" t="s">
        <v>85</v>
      </c>
      <c r="H2726" s="21"/>
      <c r="I2726" s="21"/>
      <c r="J2726" s="60">
        <v>2071</v>
      </c>
      <c r="K2726" s="60" t="s">
        <v>19</v>
      </c>
    </row>
    <row r="2727" spans="2:11" ht="15.6" customHeight="1" thickBot="1" x14ac:dyDescent="0.45">
      <c r="B2727" s="21">
        <v>2721</v>
      </c>
      <c r="C2727" s="21">
        <v>3244</v>
      </c>
      <c r="D2727" s="20" t="s">
        <v>5150</v>
      </c>
      <c r="E2727" s="21" t="s">
        <v>13</v>
      </c>
      <c r="F2727" s="21" t="s">
        <v>13</v>
      </c>
      <c r="G2727" s="21" t="s">
        <v>79</v>
      </c>
      <c r="H2727" s="21"/>
      <c r="I2727" s="21"/>
      <c r="J2727" s="60">
        <v>2056</v>
      </c>
      <c r="K2727" s="60" t="s">
        <v>19</v>
      </c>
    </row>
    <row r="2728" spans="2:11" ht="15.6" customHeight="1" thickBot="1" x14ac:dyDescent="0.45">
      <c r="B2728" s="21">
        <v>2722</v>
      </c>
      <c r="C2728" s="21">
        <v>3245</v>
      </c>
      <c r="D2728" s="20" t="s">
        <v>5152</v>
      </c>
      <c r="E2728" s="21" t="s">
        <v>13</v>
      </c>
      <c r="F2728" s="21" t="s">
        <v>13</v>
      </c>
      <c r="G2728" s="21" t="s">
        <v>29</v>
      </c>
      <c r="H2728" s="21"/>
      <c r="I2728" s="21"/>
      <c r="J2728" s="60">
        <v>1975</v>
      </c>
      <c r="K2728" s="60" t="s">
        <v>19</v>
      </c>
    </row>
    <row r="2729" spans="2:11" ht="15.6" customHeight="1" thickBot="1" x14ac:dyDescent="0.45">
      <c r="B2729" s="21">
        <v>2723</v>
      </c>
      <c r="C2729" s="21">
        <v>3246</v>
      </c>
      <c r="D2729" s="20" t="s">
        <v>5154</v>
      </c>
      <c r="E2729" s="21">
        <v>96</v>
      </c>
      <c r="F2729" s="21" t="s">
        <v>13</v>
      </c>
      <c r="G2729" s="21" t="s">
        <v>32</v>
      </c>
      <c r="H2729" s="21"/>
      <c r="I2729" s="21"/>
      <c r="J2729" s="60">
        <v>2041</v>
      </c>
      <c r="K2729" s="60" t="s">
        <v>19</v>
      </c>
    </row>
    <row r="2730" spans="2:11" ht="15.6" customHeight="1" thickBot="1" x14ac:dyDescent="0.45">
      <c r="B2730" s="21">
        <v>2724</v>
      </c>
      <c r="C2730" s="21">
        <v>3247</v>
      </c>
      <c r="D2730" s="20" t="s">
        <v>5156</v>
      </c>
      <c r="E2730" s="21" t="s">
        <v>13</v>
      </c>
      <c r="F2730" s="21" t="s">
        <v>13</v>
      </c>
      <c r="G2730" s="21" t="s">
        <v>323</v>
      </c>
      <c r="H2730" s="21"/>
      <c r="I2730" s="21"/>
      <c r="J2730" s="60">
        <v>2045</v>
      </c>
      <c r="K2730" s="60" t="s">
        <v>19</v>
      </c>
    </row>
    <row r="2731" spans="2:11" ht="15.6" customHeight="1" thickBot="1" x14ac:dyDescent="0.45">
      <c r="B2731" s="21">
        <v>2725</v>
      </c>
      <c r="C2731" s="21">
        <v>4036</v>
      </c>
      <c r="D2731" s="20" t="s">
        <v>5158</v>
      </c>
      <c r="E2731" s="21">
        <v>86</v>
      </c>
      <c r="F2731" s="21" t="s">
        <v>13</v>
      </c>
      <c r="G2731" s="21" t="s">
        <v>29</v>
      </c>
      <c r="H2731" s="21"/>
      <c r="I2731" s="21"/>
      <c r="J2731" s="60">
        <v>2081</v>
      </c>
      <c r="K2731" s="60" t="s">
        <v>15</v>
      </c>
    </row>
    <row r="2732" spans="2:11" ht="15.6" customHeight="1" thickBot="1" x14ac:dyDescent="0.45">
      <c r="B2732" s="21">
        <v>2726</v>
      </c>
      <c r="C2732" s="21">
        <v>3248</v>
      </c>
      <c r="D2732" s="20" t="s">
        <v>5160</v>
      </c>
      <c r="E2732" s="21">
        <v>88</v>
      </c>
      <c r="F2732" s="21" t="s">
        <v>13</v>
      </c>
      <c r="G2732" s="21" t="s">
        <v>29</v>
      </c>
      <c r="H2732" s="21"/>
      <c r="I2732" s="21"/>
      <c r="J2732" s="60">
        <v>2081</v>
      </c>
      <c r="K2732" s="60" t="s">
        <v>19</v>
      </c>
    </row>
    <row r="2733" spans="2:11" ht="15.6" customHeight="1" thickBot="1" x14ac:dyDescent="0.45">
      <c r="B2733" s="21">
        <v>2727</v>
      </c>
      <c r="C2733" s="21">
        <v>3249</v>
      </c>
      <c r="D2733" s="20" t="s">
        <v>6182</v>
      </c>
      <c r="E2733" s="21">
        <v>86</v>
      </c>
      <c r="F2733" s="21" t="s">
        <v>134</v>
      </c>
      <c r="G2733" s="21" t="s">
        <v>29</v>
      </c>
      <c r="H2733" s="21"/>
      <c r="I2733" s="21"/>
      <c r="J2733" s="60">
        <v>2503</v>
      </c>
      <c r="K2733" s="60" t="s">
        <v>15</v>
      </c>
    </row>
    <row r="2734" spans="2:11" ht="15.6" customHeight="1" thickBot="1" x14ac:dyDescent="0.45">
      <c r="B2734" s="21">
        <v>2728</v>
      </c>
      <c r="C2734" s="21">
        <v>4091</v>
      </c>
      <c r="D2734" s="20" t="s">
        <v>6167</v>
      </c>
      <c r="E2734" s="21" t="s">
        <v>510</v>
      </c>
      <c r="F2734" s="21" t="s">
        <v>13</v>
      </c>
      <c r="G2734" s="21" t="s">
        <v>29</v>
      </c>
      <c r="H2734" s="21"/>
      <c r="I2734" s="21"/>
      <c r="J2734" s="60">
        <v>2098</v>
      </c>
      <c r="K2734" s="60" t="s">
        <v>15</v>
      </c>
    </row>
    <row r="2735" spans="2:11" ht="15.6" customHeight="1" thickBot="1" x14ac:dyDescent="0.45">
      <c r="B2735" s="21">
        <v>2729</v>
      </c>
      <c r="C2735" s="21">
        <v>3250</v>
      </c>
      <c r="D2735" s="20" t="s">
        <v>5163</v>
      </c>
      <c r="E2735" s="21" t="s">
        <v>49</v>
      </c>
      <c r="F2735" s="21" t="s">
        <v>13</v>
      </c>
      <c r="G2735" s="21" t="s">
        <v>551</v>
      </c>
      <c r="H2735" s="21"/>
      <c r="I2735" s="21"/>
      <c r="J2735" s="60">
        <v>1970</v>
      </c>
      <c r="K2735" s="60" t="s">
        <v>15</v>
      </c>
    </row>
    <row r="2736" spans="2:11" ht="15.6" customHeight="1" thickBot="1" x14ac:dyDescent="0.45">
      <c r="B2736" s="21">
        <v>2730</v>
      </c>
      <c r="C2736" s="21">
        <v>3251</v>
      </c>
      <c r="D2736" s="20" t="s">
        <v>5165</v>
      </c>
      <c r="E2736" s="21">
        <v>40</v>
      </c>
      <c r="F2736" s="21" t="s">
        <v>13</v>
      </c>
      <c r="G2736" s="21" t="s">
        <v>29</v>
      </c>
      <c r="H2736" s="21"/>
      <c r="I2736" s="21"/>
      <c r="J2736" s="60">
        <v>2046</v>
      </c>
      <c r="K2736" s="60" t="s">
        <v>19</v>
      </c>
    </row>
    <row r="2737" spans="2:11" ht="15.6" customHeight="1" thickBot="1" x14ac:dyDescent="0.45">
      <c r="B2737" s="21">
        <v>2731</v>
      </c>
      <c r="C2737" s="21">
        <v>3252</v>
      </c>
      <c r="D2737" s="20" t="s">
        <v>5167</v>
      </c>
      <c r="E2737" s="21" t="s">
        <v>13</v>
      </c>
      <c r="F2737" s="21" t="s">
        <v>13</v>
      </c>
      <c r="G2737" s="21" t="s">
        <v>43</v>
      </c>
      <c r="H2737" s="21"/>
      <c r="I2737" s="21"/>
      <c r="J2737" s="60">
        <v>2082</v>
      </c>
      <c r="K2737" s="60" t="s">
        <v>19</v>
      </c>
    </row>
    <row r="2738" spans="2:11" ht="15.6" customHeight="1" thickBot="1" x14ac:dyDescent="0.45">
      <c r="B2738" s="21">
        <v>2732</v>
      </c>
      <c r="C2738" s="21">
        <v>3253</v>
      </c>
      <c r="D2738" s="20" t="s">
        <v>5169</v>
      </c>
      <c r="E2738" s="21" t="s">
        <v>13</v>
      </c>
      <c r="F2738" s="21" t="s">
        <v>13</v>
      </c>
      <c r="G2738" s="21" t="s">
        <v>43</v>
      </c>
      <c r="H2738" s="21"/>
      <c r="I2738" s="21"/>
      <c r="J2738" s="60">
        <v>2081</v>
      </c>
      <c r="K2738" s="60" t="s">
        <v>19</v>
      </c>
    </row>
    <row r="2739" spans="2:11" ht="15.6" customHeight="1" thickBot="1" x14ac:dyDescent="0.45">
      <c r="B2739" s="21">
        <v>2733</v>
      </c>
      <c r="C2739" s="21">
        <v>3254</v>
      </c>
      <c r="D2739" s="20" t="s">
        <v>5171</v>
      </c>
      <c r="E2739" s="21">
        <v>84</v>
      </c>
      <c r="F2739" s="21" t="s">
        <v>57</v>
      </c>
      <c r="G2739" s="21" t="s">
        <v>43</v>
      </c>
      <c r="H2739" s="21"/>
      <c r="I2739" s="21"/>
      <c r="J2739" s="60">
        <v>2097</v>
      </c>
      <c r="K2739" s="60" t="s">
        <v>19</v>
      </c>
    </row>
    <row r="2740" spans="2:11" ht="15.6" customHeight="1" thickBot="1" x14ac:dyDescent="0.45">
      <c r="B2740" s="21">
        <v>2734</v>
      </c>
      <c r="C2740" s="21">
        <v>3255</v>
      </c>
      <c r="D2740" s="20" t="s">
        <v>5173</v>
      </c>
      <c r="E2740" s="21">
        <v>84</v>
      </c>
      <c r="F2740" s="21" t="s">
        <v>13</v>
      </c>
      <c r="G2740" s="21" t="s">
        <v>323</v>
      </c>
      <c r="H2740" s="21"/>
      <c r="I2740" s="21"/>
      <c r="J2740" s="60">
        <v>2069</v>
      </c>
      <c r="K2740" s="60" t="s">
        <v>19</v>
      </c>
    </row>
    <row r="2741" spans="2:11" ht="15.6" customHeight="1" thickBot="1" x14ac:dyDescent="0.45">
      <c r="B2741" s="21">
        <v>2735</v>
      </c>
      <c r="C2741" s="21">
        <v>3256</v>
      </c>
      <c r="D2741" s="20" t="s">
        <v>5175</v>
      </c>
      <c r="E2741" s="21">
        <v>84</v>
      </c>
      <c r="F2741" s="21" t="s">
        <v>13</v>
      </c>
      <c r="G2741" s="21" t="s">
        <v>1009</v>
      </c>
      <c r="H2741" s="21"/>
      <c r="I2741" s="21"/>
      <c r="J2741" s="60">
        <v>2090</v>
      </c>
      <c r="K2741" s="60" t="s">
        <v>15</v>
      </c>
    </row>
    <row r="2742" spans="2:11" ht="15.6" customHeight="1" thickBot="1" x14ac:dyDescent="0.45">
      <c r="B2742" s="21">
        <v>2736</v>
      </c>
      <c r="C2742" s="21">
        <v>3257</v>
      </c>
      <c r="D2742" s="20" t="s">
        <v>5177</v>
      </c>
      <c r="E2742" s="21" t="s">
        <v>13</v>
      </c>
      <c r="F2742" s="21" t="s">
        <v>13</v>
      </c>
      <c r="G2742" s="21" t="s">
        <v>79</v>
      </c>
      <c r="H2742" s="21"/>
      <c r="I2742" s="21"/>
      <c r="J2742" s="60">
        <v>2013</v>
      </c>
      <c r="K2742" s="60" t="s">
        <v>19</v>
      </c>
    </row>
    <row r="2743" spans="2:11" ht="15.6" customHeight="1" thickBot="1" x14ac:dyDescent="0.45">
      <c r="B2743" s="21">
        <v>2737</v>
      </c>
      <c r="C2743" s="21">
        <v>3258</v>
      </c>
      <c r="D2743" s="20" t="s">
        <v>5179</v>
      </c>
      <c r="E2743" s="21" t="s">
        <v>28</v>
      </c>
      <c r="F2743" s="21" t="s">
        <v>57</v>
      </c>
      <c r="G2743" s="21" t="s">
        <v>116</v>
      </c>
      <c r="H2743" s="21"/>
      <c r="I2743" s="21"/>
      <c r="J2743" s="60">
        <v>2085</v>
      </c>
      <c r="K2743" s="60" t="s">
        <v>15</v>
      </c>
    </row>
    <row r="2744" spans="2:11" ht="15.6" customHeight="1" thickBot="1" x14ac:dyDescent="0.45">
      <c r="B2744" s="21">
        <v>2738</v>
      </c>
      <c r="C2744" s="21">
        <v>3259</v>
      </c>
      <c r="D2744" s="20" t="s">
        <v>5181</v>
      </c>
      <c r="E2744" s="21">
        <v>96</v>
      </c>
      <c r="F2744" s="21" t="s">
        <v>13</v>
      </c>
      <c r="G2744" s="21" t="s">
        <v>18</v>
      </c>
      <c r="H2744" s="21"/>
      <c r="I2744" s="21"/>
      <c r="J2744" s="60">
        <v>2049</v>
      </c>
      <c r="K2744" s="60" t="s">
        <v>19</v>
      </c>
    </row>
    <row r="2745" spans="2:11" ht="15.6" customHeight="1" thickBot="1" x14ac:dyDescent="0.45">
      <c r="B2745" s="21">
        <v>2739</v>
      </c>
      <c r="C2745" s="21">
        <v>3260</v>
      </c>
      <c r="D2745" s="20" t="s">
        <v>5183</v>
      </c>
      <c r="E2745" s="21" t="s">
        <v>13</v>
      </c>
      <c r="F2745" s="21" t="s">
        <v>13</v>
      </c>
      <c r="G2745" s="21" t="s">
        <v>29</v>
      </c>
      <c r="H2745" s="21"/>
      <c r="I2745" s="21"/>
      <c r="J2745" s="60">
        <v>2044</v>
      </c>
      <c r="K2745" s="60" t="s">
        <v>19</v>
      </c>
    </row>
    <row r="2746" spans="2:11" ht="15.6" customHeight="1" thickBot="1" x14ac:dyDescent="0.45">
      <c r="B2746" s="21">
        <v>2740</v>
      </c>
      <c r="C2746" s="21">
        <v>4136</v>
      </c>
      <c r="D2746" s="20" t="s">
        <v>6363</v>
      </c>
      <c r="E2746" s="21" t="s">
        <v>6107</v>
      </c>
      <c r="F2746" s="21" t="s">
        <v>13</v>
      </c>
      <c r="G2746" s="21" t="s">
        <v>29</v>
      </c>
      <c r="H2746" s="21">
        <v>11</v>
      </c>
      <c r="I2746" s="21">
        <v>5</v>
      </c>
      <c r="J2746" s="60">
        <v>2117</v>
      </c>
      <c r="K2746" s="60" t="s">
        <v>15</v>
      </c>
    </row>
    <row r="2747" spans="2:11" ht="15.6" customHeight="1" thickBot="1" x14ac:dyDescent="0.45">
      <c r="B2747" s="21">
        <v>2741</v>
      </c>
      <c r="C2747" s="21">
        <v>3261</v>
      </c>
      <c r="D2747" s="20" t="s">
        <v>5185</v>
      </c>
      <c r="E2747" s="21">
        <v>72</v>
      </c>
      <c r="F2747" s="21" t="s">
        <v>13</v>
      </c>
      <c r="G2747" s="21" t="s">
        <v>29</v>
      </c>
      <c r="H2747" s="21"/>
      <c r="I2747" s="21"/>
      <c r="J2747" s="60">
        <v>2173</v>
      </c>
      <c r="K2747" s="60" t="s">
        <v>15</v>
      </c>
    </row>
    <row r="2748" spans="2:11" ht="15.6" customHeight="1" thickBot="1" x14ac:dyDescent="0.45">
      <c r="B2748" s="21">
        <v>2742</v>
      </c>
      <c r="C2748" s="21">
        <v>4007</v>
      </c>
      <c r="D2748" s="20" t="s">
        <v>5187</v>
      </c>
      <c r="E2748" s="21" t="s">
        <v>203</v>
      </c>
      <c r="F2748" s="21" t="s">
        <v>13</v>
      </c>
      <c r="G2748" s="21" t="s">
        <v>43</v>
      </c>
      <c r="H2748" s="21">
        <v>11</v>
      </c>
      <c r="I2748" s="21">
        <v>1</v>
      </c>
      <c r="J2748" s="60">
        <v>2042</v>
      </c>
      <c r="K2748" s="60" t="s">
        <v>15</v>
      </c>
    </row>
    <row r="2749" spans="2:11" ht="15.6" customHeight="1" thickBot="1" x14ac:dyDescent="0.45">
      <c r="B2749" s="21">
        <v>2743</v>
      </c>
      <c r="C2749" s="21">
        <v>3262</v>
      </c>
      <c r="D2749" s="20" t="s">
        <v>5189</v>
      </c>
      <c r="E2749" s="21">
        <v>58</v>
      </c>
      <c r="F2749" s="21" t="s">
        <v>13</v>
      </c>
      <c r="G2749" s="21" t="s">
        <v>29</v>
      </c>
      <c r="H2749" s="21"/>
      <c r="I2749" s="21"/>
      <c r="J2749" s="60">
        <v>2232</v>
      </c>
      <c r="K2749" s="60" t="s">
        <v>19</v>
      </c>
    </row>
    <row r="2750" spans="2:11" ht="15.6" customHeight="1" thickBot="1" x14ac:dyDescent="0.45">
      <c r="B2750" s="21">
        <v>2744</v>
      </c>
      <c r="C2750" s="21">
        <v>3263</v>
      </c>
      <c r="D2750" s="20" t="s">
        <v>5191</v>
      </c>
      <c r="E2750" s="21" t="s">
        <v>82</v>
      </c>
      <c r="F2750" s="21" t="s">
        <v>13</v>
      </c>
      <c r="G2750" s="21" t="s">
        <v>43</v>
      </c>
      <c r="H2750" s="21"/>
      <c r="I2750" s="21"/>
      <c r="J2750" s="60">
        <v>2084</v>
      </c>
      <c r="K2750" s="60" t="s">
        <v>19</v>
      </c>
    </row>
    <row r="2751" spans="2:11" ht="15.6" customHeight="1" thickBot="1" x14ac:dyDescent="0.45">
      <c r="B2751" s="21">
        <v>2745</v>
      </c>
      <c r="C2751" s="21">
        <v>3264</v>
      </c>
      <c r="D2751" s="20" t="s">
        <v>5193</v>
      </c>
      <c r="E2751" s="21">
        <v>55</v>
      </c>
      <c r="F2751" s="21" t="s">
        <v>13</v>
      </c>
      <c r="G2751" s="21" t="s">
        <v>29</v>
      </c>
      <c r="H2751" s="21"/>
      <c r="I2751" s="21"/>
      <c r="J2751" s="60">
        <v>1991</v>
      </c>
      <c r="K2751" s="60" t="s">
        <v>19</v>
      </c>
    </row>
    <row r="2752" spans="2:11" ht="15.6" customHeight="1" thickBot="1" x14ac:dyDescent="0.45">
      <c r="B2752" s="21">
        <v>2746</v>
      </c>
      <c r="C2752" s="21">
        <v>3265</v>
      </c>
      <c r="D2752" s="20" t="s">
        <v>5195</v>
      </c>
      <c r="E2752" s="21" t="s">
        <v>13</v>
      </c>
      <c r="F2752" s="21" t="s">
        <v>13</v>
      </c>
      <c r="G2752" s="21" t="s">
        <v>103</v>
      </c>
      <c r="H2752" s="21"/>
      <c r="I2752" s="21"/>
      <c r="J2752" s="60">
        <v>2060</v>
      </c>
      <c r="K2752" s="60" t="s">
        <v>19</v>
      </c>
    </row>
    <row r="2753" spans="2:11" ht="15.6" customHeight="1" thickBot="1" x14ac:dyDescent="0.45">
      <c r="B2753" s="21">
        <v>2747</v>
      </c>
      <c r="C2753" s="21">
        <v>3266</v>
      </c>
      <c r="D2753" s="20" t="s">
        <v>5197</v>
      </c>
      <c r="E2753" s="21" t="s">
        <v>46</v>
      </c>
      <c r="F2753" s="21" t="s">
        <v>13</v>
      </c>
      <c r="G2753" s="21" t="s">
        <v>29</v>
      </c>
      <c r="H2753" s="21"/>
      <c r="I2753" s="21"/>
      <c r="J2753" s="60">
        <v>2124</v>
      </c>
      <c r="K2753" s="60" t="s">
        <v>15</v>
      </c>
    </row>
    <row r="2754" spans="2:11" ht="15.6" customHeight="1" thickBot="1" x14ac:dyDescent="0.45">
      <c r="B2754" s="21">
        <v>2748</v>
      </c>
      <c r="C2754" s="21">
        <v>3267</v>
      </c>
      <c r="D2754" s="20" t="s">
        <v>5199</v>
      </c>
      <c r="E2754" s="21">
        <v>60</v>
      </c>
      <c r="F2754" s="21" t="s">
        <v>13</v>
      </c>
      <c r="G2754" s="21" t="s">
        <v>292</v>
      </c>
      <c r="H2754" s="21"/>
      <c r="I2754" s="21"/>
      <c r="J2754" s="60">
        <v>2029</v>
      </c>
      <c r="K2754" s="60" t="s">
        <v>19</v>
      </c>
    </row>
    <row r="2755" spans="2:11" ht="15.6" customHeight="1" thickBot="1" x14ac:dyDescent="0.45">
      <c r="B2755" s="21">
        <v>2749</v>
      </c>
      <c r="C2755" s="21">
        <v>4024</v>
      </c>
      <c r="D2755" s="20" t="s">
        <v>5201</v>
      </c>
      <c r="E2755" s="21">
        <v>13</v>
      </c>
      <c r="F2755" s="21" t="s">
        <v>13</v>
      </c>
      <c r="G2755" s="21" t="s">
        <v>29</v>
      </c>
      <c r="H2755" s="21">
        <v>20</v>
      </c>
      <c r="I2755" s="21">
        <v>2</v>
      </c>
      <c r="J2755" s="60">
        <v>2047</v>
      </c>
      <c r="K2755" s="60" t="s">
        <v>15</v>
      </c>
    </row>
    <row r="2756" spans="2:11" ht="15.6" customHeight="1" thickBot="1" x14ac:dyDescent="0.45">
      <c r="B2756" s="21">
        <v>2750</v>
      </c>
      <c r="C2756" s="21">
        <v>3268</v>
      </c>
      <c r="D2756" s="20" t="s">
        <v>5203</v>
      </c>
      <c r="E2756" s="21">
        <v>88</v>
      </c>
      <c r="F2756" s="21" t="s">
        <v>13</v>
      </c>
      <c r="G2756" s="21" t="s">
        <v>29</v>
      </c>
      <c r="H2756" s="21"/>
      <c r="I2756" s="21"/>
      <c r="J2756" s="60">
        <v>2162</v>
      </c>
      <c r="K2756" s="60" t="s">
        <v>19</v>
      </c>
    </row>
    <row r="2757" spans="2:11" ht="15.6" customHeight="1" thickBot="1" x14ac:dyDescent="0.45">
      <c r="B2757" s="21">
        <v>2751</v>
      </c>
      <c r="C2757" s="21">
        <v>3269</v>
      </c>
      <c r="D2757" s="20" t="s">
        <v>5205</v>
      </c>
      <c r="E2757" s="21" t="s">
        <v>13</v>
      </c>
      <c r="F2757" s="21" t="s">
        <v>13</v>
      </c>
      <c r="G2757" s="21" t="s">
        <v>29</v>
      </c>
      <c r="H2757" s="21"/>
      <c r="I2757" s="21"/>
      <c r="J2757" s="60">
        <v>1980</v>
      </c>
      <c r="K2757" s="60" t="s">
        <v>19</v>
      </c>
    </row>
    <row r="2758" spans="2:11" ht="15.6" customHeight="1" thickBot="1" x14ac:dyDescent="0.45">
      <c r="B2758" s="21">
        <v>2752</v>
      </c>
      <c r="C2758" s="21">
        <v>4072</v>
      </c>
      <c r="D2758" s="20" t="s">
        <v>6131</v>
      </c>
      <c r="E2758" s="21" t="s">
        <v>6271</v>
      </c>
      <c r="F2758" s="21" t="s">
        <v>13</v>
      </c>
      <c r="G2758" s="21" t="s">
        <v>43</v>
      </c>
      <c r="H2758" s="21"/>
      <c r="I2758" s="21"/>
      <c r="J2758" s="60">
        <v>2048</v>
      </c>
      <c r="K2758" s="60" t="s">
        <v>15</v>
      </c>
    </row>
    <row r="2759" spans="2:11" ht="15.6" customHeight="1" thickBot="1" x14ac:dyDescent="0.45">
      <c r="B2759" s="21">
        <v>2753</v>
      </c>
      <c r="C2759" s="21">
        <v>4216</v>
      </c>
      <c r="D2759" s="20" t="s">
        <v>6543</v>
      </c>
      <c r="E2759" s="21">
        <v>11</v>
      </c>
      <c r="F2759" s="21" t="s">
        <v>57</v>
      </c>
      <c r="G2759" s="21" t="s">
        <v>29</v>
      </c>
      <c r="H2759" s="21">
        <v>11</v>
      </c>
      <c r="I2759" s="21">
        <v>19</v>
      </c>
      <c r="J2759" s="60">
        <v>2119</v>
      </c>
      <c r="K2759" s="60" t="s">
        <v>15</v>
      </c>
    </row>
    <row r="2760" spans="2:11" ht="15.6" customHeight="1" thickBot="1" x14ac:dyDescent="0.45">
      <c r="B2760" s="21">
        <v>2754</v>
      </c>
      <c r="C2760" s="21">
        <v>4171</v>
      </c>
      <c r="D2760" s="20" t="s">
        <v>6536</v>
      </c>
      <c r="E2760" s="57" t="s">
        <v>28</v>
      </c>
      <c r="F2760" s="21" t="s">
        <v>13</v>
      </c>
      <c r="G2760" s="21" t="s">
        <v>29</v>
      </c>
      <c r="H2760" s="21">
        <v>8</v>
      </c>
      <c r="I2760" s="21">
        <v>-42</v>
      </c>
      <c r="J2760" s="60">
        <v>2058</v>
      </c>
      <c r="K2760" s="60" t="s">
        <v>15</v>
      </c>
    </row>
    <row r="2761" spans="2:11" ht="15.6" customHeight="1" thickBot="1" x14ac:dyDescent="0.45">
      <c r="B2761" s="21">
        <v>2755</v>
      </c>
      <c r="C2761" s="21">
        <v>3270</v>
      </c>
      <c r="D2761" s="20" t="s">
        <v>5207</v>
      </c>
      <c r="E2761" s="21">
        <v>64</v>
      </c>
      <c r="F2761" s="21" t="s">
        <v>13</v>
      </c>
      <c r="G2761" s="21" t="s">
        <v>169</v>
      </c>
      <c r="H2761" s="21"/>
      <c r="I2761" s="21"/>
      <c r="J2761" s="60">
        <v>2050</v>
      </c>
      <c r="K2761" s="60" t="s">
        <v>19</v>
      </c>
    </row>
    <row r="2762" spans="2:11" ht="15.6" customHeight="1" thickBot="1" x14ac:dyDescent="0.45">
      <c r="B2762" s="21">
        <v>2756</v>
      </c>
      <c r="C2762" s="21">
        <v>3271</v>
      </c>
      <c r="D2762" s="20" t="s">
        <v>5209</v>
      </c>
      <c r="E2762" s="21">
        <v>89</v>
      </c>
      <c r="F2762" s="21" t="s">
        <v>13</v>
      </c>
      <c r="G2762" s="21" t="s">
        <v>79</v>
      </c>
      <c r="H2762" s="21"/>
      <c r="I2762" s="21"/>
      <c r="J2762" s="60">
        <v>2060</v>
      </c>
      <c r="K2762" s="60" t="s">
        <v>19</v>
      </c>
    </row>
    <row r="2763" spans="2:11" ht="15.6" customHeight="1" thickBot="1" x14ac:dyDescent="0.45">
      <c r="B2763" s="21">
        <v>2757</v>
      </c>
      <c r="C2763" s="21">
        <v>4134</v>
      </c>
      <c r="D2763" s="20" t="s">
        <v>6313</v>
      </c>
      <c r="E2763" s="21" t="s">
        <v>6107</v>
      </c>
      <c r="F2763" s="21" t="s">
        <v>13</v>
      </c>
      <c r="G2763" s="21" t="s">
        <v>79</v>
      </c>
      <c r="H2763" s="21"/>
      <c r="I2763" s="21"/>
      <c r="J2763" s="60">
        <v>2040</v>
      </c>
      <c r="K2763" s="60" t="s">
        <v>15</v>
      </c>
    </row>
    <row r="2764" spans="2:11" ht="15.6" customHeight="1" thickBot="1" x14ac:dyDescent="0.45">
      <c r="B2764" s="21">
        <v>2758</v>
      </c>
      <c r="C2764" s="21">
        <v>3272</v>
      </c>
      <c r="D2764" s="20" t="s">
        <v>5211</v>
      </c>
      <c r="E2764" s="21">
        <v>95</v>
      </c>
      <c r="F2764" s="21" t="s">
        <v>13</v>
      </c>
      <c r="G2764" s="21" t="s">
        <v>18</v>
      </c>
      <c r="H2764" s="21"/>
      <c r="I2764" s="21"/>
      <c r="J2764" s="60">
        <v>2073</v>
      </c>
      <c r="K2764" s="60" t="s">
        <v>19</v>
      </c>
    </row>
    <row r="2765" spans="2:11" ht="15.6" customHeight="1" thickBot="1" x14ac:dyDescent="0.45">
      <c r="B2765" s="21">
        <v>2759</v>
      </c>
      <c r="C2765" s="21">
        <v>3273</v>
      </c>
      <c r="D2765" s="20" t="s">
        <v>5213</v>
      </c>
      <c r="E2765" s="21">
        <v>95</v>
      </c>
      <c r="F2765" s="21" t="s">
        <v>13</v>
      </c>
      <c r="G2765" s="21" t="s">
        <v>18</v>
      </c>
      <c r="H2765" s="21"/>
      <c r="I2765" s="21"/>
      <c r="J2765" s="60">
        <v>2082</v>
      </c>
      <c r="K2765" s="60" t="s">
        <v>19</v>
      </c>
    </row>
    <row r="2766" spans="2:11" ht="15.6" customHeight="1" thickBot="1" x14ac:dyDescent="0.45">
      <c r="B2766" s="21">
        <v>2760</v>
      </c>
      <c r="C2766" s="21">
        <v>3274</v>
      </c>
      <c r="D2766" s="20" t="s">
        <v>5215</v>
      </c>
      <c r="E2766" s="21">
        <v>84</v>
      </c>
      <c r="F2766" s="21" t="s">
        <v>13</v>
      </c>
      <c r="G2766" s="21" t="s">
        <v>29</v>
      </c>
      <c r="H2766" s="21"/>
      <c r="I2766" s="21"/>
      <c r="J2766" s="60">
        <v>2045</v>
      </c>
      <c r="K2766" s="60" t="s">
        <v>19</v>
      </c>
    </row>
    <row r="2767" spans="2:11" ht="15.6" customHeight="1" thickBot="1" x14ac:dyDescent="0.45">
      <c r="B2767" s="21">
        <v>2761</v>
      </c>
      <c r="C2767" s="21">
        <v>4077</v>
      </c>
      <c r="D2767" s="20" t="s">
        <v>6153</v>
      </c>
      <c r="E2767" s="21" t="s">
        <v>137</v>
      </c>
      <c r="F2767" s="21" t="s">
        <v>13</v>
      </c>
      <c r="G2767" s="21" t="s">
        <v>29</v>
      </c>
      <c r="H2767" s="21"/>
      <c r="I2767" s="21"/>
      <c r="J2767" s="60">
        <v>2083</v>
      </c>
      <c r="K2767" s="60" t="s">
        <v>15</v>
      </c>
    </row>
    <row r="2768" spans="2:11" ht="15.6" customHeight="1" thickBot="1" x14ac:dyDescent="0.45">
      <c r="B2768" s="21">
        <v>2762</v>
      </c>
      <c r="C2768" s="21">
        <v>3275</v>
      </c>
      <c r="D2768" s="20" t="s">
        <v>5217</v>
      </c>
      <c r="E2768" s="21">
        <v>40</v>
      </c>
      <c r="F2768" s="21" t="s">
        <v>57</v>
      </c>
      <c r="G2768" s="21" t="s">
        <v>29</v>
      </c>
      <c r="H2768" s="21"/>
      <c r="I2768" s="21"/>
      <c r="J2768" s="60">
        <v>2090</v>
      </c>
      <c r="K2768" s="60" t="s">
        <v>19</v>
      </c>
    </row>
    <row r="2769" spans="2:11" ht="15.6" customHeight="1" thickBot="1" x14ac:dyDescent="0.45">
      <c r="B2769" s="21">
        <v>2763</v>
      </c>
      <c r="C2769" s="21">
        <v>3276</v>
      </c>
      <c r="D2769" s="20" t="s">
        <v>5219</v>
      </c>
      <c r="E2769" s="21">
        <v>90</v>
      </c>
      <c r="F2769" s="21" t="s">
        <v>13</v>
      </c>
      <c r="G2769" s="21" t="s">
        <v>32</v>
      </c>
      <c r="H2769" s="21"/>
      <c r="I2769" s="21"/>
      <c r="J2769" s="60">
        <v>2041</v>
      </c>
      <c r="K2769" s="60" t="s">
        <v>19</v>
      </c>
    </row>
    <row r="2770" spans="2:11" ht="15.6" customHeight="1" thickBot="1" x14ac:dyDescent="0.45">
      <c r="B2770" s="21">
        <v>2764</v>
      </c>
      <c r="C2770" s="21">
        <v>3277</v>
      </c>
      <c r="D2770" s="20" t="s">
        <v>5221</v>
      </c>
      <c r="E2770" s="21" t="s">
        <v>13</v>
      </c>
      <c r="F2770" s="21" t="s">
        <v>13</v>
      </c>
      <c r="G2770" s="21" t="s">
        <v>323</v>
      </c>
      <c r="H2770" s="21"/>
      <c r="I2770" s="21"/>
      <c r="J2770" s="60">
        <v>2062</v>
      </c>
      <c r="K2770" s="60" t="s">
        <v>19</v>
      </c>
    </row>
    <row r="2771" spans="2:11" ht="15.6" customHeight="1" thickBot="1" x14ac:dyDescent="0.45">
      <c r="B2771" s="21">
        <v>2765</v>
      </c>
      <c r="C2771" s="21">
        <v>3278</v>
      </c>
      <c r="D2771" s="20" t="s">
        <v>5223</v>
      </c>
      <c r="E2771" s="21" t="s">
        <v>13</v>
      </c>
      <c r="F2771" s="21" t="s">
        <v>13</v>
      </c>
      <c r="G2771" s="21" t="s">
        <v>323</v>
      </c>
      <c r="H2771" s="21"/>
      <c r="I2771" s="21"/>
      <c r="J2771" s="60">
        <v>2069</v>
      </c>
      <c r="K2771" s="60" t="s">
        <v>19</v>
      </c>
    </row>
    <row r="2772" spans="2:11" ht="15.6" customHeight="1" thickBot="1" x14ac:dyDescent="0.45">
      <c r="B2772" s="21">
        <v>2766</v>
      </c>
      <c r="C2772" s="21">
        <v>3279</v>
      </c>
      <c r="D2772" s="20" t="s">
        <v>5225</v>
      </c>
      <c r="E2772" s="21" t="s">
        <v>13</v>
      </c>
      <c r="F2772" s="21" t="s">
        <v>13</v>
      </c>
      <c r="G2772" s="21" t="s">
        <v>323</v>
      </c>
      <c r="H2772" s="21"/>
      <c r="I2772" s="21"/>
      <c r="J2772" s="60">
        <v>2045</v>
      </c>
      <c r="K2772" s="60" t="s">
        <v>19</v>
      </c>
    </row>
    <row r="2773" spans="2:11" ht="15.6" customHeight="1" thickBot="1" x14ac:dyDescent="0.45">
      <c r="B2773" s="21">
        <v>2767</v>
      </c>
      <c r="C2773" s="21">
        <v>3980</v>
      </c>
      <c r="D2773" s="20" t="s">
        <v>5227</v>
      </c>
      <c r="E2773" s="57" t="s">
        <v>28</v>
      </c>
      <c r="F2773" s="21" t="s">
        <v>13</v>
      </c>
      <c r="G2773" s="21" t="s">
        <v>193</v>
      </c>
      <c r="H2773" s="21">
        <v>21</v>
      </c>
      <c r="I2773" s="21">
        <v>10</v>
      </c>
      <c r="J2773" s="60">
        <v>2094</v>
      </c>
      <c r="K2773" s="60" t="s">
        <v>15</v>
      </c>
    </row>
    <row r="2774" spans="2:11" ht="15.6" customHeight="1" thickBot="1" x14ac:dyDescent="0.45">
      <c r="B2774" s="21">
        <v>2768</v>
      </c>
      <c r="C2774" s="21">
        <v>3280</v>
      </c>
      <c r="D2774" s="20" t="s">
        <v>5229</v>
      </c>
      <c r="E2774" s="21">
        <v>58</v>
      </c>
      <c r="F2774" s="21" t="s">
        <v>13</v>
      </c>
      <c r="G2774" s="21" t="s">
        <v>169</v>
      </c>
      <c r="H2774" s="21"/>
      <c r="I2774" s="21"/>
      <c r="J2774" s="60">
        <v>2050</v>
      </c>
      <c r="K2774" s="60" t="s">
        <v>19</v>
      </c>
    </row>
    <row r="2775" spans="2:11" ht="15.6" customHeight="1" thickBot="1" x14ac:dyDescent="0.45">
      <c r="B2775" s="21">
        <v>2769</v>
      </c>
      <c r="C2775" s="21">
        <v>3281</v>
      </c>
      <c r="D2775" s="20" t="s">
        <v>5231</v>
      </c>
      <c r="E2775" s="21">
        <v>88</v>
      </c>
      <c r="F2775" s="21" t="s">
        <v>13</v>
      </c>
      <c r="G2775" s="21" t="s">
        <v>193</v>
      </c>
      <c r="H2775" s="21"/>
      <c r="I2775" s="21"/>
      <c r="J2775" s="60">
        <v>2097</v>
      </c>
      <c r="K2775" s="60" t="s">
        <v>15</v>
      </c>
    </row>
    <row r="2776" spans="2:11" ht="15.6" customHeight="1" thickBot="1" x14ac:dyDescent="0.45">
      <c r="B2776" s="21">
        <v>2770</v>
      </c>
      <c r="C2776" s="21">
        <v>3282</v>
      </c>
      <c r="D2776" s="20" t="s">
        <v>5233</v>
      </c>
      <c r="E2776" s="21">
        <v>87</v>
      </c>
      <c r="F2776" s="21" t="s">
        <v>13</v>
      </c>
      <c r="G2776" s="21" t="s">
        <v>29</v>
      </c>
      <c r="H2776" s="21"/>
      <c r="I2776" s="21"/>
      <c r="J2776" s="60">
        <v>2055</v>
      </c>
      <c r="K2776" s="60" t="s">
        <v>19</v>
      </c>
    </row>
    <row r="2777" spans="2:11" ht="15.6" customHeight="1" thickBot="1" x14ac:dyDescent="0.45">
      <c r="B2777" s="21">
        <v>2771</v>
      </c>
      <c r="C2777" s="21">
        <v>3283</v>
      </c>
      <c r="D2777" s="20" t="s">
        <v>5235</v>
      </c>
      <c r="E2777" s="21" t="s">
        <v>13</v>
      </c>
      <c r="F2777" s="21" t="s">
        <v>13</v>
      </c>
      <c r="G2777" s="21" t="s">
        <v>551</v>
      </c>
      <c r="H2777" s="21"/>
      <c r="I2777" s="21"/>
      <c r="J2777" s="60">
        <v>2061</v>
      </c>
      <c r="K2777" s="60" t="s">
        <v>19</v>
      </c>
    </row>
    <row r="2778" spans="2:11" ht="15.6" customHeight="1" thickBot="1" x14ac:dyDescent="0.45">
      <c r="B2778" s="21">
        <v>2772</v>
      </c>
      <c r="C2778" s="21">
        <v>3284</v>
      </c>
      <c r="D2778" s="20" t="s">
        <v>5237</v>
      </c>
      <c r="E2778" s="21">
        <v>65</v>
      </c>
      <c r="F2778" s="21" t="s">
        <v>13</v>
      </c>
      <c r="G2778" s="21" t="s">
        <v>551</v>
      </c>
      <c r="H2778" s="21"/>
      <c r="I2778" s="21"/>
      <c r="J2778" s="60">
        <v>2039</v>
      </c>
      <c r="K2778" s="60" t="s">
        <v>19</v>
      </c>
    </row>
    <row r="2779" spans="2:11" ht="15.6" customHeight="1" thickBot="1" x14ac:dyDescent="0.45">
      <c r="B2779" s="21">
        <v>2773</v>
      </c>
      <c r="C2779" s="21">
        <v>3285</v>
      </c>
      <c r="D2779" s="20" t="s">
        <v>5239</v>
      </c>
      <c r="E2779" s="21" t="s">
        <v>158</v>
      </c>
      <c r="F2779" s="21" t="s">
        <v>13</v>
      </c>
      <c r="G2779" s="21" t="s">
        <v>116</v>
      </c>
      <c r="H2779" s="21"/>
      <c r="I2779" s="21"/>
      <c r="J2779" s="60">
        <v>2015</v>
      </c>
      <c r="K2779" s="60" t="s">
        <v>19</v>
      </c>
    </row>
    <row r="2780" spans="2:11" ht="15.6" customHeight="1" thickBot="1" x14ac:dyDescent="0.45">
      <c r="B2780" s="21">
        <v>2774</v>
      </c>
      <c r="C2780" s="21">
        <v>3988</v>
      </c>
      <c r="D2780" s="20" t="s">
        <v>5241</v>
      </c>
      <c r="E2780" s="21" t="s">
        <v>13</v>
      </c>
      <c r="F2780" s="21" t="s">
        <v>13</v>
      </c>
      <c r="G2780" s="21" t="s">
        <v>1050</v>
      </c>
      <c r="H2780" s="21"/>
      <c r="I2780" s="21"/>
      <c r="J2780" s="60">
        <v>2126</v>
      </c>
      <c r="K2780" s="60" t="s">
        <v>15</v>
      </c>
    </row>
    <row r="2781" spans="2:11" ht="15.6" customHeight="1" thickBot="1" x14ac:dyDescent="0.45">
      <c r="B2781" s="21">
        <v>2775</v>
      </c>
      <c r="C2781" s="21">
        <v>3286</v>
      </c>
      <c r="D2781" s="20" t="s">
        <v>5243</v>
      </c>
      <c r="E2781" s="21" t="s">
        <v>13</v>
      </c>
      <c r="F2781" s="21" t="s">
        <v>13</v>
      </c>
      <c r="G2781" s="21" t="s">
        <v>43</v>
      </c>
      <c r="H2781" s="21"/>
      <c r="I2781" s="21"/>
      <c r="J2781" s="60">
        <v>2035</v>
      </c>
      <c r="K2781" s="60" t="s">
        <v>19</v>
      </c>
    </row>
    <row r="2782" spans="2:11" ht="15.6" customHeight="1" thickBot="1" x14ac:dyDescent="0.45">
      <c r="B2782" s="21">
        <v>2776</v>
      </c>
      <c r="C2782" s="21">
        <v>3287</v>
      </c>
      <c r="D2782" s="20" t="s">
        <v>5245</v>
      </c>
      <c r="E2782" s="21">
        <v>44</v>
      </c>
      <c r="F2782" s="21" t="s">
        <v>13</v>
      </c>
      <c r="G2782" s="21" t="s">
        <v>29</v>
      </c>
      <c r="H2782" s="21"/>
      <c r="I2782" s="21"/>
      <c r="J2782" s="60">
        <v>1978</v>
      </c>
      <c r="K2782" s="60" t="s">
        <v>19</v>
      </c>
    </row>
    <row r="2783" spans="2:11" ht="15.6" customHeight="1" thickBot="1" x14ac:dyDescent="0.45">
      <c r="B2783" s="21">
        <v>2777</v>
      </c>
      <c r="C2783" s="21">
        <v>3288</v>
      </c>
      <c r="D2783" s="20" t="s">
        <v>5247</v>
      </c>
      <c r="E2783" s="21" t="s">
        <v>13</v>
      </c>
      <c r="F2783" s="21" t="s">
        <v>13</v>
      </c>
      <c r="G2783" s="21" t="s">
        <v>14</v>
      </c>
      <c r="H2783" s="21"/>
      <c r="I2783" s="21"/>
      <c r="J2783" s="60">
        <v>2047</v>
      </c>
      <c r="K2783" s="60" t="s">
        <v>19</v>
      </c>
    </row>
    <row r="2784" spans="2:11" ht="15.6" customHeight="1" thickBot="1" x14ac:dyDescent="0.45">
      <c r="B2784" s="21">
        <v>2778</v>
      </c>
      <c r="C2784" s="21">
        <v>3289</v>
      </c>
      <c r="D2784" s="20" t="s">
        <v>5249</v>
      </c>
      <c r="E2784" s="21" t="s">
        <v>13</v>
      </c>
      <c r="F2784" s="21" t="s">
        <v>13</v>
      </c>
      <c r="G2784" s="21" t="s">
        <v>116</v>
      </c>
      <c r="H2784" s="21"/>
      <c r="I2784" s="21"/>
      <c r="J2784" s="60">
        <v>1987</v>
      </c>
      <c r="K2784" s="60" t="s">
        <v>19</v>
      </c>
    </row>
    <row r="2785" spans="2:11" ht="15.6" customHeight="1" thickBot="1" x14ac:dyDescent="0.45">
      <c r="B2785" s="21">
        <v>2779</v>
      </c>
      <c r="C2785" s="21">
        <v>3290</v>
      </c>
      <c r="D2785" s="20" t="s">
        <v>5251</v>
      </c>
      <c r="E2785" s="21">
        <v>96</v>
      </c>
      <c r="F2785" s="21" t="s">
        <v>13</v>
      </c>
      <c r="G2785" s="21" t="s">
        <v>116</v>
      </c>
      <c r="H2785" s="21"/>
      <c r="I2785" s="21"/>
      <c r="J2785" s="60">
        <v>2095</v>
      </c>
      <c r="K2785" s="60" t="s">
        <v>19</v>
      </c>
    </row>
    <row r="2786" spans="2:11" ht="15.6" customHeight="1" thickBot="1" x14ac:dyDescent="0.45">
      <c r="B2786" s="21">
        <v>2780</v>
      </c>
      <c r="C2786" s="21">
        <v>3291</v>
      </c>
      <c r="D2786" s="20" t="s">
        <v>5253</v>
      </c>
      <c r="E2786" s="21">
        <v>43</v>
      </c>
      <c r="F2786" s="21" t="s">
        <v>13</v>
      </c>
      <c r="G2786" s="21" t="s">
        <v>116</v>
      </c>
      <c r="H2786" s="21"/>
      <c r="I2786" s="21"/>
      <c r="J2786" s="60">
        <v>1966</v>
      </c>
      <c r="K2786" s="60" t="s">
        <v>19</v>
      </c>
    </row>
    <row r="2787" spans="2:11" ht="15.6" customHeight="1" thickBot="1" x14ac:dyDescent="0.45">
      <c r="B2787" s="21">
        <v>2781</v>
      </c>
      <c r="C2787" s="21">
        <v>3922</v>
      </c>
      <c r="D2787" s="20" t="s">
        <v>5255</v>
      </c>
      <c r="E2787" s="21">
        <v>70</v>
      </c>
      <c r="F2787" s="21" t="s">
        <v>13</v>
      </c>
      <c r="G2787" s="21" t="s">
        <v>116</v>
      </c>
      <c r="H2787" s="21"/>
      <c r="I2787" s="21"/>
      <c r="J2787" s="60">
        <v>2092</v>
      </c>
      <c r="K2787" s="60" t="s">
        <v>15</v>
      </c>
    </row>
    <row r="2788" spans="2:11" ht="15.6" customHeight="1" thickBot="1" x14ac:dyDescent="0.45">
      <c r="B2788" s="21">
        <v>2782</v>
      </c>
      <c r="C2788" s="21">
        <v>3926</v>
      </c>
      <c r="D2788" s="20" t="s">
        <v>5257</v>
      </c>
      <c r="E2788" s="21" t="s">
        <v>158</v>
      </c>
      <c r="F2788" s="21" t="s">
        <v>13</v>
      </c>
      <c r="G2788" s="21" t="s">
        <v>79</v>
      </c>
      <c r="H2788" s="21">
        <v>7</v>
      </c>
      <c r="I2788" s="21">
        <v>-7</v>
      </c>
      <c r="J2788" s="60">
        <v>2036</v>
      </c>
      <c r="K2788" s="60" t="s">
        <v>15</v>
      </c>
    </row>
    <row r="2789" spans="2:11" ht="15.6" customHeight="1" thickBot="1" x14ac:dyDescent="0.45">
      <c r="B2789" s="21">
        <v>2783</v>
      </c>
      <c r="C2789" s="21">
        <v>3292</v>
      </c>
      <c r="D2789" s="20" t="s">
        <v>5259</v>
      </c>
      <c r="E2789" s="21" t="s">
        <v>189</v>
      </c>
      <c r="F2789" s="21" t="s">
        <v>134</v>
      </c>
      <c r="G2789" s="21" t="s">
        <v>79</v>
      </c>
      <c r="H2789" s="21">
        <v>64</v>
      </c>
      <c r="I2789" s="21">
        <v>6</v>
      </c>
      <c r="J2789" s="60">
        <v>2447</v>
      </c>
      <c r="K2789" s="60" t="s">
        <v>15</v>
      </c>
    </row>
    <row r="2790" spans="2:11" ht="15.6" customHeight="1" thickBot="1" x14ac:dyDescent="0.45">
      <c r="B2790" s="21">
        <v>2784</v>
      </c>
      <c r="C2790" s="21">
        <v>3293</v>
      </c>
      <c r="D2790" s="20" t="s">
        <v>5261</v>
      </c>
      <c r="E2790" s="21">
        <v>56</v>
      </c>
      <c r="F2790" s="21" t="s">
        <v>13</v>
      </c>
      <c r="G2790" s="21" t="s">
        <v>32</v>
      </c>
      <c r="H2790" s="21"/>
      <c r="I2790" s="21"/>
      <c r="J2790" s="60">
        <v>2049</v>
      </c>
      <c r="K2790" s="60" t="s">
        <v>19</v>
      </c>
    </row>
    <row r="2791" spans="2:11" ht="15.6" customHeight="1" thickBot="1" x14ac:dyDescent="0.45">
      <c r="B2791" s="21">
        <v>2785</v>
      </c>
      <c r="C2791" s="21">
        <v>3294</v>
      </c>
      <c r="D2791" s="20" t="s">
        <v>5263</v>
      </c>
      <c r="E2791" s="21" t="s">
        <v>13</v>
      </c>
      <c r="F2791" s="21" t="s">
        <v>13</v>
      </c>
      <c r="G2791" s="21" t="s">
        <v>116</v>
      </c>
      <c r="H2791" s="21"/>
      <c r="I2791" s="21"/>
      <c r="J2791" s="60">
        <v>2083</v>
      </c>
      <c r="K2791" s="60" t="s">
        <v>19</v>
      </c>
    </row>
    <row r="2792" spans="2:11" ht="15.6" customHeight="1" thickBot="1" x14ac:dyDescent="0.45">
      <c r="B2792" s="21">
        <v>2786</v>
      </c>
      <c r="C2792" s="21">
        <v>3295</v>
      </c>
      <c r="D2792" s="20" t="s">
        <v>5265</v>
      </c>
      <c r="E2792" s="21">
        <v>89</v>
      </c>
      <c r="F2792" s="21" t="s">
        <v>13</v>
      </c>
      <c r="G2792" s="21" t="s">
        <v>29</v>
      </c>
      <c r="H2792" s="21"/>
      <c r="I2792" s="21"/>
      <c r="J2792" s="60">
        <v>2025</v>
      </c>
      <c r="K2792" s="60" t="s">
        <v>19</v>
      </c>
    </row>
    <row r="2793" spans="2:11" ht="15.6" customHeight="1" thickBot="1" x14ac:dyDescent="0.45">
      <c r="B2793" s="21">
        <v>2787</v>
      </c>
      <c r="C2793" s="21">
        <v>3296</v>
      </c>
      <c r="D2793" s="20" t="s">
        <v>5267</v>
      </c>
      <c r="E2793" s="21" t="s">
        <v>13</v>
      </c>
      <c r="F2793" s="21" t="s">
        <v>13</v>
      </c>
      <c r="G2793" s="21" t="s">
        <v>29</v>
      </c>
      <c r="H2793" s="21"/>
      <c r="I2793" s="21"/>
      <c r="J2793" s="60">
        <v>1990</v>
      </c>
      <c r="K2793" s="60" t="s">
        <v>19</v>
      </c>
    </row>
    <row r="2794" spans="2:11" ht="15.6" customHeight="1" thickBot="1" x14ac:dyDescent="0.45">
      <c r="B2794" s="21">
        <v>2788</v>
      </c>
      <c r="C2794" s="21">
        <v>3297</v>
      </c>
      <c r="D2794" s="20" t="s">
        <v>5269</v>
      </c>
      <c r="E2794" s="21">
        <v>60</v>
      </c>
      <c r="F2794" s="21" t="s">
        <v>134</v>
      </c>
      <c r="G2794" s="21" t="s">
        <v>43</v>
      </c>
      <c r="H2794" s="21"/>
      <c r="I2794" s="21"/>
      <c r="J2794" s="60">
        <v>2306</v>
      </c>
      <c r="K2794" s="60" t="s">
        <v>19</v>
      </c>
    </row>
    <row r="2795" spans="2:11" ht="15.6" customHeight="1" thickBot="1" x14ac:dyDescent="0.45">
      <c r="B2795" s="21">
        <v>2789</v>
      </c>
      <c r="C2795" s="21">
        <v>3298</v>
      </c>
      <c r="D2795" s="20" t="s">
        <v>5271</v>
      </c>
      <c r="E2795" s="21" t="s">
        <v>13</v>
      </c>
      <c r="F2795" s="21" t="s">
        <v>13</v>
      </c>
      <c r="G2795" s="21" t="s">
        <v>39</v>
      </c>
      <c r="H2795" s="21"/>
      <c r="I2795" s="21"/>
      <c r="J2795" s="60">
        <v>2060</v>
      </c>
      <c r="K2795" s="60" t="s">
        <v>19</v>
      </c>
    </row>
    <row r="2796" spans="2:11" ht="15.6" customHeight="1" thickBot="1" x14ac:dyDescent="0.45">
      <c r="B2796" s="21">
        <v>2790</v>
      </c>
      <c r="C2796" s="21">
        <v>3299</v>
      </c>
      <c r="D2796" s="20" t="s">
        <v>5273</v>
      </c>
      <c r="E2796" s="21" t="s">
        <v>13</v>
      </c>
      <c r="F2796" s="21" t="s">
        <v>13</v>
      </c>
      <c r="G2796" s="21" t="s">
        <v>39</v>
      </c>
      <c r="H2796" s="21"/>
      <c r="I2796" s="21"/>
      <c r="J2796" s="60">
        <v>2108</v>
      </c>
      <c r="K2796" s="60" t="s">
        <v>19</v>
      </c>
    </row>
    <row r="2797" spans="2:11" ht="15.6" customHeight="1" thickBot="1" x14ac:dyDescent="0.45">
      <c r="B2797" s="21">
        <v>2791</v>
      </c>
      <c r="C2797" s="21">
        <v>3300</v>
      </c>
      <c r="D2797" s="20" t="s">
        <v>5275</v>
      </c>
      <c r="E2797" s="21" t="s">
        <v>13</v>
      </c>
      <c r="F2797" s="21" t="s">
        <v>13</v>
      </c>
      <c r="G2797" s="21" t="s">
        <v>39</v>
      </c>
      <c r="H2797" s="21"/>
      <c r="I2797" s="21"/>
      <c r="J2797" s="60">
        <v>2096</v>
      </c>
      <c r="K2797" s="60" t="s">
        <v>19</v>
      </c>
    </row>
    <row r="2798" spans="2:11" ht="15.6" customHeight="1" thickBot="1" x14ac:dyDescent="0.45">
      <c r="B2798" s="21">
        <v>2792</v>
      </c>
      <c r="C2798" s="21">
        <v>3795</v>
      </c>
      <c r="D2798" s="20" t="s">
        <v>5277</v>
      </c>
      <c r="E2798" s="21" t="s">
        <v>13</v>
      </c>
      <c r="F2798" s="21" t="s">
        <v>13</v>
      </c>
      <c r="G2798" s="21" t="s">
        <v>39</v>
      </c>
      <c r="H2798" s="21"/>
      <c r="I2798" s="21"/>
      <c r="J2798" s="60">
        <v>2125</v>
      </c>
      <c r="K2798" s="60" t="s">
        <v>19</v>
      </c>
    </row>
    <row r="2799" spans="2:11" ht="15.6" customHeight="1" thickBot="1" x14ac:dyDescent="0.45">
      <c r="B2799" s="21">
        <v>2793</v>
      </c>
      <c r="C2799" s="21">
        <v>3301</v>
      </c>
      <c r="D2799" s="20" t="s">
        <v>5279</v>
      </c>
      <c r="E2799" s="21">
        <v>83</v>
      </c>
      <c r="F2799" s="21" t="s">
        <v>13</v>
      </c>
      <c r="G2799" s="21" t="s">
        <v>29</v>
      </c>
      <c r="H2799" s="21"/>
      <c r="I2799" s="21"/>
      <c r="J2799" s="60">
        <v>2144</v>
      </c>
      <c r="K2799" s="60" t="s">
        <v>19</v>
      </c>
    </row>
    <row r="2800" spans="2:11" ht="15.6" customHeight="1" thickBot="1" x14ac:dyDescent="0.45">
      <c r="B2800" s="21">
        <v>2794</v>
      </c>
      <c r="C2800" s="21">
        <v>3302</v>
      </c>
      <c r="D2800" s="20" t="s">
        <v>5281</v>
      </c>
      <c r="E2800" s="21" t="s">
        <v>13</v>
      </c>
      <c r="F2800" s="21" t="s">
        <v>13</v>
      </c>
      <c r="G2800" s="21" t="s">
        <v>39</v>
      </c>
      <c r="H2800" s="21"/>
      <c r="I2800" s="21"/>
      <c r="J2800" s="60">
        <v>2052</v>
      </c>
      <c r="K2800" s="60" t="s">
        <v>19</v>
      </c>
    </row>
    <row r="2801" spans="2:11" ht="15.6" customHeight="1" thickBot="1" x14ac:dyDescent="0.45">
      <c r="B2801" s="21">
        <v>2795</v>
      </c>
      <c r="C2801" s="21">
        <v>3303</v>
      </c>
      <c r="D2801" s="20" t="s">
        <v>5283</v>
      </c>
      <c r="E2801" s="21" t="s">
        <v>13</v>
      </c>
      <c r="F2801" s="21" t="s">
        <v>13</v>
      </c>
      <c r="G2801" s="21" t="s">
        <v>29</v>
      </c>
      <c r="H2801" s="21"/>
      <c r="I2801" s="21"/>
      <c r="J2801" s="60">
        <v>1946</v>
      </c>
      <c r="K2801" s="60" t="s">
        <v>19</v>
      </c>
    </row>
    <row r="2802" spans="2:11" ht="15.6" customHeight="1" thickBot="1" x14ac:dyDescent="0.45">
      <c r="B2802" s="21">
        <v>2796</v>
      </c>
      <c r="C2802" s="21">
        <v>3304</v>
      </c>
      <c r="D2802" s="20" t="s">
        <v>5285</v>
      </c>
      <c r="E2802" s="21" t="s">
        <v>13</v>
      </c>
      <c r="F2802" s="21" t="s">
        <v>13</v>
      </c>
      <c r="G2802" s="21" t="s">
        <v>14</v>
      </c>
      <c r="H2802" s="21"/>
      <c r="I2802" s="21"/>
      <c r="J2802" s="60">
        <v>2081</v>
      </c>
      <c r="K2802" s="60" t="s">
        <v>19</v>
      </c>
    </row>
    <row r="2803" spans="2:11" ht="15.6" customHeight="1" thickBot="1" x14ac:dyDescent="0.45">
      <c r="B2803" s="21">
        <v>2797</v>
      </c>
      <c r="C2803" s="21">
        <v>3305</v>
      </c>
      <c r="D2803" s="20" t="s">
        <v>5287</v>
      </c>
      <c r="E2803" s="21">
        <v>46</v>
      </c>
      <c r="F2803" s="21" t="s">
        <v>13</v>
      </c>
      <c r="G2803" s="21" t="s">
        <v>169</v>
      </c>
      <c r="H2803" s="21"/>
      <c r="I2803" s="21"/>
      <c r="J2803" s="60">
        <v>2040</v>
      </c>
      <c r="K2803" s="60" t="s">
        <v>19</v>
      </c>
    </row>
    <row r="2804" spans="2:11" ht="15.6" customHeight="1" thickBot="1" x14ac:dyDescent="0.45">
      <c r="B2804" s="21">
        <v>2798</v>
      </c>
      <c r="C2804" s="21">
        <v>3306</v>
      </c>
      <c r="D2804" s="20" t="s">
        <v>5289</v>
      </c>
      <c r="E2804" s="21">
        <v>68</v>
      </c>
      <c r="F2804" s="21" t="s">
        <v>13</v>
      </c>
      <c r="G2804" s="21" t="s">
        <v>107</v>
      </c>
      <c r="H2804" s="21"/>
      <c r="I2804" s="21"/>
      <c r="J2804" s="60">
        <v>2047</v>
      </c>
      <c r="K2804" s="60" t="s">
        <v>19</v>
      </c>
    </row>
    <row r="2805" spans="2:11" ht="15.6" customHeight="1" thickBot="1" x14ac:dyDescent="0.45">
      <c r="B2805" s="21">
        <v>2799</v>
      </c>
      <c r="C2805" s="21">
        <v>4000</v>
      </c>
      <c r="D2805" s="20" t="s">
        <v>5291</v>
      </c>
      <c r="E2805" s="21" t="s">
        <v>62</v>
      </c>
      <c r="F2805" s="21" t="s">
        <v>13</v>
      </c>
      <c r="G2805" s="21" t="s">
        <v>39</v>
      </c>
      <c r="H2805" s="21"/>
      <c r="I2805" s="21"/>
      <c r="J2805" s="60">
        <v>2071</v>
      </c>
      <c r="K2805" s="60" t="s">
        <v>15</v>
      </c>
    </row>
    <row r="2806" spans="2:11" ht="15.6" customHeight="1" thickBot="1" x14ac:dyDescent="0.45">
      <c r="B2806" s="21">
        <v>2800</v>
      </c>
      <c r="C2806" s="21">
        <v>3307</v>
      </c>
      <c r="D2806" s="20" t="s">
        <v>5293</v>
      </c>
      <c r="E2806" s="21">
        <v>91</v>
      </c>
      <c r="F2806" s="21" t="s">
        <v>57</v>
      </c>
      <c r="G2806" s="21" t="s">
        <v>39</v>
      </c>
      <c r="H2806" s="21"/>
      <c r="I2806" s="21"/>
      <c r="J2806" s="60">
        <v>2054</v>
      </c>
      <c r="K2806" s="60" t="s">
        <v>19</v>
      </c>
    </row>
    <row r="2807" spans="2:11" ht="15.6" customHeight="1" thickBot="1" x14ac:dyDescent="0.45">
      <c r="B2807" s="21">
        <v>2801</v>
      </c>
      <c r="C2807" s="21">
        <v>3308</v>
      </c>
      <c r="D2807" s="20" t="s">
        <v>5295</v>
      </c>
      <c r="E2807" s="21">
        <v>61</v>
      </c>
      <c r="F2807" s="21" t="s">
        <v>57</v>
      </c>
      <c r="G2807" s="21" t="s">
        <v>39</v>
      </c>
      <c r="H2807" s="21"/>
      <c r="I2807" s="21"/>
      <c r="J2807" s="60">
        <v>2143</v>
      </c>
      <c r="K2807" s="60" t="s">
        <v>15</v>
      </c>
    </row>
    <row r="2808" spans="2:11" ht="15.6" customHeight="1" thickBot="1" x14ac:dyDescent="0.45">
      <c r="B2808" s="21">
        <v>2802</v>
      </c>
      <c r="C2808" s="21">
        <v>3796</v>
      </c>
      <c r="D2808" s="20" t="s">
        <v>5297</v>
      </c>
      <c r="E2808" s="21">
        <v>53</v>
      </c>
      <c r="F2808" s="21" t="s">
        <v>13</v>
      </c>
      <c r="G2808" s="21" t="s">
        <v>149</v>
      </c>
      <c r="H2808" s="21"/>
      <c r="I2808" s="21"/>
      <c r="J2808" s="60">
        <v>2033</v>
      </c>
      <c r="K2808" s="60" t="s">
        <v>19</v>
      </c>
    </row>
    <row r="2809" spans="2:11" ht="15.6" customHeight="1" thickBot="1" x14ac:dyDescent="0.45">
      <c r="B2809" s="21">
        <v>2803</v>
      </c>
      <c r="C2809" s="21">
        <v>3309</v>
      </c>
      <c r="D2809" s="20" t="s">
        <v>5299</v>
      </c>
      <c r="E2809" s="21" t="s">
        <v>13</v>
      </c>
      <c r="F2809" s="21" t="s">
        <v>13</v>
      </c>
      <c r="G2809" s="21" t="s">
        <v>169</v>
      </c>
      <c r="H2809" s="21"/>
      <c r="I2809" s="21"/>
      <c r="J2809" s="60">
        <v>2022</v>
      </c>
      <c r="K2809" s="60" t="s">
        <v>19</v>
      </c>
    </row>
    <row r="2810" spans="2:11" ht="15.75" thickBot="1" x14ac:dyDescent="0.45">
      <c r="B2810" s="21">
        <v>2804</v>
      </c>
      <c r="C2810" s="21">
        <v>3310</v>
      </c>
      <c r="D2810" s="20" t="s">
        <v>5301</v>
      </c>
      <c r="E2810" s="21">
        <v>58</v>
      </c>
      <c r="F2810" s="21" t="s">
        <v>13</v>
      </c>
      <c r="G2810" s="21" t="s">
        <v>29</v>
      </c>
      <c r="H2810" s="21"/>
      <c r="I2810" s="21"/>
      <c r="J2810" s="60">
        <v>2057</v>
      </c>
      <c r="K2810" s="60" t="s">
        <v>19</v>
      </c>
    </row>
    <row r="2811" spans="2:11" ht="15.75" thickBot="1" x14ac:dyDescent="0.45">
      <c r="B2811" s="21">
        <v>2805</v>
      </c>
      <c r="C2811" s="21">
        <v>3311</v>
      </c>
      <c r="D2811" s="20" t="s">
        <v>5303</v>
      </c>
      <c r="E2811" s="21">
        <v>98</v>
      </c>
      <c r="F2811" s="21" t="s">
        <v>13</v>
      </c>
      <c r="G2811" s="21" t="s">
        <v>29</v>
      </c>
      <c r="H2811" s="21"/>
      <c r="I2811" s="21"/>
      <c r="J2811" s="60">
        <v>2021</v>
      </c>
      <c r="K2811" s="60" t="s">
        <v>19</v>
      </c>
    </row>
    <row r="2812" spans="2:11" ht="15.75" thickBot="1" x14ac:dyDescent="0.45">
      <c r="B2812" s="21">
        <v>2806</v>
      </c>
      <c r="C2812" s="21">
        <v>3312</v>
      </c>
      <c r="D2812" s="20" t="s">
        <v>5305</v>
      </c>
      <c r="E2812" s="21" t="s">
        <v>13</v>
      </c>
      <c r="F2812" s="21" t="s">
        <v>13</v>
      </c>
      <c r="G2812" s="21" t="s">
        <v>43</v>
      </c>
      <c r="H2812" s="21"/>
      <c r="I2812" s="21"/>
      <c r="J2812" s="60">
        <v>2057</v>
      </c>
      <c r="K2812" s="60" t="s">
        <v>19</v>
      </c>
    </row>
    <row r="2813" spans="2:11" ht="15.75" thickBot="1" x14ac:dyDescent="0.45">
      <c r="B2813" s="21">
        <v>2807</v>
      </c>
      <c r="C2813" s="21">
        <v>3313</v>
      </c>
      <c r="D2813" s="20" t="s">
        <v>5307</v>
      </c>
      <c r="E2813" s="21">
        <v>84</v>
      </c>
      <c r="F2813" s="21" t="s">
        <v>13</v>
      </c>
      <c r="G2813" s="21" t="s">
        <v>43</v>
      </c>
      <c r="H2813" s="21"/>
      <c r="I2813" s="21"/>
      <c r="J2813" s="60">
        <v>2105</v>
      </c>
      <c r="K2813" s="60" t="s">
        <v>19</v>
      </c>
    </row>
    <row r="2814" spans="2:11" ht="15.75" thickBot="1" x14ac:dyDescent="0.45">
      <c r="B2814" s="21">
        <v>2808</v>
      </c>
      <c r="C2814" s="21">
        <v>3314</v>
      </c>
      <c r="D2814" s="20" t="s">
        <v>5309</v>
      </c>
      <c r="E2814" s="21">
        <v>57</v>
      </c>
      <c r="F2814" s="21" t="s">
        <v>13</v>
      </c>
      <c r="G2814" s="21" t="s">
        <v>79</v>
      </c>
      <c r="H2814" s="21"/>
      <c r="I2814" s="21"/>
      <c r="J2814" s="60">
        <v>1984</v>
      </c>
      <c r="K2814" s="60" t="s">
        <v>19</v>
      </c>
    </row>
    <row r="2815" spans="2:11" ht="15.75" thickBot="1" x14ac:dyDescent="0.45">
      <c r="B2815" s="21">
        <v>2809</v>
      </c>
      <c r="C2815" s="21">
        <v>4146</v>
      </c>
      <c r="D2815" s="20" t="s">
        <v>6280</v>
      </c>
      <c r="E2815" s="21" t="s">
        <v>6281</v>
      </c>
      <c r="F2815" s="21" t="s">
        <v>57</v>
      </c>
      <c r="G2815" s="21" t="s">
        <v>277</v>
      </c>
      <c r="H2815" s="21">
        <v>17</v>
      </c>
      <c r="I2815" s="21">
        <v>-4</v>
      </c>
      <c r="J2815" s="60">
        <v>2120</v>
      </c>
      <c r="K2815" s="60" t="s">
        <v>15</v>
      </c>
    </row>
    <row r="2816" spans="2:11" ht="31.15" thickBot="1" x14ac:dyDescent="0.45">
      <c r="B2816" s="21">
        <v>2810</v>
      </c>
      <c r="C2816" s="21">
        <v>3991</v>
      </c>
      <c r="D2816" s="20" t="s">
        <v>6272</v>
      </c>
      <c r="E2816" s="21">
        <v>94</v>
      </c>
      <c r="F2816" s="21" t="s">
        <v>13</v>
      </c>
      <c r="G2816" s="21" t="s">
        <v>1181</v>
      </c>
      <c r="H2816" s="21"/>
      <c r="I2816" s="21"/>
      <c r="J2816" s="60">
        <v>2014</v>
      </c>
      <c r="K2816" s="60" t="s">
        <v>15</v>
      </c>
    </row>
    <row r="2817" spans="2:11" ht="15.75" thickBot="1" x14ac:dyDescent="0.45">
      <c r="B2817" s="21">
        <v>2811</v>
      </c>
      <c r="C2817" s="21">
        <v>3315</v>
      </c>
      <c r="D2817" s="20" t="s">
        <v>5311</v>
      </c>
      <c r="E2817" s="21" t="s">
        <v>13</v>
      </c>
      <c r="F2817" s="21" t="s">
        <v>13</v>
      </c>
      <c r="G2817" s="21" t="s">
        <v>88</v>
      </c>
      <c r="H2817" s="21"/>
      <c r="I2817" s="21"/>
      <c r="J2817" s="60">
        <v>2073</v>
      </c>
      <c r="K2817" s="60" t="s">
        <v>19</v>
      </c>
    </row>
    <row r="2818" spans="2:11" ht="15.75" thickBot="1" x14ac:dyDescent="0.45">
      <c r="B2818" s="21">
        <v>2812</v>
      </c>
      <c r="C2818" s="21">
        <v>3317</v>
      </c>
      <c r="D2818" s="20" t="s">
        <v>5313</v>
      </c>
      <c r="E2818" s="21">
        <v>88</v>
      </c>
      <c r="F2818" s="21" t="s">
        <v>57</v>
      </c>
      <c r="G2818" s="21" t="s">
        <v>1009</v>
      </c>
      <c r="H2818" s="21"/>
      <c r="I2818" s="21"/>
      <c r="J2818" s="60">
        <v>2073</v>
      </c>
      <c r="K2818" s="60" t="s">
        <v>19</v>
      </c>
    </row>
    <row r="2819" spans="2:11" ht="15.75" thickBot="1" x14ac:dyDescent="0.45">
      <c r="B2819" s="21">
        <v>2813</v>
      </c>
      <c r="C2819" s="21">
        <v>3318</v>
      </c>
      <c r="D2819" s="20" t="s">
        <v>5315</v>
      </c>
      <c r="E2819" s="21" t="s">
        <v>13</v>
      </c>
      <c r="F2819" s="21" t="s">
        <v>184</v>
      </c>
      <c r="G2819" s="21" t="s">
        <v>1009</v>
      </c>
      <c r="H2819" s="21"/>
      <c r="I2819" s="21"/>
      <c r="J2819" s="60">
        <v>2098</v>
      </c>
      <c r="K2819" s="60" t="s">
        <v>19</v>
      </c>
    </row>
    <row r="2820" spans="2:11" ht="15.75" thickBot="1" x14ac:dyDescent="0.45">
      <c r="B2820" s="21">
        <v>2814</v>
      </c>
      <c r="C2820" s="21">
        <v>3319</v>
      </c>
      <c r="D2820" s="20" t="s">
        <v>5317</v>
      </c>
      <c r="E2820" s="21">
        <v>45</v>
      </c>
      <c r="F2820" s="21" t="s">
        <v>13</v>
      </c>
      <c r="G2820" s="21" t="s">
        <v>1142</v>
      </c>
      <c r="H2820" s="21"/>
      <c r="I2820" s="21"/>
      <c r="J2820" s="60">
        <v>2022</v>
      </c>
      <c r="K2820" s="60" t="s">
        <v>19</v>
      </c>
    </row>
    <row r="2821" spans="2:11" ht="15.75" thickBot="1" x14ac:dyDescent="0.45">
      <c r="B2821" s="21">
        <v>2815</v>
      </c>
      <c r="C2821" s="21">
        <v>3320</v>
      </c>
      <c r="D2821" s="20" t="s">
        <v>5319</v>
      </c>
      <c r="E2821" s="21">
        <v>82</v>
      </c>
      <c r="F2821" s="21" t="s">
        <v>57</v>
      </c>
      <c r="G2821" s="21" t="s">
        <v>239</v>
      </c>
      <c r="H2821" s="21"/>
      <c r="I2821" s="21"/>
      <c r="J2821" s="60">
        <v>2081</v>
      </c>
      <c r="K2821" s="60" t="s">
        <v>19</v>
      </c>
    </row>
    <row r="2822" spans="2:11" ht="15.75" thickBot="1" x14ac:dyDescent="0.45">
      <c r="B2822" s="21">
        <v>2816</v>
      </c>
      <c r="C2822" s="21">
        <v>4068</v>
      </c>
      <c r="D2822" s="20" t="s">
        <v>6127</v>
      </c>
      <c r="E2822" s="21" t="s">
        <v>6303</v>
      </c>
      <c r="F2822" s="21" t="s">
        <v>57</v>
      </c>
      <c r="G2822" s="21" t="s">
        <v>936</v>
      </c>
      <c r="H2822" s="21"/>
      <c r="I2822" s="21"/>
      <c r="J2822" s="60">
        <v>2200</v>
      </c>
      <c r="K2822" s="60" t="s">
        <v>15</v>
      </c>
    </row>
    <row r="2823" spans="2:11" ht="15.75" thickBot="1" x14ac:dyDescent="0.45">
      <c r="B2823" s="21">
        <v>2817</v>
      </c>
      <c r="C2823" s="21">
        <v>3321</v>
      </c>
      <c r="D2823" s="20" t="s">
        <v>5321</v>
      </c>
      <c r="E2823" s="21">
        <v>67</v>
      </c>
      <c r="F2823" s="21" t="s">
        <v>13</v>
      </c>
      <c r="G2823" s="21" t="s">
        <v>2184</v>
      </c>
      <c r="H2823" s="21"/>
      <c r="I2823" s="21"/>
      <c r="J2823" s="60">
        <v>2004</v>
      </c>
      <c r="K2823" s="60" t="s">
        <v>19</v>
      </c>
    </row>
    <row r="2824" spans="2:11" ht="15.75" thickBot="1" x14ac:dyDescent="0.45">
      <c r="B2824" s="21">
        <v>2818</v>
      </c>
      <c r="C2824" s="21">
        <v>3322</v>
      </c>
      <c r="D2824" s="20" t="s">
        <v>5323</v>
      </c>
      <c r="E2824" s="21" t="s">
        <v>28</v>
      </c>
      <c r="F2824" s="21" t="s">
        <v>134</v>
      </c>
      <c r="G2824" s="21" t="s">
        <v>79</v>
      </c>
      <c r="H2824" s="21">
        <v>72</v>
      </c>
      <c r="I2824" s="21">
        <v>21</v>
      </c>
      <c r="J2824" s="60">
        <v>2452</v>
      </c>
      <c r="K2824" s="60" t="s">
        <v>15</v>
      </c>
    </row>
    <row r="2825" spans="2:11" ht="15.75" thickBot="1" x14ac:dyDescent="0.45">
      <c r="B2825" s="21">
        <v>2819</v>
      </c>
      <c r="C2825" s="21">
        <v>3323</v>
      </c>
      <c r="D2825" s="20" t="s">
        <v>5325</v>
      </c>
      <c r="E2825" s="21">
        <v>83</v>
      </c>
      <c r="F2825" s="21" t="s">
        <v>13</v>
      </c>
      <c r="G2825" s="21" t="s">
        <v>193</v>
      </c>
      <c r="H2825" s="21"/>
      <c r="I2825" s="21"/>
      <c r="J2825" s="60">
        <v>2040</v>
      </c>
      <c r="K2825" s="60" t="s">
        <v>19</v>
      </c>
    </row>
    <row r="2826" spans="2:11" ht="15.75" thickBot="1" x14ac:dyDescent="0.45">
      <c r="B2826" s="21">
        <v>2820</v>
      </c>
      <c r="C2826" s="21">
        <v>3324</v>
      </c>
      <c r="D2826" s="20" t="s">
        <v>5327</v>
      </c>
      <c r="E2826" s="21">
        <v>56</v>
      </c>
      <c r="F2826" s="21" t="s">
        <v>13</v>
      </c>
      <c r="G2826" s="21" t="s">
        <v>5328</v>
      </c>
      <c r="H2826" s="21"/>
      <c r="I2826" s="21"/>
      <c r="J2826" s="60">
        <v>2080</v>
      </c>
      <c r="K2826" s="60" t="s">
        <v>19</v>
      </c>
    </row>
    <row r="2827" spans="2:11" ht="15.75" thickBot="1" x14ac:dyDescent="0.45">
      <c r="B2827" s="21">
        <v>2821</v>
      </c>
      <c r="C2827" s="21">
        <v>3838</v>
      </c>
      <c r="D2827" s="20" t="s">
        <v>5330</v>
      </c>
      <c r="E2827" s="21" t="s">
        <v>189</v>
      </c>
      <c r="F2827" s="21" t="s">
        <v>13</v>
      </c>
      <c r="G2827" s="21" t="s">
        <v>43</v>
      </c>
      <c r="H2827" s="21"/>
      <c r="I2827" s="21"/>
      <c r="J2827" s="60">
        <v>2101</v>
      </c>
      <c r="K2827" s="60" t="s">
        <v>19</v>
      </c>
    </row>
    <row r="2828" spans="2:11" ht="15.75" thickBot="1" x14ac:dyDescent="0.45">
      <c r="B2828" s="21">
        <v>2822</v>
      </c>
      <c r="C2828" s="21">
        <v>3325</v>
      </c>
      <c r="D2828" s="20" t="s">
        <v>5332</v>
      </c>
      <c r="E2828" s="21" t="s">
        <v>13</v>
      </c>
      <c r="F2828" s="21" t="s">
        <v>13</v>
      </c>
      <c r="G2828" s="21" t="s">
        <v>43</v>
      </c>
      <c r="H2828" s="21"/>
      <c r="I2828" s="21"/>
      <c r="J2828" s="60">
        <v>2046</v>
      </c>
      <c r="K2828" s="60" t="s">
        <v>19</v>
      </c>
    </row>
    <row r="2829" spans="2:11" ht="15.75" thickBot="1" x14ac:dyDescent="0.45">
      <c r="B2829" s="21">
        <v>2823</v>
      </c>
      <c r="C2829" s="21">
        <v>3964</v>
      </c>
      <c r="D2829" s="20" t="s">
        <v>5334</v>
      </c>
      <c r="E2829" s="21" t="s">
        <v>13</v>
      </c>
      <c r="F2829" s="21" t="s">
        <v>13</v>
      </c>
      <c r="G2829" s="21" t="s">
        <v>22</v>
      </c>
      <c r="H2829" s="21"/>
      <c r="I2829" s="21"/>
      <c r="J2829" s="60">
        <v>2048</v>
      </c>
      <c r="K2829" s="60" t="s">
        <v>15</v>
      </c>
    </row>
    <row r="2830" spans="2:11" ht="15.75" thickBot="1" x14ac:dyDescent="0.45">
      <c r="B2830" s="21">
        <v>2824</v>
      </c>
      <c r="C2830" s="21">
        <v>3326</v>
      </c>
      <c r="D2830" s="20" t="s">
        <v>5336</v>
      </c>
      <c r="E2830" s="21">
        <v>90</v>
      </c>
      <c r="F2830" s="21" t="s">
        <v>13</v>
      </c>
      <c r="G2830" s="21" t="s">
        <v>29</v>
      </c>
      <c r="H2830" s="21"/>
      <c r="I2830" s="21"/>
      <c r="J2830" s="60">
        <v>2039</v>
      </c>
      <c r="K2830" s="60" t="s">
        <v>19</v>
      </c>
    </row>
    <row r="2831" spans="2:11" ht="15.75" thickBot="1" x14ac:dyDescent="0.45">
      <c r="B2831" s="21">
        <v>2825</v>
      </c>
      <c r="C2831" s="21">
        <v>4034</v>
      </c>
      <c r="D2831" s="20" t="s">
        <v>6285</v>
      </c>
      <c r="E2831" s="21">
        <v>74</v>
      </c>
      <c r="F2831" s="21" t="s">
        <v>13</v>
      </c>
      <c r="G2831" s="21" t="s">
        <v>29</v>
      </c>
      <c r="H2831" s="21"/>
      <c r="I2831" s="21"/>
      <c r="J2831" s="60">
        <v>2140</v>
      </c>
      <c r="K2831" s="60" t="s">
        <v>15</v>
      </c>
    </row>
    <row r="2832" spans="2:11" ht="15.75" thickBot="1" x14ac:dyDescent="0.45">
      <c r="B2832" s="21">
        <v>2826</v>
      </c>
      <c r="C2832" s="21">
        <v>3327</v>
      </c>
      <c r="D2832" s="20" t="s">
        <v>5339</v>
      </c>
      <c r="E2832" s="21" t="s">
        <v>62</v>
      </c>
      <c r="F2832" s="21" t="s">
        <v>13</v>
      </c>
      <c r="G2832" s="21" t="s">
        <v>29</v>
      </c>
      <c r="H2832" s="21"/>
      <c r="I2832" s="21"/>
      <c r="J2832" s="60">
        <v>2073</v>
      </c>
      <c r="K2832" s="60" t="s">
        <v>19</v>
      </c>
    </row>
    <row r="2833" spans="2:11" ht="15.75" thickBot="1" x14ac:dyDescent="0.45">
      <c r="B2833" s="21">
        <v>2827</v>
      </c>
      <c r="C2833" s="21">
        <v>3328</v>
      </c>
      <c r="D2833" s="20" t="s">
        <v>5341</v>
      </c>
      <c r="E2833" s="21">
        <v>66</v>
      </c>
      <c r="F2833" s="21" t="s">
        <v>13</v>
      </c>
      <c r="G2833" s="21" t="s">
        <v>32</v>
      </c>
      <c r="H2833" s="21"/>
      <c r="I2833" s="21"/>
      <c r="J2833" s="60">
        <v>2130</v>
      </c>
      <c r="K2833" s="60" t="s">
        <v>19</v>
      </c>
    </row>
    <row r="2834" spans="2:11" ht="15.75" thickBot="1" x14ac:dyDescent="0.45">
      <c r="B2834" s="21">
        <v>2828</v>
      </c>
      <c r="C2834" s="21">
        <v>3329</v>
      </c>
      <c r="D2834" s="20" t="s">
        <v>5343</v>
      </c>
      <c r="E2834" s="21">
        <v>97</v>
      </c>
      <c r="F2834" s="21" t="s">
        <v>13</v>
      </c>
      <c r="G2834" s="21" t="s">
        <v>79</v>
      </c>
      <c r="H2834" s="21"/>
      <c r="I2834" s="21"/>
      <c r="J2834" s="60">
        <v>2010</v>
      </c>
      <c r="K2834" s="60" t="s">
        <v>19</v>
      </c>
    </row>
    <row r="2835" spans="2:11" ht="15.75" thickBot="1" x14ac:dyDescent="0.45">
      <c r="B2835" s="21">
        <v>2829</v>
      </c>
      <c r="C2835" s="21">
        <v>3330</v>
      </c>
      <c r="D2835" s="20" t="s">
        <v>5345</v>
      </c>
      <c r="E2835" s="21" t="s">
        <v>137</v>
      </c>
      <c r="F2835" s="21" t="s">
        <v>13</v>
      </c>
      <c r="G2835" s="21" t="s">
        <v>79</v>
      </c>
      <c r="H2835" s="21"/>
      <c r="I2835" s="21"/>
      <c r="J2835" s="60">
        <v>2105</v>
      </c>
      <c r="K2835" s="60" t="s">
        <v>19</v>
      </c>
    </row>
    <row r="2836" spans="2:11" ht="15.75" thickBot="1" x14ac:dyDescent="0.45">
      <c r="B2836" s="21">
        <v>2830</v>
      </c>
      <c r="C2836" s="21">
        <v>3331</v>
      </c>
      <c r="D2836" s="20" t="s">
        <v>5347</v>
      </c>
      <c r="E2836" s="21">
        <v>93</v>
      </c>
      <c r="F2836" s="21" t="s">
        <v>13</v>
      </c>
      <c r="G2836" s="21" t="s">
        <v>32</v>
      </c>
      <c r="H2836" s="21"/>
      <c r="I2836" s="21"/>
      <c r="J2836" s="60">
        <v>2051</v>
      </c>
      <c r="K2836" s="60" t="s">
        <v>19</v>
      </c>
    </row>
    <row r="2837" spans="2:11" ht="15.75" thickBot="1" x14ac:dyDescent="0.45">
      <c r="B2837" s="21">
        <v>2831</v>
      </c>
      <c r="C2837" s="21">
        <v>3332</v>
      </c>
      <c r="D2837" s="20" t="s">
        <v>5349</v>
      </c>
      <c r="E2837" s="21" t="s">
        <v>13</v>
      </c>
      <c r="F2837" s="21" t="s">
        <v>13</v>
      </c>
      <c r="G2837" s="21" t="s">
        <v>193</v>
      </c>
      <c r="H2837" s="21"/>
      <c r="I2837" s="21"/>
      <c r="J2837" s="60">
        <v>2040</v>
      </c>
      <c r="K2837" s="60" t="s">
        <v>19</v>
      </c>
    </row>
    <row r="2838" spans="2:11" ht="15.75" thickBot="1" x14ac:dyDescent="0.45">
      <c r="B2838" s="21">
        <v>2832</v>
      </c>
      <c r="C2838" s="21">
        <v>3333</v>
      </c>
      <c r="D2838" s="20" t="s">
        <v>5351</v>
      </c>
      <c r="E2838" s="21" t="s">
        <v>137</v>
      </c>
      <c r="F2838" s="21" t="s">
        <v>13</v>
      </c>
      <c r="G2838" s="21" t="s">
        <v>29</v>
      </c>
      <c r="H2838" s="21">
        <v>11</v>
      </c>
      <c r="I2838" s="21">
        <v>13</v>
      </c>
      <c r="J2838" s="60">
        <v>2149</v>
      </c>
      <c r="K2838" s="60" t="s">
        <v>15</v>
      </c>
    </row>
    <row r="2839" spans="2:11" ht="15.75" thickBot="1" x14ac:dyDescent="0.45">
      <c r="B2839" s="21">
        <v>2833</v>
      </c>
      <c r="C2839" s="21">
        <v>3334</v>
      </c>
      <c r="D2839" s="20" t="s">
        <v>5353</v>
      </c>
      <c r="E2839" s="21">
        <v>61</v>
      </c>
      <c r="F2839" s="21" t="s">
        <v>13</v>
      </c>
      <c r="G2839" s="21" t="s">
        <v>18</v>
      </c>
      <c r="H2839" s="21"/>
      <c r="I2839" s="21"/>
      <c r="J2839" s="60">
        <v>2056</v>
      </c>
      <c r="K2839" s="60" t="s">
        <v>19</v>
      </c>
    </row>
    <row r="2840" spans="2:11" ht="15.75" thickBot="1" x14ac:dyDescent="0.45">
      <c r="B2840" s="21">
        <v>2834</v>
      </c>
      <c r="C2840" s="21">
        <v>3335</v>
      </c>
      <c r="D2840" s="20" t="s">
        <v>5355</v>
      </c>
      <c r="E2840" s="21">
        <v>80</v>
      </c>
      <c r="F2840" s="21" t="s">
        <v>13</v>
      </c>
      <c r="G2840" s="21" t="s">
        <v>32</v>
      </c>
      <c r="H2840" s="21"/>
      <c r="I2840" s="21"/>
      <c r="J2840" s="60">
        <v>2054</v>
      </c>
      <c r="K2840" s="60" t="s">
        <v>19</v>
      </c>
    </row>
    <row r="2841" spans="2:11" ht="15.75" thickBot="1" x14ac:dyDescent="0.45">
      <c r="B2841" s="21">
        <v>2835</v>
      </c>
      <c r="C2841" s="21">
        <v>3336</v>
      </c>
      <c r="D2841" s="20" t="s">
        <v>5357</v>
      </c>
      <c r="E2841" s="21" t="s">
        <v>13</v>
      </c>
      <c r="F2841" s="21" t="s">
        <v>13</v>
      </c>
      <c r="G2841" s="21" t="s">
        <v>39</v>
      </c>
      <c r="H2841" s="21"/>
      <c r="I2841" s="21"/>
      <c r="J2841" s="60">
        <v>2065</v>
      </c>
      <c r="K2841" s="60" t="s">
        <v>19</v>
      </c>
    </row>
    <row r="2842" spans="2:11" ht="15.75" thickBot="1" x14ac:dyDescent="0.45">
      <c r="B2842" s="21">
        <v>2836</v>
      </c>
      <c r="C2842" s="21">
        <v>3337</v>
      </c>
      <c r="D2842" s="20" t="s">
        <v>5359</v>
      </c>
      <c r="E2842" s="21" t="s">
        <v>13</v>
      </c>
      <c r="F2842" s="21" t="s">
        <v>13</v>
      </c>
      <c r="G2842" s="21" t="s">
        <v>29</v>
      </c>
      <c r="H2842" s="21"/>
      <c r="I2842" s="21"/>
      <c r="J2842" s="60">
        <v>2051</v>
      </c>
      <c r="K2842" s="60" t="s">
        <v>19</v>
      </c>
    </row>
    <row r="2843" spans="2:11" ht="15.75" thickBot="1" x14ac:dyDescent="0.45">
      <c r="B2843" s="21">
        <v>2837</v>
      </c>
      <c r="C2843" s="21">
        <v>3338</v>
      </c>
      <c r="D2843" s="20" t="s">
        <v>5361</v>
      </c>
      <c r="E2843" s="21" t="s">
        <v>13</v>
      </c>
      <c r="F2843" s="21" t="s">
        <v>13</v>
      </c>
      <c r="G2843" s="21" t="s">
        <v>1009</v>
      </c>
      <c r="H2843" s="21"/>
      <c r="I2843" s="21"/>
      <c r="J2843" s="60">
        <v>2035</v>
      </c>
      <c r="K2843" s="60" t="s">
        <v>19</v>
      </c>
    </row>
    <row r="2844" spans="2:11" ht="15.75" thickBot="1" x14ac:dyDescent="0.45">
      <c r="B2844" s="21">
        <v>2838</v>
      </c>
      <c r="C2844" s="21">
        <v>3339</v>
      </c>
      <c r="D2844" s="20" t="s">
        <v>5363</v>
      </c>
      <c r="E2844" s="21" t="s">
        <v>13</v>
      </c>
      <c r="F2844" s="21" t="s">
        <v>13</v>
      </c>
      <c r="G2844" s="21" t="s">
        <v>149</v>
      </c>
      <c r="H2844" s="21"/>
      <c r="I2844" s="21"/>
      <c r="J2844" s="60">
        <v>2035</v>
      </c>
      <c r="K2844" s="60" t="s">
        <v>19</v>
      </c>
    </row>
    <row r="2845" spans="2:11" ht="15.75" thickBot="1" x14ac:dyDescent="0.45">
      <c r="B2845" s="21">
        <v>2839</v>
      </c>
      <c r="C2845" s="21">
        <v>3340</v>
      </c>
      <c r="D2845" s="20" t="s">
        <v>5365</v>
      </c>
      <c r="E2845" s="21" t="s">
        <v>13</v>
      </c>
      <c r="F2845" s="21" t="s">
        <v>13</v>
      </c>
      <c r="G2845" s="21" t="s">
        <v>149</v>
      </c>
      <c r="H2845" s="21"/>
      <c r="I2845" s="21"/>
      <c r="J2845" s="60">
        <v>2005</v>
      </c>
      <c r="K2845" s="60" t="s">
        <v>19</v>
      </c>
    </row>
    <row r="2846" spans="2:11" ht="15.75" thickBot="1" x14ac:dyDescent="0.45">
      <c r="B2846" s="21">
        <v>2840</v>
      </c>
      <c r="C2846" s="21">
        <v>4117</v>
      </c>
      <c r="D2846" s="20" t="s">
        <v>6235</v>
      </c>
      <c r="E2846" s="21" t="s">
        <v>3648</v>
      </c>
      <c r="F2846" s="21" t="s">
        <v>13</v>
      </c>
      <c r="G2846" s="21" t="s">
        <v>435</v>
      </c>
      <c r="H2846" s="21"/>
      <c r="I2846" s="21"/>
      <c r="J2846" s="60">
        <v>2090</v>
      </c>
      <c r="K2846" s="60" t="s">
        <v>15</v>
      </c>
    </row>
    <row r="2847" spans="2:11" ht="15.75" thickBot="1" x14ac:dyDescent="0.45">
      <c r="B2847" s="21">
        <v>2841</v>
      </c>
      <c r="C2847" s="21">
        <v>3341</v>
      </c>
      <c r="D2847" s="20" t="s">
        <v>5367</v>
      </c>
      <c r="E2847" s="21" t="s">
        <v>13</v>
      </c>
      <c r="F2847" s="21" t="s">
        <v>13</v>
      </c>
      <c r="G2847" s="21" t="s">
        <v>103</v>
      </c>
      <c r="H2847" s="21"/>
      <c r="I2847" s="21"/>
      <c r="J2847" s="60">
        <v>1993</v>
      </c>
      <c r="K2847" s="60" t="s">
        <v>19</v>
      </c>
    </row>
    <row r="2848" spans="2:11" ht="15.75" thickBot="1" x14ac:dyDescent="0.45">
      <c r="B2848" s="21">
        <v>2842</v>
      </c>
      <c r="C2848" s="21">
        <v>3342</v>
      </c>
      <c r="D2848" s="20" t="s">
        <v>5369</v>
      </c>
      <c r="E2848" s="21">
        <v>73</v>
      </c>
      <c r="F2848" s="21" t="s">
        <v>134</v>
      </c>
      <c r="G2848" s="21" t="s">
        <v>29</v>
      </c>
      <c r="H2848" s="21">
        <v>8</v>
      </c>
      <c r="I2848" s="21">
        <v>0</v>
      </c>
      <c r="J2848" s="60">
        <v>2387</v>
      </c>
      <c r="K2848" s="60" t="s">
        <v>15</v>
      </c>
    </row>
    <row r="2849" spans="2:11" ht="15.75" thickBot="1" x14ac:dyDescent="0.45">
      <c r="B2849" s="21">
        <v>2843</v>
      </c>
      <c r="C2849" s="21">
        <v>3343</v>
      </c>
      <c r="D2849" s="20" t="s">
        <v>5371</v>
      </c>
      <c r="E2849" s="21">
        <v>90</v>
      </c>
      <c r="F2849" s="21" t="s">
        <v>13</v>
      </c>
      <c r="G2849" s="21" t="s">
        <v>79</v>
      </c>
      <c r="H2849" s="21"/>
      <c r="I2849" s="21"/>
      <c r="J2849" s="60">
        <v>2160</v>
      </c>
      <c r="K2849" s="60" t="s">
        <v>19</v>
      </c>
    </row>
    <row r="2850" spans="2:11" ht="15.75" thickBot="1" x14ac:dyDescent="0.45">
      <c r="B2850" s="21">
        <v>2844</v>
      </c>
      <c r="C2850" s="21">
        <v>3344</v>
      </c>
      <c r="D2850" s="20" t="s">
        <v>5373</v>
      </c>
      <c r="E2850" s="21">
        <v>88</v>
      </c>
      <c r="F2850" s="21" t="s">
        <v>13</v>
      </c>
      <c r="G2850" s="21" t="s">
        <v>29</v>
      </c>
      <c r="H2850" s="21"/>
      <c r="I2850" s="21"/>
      <c r="J2850" s="60">
        <v>2169</v>
      </c>
      <c r="K2850" s="60" t="s">
        <v>19</v>
      </c>
    </row>
    <row r="2851" spans="2:11" ht="15.75" thickBot="1" x14ac:dyDescent="0.45">
      <c r="B2851" s="21">
        <v>2845</v>
      </c>
      <c r="C2851" s="21">
        <v>3797</v>
      </c>
      <c r="D2851" s="20" t="s">
        <v>5375</v>
      </c>
      <c r="E2851" s="21" t="s">
        <v>13</v>
      </c>
      <c r="F2851" s="21" t="s">
        <v>13</v>
      </c>
      <c r="G2851" s="21" t="s">
        <v>39</v>
      </c>
      <c r="H2851" s="21"/>
      <c r="I2851" s="21"/>
      <c r="J2851" s="60">
        <v>2080</v>
      </c>
      <c r="K2851" s="60" t="s">
        <v>19</v>
      </c>
    </row>
    <row r="2852" spans="2:11" ht="15.75" thickBot="1" x14ac:dyDescent="0.45">
      <c r="B2852" s="21">
        <v>2846</v>
      </c>
      <c r="C2852" s="21">
        <v>3345</v>
      </c>
      <c r="D2852" s="20" t="s">
        <v>5377</v>
      </c>
      <c r="E2852" s="21">
        <v>46</v>
      </c>
      <c r="F2852" s="21" t="s">
        <v>13</v>
      </c>
      <c r="G2852" s="21" t="s">
        <v>79</v>
      </c>
      <c r="H2852" s="21"/>
      <c r="I2852" s="21"/>
      <c r="J2852" s="60">
        <v>2073</v>
      </c>
      <c r="K2852" s="60" t="s">
        <v>19</v>
      </c>
    </row>
    <row r="2853" spans="2:11" ht="15.75" thickBot="1" x14ac:dyDescent="0.45">
      <c r="B2853" s="21">
        <v>2847</v>
      </c>
      <c r="C2853" s="21">
        <v>3346</v>
      </c>
      <c r="D2853" s="20" t="s">
        <v>5379</v>
      </c>
      <c r="E2853" s="21">
        <v>46</v>
      </c>
      <c r="F2853" s="21" t="s">
        <v>13</v>
      </c>
      <c r="G2853" s="21" t="s">
        <v>32</v>
      </c>
      <c r="H2853" s="21"/>
      <c r="I2853" s="21"/>
      <c r="J2853" s="60">
        <v>2080</v>
      </c>
      <c r="K2853" s="60" t="s">
        <v>19</v>
      </c>
    </row>
    <row r="2854" spans="2:11" ht="15.75" thickBot="1" x14ac:dyDescent="0.45">
      <c r="B2854" s="21">
        <v>2848</v>
      </c>
      <c r="C2854" s="21">
        <v>3347</v>
      </c>
      <c r="D2854" s="20" t="s">
        <v>5381</v>
      </c>
      <c r="E2854" s="21">
        <v>83</v>
      </c>
      <c r="F2854" s="21" t="s">
        <v>13</v>
      </c>
      <c r="G2854" s="21" t="s">
        <v>32</v>
      </c>
      <c r="H2854" s="21"/>
      <c r="I2854" s="21"/>
      <c r="J2854" s="60">
        <v>2077</v>
      </c>
      <c r="K2854" s="60" t="s">
        <v>19</v>
      </c>
    </row>
    <row r="2855" spans="2:11" ht="15.75" thickBot="1" x14ac:dyDescent="0.45">
      <c r="B2855" s="21">
        <v>2849</v>
      </c>
      <c r="C2855" s="21">
        <v>3348</v>
      </c>
      <c r="D2855" s="20" t="s">
        <v>5383</v>
      </c>
      <c r="E2855" s="21">
        <v>38</v>
      </c>
      <c r="F2855" s="21" t="s">
        <v>13</v>
      </c>
      <c r="G2855" s="21" t="s">
        <v>169</v>
      </c>
      <c r="H2855" s="21"/>
      <c r="I2855" s="21"/>
      <c r="J2855" s="60">
        <v>2074</v>
      </c>
      <c r="K2855" s="60" t="s">
        <v>19</v>
      </c>
    </row>
    <row r="2856" spans="2:11" ht="15.75" thickBot="1" x14ac:dyDescent="0.45">
      <c r="B2856" s="21">
        <v>2850</v>
      </c>
      <c r="C2856" s="21">
        <v>3349</v>
      </c>
      <c r="D2856" s="20" t="s">
        <v>5385</v>
      </c>
      <c r="E2856" s="21">
        <v>96</v>
      </c>
      <c r="F2856" s="21" t="s">
        <v>13</v>
      </c>
      <c r="G2856" s="21" t="s">
        <v>116</v>
      </c>
      <c r="H2856" s="21"/>
      <c r="I2856" s="21"/>
      <c r="J2856" s="60">
        <v>2010</v>
      </c>
      <c r="K2856" s="60" t="s">
        <v>19</v>
      </c>
    </row>
    <row r="2857" spans="2:11" ht="15.75" thickBot="1" x14ac:dyDescent="0.45">
      <c r="B2857" s="21">
        <v>2851</v>
      </c>
      <c r="C2857" s="21">
        <v>3350</v>
      </c>
      <c r="D2857" s="20" t="s">
        <v>5387</v>
      </c>
      <c r="E2857" s="21">
        <v>89</v>
      </c>
      <c r="F2857" s="21" t="s">
        <v>13</v>
      </c>
      <c r="G2857" s="21" t="s">
        <v>323</v>
      </c>
      <c r="H2857" s="21"/>
      <c r="I2857" s="21"/>
      <c r="J2857" s="60">
        <v>2077</v>
      </c>
      <c r="K2857" s="60" t="s">
        <v>19</v>
      </c>
    </row>
    <row r="2858" spans="2:11" ht="15.75" thickBot="1" x14ac:dyDescent="0.45">
      <c r="B2858" s="21">
        <v>2852</v>
      </c>
      <c r="C2858" s="21">
        <v>3351</v>
      </c>
      <c r="D2858" s="20" t="s">
        <v>5389</v>
      </c>
      <c r="E2858" s="21">
        <v>45</v>
      </c>
      <c r="F2858" s="21" t="s">
        <v>13</v>
      </c>
      <c r="G2858" s="21" t="s">
        <v>116</v>
      </c>
      <c r="H2858" s="21"/>
      <c r="I2858" s="21"/>
      <c r="J2858" s="60">
        <v>2073</v>
      </c>
      <c r="K2858" s="60" t="s">
        <v>19</v>
      </c>
    </row>
    <row r="2859" spans="2:11" ht="15.75" thickBot="1" x14ac:dyDescent="0.45">
      <c r="B2859" s="21">
        <v>2853</v>
      </c>
      <c r="C2859" s="21">
        <v>3352</v>
      </c>
      <c r="D2859" s="20" t="s">
        <v>5391</v>
      </c>
      <c r="E2859" s="21">
        <v>71</v>
      </c>
      <c r="F2859" s="21" t="s">
        <v>13</v>
      </c>
      <c r="G2859" s="21" t="s">
        <v>79</v>
      </c>
      <c r="H2859" s="21"/>
      <c r="I2859" s="21"/>
      <c r="J2859" s="60">
        <v>2023</v>
      </c>
      <c r="K2859" s="60" t="s">
        <v>19</v>
      </c>
    </row>
    <row r="2860" spans="2:11" ht="15.75" thickBot="1" x14ac:dyDescent="0.45">
      <c r="B2860" s="21">
        <v>2854</v>
      </c>
      <c r="C2860" s="21">
        <v>3353</v>
      </c>
      <c r="D2860" s="20" t="s">
        <v>5393</v>
      </c>
      <c r="E2860" s="21" t="s">
        <v>13</v>
      </c>
      <c r="F2860" s="21" t="s">
        <v>13</v>
      </c>
      <c r="G2860" s="21" t="s">
        <v>193</v>
      </c>
      <c r="H2860" s="21"/>
      <c r="I2860" s="21"/>
      <c r="J2860" s="60">
        <v>2038</v>
      </c>
      <c r="K2860" s="60" t="s">
        <v>19</v>
      </c>
    </row>
    <row r="2861" spans="2:11" ht="15.75" thickBot="1" x14ac:dyDescent="0.45">
      <c r="B2861" s="21">
        <v>2855</v>
      </c>
      <c r="C2861" s="21">
        <v>3354</v>
      </c>
      <c r="D2861" s="20" t="s">
        <v>5395</v>
      </c>
      <c r="E2861" s="21">
        <v>49</v>
      </c>
      <c r="F2861" s="21" t="s">
        <v>13</v>
      </c>
      <c r="G2861" s="21" t="s">
        <v>32</v>
      </c>
      <c r="H2861" s="21"/>
      <c r="I2861" s="21"/>
      <c r="J2861" s="60">
        <v>2036</v>
      </c>
      <c r="K2861" s="60" t="s">
        <v>19</v>
      </c>
    </row>
    <row r="2862" spans="2:11" ht="15.75" thickBot="1" x14ac:dyDescent="0.45">
      <c r="B2862" s="21">
        <v>2856</v>
      </c>
      <c r="C2862" s="21">
        <v>3355</v>
      </c>
      <c r="D2862" s="20" t="s">
        <v>5397</v>
      </c>
      <c r="E2862" s="21">
        <v>94</v>
      </c>
      <c r="F2862" s="21" t="s">
        <v>13</v>
      </c>
      <c r="G2862" s="21" t="s">
        <v>193</v>
      </c>
      <c r="H2862" s="21"/>
      <c r="I2862" s="21"/>
      <c r="J2862" s="60">
        <v>2017</v>
      </c>
      <c r="K2862" s="60" t="s">
        <v>19</v>
      </c>
    </row>
    <row r="2863" spans="2:11" ht="15.75" thickBot="1" x14ac:dyDescent="0.45">
      <c r="B2863" s="21">
        <v>2857</v>
      </c>
      <c r="C2863" s="21">
        <v>3662</v>
      </c>
      <c r="D2863" s="20" t="s">
        <v>5399</v>
      </c>
      <c r="E2863" s="21" t="s">
        <v>82</v>
      </c>
      <c r="F2863" s="21" t="s">
        <v>13</v>
      </c>
      <c r="G2863" s="21" t="s">
        <v>79</v>
      </c>
      <c r="H2863" s="21"/>
      <c r="I2863" s="21"/>
      <c r="J2863" s="60">
        <v>2062</v>
      </c>
      <c r="K2863" s="60" t="s">
        <v>19</v>
      </c>
    </row>
    <row r="2864" spans="2:11" ht="15.75" thickBot="1" x14ac:dyDescent="0.45">
      <c r="B2864" s="21">
        <v>2858</v>
      </c>
      <c r="C2864" s="21">
        <v>4149</v>
      </c>
      <c r="D2864" s="20" t="s">
        <v>6288</v>
      </c>
      <c r="E2864" s="21" t="s">
        <v>6289</v>
      </c>
      <c r="F2864" s="21" t="s">
        <v>13</v>
      </c>
      <c r="G2864" s="21" t="s">
        <v>193</v>
      </c>
      <c r="H2864" s="21">
        <v>8</v>
      </c>
      <c r="I2864" s="21">
        <v>3</v>
      </c>
      <c r="J2864" s="60">
        <v>2060</v>
      </c>
      <c r="K2864" s="60" t="s">
        <v>15</v>
      </c>
    </row>
    <row r="2865" spans="2:11" ht="15.75" thickBot="1" x14ac:dyDescent="0.45">
      <c r="B2865" s="21">
        <v>2859</v>
      </c>
      <c r="C2865" s="21">
        <v>4056</v>
      </c>
      <c r="D2865" s="20" t="s">
        <v>6319</v>
      </c>
      <c r="E2865" s="21" t="s">
        <v>158</v>
      </c>
      <c r="F2865" s="21" t="s">
        <v>13</v>
      </c>
      <c r="G2865" s="21" t="s">
        <v>29</v>
      </c>
      <c r="H2865" s="21">
        <v>29</v>
      </c>
      <c r="I2865" s="21">
        <v>-20</v>
      </c>
      <c r="J2865" s="60">
        <v>2089</v>
      </c>
      <c r="K2865" s="60" t="s">
        <v>15</v>
      </c>
    </row>
    <row r="2866" spans="2:11" ht="15.75" thickBot="1" x14ac:dyDescent="0.45">
      <c r="B2866" s="21">
        <v>2860</v>
      </c>
      <c r="C2866" s="21">
        <v>3356</v>
      </c>
      <c r="D2866" s="20" t="s">
        <v>5401</v>
      </c>
      <c r="E2866" s="21">
        <v>99</v>
      </c>
      <c r="F2866" s="21" t="s">
        <v>13</v>
      </c>
      <c r="G2866" s="21" t="s">
        <v>32</v>
      </c>
      <c r="H2866" s="21"/>
      <c r="I2866" s="21"/>
      <c r="J2866" s="60">
        <v>2038</v>
      </c>
      <c r="K2866" s="60" t="s">
        <v>19</v>
      </c>
    </row>
    <row r="2867" spans="2:11" ht="15.75" thickBot="1" x14ac:dyDescent="0.45">
      <c r="B2867" s="21">
        <v>2861</v>
      </c>
      <c r="C2867" s="21">
        <v>3357</v>
      </c>
      <c r="D2867" s="20" t="s">
        <v>5403</v>
      </c>
      <c r="E2867" s="21">
        <v>90</v>
      </c>
      <c r="F2867" s="21" t="s">
        <v>13</v>
      </c>
      <c r="G2867" s="21" t="s">
        <v>32</v>
      </c>
      <c r="H2867" s="21"/>
      <c r="I2867" s="21"/>
      <c r="J2867" s="60">
        <v>2059</v>
      </c>
      <c r="K2867" s="60" t="s">
        <v>19</v>
      </c>
    </row>
    <row r="2868" spans="2:11" ht="15.75" thickBot="1" x14ac:dyDescent="0.45">
      <c r="B2868" s="21">
        <v>2862</v>
      </c>
      <c r="C2868" s="21">
        <v>3358</v>
      </c>
      <c r="D2868" s="20" t="s">
        <v>5405</v>
      </c>
      <c r="E2868" s="21">
        <v>85</v>
      </c>
      <c r="F2868" s="21" t="s">
        <v>13</v>
      </c>
      <c r="G2868" s="21" t="s">
        <v>29</v>
      </c>
      <c r="H2868" s="21"/>
      <c r="I2868" s="21"/>
      <c r="J2868" s="60">
        <v>2211</v>
      </c>
      <c r="K2868" s="60" t="s">
        <v>19</v>
      </c>
    </row>
    <row r="2869" spans="2:11" ht="15.75" thickBot="1" x14ac:dyDescent="0.45">
      <c r="B2869" s="21">
        <v>2863</v>
      </c>
      <c r="C2869" s="21">
        <v>3359</v>
      </c>
      <c r="D2869" s="20" t="s">
        <v>5407</v>
      </c>
      <c r="E2869" s="21" t="s">
        <v>62</v>
      </c>
      <c r="F2869" s="21" t="s">
        <v>13</v>
      </c>
      <c r="G2869" s="21" t="s">
        <v>29</v>
      </c>
      <c r="H2869" s="21"/>
      <c r="I2869" s="21"/>
      <c r="J2869" s="60">
        <v>2035</v>
      </c>
      <c r="K2869" s="60" t="s">
        <v>19</v>
      </c>
    </row>
    <row r="2870" spans="2:11" ht="15.75" thickBot="1" x14ac:dyDescent="0.45">
      <c r="B2870" s="21">
        <v>2864</v>
      </c>
      <c r="C2870" s="21">
        <v>3360</v>
      </c>
      <c r="D2870" s="20" t="s">
        <v>5409</v>
      </c>
      <c r="E2870" s="21">
        <v>74</v>
      </c>
      <c r="F2870" s="21" t="s">
        <v>13</v>
      </c>
      <c r="G2870" s="21" t="s">
        <v>29</v>
      </c>
      <c r="H2870" s="21"/>
      <c r="I2870" s="21"/>
      <c r="J2870" s="60">
        <v>2025</v>
      </c>
      <c r="K2870" s="60" t="s">
        <v>19</v>
      </c>
    </row>
    <row r="2871" spans="2:11" ht="15.75" thickBot="1" x14ac:dyDescent="0.45">
      <c r="B2871" s="21">
        <v>2865</v>
      </c>
      <c r="C2871" s="21">
        <v>3361</v>
      </c>
      <c r="D2871" s="20" t="s">
        <v>5411</v>
      </c>
      <c r="E2871" s="21" t="s">
        <v>13</v>
      </c>
      <c r="F2871" s="21" t="s">
        <v>13</v>
      </c>
      <c r="G2871" s="21" t="s">
        <v>29</v>
      </c>
      <c r="H2871" s="21"/>
      <c r="I2871" s="21"/>
      <c r="J2871" s="60">
        <v>2045</v>
      </c>
      <c r="K2871" s="60" t="s">
        <v>19</v>
      </c>
    </row>
    <row r="2872" spans="2:11" ht="15.75" thickBot="1" x14ac:dyDescent="0.45">
      <c r="B2872" s="21">
        <v>2866</v>
      </c>
      <c r="C2872" s="21">
        <v>3362</v>
      </c>
      <c r="D2872" s="20" t="s">
        <v>5413</v>
      </c>
      <c r="E2872" s="21" t="s">
        <v>13</v>
      </c>
      <c r="F2872" s="21" t="s">
        <v>13</v>
      </c>
      <c r="G2872" s="21" t="s">
        <v>228</v>
      </c>
      <c r="H2872" s="21"/>
      <c r="I2872" s="21"/>
      <c r="J2872" s="60">
        <v>2062</v>
      </c>
      <c r="K2872" s="60" t="s">
        <v>19</v>
      </c>
    </row>
    <row r="2873" spans="2:11" ht="15.75" thickBot="1" x14ac:dyDescent="0.45">
      <c r="B2873" s="21">
        <v>2867</v>
      </c>
      <c r="C2873" s="21">
        <v>3363</v>
      </c>
      <c r="D2873" s="20" t="s">
        <v>5415</v>
      </c>
      <c r="E2873" s="21">
        <v>71</v>
      </c>
      <c r="F2873" s="21" t="s">
        <v>13</v>
      </c>
      <c r="G2873" s="21" t="s">
        <v>79</v>
      </c>
      <c r="H2873" s="21"/>
      <c r="I2873" s="21"/>
      <c r="J2873" s="60">
        <v>2141</v>
      </c>
      <c r="K2873" s="60" t="s">
        <v>19</v>
      </c>
    </row>
    <row r="2874" spans="2:11" ht="15.75" thickBot="1" x14ac:dyDescent="0.45">
      <c r="B2874" s="21">
        <v>2868</v>
      </c>
      <c r="C2874" s="21">
        <v>3364</v>
      </c>
      <c r="D2874" s="20" t="s">
        <v>5417</v>
      </c>
      <c r="E2874" s="21" t="s">
        <v>189</v>
      </c>
      <c r="F2874" s="21" t="s">
        <v>13</v>
      </c>
      <c r="G2874" s="21" t="s">
        <v>79</v>
      </c>
      <c r="H2874" s="21"/>
      <c r="I2874" s="21"/>
      <c r="J2874" s="60">
        <v>2135</v>
      </c>
      <c r="K2874" s="60" t="s">
        <v>19</v>
      </c>
    </row>
    <row r="2875" spans="2:11" ht="15.75" thickBot="1" x14ac:dyDescent="0.45">
      <c r="B2875" s="21">
        <v>2869</v>
      </c>
      <c r="C2875" s="21">
        <v>3365</v>
      </c>
      <c r="D2875" s="20" t="s">
        <v>5419</v>
      </c>
      <c r="E2875" s="21" t="s">
        <v>13</v>
      </c>
      <c r="F2875" s="21" t="s">
        <v>13</v>
      </c>
      <c r="G2875" s="21" t="s">
        <v>85</v>
      </c>
      <c r="H2875" s="21"/>
      <c r="I2875" s="21"/>
      <c r="J2875" s="60">
        <v>2069</v>
      </c>
      <c r="K2875" s="60" t="s">
        <v>19</v>
      </c>
    </row>
    <row r="2876" spans="2:11" ht="15.75" thickBot="1" x14ac:dyDescent="0.45">
      <c r="B2876" s="21">
        <v>2870</v>
      </c>
      <c r="C2876" s="21">
        <v>3366</v>
      </c>
      <c r="D2876" s="20" t="s">
        <v>5421</v>
      </c>
      <c r="E2876" s="21" t="s">
        <v>13</v>
      </c>
      <c r="F2876" s="21" t="s">
        <v>13</v>
      </c>
      <c r="G2876" s="21" t="s">
        <v>79</v>
      </c>
      <c r="H2876" s="21"/>
      <c r="I2876" s="21"/>
      <c r="J2876" s="60">
        <v>2062</v>
      </c>
      <c r="K2876" s="60" t="s">
        <v>19</v>
      </c>
    </row>
    <row r="2877" spans="2:11" ht="15.75" thickBot="1" x14ac:dyDescent="0.45">
      <c r="B2877" s="21">
        <v>2871</v>
      </c>
      <c r="C2877" s="21">
        <v>3367</v>
      </c>
      <c r="D2877" s="20" t="s">
        <v>5423</v>
      </c>
      <c r="E2877" s="21" t="s">
        <v>13</v>
      </c>
      <c r="F2877" s="21" t="s">
        <v>13</v>
      </c>
      <c r="G2877" s="21" t="s">
        <v>29</v>
      </c>
      <c r="H2877" s="21"/>
      <c r="I2877" s="21"/>
      <c r="J2877" s="60">
        <v>2066</v>
      </c>
      <c r="K2877" s="60" t="s">
        <v>19</v>
      </c>
    </row>
    <row r="2878" spans="2:11" ht="15.75" thickBot="1" x14ac:dyDescent="0.45">
      <c r="B2878" s="21">
        <v>2872</v>
      </c>
      <c r="C2878" s="21">
        <v>3368</v>
      </c>
      <c r="D2878" s="20" t="s">
        <v>5425</v>
      </c>
      <c r="E2878" s="21">
        <v>89</v>
      </c>
      <c r="F2878" s="21" t="s">
        <v>13</v>
      </c>
      <c r="G2878" s="21" t="s">
        <v>323</v>
      </c>
      <c r="H2878" s="21"/>
      <c r="I2878" s="21"/>
      <c r="J2878" s="60">
        <v>2046</v>
      </c>
      <c r="K2878" s="60" t="s">
        <v>19</v>
      </c>
    </row>
    <row r="2879" spans="2:11" ht="15.75" thickBot="1" x14ac:dyDescent="0.45">
      <c r="B2879" s="21">
        <v>2873</v>
      </c>
      <c r="C2879" s="21">
        <v>3369</v>
      </c>
      <c r="D2879" s="20" t="s">
        <v>5427</v>
      </c>
      <c r="E2879" s="21">
        <v>82</v>
      </c>
      <c r="F2879" s="21" t="s">
        <v>13</v>
      </c>
      <c r="G2879" s="21" t="s">
        <v>116</v>
      </c>
      <c r="H2879" s="21"/>
      <c r="I2879" s="21"/>
      <c r="J2879" s="60">
        <v>2064</v>
      </c>
      <c r="K2879" s="60" t="s">
        <v>15</v>
      </c>
    </row>
    <row r="2880" spans="2:11" ht="15.75" thickBot="1" x14ac:dyDescent="0.45">
      <c r="B2880" s="21">
        <v>2874</v>
      </c>
      <c r="C2880" s="21">
        <v>3370</v>
      </c>
      <c r="D2880" s="20" t="s">
        <v>5429</v>
      </c>
      <c r="E2880" s="21">
        <v>47</v>
      </c>
      <c r="F2880" s="21" t="s">
        <v>13</v>
      </c>
      <c r="G2880" s="21" t="s">
        <v>116</v>
      </c>
      <c r="H2880" s="21"/>
      <c r="I2880" s="21"/>
      <c r="J2880" s="60">
        <v>2084</v>
      </c>
      <c r="K2880" s="60" t="s">
        <v>15</v>
      </c>
    </row>
    <row r="2881" spans="2:11" ht="15.75" thickBot="1" x14ac:dyDescent="0.45">
      <c r="B2881" s="21">
        <v>2875</v>
      </c>
      <c r="C2881" s="21">
        <v>3371</v>
      </c>
      <c r="D2881" s="20" t="s">
        <v>5431</v>
      </c>
      <c r="E2881" s="21">
        <v>80</v>
      </c>
      <c r="F2881" s="21" t="s">
        <v>13</v>
      </c>
      <c r="G2881" s="21" t="s">
        <v>1050</v>
      </c>
      <c r="H2881" s="21"/>
      <c r="I2881" s="21"/>
      <c r="J2881" s="60">
        <v>2116</v>
      </c>
      <c r="K2881" s="60" t="s">
        <v>19</v>
      </c>
    </row>
    <row r="2882" spans="2:11" ht="15.75" thickBot="1" x14ac:dyDescent="0.45">
      <c r="B2882" s="21">
        <v>2876</v>
      </c>
      <c r="C2882" s="21">
        <v>3372</v>
      </c>
      <c r="D2882" s="20" t="s">
        <v>5433</v>
      </c>
      <c r="E2882" s="21">
        <v>84</v>
      </c>
      <c r="F2882" s="21" t="s">
        <v>13</v>
      </c>
      <c r="G2882" s="21" t="s">
        <v>435</v>
      </c>
      <c r="H2882" s="21"/>
      <c r="I2882" s="21"/>
      <c r="J2882" s="60">
        <v>2102</v>
      </c>
      <c r="K2882" s="60" t="s">
        <v>15</v>
      </c>
    </row>
    <row r="2883" spans="2:11" ht="15.75" thickBot="1" x14ac:dyDescent="0.45">
      <c r="B2883" s="21">
        <v>2877</v>
      </c>
      <c r="C2883" s="21">
        <v>3373</v>
      </c>
      <c r="D2883" s="20" t="s">
        <v>5435</v>
      </c>
      <c r="E2883" s="21">
        <v>90</v>
      </c>
      <c r="F2883" s="21" t="s">
        <v>13</v>
      </c>
      <c r="G2883" s="21" t="s">
        <v>435</v>
      </c>
      <c r="H2883" s="21"/>
      <c r="I2883" s="21"/>
      <c r="J2883" s="60">
        <v>2096</v>
      </c>
      <c r="K2883" s="60" t="s">
        <v>19</v>
      </c>
    </row>
    <row r="2884" spans="2:11" ht="15.75" thickBot="1" x14ac:dyDescent="0.45">
      <c r="B2884" s="21">
        <v>2878</v>
      </c>
      <c r="C2884" s="21">
        <v>3842</v>
      </c>
      <c r="D2884" s="20" t="s">
        <v>5437</v>
      </c>
      <c r="E2884" s="21" t="s">
        <v>5438</v>
      </c>
      <c r="F2884" s="21" t="s">
        <v>13</v>
      </c>
      <c r="G2884" s="21" t="s">
        <v>29</v>
      </c>
      <c r="H2884" s="21"/>
      <c r="I2884" s="21"/>
      <c r="J2884" s="60">
        <v>2115</v>
      </c>
      <c r="K2884" s="60" t="s">
        <v>19</v>
      </c>
    </row>
    <row r="2885" spans="2:11" ht="15.75" thickBot="1" x14ac:dyDescent="0.45">
      <c r="B2885" s="21">
        <v>2879</v>
      </c>
      <c r="C2885" s="21">
        <v>3374</v>
      </c>
      <c r="D2885" s="20" t="s">
        <v>5440</v>
      </c>
      <c r="E2885" s="21" t="s">
        <v>137</v>
      </c>
      <c r="F2885" s="21" t="s">
        <v>13</v>
      </c>
      <c r="G2885" s="21" t="s">
        <v>85</v>
      </c>
      <c r="H2885" s="21"/>
      <c r="I2885" s="21"/>
      <c r="J2885" s="60">
        <v>2085</v>
      </c>
      <c r="K2885" s="60" t="s">
        <v>19</v>
      </c>
    </row>
    <row r="2886" spans="2:11" ht="15.75" thickBot="1" x14ac:dyDescent="0.45">
      <c r="B2886" s="21">
        <v>2880</v>
      </c>
      <c r="C2886" s="21">
        <v>3375</v>
      </c>
      <c r="D2886" s="20" t="s">
        <v>5442</v>
      </c>
      <c r="E2886" s="21">
        <v>80</v>
      </c>
      <c r="F2886" s="21" t="s">
        <v>134</v>
      </c>
      <c r="G2886" s="21" t="s">
        <v>29</v>
      </c>
      <c r="H2886" s="21">
        <v>8</v>
      </c>
      <c r="I2886" s="21">
        <v>-2</v>
      </c>
      <c r="J2886" s="60">
        <v>2493</v>
      </c>
      <c r="K2886" s="60" t="s">
        <v>15</v>
      </c>
    </row>
    <row r="2887" spans="2:11" ht="15.75" thickBot="1" x14ac:dyDescent="0.45">
      <c r="B2887" s="21">
        <v>2881</v>
      </c>
      <c r="C2887" s="21">
        <v>3376</v>
      </c>
      <c r="D2887" s="20" t="s">
        <v>5444</v>
      </c>
      <c r="E2887" s="21">
        <v>41</v>
      </c>
      <c r="F2887" s="21" t="s">
        <v>13</v>
      </c>
      <c r="G2887" s="21" t="s">
        <v>32</v>
      </c>
      <c r="H2887" s="21"/>
      <c r="I2887" s="21"/>
      <c r="J2887" s="60">
        <v>2113</v>
      </c>
      <c r="K2887" s="60" t="s">
        <v>19</v>
      </c>
    </row>
    <row r="2888" spans="2:11" ht="15.75" thickBot="1" x14ac:dyDescent="0.45">
      <c r="B2888" s="21">
        <v>2882</v>
      </c>
      <c r="C2888" s="21">
        <v>3377</v>
      </c>
      <c r="D2888" s="20" t="s">
        <v>5446</v>
      </c>
      <c r="E2888" s="21">
        <v>97</v>
      </c>
      <c r="F2888" s="21" t="s">
        <v>13</v>
      </c>
      <c r="G2888" s="21" t="s">
        <v>435</v>
      </c>
      <c r="H2888" s="21"/>
      <c r="I2888" s="21"/>
      <c r="J2888" s="60">
        <v>2126</v>
      </c>
      <c r="K2888" s="60" t="s">
        <v>19</v>
      </c>
    </row>
    <row r="2889" spans="2:11" ht="15.75" thickBot="1" x14ac:dyDescent="0.45">
      <c r="B2889" s="21">
        <v>2883</v>
      </c>
      <c r="C2889" s="21">
        <v>3378</v>
      </c>
      <c r="D2889" s="20" t="s">
        <v>5448</v>
      </c>
      <c r="E2889" s="21">
        <v>65</v>
      </c>
      <c r="F2889" s="21" t="s">
        <v>13</v>
      </c>
      <c r="G2889" s="21" t="s">
        <v>32</v>
      </c>
      <c r="H2889" s="21"/>
      <c r="I2889" s="21"/>
      <c r="J2889" s="60">
        <v>2097</v>
      </c>
      <c r="K2889" s="60" t="s">
        <v>19</v>
      </c>
    </row>
    <row r="2890" spans="2:11" ht="15.75" thickBot="1" x14ac:dyDescent="0.45">
      <c r="B2890" s="21">
        <v>2884</v>
      </c>
      <c r="C2890" s="21">
        <v>3798</v>
      </c>
      <c r="D2890" s="20" t="s">
        <v>5450</v>
      </c>
      <c r="E2890" s="21" t="s">
        <v>13</v>
      </c>
      <c r="F2890" s="21" t="s">
        <v>13</v>
      </c>
      <c r="G2890" s="21" t="s">
        <v>39</v>
      </c>
      <c r="H2890" s="21"/>
      <c r="I2890" s="21"/>
      <c r="J2890" s="60">
        <v>2105</v>
      </c>
      <c r="K2890" s="60" t="s">
        <v>19</v>
      </c>
    </row>
    <row r="2891" spans="2:11" ht="15.75" thickBot="1" x14ac:dyDescent="0.45">
      <c r="B2891" s="21">
        <v>2885</v>
      </c>
      <c r="C2891" s="21">
        <v>3379</v>
      </c>
      <c r="D2891" s="20" t="s">
        <v>5452</v>
      </c>
      <c r="E2891" s="21" t="s">
        <v>137</v>
      </c>
      <c r="F2891" s="21" t="s">
        <v>13</v>
      </c>
      <c r="G2891" s="21" t="s">
        <v>29</v>
      </c>
      <c r="H2891" s="21"/>
      <c r="I2891" s="21"/>
      <c r="J2891" s="60">
        <v>2078</v>
      </c>
      <c r="K2891" s="60" t="s">
        <v>19</v>
      </c>
    </row>
    <row r="2892" spans="2:11" ht="15.75" thickBot="1" x14ac:dyDescent="0.45">
      <c r="B2892" s="21">
        <v>2886</v>
      </c>
      <c r="C2892" s="21">
        <v>3380</v>
      </c>
      <c r="D2892" s="20" t="s">
        <v>5454</v>
      </c>
      <c r="E2892" s="21" t="s">
        <v>13</v>
      </c>
      <c r="F2892" s="21" t="s">
        <v>13</v>
      </c>
      <c r="G2892" s="21" t="s">
        <v>469</v>
      </c>
      <c r="H2892" s="21"/>
      <c r="I2892" s="21"/>
      <c r="J2892" s="60">
        <v>1992</v>
      </c>
      <c r="K2892" s="60" t="s">
        <v>19</v>
      </c>
    </row>
    <row r="2893" spans="2:11" ht="15.75" thickBot="1" x14ac:dyDescent="0.45">
      <c r="B2893" s="21">
        <v>2887</v>
      </c>
      <c r="C2893" s="21">
        <v>3381</v>
      </c>
      <c r="D2893" s="20" t="s">
        <v>5456</v>
      </c>
      <c r="E2893" s="21">
        <v>89</v>
      </c>
      <c r="F2893" s="21" t="s">
        <v>13</v>
      </c>
      <c r="G2893" s="21" t="s">
        <v>29</v>
      </c>
      <c r="H2893" s="21"/>
      <c r="I2893" s="21"/>
      <c r="J2893" s="60">
        <v>2030</v>
      </c>
      <c r="K2893" s="60" t="s">
        <v>19</v>
      </c>
    </row>
    <row r="2894" spans="2:11" ht="15.75" thickBot="1" x14ac:dyDescent="0.45">
      <c r="B2894" s="21">
        <v>2888</v>
      </c>
      <c r="C2894" s="21">
        <v>3382</v>
      </c>
      <c r="D2894" s="20" t="s">
        <v>5458</v>
      </c>
      <c r="E2894" s="21">
        <v>85</v>
      </c>
      <c r="F2894" s="21" t="s">
        <v>13</v>
      </c>
      <c r="G2894" s="21" t="s">
        <v>29</v>
      </c>
      <c r="H2894" s="21"/>
      <c r="I2894" s="21"/>
      <c r="J2894" s="60">
        <v>2058</v>
      </c>
      <c r="K2894" s="60" t="s">
        <v>19</v>
      </c>
    </row>
    <row r="2895" spans="2:11" ht="15.75" thickBot="1" x14ac:dyDescent="0.45">
      <c r="B2895" s="21">
        <v>2889</v>
      </c>
      <c r="C2895" s="21">
        <v>3383</v>
      </c>
      <c r="D2895" s="20" t="s">
        <v>6137</v>
      </c>
      <c r="E2895" s="21" t="s">
        <v>510</v>
      </c>
      <c r="F2895" s="21" t="s">
        <v>134</v>
      </c>
      <c r="G2895" s="21" t="s">
        <v>292</v>
      </c>
      <c r="H2895" s="21">
        <v>37</v>
      </c>
      <c r="I2895" s="21">
        <v>55</v>
      </c>
      <c r="J2895" s="60">
        <v>2432</v>
      </c>
      <c r="K2895" s="60" t="s">
        <v>15</v>
      </c>
    </row>
    <row r="2896" spans="2:11" ht="15.75" thickBot="1" x14ac:dyDescent="0.45">
      <c r="B2896" s="21">
        <v>2890</v>
      </c>
      <c r="C2896" s="21">
        <v>3384</v>
      </c>
      <c r="D2896" s="20" t="s">
        <v>5461</v>
      </c>
      <c r="E2896" s="21">
        <v>90</v>
      </c>
      <c r="F2896" s="21" t="s">
        <v>13</v>
      </c>
      <c r="G2896" s="21" t="s">
        <v>39</v>
      </c>
      <c r="H2896" s="21"/>
      <c r="I2896" s="21"/>
      <c r="J2896" s="60">
        <v>2073</v>
      </c>
      <c r="K2896" s="60" t="s">
        <v>19</v>
      </c>
    </row>
    <row r="2897" spans="2:11" ht="15.75" thickBot="1" x14ac:dyDescent="0.45">
      <c r="B2897" s="21">
        <v>2891</v>
      </c>
      <c r="C2897" s="21">
        <v>3385</v>
      </c>
      <c r="D2897" s="20" t="s">
        <v>5463</v>
      </c>
      <c r="E2897" s="21">
        <v>62</v>
      </c>
      <c r="F2897" s="21" t="s">
        <v>57</v>
      </c>
      <c r="G2897" s="21" t="s">
        <v>116</v>
      </c>
      <c r="H2897" s="21"/>
      <c r="I2897" s="21"/>
      <c r="J2897" s="60">
        <v>2235</v>
      </c>
      <c r="K2897" s="60" t="s">
        <v>15</v>
      </c>
    </row>
    <row r="2898" spans="2:11" ht="15.75" thickBot="1" x14ac:dyDescent="0.45">
      <c r="B2898" s="21">
        <v>2892</v>
      </c>
      <c r="C2898" s="21">
        <v>3386</v>
      </c>
      <c r="D2898" s="20" t="s">
        <v>5465</v>
      </c>
      <c r="E2898" s="21">
        <v>78</v>
      </c>
      <c r="F2898" s="21" t="s">
        <v>13</v>
      </c>
      <c r="G2898" s="21" t="s">
        <v>116</v>
      </c>
      <c r="H2898" s="21"/>
      <c r="I2898" s="21"/>
      <c r="J2898" s="60">
        <v>2093</v>
      </c>
      <c r="K2898" s="60" t="s">
        <v>15</v>
      </c>
    </row>
    <row r="2899" spans="2:11" ht="15.75" thickBot="1" x14ac:dyDescent="0.45">
      <c r="B2899" s="21">
        <v>2893</v>
      </c>
      <c r="C2899" s="21">
        <v>3959</v>
      </c>
      <c r="D2899" s="20" t="s">
        <v>5467</v>
      </c>
      <c r="E2899" s="21" t="s">
        <v>13</v>
      </c>
      <c r="F2899" s="21" t="s">
        <v>13</v>
      </c>
      <c r="G2899" s="21" t="s">
        <v>22</v>
      </c>
      <c r="H2899" s="21"/>
      <c r="I2899" s="21"/>
      <c r="J2899" s="60">
        <v>2070</v>
      </c>
      <c r="K2899" s="60" t="s">
        <v>15</v>
      </c>
    </row>
    <row r="2900" spans="2:11" ht="15.75" thickBot="1" x14ac:dyDescent="0.45">
      <c r="B2900" s="21">
        <v>2894</v>
      </c>
      <c r="C2900" s="21">
        <v>3387</v>
      </c>
      <c r="D2900" s="20" t="s">
        <v>5469</v>
      </c>
      <c r="E2900" s="21" t="s">
        <v>13</v>
      </c>
      <c r="F2900" s="21" t="s">
        <v>13</v>
      </c>
      <c r="G2900" s="21" t="s">
        <v>1268</v>
      </c>
      <c r="H2900" s="21"/>
      <c r="I2900" s="21"/>
      <c r="J2900" s="60">
        <v>1985</v>
      </c>
      <c r="K2900" s="60" t="s">
        <v>19</v>
      </c>
    </row>
    <row r="2901" spans="2:11" ht="15.75" thickBot="1" x14ac:dyDescent="0.45">
      <c r="B2901" s="21">
        <v>2895</v>
      </c>
      <c r="C2901" s="21">
        <v>3388</v>
      </c>
      <c r="D2901" s="20" t="s">
        <v>5471</v>
      </c>
      <c r="E2901" s="21">
        <v>95</v>
      </c>
      <c r="F2901" s="21" t="s">
        <v>13</v>
      </c>
      <c r="G2901" s="21" t="s">
        <v>85</v>
      </c>
      <c r="H2901" s="21"/>
      <c r="I2901" s="21"/>
      <c r="J2901" s="60">
        <v>2066</v>
      </c>
      <c r="K2901" s="60" t="s">
        <v>19</v>
      </c>
    </row>
    <row r="2902" spans="2:11" ht="15.75" thickBot="1" x14ac:dyDescent="0.45">
      <c r="B2902" s="21">
        <v>2896</v>
      </c>
      <c r="C2902" s="21">
        <v>3389</v>
      </c>
      <c r="D2902" s="20" t="s">
        <v>5473</v>
      </c>
      <c r="E2902" s="21" t="s">
        <v>13</v>
      </c>
      <c r="F2902" s="21" t="s">
        <v>13</v>
      </c>
      <c r="G2902" s="21" t="s">
        <v>29</v>
      </c>
      <c r="H2902" s="21"/>
      <c r="I2902" s="21"/>
      <c r="J2902" s="60">
        <v>2041</v>
      </c>
      <c r="K2902" s="60" t="s">
        <v>19</v>
      </c>
    </row>
    <row r="2903" spans="2:11" ht="15.75" thickBot="1" x14ac:dyDescent="0.45">
      <c r="B2903" s="21">
        <v>2897</v>
      </c>
      <c r="C2903" s="21">
        <v>3390</v>
      </c>
      <c r="D2903" s="20" t="s">
        <v>5475</v>
      </c>
      <c r="E2903" s="21" t="s">
        <v>13</v>
      </c>
      <c r="F2903" s="21" t="s">
        <v>13</v>
      </c>
      <c r="G2903" s="21" t="s">
        <v>39</v>
      </c>
      <c r="H2903" s="21"/>
      <c r="I2903" s="21"/>
      <c r="J2903" s="60">
        <v>2073</v>
      </c>
      <c r="K2903" s="60" t="s">
        <v>19</v>
      </c>
    </row>
    <row r="2904" spans="2:11" ht="15.75" thickBot="1" x14ac:dyDescent="0.45">
      <c r="B2904" s="21">
        <v>2898</v>
      </c>
      <c r="C2904" s="21">
        <v>3391</v>
      </c>
      <c r="D2904" s="20" t="s">
        <v>5477</v>
      </c>
      <c r="E2904" s="21">
        <v>91</v>
      </c>
      <c r="F2904" s="21" t="s">
        <v>13</v>
      </c>
      <c r="G2904" s="21" t="s">
        <v>29</v>
      </c>
      <c r="H2904" s="21"/>
      <c r="I2904" s="21"/>
      <c r="J2904" s="60">
        <v>2049</v>
      </c>
      <c r="K2904" s="60" t="s">
        <v>19</v>
      </c>
    </row>
    <row r="2905" spans="2:11" ht="15.75" thickBot="1" x14ac:dyDescent="0.45">
      <c r="B2905" s="21">
        <v>2899</v>
      </c>
      <c r="C2905" s="21">
        <v>3392</v>
      </c>
      <c r="D2905" s="20" t="s">
        <v>5479</v>
      </c>
      <c r="E2905" s="21" t="s">
        <v>13</v>
      </c>
      <c r="F2905" s="21" t="s">
        <v>13</v>
      </c>
      <c r="G2905" s="21" t="s">
        <v>22</v>
      </c>
      <c r="H2905" s="21"/>
      <c r="I2905" s="21"/>
      <c r="J2905" s="60">
        <v>2084</v>
      </c>
      <c r="K2905" s="60" t="s">
        <v>19</v>
      </c>
    </row>
    <row r="2906" spans="2:11" ht="15.75" thickBot="1" x14ac:dyDescent="0.45">
      <c r="B2906" s="21">
        <v>2900</v>
      </c>
      <c r="C2906" s="21">
        <v>3393</v>
      </c>
      <c r="D2906" s="20" t="s">
        <v>5481</v>
      </c>
      <c r="E2906" s="21">
        <v>56</v>
      </c>
      <c r="F2906" s="21" t="s">
        <v>13</v>
      </c>
      <c r="G2906" s="21" t="s">
        <v>32</v>
      </c>
      <c r="H2906" s="21"/>
      <c r="I2906" s="21"/>
      <c r="J2906" s="60">
        <v>2003</v>
      </c>
      <c r="K2906" s="60" t="s">
        <v>19</v>
      </c>
    </row>
    <row r="2907" spans="2:11" ht="15.75" thickBot="1" x14ac:dyDescent="0.45">
      <c r="B2907" s="21">
        <v>2901</v>
      </c>
      <c r="C2907" s="21">
        <v>3394</v>
      </c>
      <c r="D2907" s="20" t="s">
        <v>5483</v>
      </c>
      <c r="E2907" s="21">
        <v>46</v>
      </c>
      <c r="F2907" s="21" t="s">
        <v>13</v>
      </c>
      <c r="G2907" s="21" t="s">
        <v>29</v>
      </c>
      <c r="H2907" s="21"/>
      <c r="I2907" s="21"/>
      <c r="J2907" s="60">
        <v>2034</v>
      </c>
      <c r="K2907" s="60" t="s">
        <v>19</v>
      </c>
    </row>
    <row r="2908" spans="2:11" ht="15.75" thickBot="1" x14ac:dyDescent="0.45">
      <c r="B2908" s="21">
        <v>2902</v>
      </c>
      <c r="C2908" s="21">
        <v>3395</v>
      </c>
      <c r="D2908" s="20" t="s">
        <v>5485</v>
      </c>
      <c r="E2908" s="21" t="s">
        <v>13</v>
      </c>
      <c r="F2908" s="21" t="s">
        <v>13</v>
      </c>
      <c r="G2908" s="21" t="s">
        <v>43</v>
      </c>
      <c r="H2908" s="21"/>
      <c r="I2908" s="21"/>
      <c r="J2908" s="60">
        <v>2067</v>
      </c>
      <c r="K2908" s="60" t="s">
        <v>19</v>
      </c>
    </row>
    <row r="2909" spans="2:11" ht="15.75" thickBot="1" x14ac:dyDescent="0.45">
      <c r="B2909" s="21">
        <v>2903</v>
      </c>
      <c r="C2909" s="21">
        <v>3396</v>
      </c>
      <c r="D2909" s="20" t="s">
        <v>5487</v>
      </c>
      <c r="E2909" s="21" t="s">
        <v>13</v>
      </c>
      <c r="F2909" s="21" t="s">
        <v>13</v>
      </c>
      <c r="G2909" s="21" t="s">
        <v>29</v>
      </c>
      <c r="H2909" s="21"/>
      <c r="I2909" s="21"/>
      <c r="J2909" s="60">
        <v>2078</v>
      </c>
      <c r="K2909" s="60" t="s">
        <v>19</v>
      </c>
    </row>
    <row r="2910" spans="2:11" ht="15.75" thickBot="1" x14ac:dyDescent="0.45">
      <c r="B2910" s="21">
        <v>2904</v>
      </c>
      <c r="C2910" s="21">
        <v>3397</v>
      </c>
      <c r="D2910" s="20" t="s">
        <v>5489</v>
      </c>
      <c r="E2910" s="21" t="s">
        <v>13</v>
      </c>
      <c r="F2910" s="21" t="s">
        <v>13</v>
      </c>
      <c r="G2910" s="21" t="s">
        <v>29</v>
      </c>
      <c r="H2910" s="21"/>
      <c r="I2910" s="21"/>
      <c r="J2910" s="60">
        <v>2105</v>
      </c>
      <c r="K2910" s="60" t="s">
        <v>19</v>
      </c>
    </row>
    <row r="2911" spans="2:11" ht="15.75" thickBot="1" x14ac:dyDescent="0.45">
      <c r="B2911" s="21">
        <v>2905</v>
      </c>
      <c r="C2911" s="21">
        <v>3398</v>
      </c>
      <c r="D2911" s="20" t="s">
        <v>5491</v>
      </c>
      <c r="E2911" s="21" t="s">
        <v>13</v>
      </c>
      <c r="F2911" s="21" t="s">
        <v>13</v>
      </c>
      <c r="G2911" s="21" t="s">
        <v>32</v>
      </c>
      <c r="H2911" s="21"/>
      <c r="I2911" s="21"/>
      <c r="J2911" s="60">
        <v>2053</v>
      </c>
      <c r="K2911" s="60" t="s">
        <v>19</v>
      </c>
    </row>
    <row r="2912" spans="2:11" ht="15.75" thickBot="1" x14ac:dyDescent="0.45">
      <c r="B2912" s="21">
        <v>2906</v>
      </c>
      <c r="C2912" s="21">
        <v>3399</v>
      </c>
      <c r="D2912" s="20" t="s">
        <v>5493</v>
      </c>
      <c r="E2912" s="21" t="s">
        <v>137</v>
      </c>
      <c r="F2912" s="21" t="s">
        <v>13</v>
      </c>
      <c r="G2912" s="21" t="s">
        <v>32</v>
      </c>
      <c r="H2912" s="21"/>
      <c r="I2912" s="21"/>
      <c r="J2912" s="60">
        <v>2042</v>
      </c>
      <c r="K2912" s="60" t="s">
        <v>19</v>
      </c>
    </row>
    <row r="2913" spans="2:11" ht="15.75" thickBot="1" x14ac:dyDescent="0.45">
      <c r="B2913" s="21">
        <v>2907</v>
      </c>
      <c r="C2913" s="21">
        <v>3400</v>
      </c>
      <c r="D2913" s="20" t="s">
        <v>5495</v>
      </c>
      <c r="E2913" s="21">
        <v>89</v>
      </c>
      <c r="F2913" s="21" t="s">
        <v>13</v>
      </c>
      <c r="G2913" s="21" t="s">
        <v>79</v>
      </c>
      <c r="H2913" s="21"/>
      <c r="I2913" s="21"/>
      <c r="J2913" s="60">
        <v>2050</v>
      </c>
      <c r="K2913" s="60" t="s">
        <v>19</v>
      </c>
    </row>
    <row r="2914" spans="2:11" ht="15.75" thickBot="1" x14ac:dyDescent="0.45">
      <c r="B2914" s="21">
        <v>2908</v>
      </c>
      <c r="C2914" s="21">
        <v>4028</v>
      </c>
      <c r="D2914" s="20" t="s">
        <v>5497</v>
      </c>
      <c r="E2914" s="21" t="s">
        <v>203</v>
      </c>
      <c r="F2914" s="21" t="s">
        <v>57</v>
      </c>
      <c r="G2914" s="21" t="s">
        <v>29</v>
      </c>
      <c r="H2914" s="21">
        <v>18</v>
      </c>
      <c r="I2914" s="21">
        <v>46</v>
      </c>
      <c r="J2914" s="60">
        <v>2139</v>
      </c>
      <c r="K2914" s="60" t="s">
        <v>15</v>
      </c>
    </row>
    <row r="2915" spans="2:11" ht="15.75" thickBot="1" x14ac:dyDescent="0.45">
      <c r="B2915" s="21">
        <v>2909</v>
      </c>
      <c r="C2915" s="21">
        <v>3401</v>
      </c>
      <c r="D2915" s="20" t="s">
        <v>5499</v>
      </c>
      <c r="E2915" s="21">
        <v>70</v>
      </c>
      <c r="F2915" s="21" t="s">
        <v>13</v>
      </c>
      <c r="G2915" s="21" t="s">
        <v>22</v>
      </c>
      <c r="H2915" s="21"/>
      <c r="I2915" s="21"/>
      <c r="J2915" s="60">
        <v>2093</v>
      </c>
      <c r="K2915" s="60" t="s">
        <v>19</v>
      </c>
    </row>
    <row r="2916" spans="2:11" ht="15.75" thickBot="1" x14ac:dyDescent="0.45">
      <c r="B2916" s="21">
        <v>2910</v>
      </c>
      <c r="C2916" s="21">
        <v>3402</v>
      </c>
      <c r="D2916" s="20" t="s">
        <v>5501</v>
      </c>
      <c r="E2916" s="21">
        <v>79</v>
      </c>
      <c r="F2916" s="21" t="s">
        <v>13</v>
      </c>
      <c r="G2916" s="21" t="s">
        <v>169</v>
      </c>
      <c r="H2916" s="21"/>
      <c r="I2916" s="21"/>
      <c r="J2916" s="60">
        <v>2061</v>
      </c>
      <c r="K2916" s="60" t="s">
        <v>19</v>
      </c>
    </row>
    <row r="2917" spans="2:11" ht="15.75" thickBot="1" x14ac:dyDescent="0.45">
      <c r="B2917" s="21">
        <v>2911</v>
      </c>
      <c r="C2917" s="21">
        <v>3403</v>
      </c>
      <c r="D2917" s="20" t="s">
        <v>5503</v>
      </c>
      <c r="E2917" s="21" t="s">
        <v>137</v>
      </c>
      <c r="F2917" s="21" t="s">
        <v>13</v>
      </c>
      <c r="G2917" s="21" t="s">
        <v>43</v>
      </c>
      <c r="H2917" s="21"/>
      <c r="I2917" s="21"/>
      <c r="J2917" s="60">
        <v>2003</v>
      </c>
      <c r="K2917" s="60" t="s">
        <v>19</v>
      </c>
    </row>
    <row r="2918" spans="2:11" ht="15.75" thickBot="1" x14ac:dyDescent="0.45">
      <c r="B2918" s="21">
        <v>2912</v>
      </c>
      <c r="C2918" s="21">
        <v>3404</v>
      </c>
      <c r="D2918" s="20" t="s">
        <v>5505</v>
      </c>
      <c r="E2918" s="21">
        <v>95</v>
      </c>
      <c r="F2918" s="21" t="s">
        <v>13</v>
      </c>
      <c r="G2918" s="21" t="s">
        <v>29</v>
      </c>
      <c r="H2918" s="21"/>
      <c r="I2918" s="21"/>
      <c r="J2918" s="60">
        <v>2165</v>
      </c>
      <c r="K2918" s="60" t="s">
        <v>19</v>
      </c>
    </row>
    <row r="2919" spans="2:11" ht="15.75" thickBot="1" x14ac:dyDescent="0.45">
      <c r="B2919" s="21">
        <v>2913</v>
      </c>
      <c r="C2919" s="21">
        <v>3405</v>
      </c>
      <c r="D2919" s="20" t="s">
        <v>5507</v>
      </c>
      <c r="E2919" s="21" t="s">
        <v>189</v>
      </c>
      <c r="F2919" s="21" t="s">
        <v>13</v>
      </c>
      <c r="G2919" s="21" t="s">
        <v>54</v>
      </c>
      <c r="H2919" s="21"/>
      <c r="I2919" s="21"/>
      <c r="J2919" s="60">
        <v>1997</v>
      </c>
      <c r="K2919" s="60" t="s">
        <v>19</v>
      </c>
    </row>
    <row r="2920" spans="2:11" ht="15.75" thickBot="1" x14ac:dyDescent="0.45">
      <c r="B2920" s="21">
        <v>2914</v>
      </c>
      <c r="C2920" s="21">
        <v>3406</v>
      </c>
      <c r="D2920" s="20" t="s">
        <v>5509</v>
      </c>
      <c r="E2920" s="21">
        <v>66</v>
      </c>
      <c r="F2920" s="21" t="s">
        <v>13</v>
      </c>
      <c r="G2920" s="21" t="s">
        <v>116</v>
      </c>
      <c r="H2920" s="21"/>
      <c r="I2920" s="21"/>
      <c r="J2920" s="60">
        <v>2170</v>
      </c>
      <c r="K2920" s="60" t="s">
        <v>19</v>
      </c>
    </row>
    <row r="2921" spans="2:11" ht="15.75" thickBot="1" x14ac:dyDescent="0.45">
      <c r="B2921" s="21">
        <v>2915</v>
      </c>
      <c r="C2921" s="21">
        <v>3407</v>
      </c>
      <c r="D2921" s="20" t="s">
        <v>5511</v>
      </c>
      <c r="E2921" s="21">
        <v>90</v>
      </c>
      <c r="F2921" s="21" t="s">
        <v>13</v>
      </c>
      <c r="G2921" s="21" t="s">
        <v>79</v>
      </c>
      <c r="H2921" s="21"/>
      <c r="I2921" s="21"/>
      <c r="J2921" s="60">
        <v>2060</v>
      </c>
      <c r="K2921" s="60" t="s">
        <v>19</v>
      </c>
    </row>
    <row r="2922" spans="2:11" ht="15.75" thickBot="1" x14ac:dyDescent="0.45">
      <c r="B2922" s="21">
        <v>2916</v>
      </c>
      <c r="C2922" s="21">
        <v>3999</v>
      </c>
      <c r="D2922" s="20" t="s">
        <v>5513</v>
      </c>
      <c r="E2922" s="21">
        <v>14</v>
      </c>
      <c r="F2922" s="21" t="s">
        <v>13</v>
      </c>
      <c r="G2922" s="21" t="s">
        <v>43</v>
      </c>
      <c r="H2922" s="21"/>
      <c r="I2922" s="21"/>
      <c r="J2922" s="60">
        <v>2049</v>
      </c>
      <c r="K2922" s="60" t="s">
        <v>15</v>
      </c>
    </row>
    <row r="2923" spans="2:11" ht="15.75" thickBot="1" x14ac:dyDescent="0.45">
      <c r="B2923" s="21">
        <v>2917</v>
      </c>
      <c r="C2923" s="21">
        <v>3408</v>
      </c>
      <c r="D2923" s="20" t="s">
        <v>5515</v>
      </c>
      <c r="E2923" s="21">
        <v>93</v>
      </c>
      <c r="F2923" s="21" t="s">
        <v>13</v>
      </c>
      <c r="G2923" s="21" t="s">
        <v>29</v>
      </c>
      <c r="H2923" s="21"/>
      <c r="I2923" s="21"/>
      <c r="J2923" s="60">
        <v>2052</v>
      </c>
      <c r="K2923" s="60" t="s">
        <v>19</v>
      </c>
    </row>
    <row r="2924" spans="2:11" ht="15.75" thickBot="1" x14ac:dyDescent="0.45">
      <c r="B2924" s="21">
        <v>2918</v>
      </c>
      <c r="C2924" s="21">
        <v>3409</v>
      </c>
      <c r="D2924" s="20" t="s">
        <v>5517</v>
      </c>
      <c r="E2924" s="21" t="s">
        <v>13</v>
      </c>
      <c r="F2924" s="21" t="s">
        <v>13</v>
      </c>
      <c r="G2924" s="21" t="s">
        <v>29</v>
      </c>
      <c r="H2924" s="21"/>
      <c r="I2924" s="21"/>
      <c r="J2924" s="60">
        <v>2085</v>
      </c>
      <c r="K2924" s="60" t="s">
        <v>19</v>
      </c>
    </row>
    <row r="2925" spans="2:11" ht="15.75" thickBot="1" x14ac:dyDescent="0.45">
      <c r="B2925" s="21">
        <v>2919</v>
      </c>
      <c r="C2925" s="21">
        <v>3799</v>
      </c>
      <c r="D2925" s="20" t="s">
        <v>5519</v>
      </c>
      <c r="E2925" s="21" t="s">
        <v>13</v>
      </c>
      <c r="F2925" s="21" t="s">
        <v>13</v>
      </c>
      <c r="G2925" s="21" t="s">
        <v>85</v>
      </c>
      <c r="H2925" s="21"/>
      <c r="I2925" s="21"/>
      <c r="J2925" s="60">
        <v>2090</v>
      </c>
      <c r="K2925" s="60" t="s">
        <v>19</v>
      </c>
    </row>
    <row r="2926" spans="2:11" ht="15.75" thickBot="1" x14ac:dyDescent="0.45">
      <c r="B2926" s="21">
        <v>2920</v>
      </c>
      <c r="C2926" s="21">
        <v>3800</v>
      </c>
      <c r="D2926" s="20" t="s">
        <v>5521</v>
      </c>
      <c r="E2926" s="21" t="s">
        <v>13</v>
      </c>
      <c r="F2926" s="21" t="s">
        <v>13</v>
      </c>
      <c r="G2926" s="21" t="s">
        <v>85</v>
      </c>
      <c r="H2926" s="21"/>
      <c r="I2926" s="21"/>
      <c r="J2926" s="60">
        <v>2082</v>
      </c>
      <c r="K2926" s="60" t="s">
        <v>19</v>
      </c>
    </row>
    <row r="2927" spans="2:11" ht="15.75" thickBot="1" x14ac:dyDescent="0.45">
      <c r="B2927" s="21">
        <v>2921</v>
      </c>
      <c r="C2927" s="21">
        <v>3410</v>
      </c>
      <c r="D2927" s="20" t="s">
        <v>5523</v>
      </c>
      <c r="E2927" s="21">
        <v>47</v>
      </c>
      <c r="F2927" s="21" t="s">
        <v>13</v>
      </c>
      <c r="G2927" s="21" t="s">
        <v>32</v>
      </c>
      <c r="H2927" s="21"/>
      <c r="I2927" s="21"/>
      <c r="J2927" s="60">
        <v>2111</v>
      </c>
      <c r="K2927" s="60" t="s">
        <v>19</v>
      </c>
    </row>
    <row r="2928" spans="2:11" ht="15.75" thickBot="1" x14ac:dyDescent="0.45">
      <c r="B2928" s="21">
        <v>2922</v>
      </c>
      <c r="C2928" s="21">
        <v>3411</v>
      </c>
      <c r="D2928" s="20" t="s">
        <v>5525</v>
      </c>
      <c r="E2928" s="21">
        <v>97</v>
      </c>
      <c r="F2928" s="21" t="s">
        <v>13</v>
      </c>
      <c r="G2928" s="21" t="s">
        <v>29</v>
      </c>
      <c r="H2928" s="21"/>
      <c r="I2928" s="21"/>
      <c r="J2928" s="60">
        <v>2045</v>
      </c>
      <c r="K2928" s="60" t="s">
        <v>19</v>
      </c>
    </row>
    <row r="2929" spans="2:11" ht="15.75" thickBot="1" x14ac:dyDescent="0.45">
      <c r="B2929" s="21">
        <v>2923</v>
      </c>
      <c r="C2929" s="21">
        <v>3412</v>
      </c>
      <c r="D2929" s="20" t="s">
        <v>5527</v>
      </c>
      <c r="E2929" s="21" t="s">
        <v>137</v>
      </c>
      <c r="F2929" s="21" t="s">
        <v>13</v>
      </c>
      <c r="G2929" s="21" t="s">
        <v>29</v>
      </c>
      <c r="H2929" s="21"/>
      <c r="I2929" s="21"/>
      <c r="J2929" s="60">
        <v>1978</v>
      </c>
      <c r="K2929" s="60" t="s">
        <v>19</v>
      </c>
    </row>
    <row r="2930" spans="2:11" ht="15.75" thickBot="1" x14ac:dyDescent="0.45">
      <c r="B2930" s="21">
        <v>2924</v>
      </c>
      <c r="C2930" s="21">
        <v>3822</v>
      </c>
      <c r="D2930" s="20" t="s">
        <v>5529</v>
      </c>
      <c r="E2930" s="21" t="s">
        <v>158</v>
      </c>
      <c r="F2930" s="21" t="s">
        <v>57</v>
      </c>
      <c r="G2930" s="21" t="s">
        <v>43</v>
      </c>
      <c r="H2930" s="21">
        <v>26</v>
      </c>
      <c r="I2930" s="21">
        <v>0</v>
      </c>
      <c r="J2930" s="60">
        <v>2200</v>
      </c>
      <c r="K2930" s="60" t="s">
        <v>15</v>
      </c>
    </row>
    <row r="2931" spans="2:11" ht="15.75" thickBot="1" x14ac:dyDescent="0.45">
      <c r="B2931" s="21">
        <v>2925</v>
      </c>
      <c r="C2931" s="21">
        <v>3413</v>
      </c>
      <c r="D2931" s="20" t="s">
        <v>5530</v>
      </c>
      <c r="E2931" s="21" t="s">
        <v>137</v>
      </c>
      <c r="F2931" s="21" t="s">
        <v>57</v>
      </c>
      <c r="G2931" s="21" t="s">
        <v>193</v>
      </c>
      <c r="H2931" s="21"/>
      <c r="I2931" s="21"/>
      <c r="J2931" s="60">
        <v>2170</v>
      </c>
      <c r="K2931" s="60" t="s">
        <v>19</v>
      </c>
    </row>
    <row r="2932" spans="2:11" ht="15.75" thickBot="1" x14ac:dyDescent="0.45">
      <c r="B2932" s="21">
        <v>2926</v>
      </c>
      <c r="C2932" s="21">
        <v>3850</v>
      </c>
      <c r="D2932" s="20" t="s">
        <v>5532</v>
      </c>
      <c r="E2932" s="21" t="s">
        <v>49</v>
      </c>
      <c r="F2932" s="21" t="s">
        <v>13</v>
      </c>
      <c r="G2932" s="21" t="s">
        <v>79</v>
      </c>
      <c r="H2932" s="21"/>
      <c r="I2932" s="21"/>
      <c r="J2932" s="60">
        <v>2036</v>
      </c>
      <c r="K2932" s="60" t="s">
        <v>19</v>
      </c>
    </row>
    <row r="2933" spans="2:11" ht="15.75" thickBot="1" x14ac:dyDescent="0.45">
      <c r="B2933" s="21">
        <v>2927</v>
      </c>
      <c r="C2933" s="21">
        <v>3414</v>
      </c>
      <c r="D2933" s="20" t="s">
        <v>5534</v>
      </c>
      <c r="E2933" s="21">
        <v>90</v>
      </c>
      <c r="F2933" s="21" t="s">
        <v>13</v>
      </c>
      <c r="G2933" s="21" t="s">
        <v>39</v>
      </c>
      <c r="H2933" s="21"/>
      <c r="I2933" s="21"/>
      <c r="J2933" s="60">
        <v>2090</v>
      </c>
      <c r="K2933" s="60" t="s">
        <v>19</v>
      </c>
    </row>
    <row r="2934" spans="2:11" ht="15.75" thickBot="1" x14ac:dyDescent="0.45">
      <c r="B2934" s="21">
        <v>2928</v>
      </c>
      <c r="C2934" s="21">
        <v>3415</v>
      </c>
      <c r="D2934" s="20" t="s">
        <v>5536</v>
      </c>
      <c r="E2934" s="21">
        <v>83</v>
      </c>
      <c r="F2934" s="21" t="s">
        <v>57</v>
      </c>
      <c r="G2934" s="21" t="s">
        <v>39</v>
      </c>
      <c r="H2934" s="21"/>
      <c r="I2934" s="21"/>
      <c r="J2934" s="60">
        <v>2082</v>
      </c>
      <c r="K2934" s="60" t="s">
        <v>19</v>
      </c>
    </row>
    <row r="2935" spans="2:11" ht="15.75" thickBot="1" x14ac:dyDescent="0.45">
      <c r="B2935" s="21">
        <v>2929</v>
      </c>
      <c r="C2935" s="21">
        <v>3416</v>
      </c>
      <c r="D2935" s="20" t="s">
        <v>5538</v>
      </c>
      <c r="E2935" s="21">
        <v>87</v>
      </c>
      <c r="F2935" s="21" t="s">
        <v>13</v>
      </c>
      <c r="G2935" s="21" t="s">
        <v>39</v>
      </c>
      <c r="H2935" s="21"/>
      <c r="I2935" s="21"/>
      <c r="J2935" s="60">
        <v>2059</v>
      </c>
      <c r="K2935" s="60" t="s">
        <v>19</v>
      </c>
    </row>
    <row r="2936" spans="2:11" ht="15.75" thickBot="1" x14ac:dyDescent="0.45">
      <c r="B2936" s="21">
        <v>2930</v>
      </c>
      <c r="C2936" s="21">
        <v>3417</v>
      </c>
      <c r="D2936" s="20" t="s">
        <v>5540</v>
      </c>
      <c r="E2936" s="21">
        <v>60</v>
      </c>
      <c r="F2936" s="21" t="s">
        <v>13</v>
      </c>
      <c r="G2936" s="21" t="s">
        <v>39</v>
      </c>
      <c r="H2936" s="21"/>
      <c r="I2936" s="21"/>
      <c r="J2936" s="60">
        <v>2109</v>
      </c>
      <c r="K2936" s="60" t="s">
        <v>19</v>
      </c>
    </row>
    <row r="2937" spans="2:11" ht="15.75" thickBot="1" x14ac:dyDescent="0.45">
      <c r="B2937" s="21">
        <v>2931</v>
      </c>
      <c r="C2937" s="21">
        <v>3418</v>
      </c>
      <c r="D2937" s="20" t="s">
        <v>5542</v>
      </c>
      <c r="E2937" s="21">
        <v>85</v>
      </c>
      <c r="F2937" s="21" t="s">
        <v>13</v>
      </c>
      <c r="G2937" s="21" t="s">
        <v>32</v>
      </c>
      <c r="H2937" s="21"/>
      <c r="I2937" s="21"/>
      <c r="J2937" s="60">
        <v>2107</v>
      </c>
      <c r="K2937" s="60" t="s">
        <v>19</v>
      </c>
    </row>
    <row r="2938" spans="2:11" ht="15.75" thickBot="1" x14ac:dyDescent="0.45">
      <c r="B2938" s="21">
        <v>2932</v>
      </c>
      <c r="C2938" s="21">
        <v>3419</v>
      </c>
      <c r="D2938" s="20" t="s">
        <v>5544</v>
      </c>
      <c r="E2938" s="21" t="s">
        <v>13</v>
      </c>
      <c r="F2938" s="21" t="s">
        <v>13</v>
      </c>
      <c r="G2938" s="21" t="s">
        <v>29</v>
      </c>
      <c r="H2938" s="21"/>
      <c r="I2938" s="21"/>
      <c r="J2938" s="60">
        <v>2089</v>
      </c>
      <c r="K2938" s="60" t="s">
        <v>19</v>
      </c>
    </row>
    <row r="2939" spans="2:11" ht="15.75" thickBot="1" x14ac:dyDescent="0.45">
      <c r="B2939" s="21">
        <v>2933</v>
      </c>
      <c r="C2939" s="21">
        <v>3420</v>
      </c>
      <c r="D2939" s="20" t="s">
        <v>5546</v>
      </c>
      <c r="E2939" s="21">
        <v>99</v>
      </c>
      <c r="F2939" s="21" t="s">
        <v>13</v>
      </c>
      <c r="G2939" s="21" t="s">
        <v>29</v>
      </c>
      <c r="H2939" s="21"/>
      <c r="I2939" s="21"/>
      <c r="J2939" s="60">
        <v>2056</v>
      </c>
      <c r="K2939" s="60" t="s">
        <v>19</v>
      </c>
    </row>
    <row r="2940" spans="2:11" ht="15.75" thickBot="1" x14ac:dyDescent="0.45">
      <c r="B2940" s="21">
        <v>2934</v>
      </c>
      <c r="C2940" s="21">
        <v>3817</v>
      </c>
      <c r="D2940" s="20" t="s">
        <v>5548</v>
      </c>
      <c r="E2940" s="21">
        <v>13</v>
      </c>
      <c r="F2940" s="21" t="s">
        <v>13</v>
      </c>
      <c r="G2940" s="21" t="s">
        <v>43</v>
      </c>
      <c r="H2940" s="21"/>
      <c r="I2940" s="21"/>
      <c r="J2940" s="60">
        <v>2071</v>
      </c>
      <c r="K2940" s="60" t="s">
        <v>15</v>
      </c>
    </row>
    <row r="2941" spans="2:11" ht="15.75" thickBot="1" x14ac:dyDescent="0.45">
      <c r="B2941" s="21">
        <v>2935</v>
      </c>
      <c r="C2941" s="21">
        <v>3421</v>
      </c>
      <c r="D2941" s="20" t="s">
        <v>5550</v>
      </c>
      <c r="E2941" s="21">
        <v>94</v>
      </c>
      <c r="F2941" s="21" t="s">
        <v>13</v>
      </c>
      <c r="G2941" s="21" t="s">
        <v>79</v>
      </c>
      <c r="H2941" s="21"/>
      <c r="I2941" s="21"/>
      <c r="J2941" s="60">
        <v>2045</v>
      </c>
      <c r="K2941" s="60" t="s">
        <v>19</v>
      </c>
    </row>
    <row r="2942" spans="2:11" ht="15.75" thickBot="1" x14ac:dyDescent="0.45">
      <c r="B2942" s="21">
        <v>2936</v>
      </c>
      <c r="C2942" s="21">
        <v>3422</v>
      </c>
      <c r="D2942" s="20" t="s">
        <v>5552</v>
      </c>
      <c r="E2942" s="21">
        <v>61</v>
      </c>
      <c r="F2942" s="21" t="s">
        <v>13</v>
      </c>
      <c r="G2942" s="21" t="s">
        <v>29</v>
      </c>
      <c r="H2942" s="21"/>
      <c r="I2942" s="21"/>
      <c r="J2942" s="60">
        <v>2040</v>
      </c>
      <c r="K2942" s="60" t="s">
        <v>19</v>
      </c>
    </row>
    <row r="2943" spans="2:11" ht="15.75" thickBot="1" x14ac:dyDescent="0.45">
      <c r="B2943" s="21">
        <v>2937</v>
      </c>
      <c r="C2943" s="21">
        <v>4162</v>
      </c>
      <c r="D2943" s="20" t="s">
        <v>6412</v>
      </c>
      <c r="E2943" s="21">
        <v>15</v>
      </c>
      <c r="F2943" s="21" t="s">
        <v>13</v>
      </c>
      <c r="G2943" s="21" t="s">
        <v>79</v>
      </c>
      <c r="H2943" s="21">
        <v>13</v>
      </c>
      <c r="I2943" s="21">
        <v>-50</v>
      </c>
      <c r="J2943" s="60">
        <v>2050</v>
      </c>
      <c r="K2943" s="60" t="s">
        <v>15</v>
      </c>
    </row>
    <row r="2944" spans="2:11" ht="15.75" thickBot="1" x14ac:dyDescent="0.45">
      <c r="B2944" s="21">
        <v>2938</v>
      </c>
      <c r="C2944" s="21">
        <v>3423</v>
      </c>
      <c r="D2944" s="20" t="s">
        <v>5554</v>
      </c>
      <c r="E2944" s="21" t="s">
        <v>13</v>
      </c>
      <c r="F2944" s="21" t="s">
        <v>13</v>
      </c>
      <c r="G2944" s="21" t="s">
        <v>39</v>
      </c>
      <c r="H2944" s="21"/>
      <c r="I2944" s="21"/>
      <c r="J2944" s="60">
        <v>2056</v>
      </c>
      <c r="K2944" s="60" t="s">
        <v>19</v>
      </c>
    </row>
    <row r="2945" spans="2:11" ht="15.75" thickBot="1" x14ac:dyDescent="0.45">
      <c r="B2945" s="21">
        <v>2939</v>
      </c>
      <c r="C2945" s="21">
        <v>3424</v>
      </c>
      <c r="D2945" s="20" t="s">
        <v>5556</v>
      </c>
      <c r="E2945" s="21" t="s">
        <v>13</v>
      </c>
      <c r="F2945" s="21" t="s">
        <v>13</v>
      </c>
      <c r="G2945" s="21" t="s">
        <v>39</v>
      </c>
      <c r="H2945" s="21"/>
      <c r="I2945" s="21"/>
      <c r="J2945" s="60">
        <v>2064</v>
      </c>
      <c r="K2945" s="60" t="s">
        <v>19</v>
      </c>
    </row>
    <row r="2946" spans="2:11" ht="15.75" thickBot="1" x14ac:dyDescent="0.45">
      <c r="B2946" s="21">
        <v>2940</v>
      </c>
      <c r="C2946" s="21">
        <v>3425</v>
      </c>
      <c r="D2946" s="20" t="s">
        <v>5558</v>
      </c>
      <c r="E2946" s="21">
        <v>63</v>
      </c>
      <c r="F2946" s="21" t="s">
        <v>134</v>
      </c>
      <c r="G2946" s="21" t="s">
        <v>116</v>
      </c>
      <c r="H2946" s="21">
        <v>10</v>
      </c>
      <c r="I2946" s="21">
        <v>-13</v>
      </c>
      <c r="J2946" s="60">
        <v>2392</v>
      </c>
      <c r="K2946" s="60" t="s">
        <v>15</v>
      </c>
    </row>
    <row r="2947" spans="2:11" ht="15.75" thickBot="1" x14ac:dyDescent="0.45">
      <c r="B2947" s="21">
        <v>2941</v>
      </c>
      <c r="C2947" s="21">
        <v>4011</v>
      </c>
      <c r="D2947" s="20" t="s">
        <v>5560</v>
      </c>
      <c r="E2947" s="21" t="s">
        <v>82</v>
      </c>
      <c r="F2947" s="21" t="s">
        <v>13</v>
      </c>
      <c r="G2947" s="21" t="s">
        <v>255</v>
      </c>
      <c r="H2947" s="21">
        <v>13</v>
      </c>
      <c r="I2947" s="21">
        <v>-7</v>
      </c>
      <c r="J2947" s="60">
        <v>2057</v>
      </c>
      <c r="K2947" s="60" t="s">
        <v>15</v>
      </c>
    </row>
    <row r="2948" spans="2:11" ht="15.75" thickBot="1" x14ac:dyDescent="0.45">
      <c r="B2948" s="21">
        <v>2942</v>
      </c>
      <c r="C2948" s="21">
        <v>3426</v>
      </c>
      <c r="D2948" s="20" t="s">
        <v>5562</v>
      </c>
      <c r="E2948" s="21">
        <v>70</v>
      </c>
      <c r="F2948" s="21" t="s">
        <v>57</v>
      </c>
      <c r="G2948" s="21" t="s">
        <v>116</v>
      </c>
      <c r="H2948" s="21"/>
      <c r="I2948" s="21"/>
      <c r="J2948" s="60">
        <v>2221</v>
      </c>
      <c r="K2948" s="60" t="s">
        <v>15</v>
      </c>
    </row>
    <row r="2949" spans="2:11" ht="15.75" thickBot="1" x14ac:dyDescent="0.45">
      <c r="B2949" s="21">
        <v>2943</v>
      </c>
      <c r="C2949" s="21">
        <v>3427</v>
      </c>
      <c r="D2949" s="20" t="s">
        <v>5564</v>
      </c>
      <c r="E2949" s="21">
        <v>56</v>
      </c>
      <c r="F2949" s="21" t="s">
        <v>13</v>
      </c>
      <c r="G2949" s="21" t="s">
        <v>29</v>
      </c>
      <c r="H2949" s="21"/>
      <c r="I2949" s="21"/>
      <c r="J2949" s="60">
        <v>1964</v>
      </c>
      <c r="K2949" s="60" t="s">
        <v>19</v>
      </c>
    </row>
    <row r="2950" spans="2:11" ht="15.75" thickBot="1" x14ac:dyDescent="0.45">
      <c r="B2950" s="21">
        <v>2944</v>
      </c>
      <c r="C2950" s="21">
        <v>3428</v>
      </c>
      <c r="D2950" s="20" t="s">
        <v>5566</v>
      </c>
      <c r="E2950" s="21">
        <v>73</v>
      </c>
      <c r="F2950" s="21" t="s">
        <v>13</v>
      </c>
      <c r="G2950" s="21" t="s">
        <v>32</v>
      </c>
      <c r="H2950" s="21"/>
      <c r="I2950" s="21"/>
      <c r="J2950" s="60">
        <v>2050</v>
      </c>
      <c r="K2950" s="60" t="s">
        <v>19</v>
      </c>
    </row>
    <row r="2951" spans="2:11" ht="15.75" thickBot="1" x14ac:dyDescent="0.45">
      <c r="B2951" s="21">
        <v>2945</v>
      </c>
      <c r="C2951" s="21">
        <v>3429</v>
      </c>
      <c r="D2951" s="20" t="s">
        <v>5568</v>
      </c>
      <c r="E2951" s="21" t="s">
        <v>49</v>
      </c>
      <c r="F2951" s="21" t="s">
        <v>57</v>
      </c>
      <c r="G2951" s="21" t="s">
        <v>29</v>
      </c>
      <c r="H2951" s="21">
        <v>8</v>
      </c>
      <c r="I2951" s="21">
        <v>-12</v>
      </c>
      <c r="J2951" s="60">
        <v>2091</v>
      </c>
      <c r="K2951" s="60" t="s">
        <v>15</v>
      </c>
    </row>
    <row r="2952" spans="2:11" ht="15.75" thickBot="1" x14ac:dyDescent="0.45">
      <c r="B2952" s="21">
        <v>2946</v>
      </c>
      <c r="C2952" s="21">
        <v>3430</v>
      </c>
      <c r="D2952" s="20" t="s">
        <v>5570</v>
      </c>
      <c r="E2952" s="21">
        <v>86</v>
      </c>
      <c r="F2952" s="21" t="s">
        <v>13</v>
      </c>
      <c r="G2952" s="21" t="s">
        <v>29</v>
      </c>
      <c r="H2952" s="21"/>
      <c r="I2952" s="21"/>
      <c r="J2952" s="60">
        <v>2080</v>
      </c>
      <c r="K2952" s="60" t="s">
        <v>19</v>
      </c>
    </row>
    <row r="2953" spans="2:11" ht="15.75" thickBot="1" x14ac:dyDescent="0.45">
      <c r="B2953" s="21">
        <v>2947</v>
      </c>
      <c r="C2953" s="21">
        <v>3431</v>
      </c>
      <c r="D2953" s="20" t="s">
        <v>5572</v>
      </c>
      <c r="E2953" s="21">
        <v>71</v>
      </c>
      <c r="F2953" s="21" t="s">
        <v>13</v>
      </c>
      <c r="G2953" s="21" t="s">
        <v>29</v>
      </c>
      <c r="H2953" s="21"/>
      <c r="I2953" s="21"/>
      <c r="J2953" s="60">
        <v>2058</v>
      </c>
      <c r="K2953" s="60" t="s">
        <v>19</v>
      </c>
    </row>
    <row r="2954" spans="2:11" ht="15.75" thickBot="1" x14ac:dyDescent="0.45">
      <c r="B2954" s="21">
        <v>2948</v>
      </c>
      <c r="C2954" s="21">
        <v>3432</v>
      </c>
      <c r="D2954" s="20" t="s">
        <v>5574</v>
      </c>
      <c r="E2954" s="21" t="s">
        <v>13</v>
      </c>
      <c r="F2954" s="21" t="s">
        <v>13</v>
      </c>
      <c r="G2954" s="21" t="s">
        <v>29</v>
      </c>
      <c r="H2954" s="21"/>
      <c r="I2954" s="21"/>
      <c r="J2954" s="60">
        <v>1997</v>
      </c>
      <c r="K2954" s="60" t="s">
        <v>19</v>
      </c>
    </row>
    <row r="2955" spans="2:11" ht="15.75" thickBot="1" x14ac:dyDescent="0.45">
      <c r="B2955" s="21">
        <v>2949</v>
      </c>
      <c r="C2955" s="21">
        <v>3433</v>
      </c>
      <c r="D2955" s="20" t="s">
        <v>5576</v>
      </c>
      <c r="E2955" s="21">
        <v>76</v>
      </c>
      <c r="F2955" s="21" t="s">
        <v>13</v>
      </c>
      <c r="G2955" s="21" t="s">
        <v>29</v>
      </c>
      <c r="H2955" s="21"/>
      <c r="I2955" s="21"/>
      <c r="J2955" s="60">
        <v>2049</v>
      </c>
      <c r="K2955" s="60" t="s">
        <v>19</v>
      </c>
    </row>
    <row r="2956" spans="2:11" ht="15.75" thickBot="1" x14ac:dyDescent="0.45">
      <c r="B2956" s="21">
        <v>2950</v>
      </c>
      <c r="C2956" s="21">
        <v>3434</v>
      </c>
      <c r="D2956" s="20" t="s">
        <v>5578</v>
      </c>
      <c r="E2956" s="21" t="s">
        <v>137</v>
      </c>
      <c r="F2956" s="21" t="s">
        <v>57</v>
      </c>
      <c r="G2956" s="21" t="s">
        <v>79</v>
      </c>
      <c r="H2956" s="21"/>
      <c r="I2956" s="21"/>
      <c r="J2956" s="60">
        <v>2190</v>
      </c>
      <c r="K2956" s="60" t="s">
        <v>19</v>
      </c>
    </row>
    <row r="2957" spans="2:11" ht="15.75" thickBot="1" x14ac:dyDescent="0.45">
      <c r="B2957" s="21">
        <v>2951</v>
      </c>
      <c r="C2957" s="21">
        <v>3435</v>
      </c>
      <c r="D2957" s="20" t="s">
        <v>5580</v>
      </c>
      <c r="E2957" s="21">
        <v>74</v>
      </c>
      <c r="F2957" s="21" t="s">
        <v>134</v>
      </c>
      <c r="G2957" s="21" t="s">
        <v>79</v>
      </c>
      <c r="H2957" s="21">
        <v>51</v>
      </c>
      <c r="I2957" s="21">
        <v>-87</v>
      </c>
      <c r="J2957" s="60">
        <v>2518</v>
      </c>
      <c r="K2957" s="60" t="s">
        <v>15</v>
      </c>
    </row>
    <row r="2958" spans="2:11" ht="15.75" thickBot="1" x14ac:dyDescent="0.45">
      <c r="B2958" s="21">
        <v>2952</v>
      </c>
      <c r="C2958" s="21">
        <v>3436</v>
      </c>
      <c r="D2958" s="20" t="s">
        <v>5582</v>
      </c>
      <c r="E2958" s="21">
        <v>98</v>
      </c>
      <c r="F2958" s="21" t="s">
        <v>134</v>
      </c>
      <c r="G2958" s="21" t="s">
        <v>79</v>
      </c>
      <c r="H2958" s="21">
        <v>13</v>
      </c>
      <c r="I2958" s="21">
        <v>-5</v>
      </c>
      <c r="J2958" s="60">
        <v>2389</v>
      </c>
      <c r="K2958" s="60" t="s">
        <v>15</v>
      </c>
    </row>
    <row r="2959" spans="2:11" ht="15.75" thickBot="1" x14ac:dyDescent="0.45">
      <c r="B2959" s="21">
        <v>2953</v>
      </c>
      <c r="C2959" s="21">
        <v>3437</v>
      </c>
      <c r="D2959" s="20" t="s">
        <v>5584</v>
      </c>
      <c r="E2959" s="21">
        <v>67</v>
      </c>
      <c r="F2959" s="21" t="s">
        <v>134</v>
      </c>
      <c r="G2959" s="21" t="s">
        <v>277</v>
      </c>
      <c r="H2959" s="21"/>
      <c r="I2959" s="21"/>
      <c r="J2959" s="60">
        <v>2435</v>
      </c>
      <c r="K2959" s="60" t="s">
        <v>15</v>
      </c>
    </row>
    <row r="2960" spans="2:11" ht="15.75" thickBot="1" x14ac:dyDescent="0.45">
      <c r="B2960" s="21">
        <v>2954</v>
      </c>
      <c r="C2960" s="21">
        <v>3438</v>
      </c>
      <c r="D2960" s="20" t="s">
        <v>5586</v>
      </c>
      <c r="E2960" s="21">
        <v>70</v>
      </c>
      <c r="F2960" s="21" t="s">
        <v>57</v>
      </c>
      <c r="G2960" s="21" t="s">
        <v>85</v>
      </c>
      <c r="H2960" s="21"/>
      <c r="I2960" s="21"/>
      <c r="J2960" s="60">
        <v>2079</v>
      </c>
      <c r="K2960" s="60" t="s">
        <v>19</v>
      </c>
    </row>
    <row r="2961" spans="2:11" ht="15.75" thickBot="1" x14ac:dyDescent="0.45">
      <c r="B2961" s="21">
        <v>2955</v>
      </c>
      <c r="C2961" s="21">
        <v>3439</v>
      </c>
      <c r="D2961" s="20" t="s">
        <v>5588</v>
      </c>
      <c r="E2961" s="21">
        <v>93</v>
      </c>
      <c r="F2961" s="21" t="s">
        <v>13</v>
      </c>
      <c r="G2961" s="21" t="s">
        <v>18</v>
      </c>
      <c r="H2961" s="21"/>
      <c r="I2961" s="21"/>
      <c r="J2961" s="60">
        <v>2076</v>
      </c>
      <c r="K2961" s="60" t="s">
        <v>19</v>
      </c>
    </row>
    <row r="2962" spans="2:11" ht="15.75" thickBot="1" x14ac:dyDescent="0.45">
      <c r="B2962" s="21">
        <v>2956</v>
      </c>
      <c r="C2962" s="21">
        <v>3440</v>
      </c>
      <c r="D2962" s="20" t="s">
        <v>5590</v>
      </c>
      <c r="E2962" s="21">
        <v>72</v>
      </c>
      <c r="F2962" s="21" t="s">
        <v>184</v>
      </c>
      <c r="G2962" s="21" t="s">
        <v>18</v>
      </c>
      <c r="H2962" s="21">
        <v>11</v>
      </c>
      <c r="I2962" s="21">
        <v>13</v>
      </c>
      <c r="J2962" s="60">
        <v>2256</v>
      </c>
      <c r="K2962" s="60" t="s">
        <v>15</v>
      </c>
    </row>
    <row r="2963" spans="2:11" ht="15.75" thickBot="1" x14ac:dyDescent="0.45">
      <c r="B2963" s="21">
        <v>2957</v>
      </c>
      <c r="C2963" s="21">
        <v>3441</v>
      </c>
      <c r="D2963" s="20" t="s">
        <v>5592</v>
      </c>
      <c r="E2963" s="21">
        <v>59</v>
      </c>
      <c r="F2963" s="21" t="s">
        <v>13</v>
      </c>
      <c r="G2963" s="21" t="s">
        <v>18</v>
      </c>
      <c r="H2963" s="21"/>
      <c r="I2963" s="21"/>
      <c r="J2963" s="60">
        <v>2021</v>
      </c>
      <c r="K2963" s="60" t="s">
        <v>19</v>
      </c>
    </row>
    <row r="2964" spans="2:11" ht="15.75" thickBot="1" x14ac:dyDescent="0.45">
      <c r="B2964" s="21">
        <v>2958</v>
      </c>
      <c r="C2964" s="21">
        <v>3442</v>
      </c>
      <c r="D2964" s="20" t="s">
        <v>5594</v>
      </c>
      <c r="E2964" s="21" t="s">
        <v>13</v>
      </c>
      <c r="F2964" s="21" t="s">
        <v>13</v>
      </c>
      <c r="G2964" s="21" t="s">
        <v>18</v>
      </c>
      <c r="H2964" s="21"/>
      <c r="I2964" s="21"/>
      <c r="J2964" s="60">
        <v>2055</v>
      </c>
      <c r="K2964" s="60" t="s">
        <v>19</v>
      </c>
    </row>
    <row r="2965" spans="2:11" ht="31.15" thickBot="1" x14ac:dyDescent="0.45">
      <c r="B2965" s="21">
        <v>2959</v>
      </c>
      <c r="C2965" s="21">
        <v>3992</v>
      </c>
      <c r="D2965" s="20" t="s">
        <v>5596</v>
      </c>
      <c r="E2965" s="21" t="s">
        <v>13</v>
      </c>
      <c r="F2965" s="21" t="s">
        <v>13</v>
      </c>
      <c r="G2965" s="21" t="s">
        <v>1181</v>
      </c>
      <c r="H2965" s="21"/>
      <c r="I2965" s="21"/>
      <c r="J2965" s="60">
        <v>2022</v>
      </c>
      <c r="K2965" s="60" t="s">
        <v>15</v>
      </c>
    </row>
    <row r="2966" spans="2:11" ht="15.75" thickBot="1" x14ac:dyDescent="0.45">
      <c r="B2966" s="21">
        <v>2960</v>
      </c>
      <c r="C2966" s="21">
        <v>3443</v>
      </c>
      <c r="D2966" s="20" t="s">
        <v>5598</v>
      </c>
      <c r="E2966" s="21" t="s">
        <v>13</v>
      </c>
      <c r="F2966" s="21" t="s">
        <v>13</v>
      </c>
      <c r="G2966" s="21" t="s">
        <v>551</v>
      </c>
      <c r="H2966" s="21"/>
      <c r="I2966" s="21"/>
      <c r="J2966" s="60">
        <v>2030</v>
      </c>
      <c r="K2966" s="60" t="s">
        <v>19</v>
      </c>
    </row>
    <row r="2967" spans="2:11" ht="15.75" thickBot="1" x14ac:dyDescent="0.45">
      <c r="B2967" s="21">
        <v>2961</v>
      </c>
      <c r="C2967" s="21">
        <v>3444</v>
      </c>
      <c r="D2967" s="20" t="s">
        <v>5600</v>
      </c>
      <c r="E2967" s="21">
        <v>91</v>
      </c>
      <c r="F2967" s="21" t="s">
        <v>13</v>
      </c>
      <c r="G2967" s="21" t="s">
        <v>79</v>
      </c>
      <c r="H2967" s="21"/>
      <c r="I2967" s="21"/>
      <c r="J2967" s="60">
        <v>2070</v>
      </c>
      <c r="K2967" s="60" t="s">
        <v>19</v>
      </c>
    </row>
    <row r="2968" spans="2:11" ht="15.75" thickBot="1" x14ac:dyDescent="0.45">
      <c r="B2968" s="21">
        <v>2962</v>
      </c>
      <c r="C2968" s="21">
        <v>3445</v>
      </c>
      <c r="D2968" s="20" t="s">
        <v>5602</v>
      </c>
      <c r="E2968" s="21">
        <v>91</v>
      </c>
      <c r="F2968" s="21" t="s">
        <v>13</v>
      </c>
      <c r="G2968" s="21" t="s">
        <v>116</v>
      </c>
      <c r="H2968" s="21"/>
      <c r="I2968" s="21"/>
      <c r="J2968" s="60">
        <v>2074</v>
      </c>
      <c r="K2968" s="60" t="s">
        <v>19</v>
      </c>
    </row>
    <row r="2969" spans="2:11" ht="15.75" thickBot="1" x14ac:dyDescent="0.45">
      <c r="B2969" s="21">
        <v>2963</v>
      </c>
      <c r="C2969" s="21">
        <v>3802</v>
      </c>
      <c r="D2969" s="20" t="s">
        <v>5604</v>
      </c>
      <c r="E2969" s="21" t="s">
        <v>13</v>
      </c>
      <c r="F2969" s="21" t="s">
        <v>13</v>
      </c>
      <c r="G2969" s="21" t="s">
        <v>85</v>
      </c>
      <c r="H2969" s="21"/>
      <c r="I2969" s="21"/>
      <c r="J2969" s="60">
        <v>2078</v>
      </c>
      <c r="K2969" s="60" t="s">
        <v>19</v>
      </c>
    </row>
    <row r="2970" spans="2:11" ht="15.75" thickBot="1" x14ac:dyDescent="0.45">
      <c r="B2970" s="21">
        <v>2964</v>
      </c>
      <c r="C2970" s="21">
        <v>3446</v>
      </c>
      <c r="D2970" s="20" t="s">
        <v>5606</v>
      </c>
      <c r="E2970" s="21">
        <v>89</v>
      </c>
      <c r="F2970" s="21" t="s">
        <v>13</v>
      </c>
      <c r="G2970" s="21" t="s">
        <v>29</v>
      </c>
      <c r="H2970" s="21"/>
      <c r="I2970" s="21"/>
      <c r="J2970" s="60">
        <v>2055</v>
      </c>
      <c r="K2970" s="60" t="s">
        <v>19</v>
      </c>
    </row>
    <row r="2971" spans="2:11" ht="15.75" thickBot="1" x14ac:dyDescent="0.45">
      <c r="B2971" s="21">
        <v>2965</v>
      </c>
      <c r="C2971" s="21">
        <v>3447</v>
      </c>
      <c r="D2971" s="20" t="s">
        <v>5608</v>
      </c>
      <c r="E2971" s="21">
        <v>86</v>
      </c>
      <c r="F2971" s="21" t="s">
        <v>13</v>
      </c>
      <c r="G2971" s="21" t="s">
        <v>29</v>
      </c>
      <c r="H2971" s="21"/>
      <c r="I2971" s="21"/>
      <c r="J2971" s="60">
        <v>2125</v>
      </c>
      <c r="K2971" s="60" t="s">
        <v>19</v>
      </c>
    </row>
    <row r="2972" spans="2:11" ht="15.75" thickBot="1" x14ac:dyDescent="0.45">
      <c r="B2972" s="21">
        <v>2966</v>
      </c>
      <c r="C2972" s="21">
        <v>3448</v>
      </c>
      <c r="D2972" s="20" t="s">
        <v>5610</v>
      </c>
      <c r="E2972" s="21">
        <v>62</v>
      </c>
      <c r="F2972" s="21" t="s">
        <v>13</v>
      </c>
      <c r="G2972" s="21" t="s">
        <v>79</v>
      </c>
      <c r="H2972" s="21"/>
      <c r="I2972" s="21"/>
      <c r="J2972" s="60">
        <v>2202</v>
      </c>
      <c r="K2972" s="60" t="s">
        <v>15</v>
      </c>
    </row>
    <row r="2973" spans="2:11" ht="15.75" thickBot="1" x14ac:dyDescent="0.45">
      <c r="B2973" s="21">
        <v>2967</v>
      </c>
      <c r="C2973" s="21">
        <v>3449</v>
      </c>
      <c r="D2973" s="20" t="s">
        <v>5611</v>
      </c>
      <c r="E2973" s="21" t="s">
        <v>13</v>
      </c>
      <c r="F2973" s="21" t="s">
        <v>13</v>
      </c>
      <c r="G2973" s="21" t="s">
        <v>29</v>
      </c>
      <c r="H2973" s="21"/>
      <c r="I2973" s="21"/>
      <c r="J2973" s="60">
        <v>2050</v>
      </c>
      <c r="K2973" s="60" t="s">
        <v>19</v>
      </c>
    </row>
    <row r="2974" spans="2:11" ht="15.75" thickBot="1" x14ac:dyDescent="0.45">
      <c r="B2974" s="21">
        <v>2968</v>
      </c>
      <c r="C2974" s="21">
        <v>3450</v>
      </c>
      <c r="D2974" s="20" t="s">
        <v>5613</v>
      </c>
      <c r="E2974" s="21">
        <v>56</v>
      </c>
      <c r="F2974" s="21" t="s">
        <v>13</v>
      </c>
      <c r="G2974" s="21" t="s">
        <v>32</v>
      </c>
      <c r="H2974" s="21"/>
      <c r="I2974" s="21"/>
      <c r="J2974" s="60">
        <v>2081</v>
      </c>
      <c r="K2974" s="60" t="s">
        <v>19</v>
      </c>
    </row>
    <row r="2975" spans="2:11" ht="15.75" thickBot="1" x14ac:dyDescent="0.45">
      <c r="B2975" s="21">
        <v>2969</v>
      </c>
      <c r="C2975" s="21">
        <v>3451</v>
      </c>
      <c r="D2975" s="20" t="s">
        <v>5615</v>
      </c>
      <c r="E2975" s="21">
        <v>63</v>
      </c>
      <c r="F2975" s="21" t="s">
        <v>13</v>
      </c>
      <c r="G2975" s="21" t="s">
        <v>29</v>
      </c>
      <c r="H2975" s="21"/>
      <c r="I2975" s="21"/>
      <c r="J2975" s="60">
        <v>2048</v>
      </c>
      <c r="K2975" s="60" t="s">
        <v>19</v>
      </c>
    </row>
    <row r="2976" spans="2:11" ht="15.75" thickBot="1" x14ac:dyDescent="0.45">
      <c r="B2976" s="21">
        <v>2970</v>
      </c>
      <c r="C2976" s="21">
        <v>3452</v>
      </c>
      <c r="D2976" s="20" t="s">
        <v>5617</v>
      </c>
      <c r="E2976" s="21">
        <v>89</v>
      </c>
      <c r="F2976" s="21" t="s">
        <v>184</v>
      </c>
      <c r="G2976" s="21" t="s">
        <v>29</v>
      </c>
      <c r="H2976" s="21"/>
      <c r="I2976" s="21"/>
      <c r="J2976" s="60">
        <v>2329</v>
      </c>
      <c r="K2976" s="60" t="s">
        <v>19</v>
      </c>
    </row>
    <row r="2977" spans="2:11" ht="15.75" thickBot="1" x14ac:dyDescent="0.45">
      <c r="B2977" s="21">
        <v>2971</v>
      </c>
      <c r="C2977" s="21">
        <v>3453</v>
      </c>
      <c r="D2977" s="20" t="s">
        <v>5619</v>
      </c>
      <c r="E2977" s="21">
        <v>98</v>
      </c>
      <c r="F2977" s="21" t="s">
        <v>13</v>
      </c>
      <c r="G2977" s="21" t="s">
        <v>193</v>
      </c>
      <c r="H2977" s="21"/>
      <c r="I2977" s="21"/>
      <c r="J2977" s="60">
        <v>1981</v>
      </c>
      <c r="K2977" s="60" t="s">
        <v>19</v>
      </c>
    </row>
    <row r="2978" spans="2:11" ht="15.75" thickBot="1" x14ac:dyDescent="0.45">
      <c r="B2978" s="21">
        <v>2972</v>
      </c>
      <c r="C2978" s="21">
        <v>3454</v>
      </c>
      <c r="D2978" s="20" t="s">
        <v>5621</v>
      </c>
      <c r="E2978" s="21" t="s">
        <v>13</v>
      </c>
      <c r="F2978" s="21" t="s">
        <v>13</v>
      </c>
      <c r="G2978" s="21" t="s">
        <v>85</v>
      </c>
      <c r="H2978" s="21"/>
      <c r="I2978" s="21"/>
      <c r="J2978" s="60">
        <v>2002</v>
      </c>
      <c r="K2978" s="60" t="s">
        <v>19</v>
      </c>
    </row>
    <row r="2979" spans="2:11" ht="15.75" thickBot="1" x14ac:dyDescent="0.45">
      <c r="B2979" s="21">
        <v>2973</v>
      </c>
      <c r="C2979" s="21">
        <v>3455</v>
      </c>
      <c r="D2979" s="20" t="s">
        <v>5623</v>
      </c>
      <c r="E2979" s="21" t="s">
        <v>13</v>
      </c>
      <c r="F2979" s="21" t="s">
        <v>13</v>
      </c>
      <c r="G2979" s="21" t="s">
        <v>29</v>
      </c>
      <c r="H2979" s="21"/>
      <c r="I2979" s="21"/>
      <c r="J2979" s="60">
        <v>1952</v>
      </c>
      <c r="K2979" s="60" t="s">
        <v>19</v>
      </c>
    </row>
    <row r="2980" spans="2:11" ht="15.75" thickBot="1" x14ac:dyDescent="0.45">
      <c r="B2980" s="21">
        <v>2974</v>
      </c>
      <c r="C2980" s="21">
        <v>3803</v>
      </c>
      <c r="D2980" s="20" t="s">
        <v>5625</v>
      </c>
      <c r="E2980" s="21" t="s">
        <v>510</v>
      </c>
      <c r="F2980" s="21" t="s">
        <v>13</v>
      </c>
      <c r="G2980" s="21" t="s">
        <v>29</v>
      </c>
      <c r="H2980" s="21"/>
      <c r="I2980" s="21"/>
      <c r="J2980" s="60">
        <v>2123</v>
      </c>
      <c r="K2980" s="60" t="s">
        <v>19</v>
      </c>
    </row>
    <row r="2981" spans="2:11" ht="15.75" thickBot="1" x14ac:dyDescent="0.45">
      <c r="B2981" s="21">
        <v>2975</v>
      </c>
      <c r="C2981" s="21">
        <v>3456</v>
      </c>
      <c r="D2981" s="20" t="s">
        <v>5627</v>
      </c>
      <c r="E2981" s="21">
        <v>41</v>
      </c>
      <c r="F2981" s="21" t="s">
        <v>13</v>
      </c>
      <c r="G2981" s="21" t="s">
        <v>29</v>
      </c>
      <c r="H2981" s="21"/>
      <c r="I2981" s="21"/>
      <c r="J2981" s="60">
        <v>2042</v>
      </c>
      <c r="K2981" s="60" t="s">
        <v>19</v>
      </c>
    </row>
    <row r="2982" spans="2:11" ht="15.75" thickBot="1" x14ac:dyDescent="0.45">
      <c r="B2982" s="21">
        <v>2976</v>
      </c>
      <c r="C2982" s="21">
        <v>3457</v>
      </c>
      <c r="D2982" s="20" t="s">
        <v>5629</v>
      </c>
      <c r="E2982" s="21" t="s">
        <v>13</v>
      </c>
      <c r="F2982" s="21" t="s">
        <v>13</v>
      </c>
      <c r="G2982" s="21" t="s">
        <v>29</v>
      </c>
      <c r="H2982" s="21"/>
      <c r="I2982" s="21"/>
      <c r="J2982" s="60">
        <v>2049</v>
      </c>
      <c r="K2982" s="60" t="s">
        <v>19</v>
      </c>
    </row>
    <row r="2983" spans="2:11" ht="15.75" thickBot="1" x14ac:dyDescent="0.45">
      <c r="B2983" s="21">
        <v>2977</v>
      </c>
      <c r="C2983" s="21">
        <v>4210</v>
      </c>
      <c r="D2983" s="20" t="s">
        <v>6530</v>
      </c>
      <c r="E2983" s="21">
        <v>15</v>
      </c>
      <c r="F2983" s="21" t="s">
        <v>13</v>
      </c>
      <c r="G2983" s="21" t="s">
        <v>79</v>
      </c>
      <c r="H2983" s="21">
        <v>7</v>
      </c>
      <c r="I2983" s="21">
        <v>-54</v>
      </c>
      <c r="J2983" s="60">
        <v>2046</v>
      </c>
      <c r="K2983" s="60" t="s">
        <v>15</v>
      </c>
    </row>
    <row r="2984" spans="2:11" ht="15.75" thickBot="1" x14ac:dyDescent="0.45">
      <c r="B2984" s="21">
        <v>2978</v>
      </c>
      <c r="C2984" s="21">
        <v>4050</v>
      </c>
      <c r="D2984" s="20" t="s">
        <v>6305</v>
      </c>
      <c r="E2984" s="21" t="s">
        <v>510</v>
      </c>
      <c r="F2984" s="21" t="s">
        <v>13</v>
      </c>
      <c r="G2984" s="21" t="s">
        <v>79</v>
      </c>
      <c r="H2984" s="21"/>
      <c r="I2984" s="21"/>
      <c r="J2984" s="60">
        <v>2128</v>
      </c>
      <c r="K2984" s="60" t="s">
        <v>15</v>
      </c>
    </row>
    <row r="2985" spans="2:11" ht="15.75" thickBot="1" x14ac:dyDescent="0.45">
      <c r="B2985" s="21">
        <v>2979</v>
      </c>
      <c r="C2985" s="21">
        <v>3458</v>
      </c>
      <c r="D2985" s="20" t="s">
        <v>5631</v>
      </c>
      <c r="E2985" s="21">
        <v>91</v>
      </c>
      <c r="F2985" s="21" t="s">
        <v>13</v>
      </c>
      <c r="G2985" s="21" t="s">
        <v>29</v>
      </c>
      <c r="H2985" s="21"/>
      <c r="I2985" s="21"/>
      <c r="J2985" s="60">
        <v>2020</v>
      </c>
      <c r="K2985" s="60" t="s">
        <v>19</v>
      </c>
    </row>
    <row r="2986" spans="2:11" ht="15.75" thickBot="1" x14ac:dyDescent="0.45">
      <c r="B2986" s="21">
        <v>2980</v>
      </c>
      <c r="C2986" s="21">
        <v>3459</v>
      </c>
      <c r="D2986" s="20" t="s">
        <v>5633</v>
      </c>
      <c r="E2986" s="21">
        <v>43</v>
      </c>
      <c r="F2986" s="21" t="s">
        <v>134</v>
      </c>
      <c r="G2986" s="21" t="s">
        <v>239</v>
      </c>
      <c r="H2986" s="21"/>
      <c r="I2986" s="21"/>
      <c r="J2986" s="60">
        <v>2048</v>
      </c>
      <c r="K2986" s="60" t="s">
        <v>19</v>
      </c>
    </row>
    <row r="2987" spans="2:11" ht="15.75" thickBot="1" x14ac:dyDescent="0.45">
      <c r="B2987" s="21">
        <v>2981</v>
      </c>
      <c r="C2987" s="21">
        <v>3460</v>
      </c>
      <c r="D2987" s="20" t="s">
        <v>5635</v>
      </c>
      <c r="E2987" s="21" t="s">
        <v>62</v>
      </c>
      <c r="F2987" s="21" t="s">
        <v>13</v>
      </c>
      <c r="G2987" s="21" t="s">
        <v>54</v>
      </c>
      <c r="H2987" s="21"/>
      <c r="I2987" s="21"/>
      <c r="J2987" s="60">
        <v>2047</v>
      </c>
      <c r="K2987" s="60" t="s">
        <v>19</v>
      </c>
    </row>
    <row r="2988" spans="2:11" ht="15.75" thickBot="1" x14ac:dyDescent="0.45">
      <c r="B2988" s="21">
        <v>2982</v>
      </c>
      <c r="C2988" s="21">
        <v>3461</v>
      </c>
      <c r="D2988" s="20" t="s">
        <v>5637</v>
      </c>
      <c r="E2988" s="21">
        <v>94</v>
      </c>
      <c r="F2988" s="21" t="s">
        <v>13</v>
      </c>
      <c r="G2988" s="21" t="s">
        <v>193</v>
      </c>
      <c r="H2988" s="21"/>
      <c r="I2988" s="21"/>
      <c r="J2988" s="60">
        <v>1914</v>
      </c>
      <c r="K2988" s="60" t="s">
        <v>19</v>
      </c>
    </row>
    <row r="2989" spans="2:11" ht="15.75" thickBot="1" x14ac:dyDescent="0.45">
      <c r="B2989" s="21">
        <v>2983</v>
      </c>
      <c r="C2989" s="21">
        <v>3918</v>
      </c>
      <c r="D2989" s="20" t="s">
        <v>5639</v>
      </c>
      <c r="E2989" s="21">
        <v>42</v>
      </c>
      <c r="F2989" s="21" t="s">
        <v>13</v>
      </c>
      <c r="G2989" s="21" t="s">
        <v>116</v>
      </c>
      <c r="H2989" s="21"/>
      <c r="I2989" s="21"/>
      <c r="J2989" s="60">
        <v>2097</v>
      </c>
      <c r="K2989" s="60" t="s">
        <v>15</v>
      </c>
    </row>
    <row r="2990" spans="2:11" ht="15.75" thickBot="1" x14ac:dyDescent="0.45">
      <c r="B2990" s="21">
        <v>2984</v>
      </c>
      <c r="C2990" s="21">
        <v>3462</v>
      </c>
      <c r="D2990" s="20" t="s">
        <v>5641</v>
      </c>
      <c r="E2990" s="21">
        <v>87</v>
      </c>
      <c r="F2990" s="21" t="s">
        <v>13</v>
      </c>
      <c r="G2990" s="21" t="s">
        <v>29</v>
      </c>
      <c r="H2990" s="21"/>
      <c r="I2990" s="21"/>
      <c r="J2990" s="60">
        <v>2073</v>
      </c>
      <c r="K2990" s="60" t="s">
        <v>19</v>
      </c>
    </row>
    <row r="2991" spans="2:11" ht="15.75" thickBot="1" x14ac:dyDescent="0.45">
      <c r="B2991" s="21">
        <v>2985</v>
      </c>
      <c r="C2991" s="21">
        <v>3463</v>
      </c>
      <c r="D2991" s="20" t="s">
        <v>5643</v>
      </c>
      <c r="E2991" s="21" t="s">
        <v>13</v>
      </c>
      <c r="F2991" s="21" t="s">
        <v>13</v>
      </c>
      <c r="G2991" s="21" t="s">
        <v>29</v>
      </c>
      <c r="H2991" s="21"/>
      <c r="I2991" s="21"/>
      <c r="J2991" s="60">
        <v>2088</v>
      </c>
      <c r="K2991" s="60" t="s">
        <v>19</v>
      </c>
    </row>
    <row r="2992" spans="2:11" ht="15.75" thickBot="1" x14ac:dyDescent="0.45">
      <c r="B2992" s="21">
        <v>2986</v>
      </c>
      <c r="C2992" s="21">
        <v>3464</v>
      </c>
      <c r="D2992" s="20" t="s">
        <v>5645</v>
      </c>
      <c r="E2992" s="21">
        <v>48</v>
      </c>
      <c r="F2992" s="21" t="s">
        <v>13</v>
      </c>
      <c r="G2992" s="21" t="s">
        <v>149</v>
      </c>
      <c r="H2992" s="21"/>
      <c r="I2992" s="21"/>
      <c r="J2992" s="60">
        <v>1860</v>
      </c>
      <c r="K2992" s="60" t="s">
        <v>19</v>
      </c>
    </row>
    <row r="2993" spans="2:11" ht="15.75" thickBot="1" x14ac:dyDescent="0.45">
      <c r="B2993" s="21">
        <v>2987</v>
      </c>
      <c r="C2993" s="21">
        <v>3804</v>
      </c>
      <c r="D2993" s="20" t="s">
        <v>5647</v>
      </c>
      <c r="E2993" s="21" t="s">
        <v>510</v>
      </c>
      <c r="F2993" s="21" t="s">
        <v>13</v>
      </c>
      <c r="G2993" s="21" t="s">
        <v>85</v>
      </c>
      <c r="H2993" s="21"/>
      <c r="I2993" s="21"/>
      <c r="J2993" s="60">
        <v>2074</v>
      </c>
      <c r="K2993" s="60" t="s">
        <v>19</v>
      </c>
    </row>
    <row r="2994" spans="2:11" ht="15.75" thickBot="1" x14ac:dyDescent="0.45">
      <c r="B2994" s="21">
        <v>2988</v>
      </c>
      <c r="C2994" s="21">
        <v>3465</v>
      </c>
      <c r="D2994" s="20" t="s">
        <v>5649</v>
      </c>
      <c r="E2994" s="21">
        <v>92</v>
      </c>
      <c r="F2994" s="21" t="s">
        <v>57</v>
      </c>
      <c r="G2994" s="21" t="s">
        <v>85</v>
      </c>
      <c r="H2994" s="21"/>
      <c r="I2994" s="21"/>
      <c r="J2994" s="60">
        <v>2242</v>
      </c>
      <c r="K2994" s="60" t="s">
        <v>19</v>
      </c>
    </row>
    <row r="2995" spans="2:11" ht="15.75" thickBot="1" x14ac:dyDescent="0.45">
      <c r="B2995" s="21">
        <v>2989</v>
      </c>
      <c r="C2995" s="21">
        <v>3466</v>
      </c>
      <c r="D2995" s="20" t="s">
        <v>5651</v>
      </c>
      <c r="E2995" s="21" t="s">
        <v>13</v>
      </c>
      <c r="F2995" s="21" t="s">
        <v>13</v>
      </c>
      <c r="G2995" s="21" t="s">
        <v>79</v>
      </c>
      <c r="H2995" s="21"/>
      <c r="I2995" s="21"/>
      <c r="J2995" s="60">
        <v>2072</v>
      </c>
      <c r="K2995" s="60" t="s">
        <v>19</v>
      </c>
    </row>
    <row r="2996" spans="2:11" ht="15.75" thickBot="1" x14ac:dyDescent="0.45">
      <c r="B2996" s="21">
        <v>2990</v>
      </c>
      <c r="C2996" s="21">
        <v>3467</v>
      </c>
      <c r="D2996" s="20" t="s">
        <v>5653</v>
      </c>
      <c r="E2996" s="21">
        <v>62</v>
      </c>
      <c r="F2996" s="21" t="s">
        <v>57</v>
      </c>
      <c r="G2996" s="21" t="s">
        <v>551</v>
      </c>
      <c r="H2996" s="21">
        <v>18</v>
      </c>
      <c r="I2996" s="21">
        <v>6</v>
      </c>
      <c r="J2996" s="60">
        <v>2200</v>
      </c>
      <c r="K2996" s="60" t="s">
        <v>15</v>
      </c>
    </row>
    <row r="2997" spans="2:11" ht="15.75" thickBot="1" x14ac:dyDescent="0.45">
      <c r="B2997" s="21">
        <v>2991</v>
      </c>
      <c r="C2997" s="21">
        <v>3468</v>
      </c>
      <c r="D2997" s="20" t="s">
        <v>5655</v>
      </c>
      <c r="E2997" s="21">
        <v>37</v>
      </c>
      <c r="F2997" s="21" t="s">
        <v>13</v>
      </c>
      <c r="G2997" s="21" t="s">
        <v>32</v>
      </c>
      <c r="H2997" s="21"/>
      <c r="I2997" s="21"/>
      <c r="J2997" s="60">
        <v>2073</v>
      </c>
      <c r="K2997" s="60" t="s">
        <v>19</v>
      </c>
    </row>
    <row r="2998" spans="2:11" ht="15.75" thickBot="1" x14ac:dyDescent="0.45">
      <c r="B2998" s="21">
        <v>2992</v>
      </c>
      <c r="C2998" s="21">
        <v>3469</v>
      </c>
      <c r="D2998" s="20" t="s">
        <v>5657</v>
      </c>
      <c r="E2998" s="21">
        <v>72</v>
      </c>
      <c r="F2998" s="21" t="s">
        <v>13</v>
      </c>
      <c r="G2998" s="21" t="s">
        <v>29</v>
      </c>
      <c r="H2998" s="21"/>
      <c r="I2998" s="21"/>
      <c r="J2998" s="60">
        <v>2091</v>
      </c>
      <c r="K2998" s="60" t="s">
        <v>19</v>
      </c>
    </row>
    <row r="2999" spans="2:11" ht="15.75" thickBot="1" x14ac:dyDescent="0.45">
      <c r="B2999" s="21">
        <v>2993</v>
      </c>
      <c r="C2999" s="21">
        <v>3914</v>
      </c>
      <c r="D2999" s="20" t="s">
        <v>5659</v>
      </c>
      <c r="E2999" s="21" t="s">
        <v>13</v>
      </c>
      <c r="F2999" s="21" t="s">
        <v>13</v>
      </c>
      <c r="G2999" s="21" t="s">
        <v>169</v>
      </c>
      <c r="H2999" s="21"/>
      <c r="I2999" s="21"/>
      <c r="J2999" s="60">
        <v>2126</v>
      </c>
      <c r="K2999" s="60" t="s">
        <v>19</v>
      </c>
    </row>
    <row r="3000" spans="2:11" ht="15.75" thickBot="1" x14ac:dyDescent="0.45">
      <c r="B3000" s="21">
        <v>2994</v>
      </c>
      <c r="C3000" s="21">
        <v>3470</v>
      </c>
      <c r="D3000" s="20" t="s">
        <v>5661</v>
      </c>
      <c r="E3000" s="21">
        <v>86</v>
      </c>
      <c r="F3000" s="21" t="s">
        <v>13</v>
      </c>
      <c r="G3000" s="21" t="s">
        <v>32</v>
      </c>
      <c r="H3000" s="21"/>
      <c r="I3000" s="21"/>
      <c r="J3000" s="60">
        <v>2150</v>
      </c>
      <c r="K3000" s="60" t="s">
        <v>19</v>
      </c>
    </row>
    <row r="3001" spans="2:11" ht="15.75" thickBot="1" x14ac:dyDescent="0.45">
      <c r="B3001" s="21">
        <v>2995</v>
      </c>
      <c r="C3001" s="21">
        <v>3471</v>
      </c>
      <c r="D3001" s="20" t="s">
        <v>5663</v>
      </c>
      <c r="E3001" s="21" t="s">
        <v>13</v>
      </c>
      <c r="F3001" s="21" t="s">
        <v>13</v>
      </c>
      <c r="G3001" s="21" t="s">
        <v>551</v>
      </c>
      <c r="H3001" s="21"/>
      <c r="I3001" s="21"/>
      <c r="J3001" s="60">
        <v>2056</v>
      </c>
      <c r="K3001" s="60" t="s">
        <v>15</v>
      </c>
    </row>
    <row r="3002" spans="2:11" ht="15.75" thickBot="1" x14ac:dyDescent="0.45">
      <c r="B3002" s="21">
        <v>2996</v>
      </c>
      <c r="C3002" s="21">
        <v>3497</v>
      </c>
      <c r="D3002" s="20" t="s">
        <v>6396</v>
      </c>
      <c r="E3002" s="21">
        <v>91</v>
      </c>
      <c r="F3002" s="21" t="s">
        <v>184</v>
      </c>
      <c r="G3002" s="21" t="s">
        <v>29</v>
      </c>
      <c r="H3002" s="21"/>
      <c r="I3002" s="21"/>
      <c r="J3002" s="60">
        <v>2302</v>
      </c>
      <c r="K3002" s="60" t="s">
        <v>19</v>
      </c>
    </row>
    <row r="3003" spans="2:11" ht="15.75" thickBot="1" x14ac:dyDescent="0.45">
      <c r="B3003" s="21">
        <v>2997</v>
      </c>
      <c r="C3003" s="21">
        <v>3472</v>
      </c>
      <c r="D3003" s="20" t="s">
        <v>5665</v>
      </c>
      <c r="E3003" s="21">
        <v>76</v>
      </c>
      <c r="F3003" s="21" t="s">
        <v>184</v>
      </c>
      <c r="G3003" s="21" t="s">
        <v>239</v>
      </c>
      <c r="H3003" s="21"/>
      <c r="I3003" s="21"/>
      <c r="J3003" s="60">
        <v>2106</v>
      </c>
      <c r="K3003" s="60" t="s">
        <v>19</v>
      </c>
    </row>
    <row r="3004" spans="2:11" ht="15.75" thickBot="1" x14ac:dyDescent="0.45">
      <c r="B3004" s="21">
        <v>2998</v>
      </c>
      <c r="C3004" s="21">
        <v>3847</v>
      </c>
      <c r="D3004" s="20" t="s">
        <v>5667</v>
      </c>
      <c r="E3004" s="21" t="s">
        <v>13</v>
      </c>
      <c r="F3004" s="21" t="s">
        <v>134</v>
      </c>
      <c r="G3004" s="21" t="s">
        <v>277</v>
      </c>
      <c r="H3004" s="21"/>
      <c r="I3004" s="21"/>
      <c r="J3004" s="60">
        <v>2300</v>
      </c>
      <c r="K3004" s="60" t="s">
        <v>19</v>
      </c>
    </row>
    <row r="3005" spans="2:11" ht="15.75" thickBot="1" x14ac:dyDescent="0.45">
      <c r="B3005" s="21">
        <v>2999</v>
      </c>
      <c r="C3005" s="21">
        <v>3473</v>
      </c>
      <c r="D3005" s="20" t="s">
        <v>5669</v>
      </c>
      <c r="E3005" s="21">
        <v>90</v>
      </c>
      <c r="F3005" s="21" t="s">
        <v>13</v>
      </c>
      <c r="G3005" s="21" t="s">
        <v>85</v>
      </c>
      <c r="H3005" s="21"/>
      <c r="I3005" s="21"/>
      <c r="J3005" s="60">
        <v>2065</v>
      </c>
      <c r="K3005" s="60" t="s">
        <v>19</v>
      </c>
    </row>
    <row r="3006" spans="2:11" ht="15.75" thickBot="1" x14ac:dyDescent="0.45">
      <c r="B3006" s="21">
        <v>3000</v>
      </c>
      <c r="C3006" s="21">
        <v>3474</v>
      </c>
      <c r="D3006" s="20" t="s">
        <v>5671</v>
      </c>
      <c r="E3006" s="21">
        <v>89</v>
      </c>
      <c r="F3006" s="21" t="s">
        <v>13</v>
      </c>
      <c r="G3006" s="21" t="s">
        <v>29</v>
      </c>
      <c r="H3006" s="21"/>
      <c r="I3006" s="21"/>
      <c r="J3006" s="60">
        <v>2052</v>
      </c>
      <c r="K3006" s="60" t="s">
        <v>19</v>
      </c>
    </row>
    <row r="3007" spans="2:11" ht="15.75" thickBot="1" x14ac:dyDescent="0.45">
      <c r="B3007" s="21">
        <v>3001</v>
      </c>
      <c r="C3007" s="21">
        <v>3475</v>
      </c>
      <c r="D3007" s="20" t="s">
        <v>5673</v>
      </c>
      <c r="E3007" s="21">
        <v>59</v>
      </c>
      <c r="F3007" s="21" t="s">
        <v>13</v>
      </c>
      <c r="G3007" s="21" t="s">
        <v>32</v>
      </c>
      <c r="H3007" s="21"/>
      <c r="I3007" s="21"/>
      <c r="J3007" s="60">
        <v>2045</v>
      </c>
      <c r="K3007" s="60" t="s">
        <v>19</v>
      </c>
    </row>
    <row r="3008" spans="2:11" ht="15.75" thickBot="1" x14ac:dyDescent="0.45">
      <c r="B3008" s="21">
        <v>3002</v>
      </c>
      <c r="C3008" s="21">
        <v>3476</v>
      </c>
      <c r="D3008" s="20" t="s">
        <v>5675</v>
      </c>
      <c r="E3008" s="21">
        <v>67</v>
      </c>
      <c r="F3008" s="21" t="s">
        <v>13</v>
      </c>
      <c r="G3008" s="21" t="s">
        <v>32</v>
      </c>
      <c r="H3008" s="21"/>
      <c r="I3008" s="21"/>
      <c r="J3008" s="60">
        <v>2309</v>
      </c>
      <c r="K3008" s="60" t="s">
        <v>19</v>
      </c>
    </row>
    <row r="3009" spans="2:11" ht="15.75" thickBot="1" x14ac:dyDescent="0.45">
      <c r="B3009" s="21">
        <v>3003</v>
      </c>
      <c r="C3009" s="21">
        <v>3477</v>
      </c>
      <c r="D3009" s="20" t="s">
        <v>5677</v>
      </c>
      <c r="E3009" s="21">
        <v>99</v>
      </c>
      <c r="F3009" s="21" t="s">
        <v>13</v>
      </c>
      <c r="G3009" s="21" t="s">
        <v>29</v>
      </c>
      <c r="H3009" s="21"/>
      <c r="I3009" s="21"/>
      <c r="J3009" s="60">
        <v>2125</v>
      </c>
      <c r="K3009" s="60" t="s">
        <v>19</v>
      </c>
    </row>
    <row r="3010" spans="2:11" ht="15.75" thickBot="1" x14ac:dyDescent="0.45">
      <c r="B3010" s="21">
        <v>3004</v>
      </c>
      <c r="C3010" s="21">
        <v>3478</v>
      </c>
      <c r="D3010" s="20" t="s">
        <v>5679</v>
      </c>
      <c r="E3010" s="21">
        <v>92</v>
      </c>
      <c r="F3010" s="21" t="s">
        <v>184</v>
      </c>
      <c r="G3010" s="21" t="s">
        <v>29</v>
      </c>
      <c r="H3010" s="21"/>
      <c r="I3010" s="21"/>
      <c r="J3010" s="60">
        <v>2241</v>
      </c>
      <c r="K3010" s="60" t="s">
        <v>19</v>
      </c>
    </row>
    <row r="3011" spans="2:11" ht="15.75" thickBot="1" x14ac:dyDescent="0.45">
      <c r="B3011" s="21">
        <v>3005</v>
      </c>
      <c r="C3011" s="21">
        <v>3479</v>
      </c>
      <c r="D3011" s="20" t="s">
        <v>5681</v>
      </c>
      <c r="E3011" s="21" t="s">
        <v>13</v>
      </c>
      <c r="F3011" s="21" t="s">
        <v>13</v>
      </c>
      <c r="G3011" s="21" t="s">
        <v>79</v>
      </c>
      <c r="H3011" s="21"/>
      <c r="I3011" s="21"/>
      <c r="J3011" s="60">
        <v>2019</v>
      </c>
      <c r="K3011" s="60" t="s">
        <v>19</v>
      </c>
    </row>
    <row r="3012" spans="2:11" ht="15.75" thickBot="1" x14ac:dyDescent="0.45">
      <c r="B3012" s="21">
        <v>3006</v>
      </c>
      <c r="C3012" s="21">
        <v>3480</v>
      </c>
      <c r="D3012" s="20" t="s">
        <v>5683</v>
      </c>
      <c r="E3012" s="21">
        <v>92</v>
      </c>
      <c r="F3012" s="21" t="s">
        <v>13</v>
      </c>
      <c r="G3012" s="21" t="s">
        <v>32</v>
      </c>
      <c r="H3012" s="21"/>
      <c r="I3012" s="21"/>
      <c r="J3012" s="60">
        <v>2051</v>
      </c>
      <c r="K3012" s="60" t="s">
        <v>19</v>
      </c>
    </row>
    <row r="3013" spans="2:11" ht="15.75" thickBot="1" x14ac:dyDescent="0.45">
      <c r="B3013" s="21">
        <v>3007</v>
      </c>
      <c r="C3013" s="21">
        <v>3481</v>
      </c>
      <c r="D3013" s="20" t="s">
        <v>5685</v>
      </c>
      <c r="E3013" s="21" t="s">
        <v>13</v>
      </c>
      <c r="F3013" s="21" t="s">
        <v>13</v>
      </c>
      <c r="G3013" s="21" t="s">
        <v>29</v>
      </c>
      <c r="H3013" s="21"/>
      <c r="I3013" s="21"/>
      <c r="J3013" s="60">
        <v>2009</v>
      </c>
      <c r="K3013" s="60" t="s">
        <v>19</v>
      </c>
    </row>
    <row r="3014" spans="2:11" ht="15.75" thickBot="1" x14ac:dyDescent="0.45">
      <c r="B3014" s="21">
        <v>3008</v>
      </c>
      <c r="C3014" s="21">
        <v>3482</v>
      </c>
      <c r="D3014" s="20" t="s">
        <v>5687</v>
      </c>
      <c r="E3014" s="21" t="s">
        <v>62</v>
      </c>
      <c r="F3014" s="21" t="s">
        <v>13</v>
      </c>
      <c r="G3014" s="21" t="s">
        <v>292</v>
      </c>
      <c r="H3014" s="21">
        <v>16</v>
      </c>
      <c r="I3014" s="21">
        <v>39</v>
      </c>
      <c r="J3014" s="60">
        <v>2158</v>
      </c>
      <c r="K3014" s="60" t="s">
        <v>15</v>
      </c>
    </row>
    <row r="3015" spans="2:11" ht="15.75" thickBot="1" x14ac:dyDescent="0.45">
      <c r="B3015" s="21">
        <v>3009</v>
      </c>
      <c r="C3015" s="21">
        <v>3483</v>
      </c>
      <c r="D3015" s="20" t="s">
        <v>5689</v>
      </c>
      <c r="E3015" s="21" t="s">
        <v>82</v>
      </c>
      <c r="F3015" s="21" t="s">
        <v>184</v>
      </c>
      <c r="G3015" s="21" t="s">
        <v>29</v>
      </c>
      <c r="H3015" s="21"/>
      <c r="I3015" s="21"/>
      <c r="J3015" s="60">
        <v>2315</v>
      </c>
      <c r="K3015" s="60" t="s">
        <v>15</v>
      </c>
    </row>
    <row r="3016" spans="2:11" ht="15.75" thickBot="1" x14ac:dyDescent="0.45">
      <c r="B3016" s="21">
        <v>3010</v>
      </c>
      <c r="C3016" s="21">
        <v>3484</v>
      </c>
      <c r="D3016" s="20" t="s">
        <v>5691</v>
      </c>
      <c r="E3016" s="21" t="s">
        <v>13</v>
      </c>
      <c r="F3016" s="21" t="s">
        <v>13</v>
      </c>
      <c r="G3016" s="21" t="s">
        <v>193</v>
      </c>
      <c r="H3016" s="21"/>
      <c r="I3016" s="21"/>
      <c r="J3016" s="60">
        <v>2045</v>
      </c>
      <c r="K3016" s="60" t="s">
        <v>19</v>
      </c>
    </row>
    <row r="3017" spans="2:11" ht="15.75" thickBot="1" x14ac:dyDescent="0.45">
      <c r="B3017" s="21">
        <v>3011</v>
      </c>
      <c r="C3017" s="21">
        <v>3485</v>
      </c>
      <c r="D3017" s="20" t="s">
        <v>5693</v>
      </c>
      <c r="E3017" s="21">
        <v>93</v>
      </c>
      <c r="F3017" s="21" t="s">
        <v>13</v>
      </c>
      <c r="G3017" s="21" t="s">
        <v>79</v>
      </c>
      <c r="H3017" s="21"/>
      <c r="I3017" s="21"/>
      <c r="J3017" s="60">
        <v>2060</v>
      </c>
      <c r="K3017" s="60" t="s">
        <v>19</v>
      </c>
    </row>
    <row r="3018" spans="2:11" ht="15.75" thickBot="1" x14ac:dyDescent="0.45">
      <c r="B3018" s="21">
        <v>3012</v>
      </c>
      <c r="C3018" s="21">
        <v>3486</v>
      </c>
      <c r="D3018" s="20" t="s">
        <v>5695</v>
      </c>
      <c r="E3018" s="21">
        <v>88</v>
      </c>
      <c r="F3018" s="21" t="s">
        <v>13</v>
      </c>
      <c r="G3018" s="21" t="s">
        <v>32</v>
      </c>
      <c r="H3018" s="21"/>
      <c r="I3018" s="21"/>
      <c r="J3018" s="60">
        <v>2008</v>
      </c>
      <c r="K3018" s="60" t="s">
        <v>19</v>
      </c>
    </row>
    <row r="3019" spans="2:11" ht="15.75" thickBot="1" x14ac:dyDescent="0.45">
      <c r="B3019" s="21">
        <v>3013</v>
      </c>
      <c r="C3019" s="21">
        <v>3487</v>
      </c>
      <c r="D3019" s="20" t="s">
        <v>5697</v>
      </c>
      <c r="E3019" s="21">
        <v>46</v>
      </c>
      <c r="F3019" s="21" t="s">
        <v>13</v>
      </c>
      <c r="G3019" s="21" t="s">
        <v>169</v>
      </c>
      <c r="H3019" s="21"/>
      <c r="I3019" s="21"/>
      <c r="J3019" s="60">
        <v>2026</v>
      </c>
      <c r="K3019" s="60" t="s">
        <v>19</v>
      </c>
    </row>
    <row r="3020" spans="2:11" ht="15.75" thickBot="1" x14ac:dyDescent="0.45">
      <c r="B3020" s="21">
        <v>3014</v>
      </c>
      <c r="C3020" s="21">
        <v>3488</v>
      </c>
      <c r="D3020" s="20" t="s">
        <v>5699</v>
      </c>
      <c r="E3020" s="21">
        <v>89</v>
      </c>
      <c r="F3020" s="21" t="s">
        <v>13</v>
      </c>
      <c r="G3020" s="21" t="s">
        <v>29</v>
      </c>
      <c r="H3020" s="21"/>
      <c r="I3020" s="21"/>
      <c r="J3020" s="60">
        <v>2043</v>
      </c>
      <c r="K3020" s="60" t="s">
        <v>19</v>
      </c>
    </row>
    <row r="3021" spans="2:11" ht="15.75" thickBot="1" x14ac:dyDescent="0.45">
      <c r="B3021" s="21">
        <v>3015</v>
      </c>
      <c r="C3021" s="21">
        <v>3489</v>
      </c>
      <c r="D3021" s="20" t="s">
        <v>5701</v>
      </c>
      <c r="E3021" s="21">
        <v>48</v>
      </c>
      <c r="F3021" s="21" t="s">
        <v>13</v>
      </c>
      <c r="G3021" s="21" t="s">
        <v>116</v>
      </c>
      <c r="H3021" s="21"/>
      <c r="I3021" s="21"/>
      <c r="J3021" s="60">
        <v>1990</v>
      </c>
      <c r="K3021" s="60" t="s">
        <v>19</v>
      </c>
    </row>
    <row r="3022" spans="2:11" ht="15.75" thickBot="1" x14ac:dyDescent="0.45">
      <c r="B3022" s="21">
        <v>3016</v>
      </c>
      <c r="C3022" s="21">
        <v>3490</v>
      </c>
      <c r="D3022" s="20" t="s">
        <v>5703</v>
      </c>
      <c r="E3022" s="21">
        <v>84</v>
      </c>
      <c r="F3022" s="21" t="s">
        <v>13</v>
      </c>
      <c r="G3022" s="21" t="s">
        <v>32</v>
      </c>
      <c r="H3022" s="21"/>
      <c r="I3022" s="21"/>
      <c r="J3022" s="60">
        <v>2056</v>
      </c>
      <c r="K3022" s="60" t="s">
        <v>19</v>
      </c>
    </row>
    <row r="3023" spans="2:11" ht="15.75" thickBot="1" x14ac:dyDescent="0.45">
      <c r="B3023" s="21">
        <v>3017</v>
      </c>
      <c r="C3023" s="21">
        <v>3905</v>
      </c>
      <c r="D3023" s="20" t="s">
        <v>5705</v>
      </c>
      <c r="E3023" s="21" t="s">
        <v>203</v>
      </c>
      <c r="F3023" s="21" t="s">
        <v>13</v>
      </c>
      <c r="G3023" s="21" t="s">
        <v>29</v>
      </c>
      <c r="H3023" s="21">
        <v>11</v>
      </c>
      <c r="I3023" s="21">
        <v>-8</v>
      </c>
      <c r="J3023" s="60">
        <v>2068</v>
      </c>
      <c r="K3023" s="60" t="s">
        <v>15</v>
      </c>
    </row>
    <row r="3024" spans="2:11" ht="15.75" thickBot="1" x14ac:dyDescent="0.45">
      <c r="B3024" s="21">
        <v>3018</v>
      </c>
      <c r="C3024" s="21">
        <v>3491</v>
      </c>
      <c r="D3024" s="20" t="s">
        <v>5707</v>
      </c>
      <c r="E3024" s="21" t="s">
        <v>137</v>
      </c>
      <c r="F3024" s="21" t="s">
        <v>13</v>
      </c>
      <c r="G3024" s="21" t="s">
        <v>29</v>
      </c>
      <c r="H3024" s="21"/>
      <c r="I3024" s="21"/>
      <c r="J3024" s="60">
        <v>2090</v>
      </c>
      <c r="K3024" s="60" t="s">
        <v>19</v>
      </c>
    </row>
    <row r="3025" spans="2:11" ht="15.75" thickBot="1" x14ac:dyDescent="0.45">
      <c r="B3025" s="21">
        <v>3019</v>
      </c>
      <c r="C3025" s="21">
        <v>3492</v>
      </c>
      <c r="D3025" s="20" t="s">
        <v>5709</v>
      </c>
      <c r="E3025" s="21">
        <v>50</v>
      </c>
      <c r="F3025" s="21" t="s">
        <v>13</v>
      </c>
      <c r="G3025" s="21" t="s">
        <v>29</v>
      </c>
      <c r="H3025" s="21"/>
      <c r="I3025" s="21"/>
      <c r="J3025" s="60">
        <v>2003</v>
      </c>
      <c r="K3025" s="60" t="s">
        <v>19</v>
      </c>
    </row>
    <row r="3026" spans="2:11" ht="15.75" thickBot="1" x14ac:dyDescent="0.45">
      <c r="B3026" s="21">
        <v>3020</v>
      </c>
      <c r="C3026" s="21">
        <v>4175</v>
      </c>
      <c r="D3026" s="20" t="s">
        <v>6428</v>
      </c>
      <c r="E3026" s="21" t="s">
        <v>13</v>
      </c>
      <c r="F3026" s="21" t="s">
        <v>13</v>
      </c>
      <c r="G3026" s="21" t="s">
        <v>2892</v>
      </c>
      <c r="H3026" s="21">
        <v>5</v>
      </c>
      <c r="I3026" s="21">
        <v>-2</v>
      </c>
      <c r="J3026" s="60">
        <v>2098</v>
      </c>
      <c r="K3026" s="60" t="s">
        <v>15</v>
      </c>
    </row>
    <row r="3027" spans="2:11" ht="15.75" thickBot="1" x14ac:dyDescent="0.45">
      <c r="B3027" s="21">
        <v>3021</v>
      </c>
      <c r="C3027" s="21">
        <v>3493</v>
      </c>
      <c r="D3027" s="20" t="s">
        <v>5711</v>
      </c>
      <c r="E3027" s="21" t="s">
        <v>13</v>
      </c>
      <c r="F3027" s="21" t="s">
        <v>13</v>
      </c>
      <c r="G3027" s="21" t="s">
        <v>79</v>
      </c>
      <c r="H3027" s="21"/>
      <c r="I3027" s="21"/>
      <c r="J3027" s="60">
        <v>2069</v>
      </c>
      <c r="K3027" s="60" t="s">
        <v>19</v>
      </c>
    </row>
    <row r="3028" spans="2:11" ht="15.75" thickBot="1" x14ac:dyDescent="0.45">
      <c r="B3028" s="21">
        <v>3022</v>
      </c>
      <c r="C3028" s="21">
        <v>3494</v>
      </c>
      <c r="D3028" s="20" t="s">
        <v>5713</v>
      </c>
      <c r="E3028" s="21">
        <v>91</v>
      </c>
      <c r="F3028" s="21" t="s">
        <v>13</v>
      </c>
      <c r="G3028" s="21" t="s">
        <v>79</v>
      </c>
      <c r="H3028" s="21"/>
      <c r="I3028" s="21"/>
      <c r="J3028" s="60">
        <v>2045</v>
      </c>
      <c r="K3028" s="60" t="s">
        <v>19</v>
      </c>
    </row>
    <row r="3029" spans="2:11" ht="15.75" thickBot="1" x14ac:dyDescent="0.45">
      <c r="B3029" s="21">
        <v>3023</v>
      </c>
      <c r="C3029" s="21">
        <v>3495</v>
      </c>
      <c r="D3029" s="20" t="s">
        <v>5715</v>
      </c>
      <c r="E3029" s="21" t="s">
        <v>13</v>
      </c>
      <c r="F3029" s="21" t="s">
        <v>13</v>
      </c>
      <c r="G3029" s="21" t="s">
        <v>193</v>
      </c>
      <c r="H3029" s="21"/>
      <c r="I3029" s="21"/>
      <c r="J3029" s="60">
        <v>2035</v>
      </c>
      <c r="K3029" s="60" t="s">
        <v>19</v>
      </c>
    </row>
    <row r="3030" spans="2:11" ht="15.75" thickBot="1" x14ac:dyDescent="0.45">
      <c r="B3030" s="21">
        <v>3024</v>
      </c>
      <c r="C3030" s="21">
        <v>3496</v>
      </c>
      <c r="D3030" s="20" t="s">
        <v>5717</v>
      </c>
      <c r="E3030" s="21">
        <v>58</v>
      </c>
      <c r="F3030" s="21" t="s">
        <v>13</v>
      </c>
      <c r="G3030" s="21" t="s">
        <v>32</v>
      </c>
      <c r="H3030" s="21"/>
      <c r="I3030" s="21"/>
      <c r="J3030" s="60">
        <v>2062</v>
      </c>
      <c r="K3030" s="60" t="s">
        <v>19</v>
      </c>
    </row>
    <row r="3031" spans="2:11" ht="15.75" thickBot="1" x14ac:dyDescent="0.45">
      <c r="B3031" s="21">
        <v>3025</v>
      </c>
      <c r="C3031" s="21">
        <v>3498</v>
      </c>
      <c r="D3031" s="20" t="s">
        <v>5720</v>
      </c>
      <c r="E3031" s="21" t="s">
        <v>62</v>
      </c>
      <c r="F3031" s="21" t="s">
        <v>13</v>
      </c>
      <c r="G3031" s="21" t="s">
        <v>32</v>
      </c>
      <c r="H3031" s="21"/>
      <c r="I3031" s="21"/>
      <c r="J3031" s="60">
        <v>2047</v>
      </c>
      <c r="K3031" s="60" t="s">
        <v>19</v>
      </c>
    </row>
    <row r="3032" spans="2:11" ht="15.75" thickBot="1" x14ac:dyDescent="0.45">
      <c r="B3032" s="21">
        <v>3026</v>
      </c>
      <c r="C3032" s="21">
        <v>3499</v>
      </c>
      <c r="D3032" s="20" t="s">
        <v>5722</v>
      </c>
      <c r="E3032" s="21">
        <v>74</v>
      </c>
      <c r="F3032" s="21" t="s">
        <v>13</v>
      </c>
      <c r="G3032" s="21" t="s">
        <v>193</v>
      </c>
      <c r="H3032" s="21"/>
      <c r="I3032" s="21"/>
      <c r="J3032" s="60">
        <v>2050</v>
      </c>
      <c r="K3032" s="60" t="s">
        <v>19</v>
      </c>
    </row>
    <row r="3033" spans="2:11" ht="15.75" thickBot="1" x14ac:dyDescent="0.45">
      <c r="B3033" s="21">
        <v>3027</v>
      </c>
      <c r="C3033" s="21">
        <v>3500</v>
      </c>
      <c r="D3033" s="20" t="s">
        <v>5724</v>
      </c>
      <c r="E3033" s="21">
        <v>87</v>
      </c>
      <c r="F3033" s="21" t="s">
        <v>13</v>
      </c>
      <c r="G3033" s="21" t="s">
        <v>323</v>
      </c>
      <c r="H3033" s="21"/>
      <c r="I3033" s="21"/>
      <c r="J3033" s="60">
        <v>2065</v>
      </c>
      <c r="K3033" s="60" t="s">
        <v>19</v>
      </c>
    </row>
    <row r="3034" spans="2:11" ht="15.75" thickBot="1" x14ac:dyDescent="0.45">
      <c r="B3034" s="21">
        <v>3028</v>
      </c>
      <c r="C3034" s="21">
        <v>3501</v>
      </c>
      <c r="D3034" s="20" t="s">
        <v>5726</v>
      </c>
      <c r="E3034" s="21" t="s">
        <v>13</v>
      </c>
      <c r="F3034" s="21" t="s">
        <v>13</v>
      </c>
      <c r="G3034" s="21" t="s">
        <v>323</v>
      </c>
      <c r="H3034" s="21"/>
      <c r="I3034" s="21"/>
      <c r="J3034" s="60">
        <v>2030</v>
      </c>
      <c r="K3034" s="60" t="s">
        <v>19</v>
      </c>
    </row>
    <row r="3035" spans="2:11" ht="15.75" thickBot="1" x14ac:dyDescent="0.45">
      <c r="B3035" s="21">
        <v>3029</v>
      </c>
      <c r="C3035" s="21">
        <v>3502</v>
      </c>
      <c r="D3035" s="20" t="s">
        <v>5728</v>
      </c>
      <c r="E3035" s="21" t="s">
        <v>13</v>
      </c>
      <c r="F3035" s="21" t="s">
        <v>13</v>
      </c>
      <c r="G3035" s="21" t="s">
        <v>228</v>
      </c>
      <c r="H3035" s="21"/>
      <c r="I3035" s="21"/>
      <c r="J3035" s="60">
        <v>2108</v>
      </c>
      <c r="K3035" s="60" t="s">
        <v>19</v>
      </c>
    </row>
    <row r="3036" spans="2:11" ht="15.75" thickBot="1" x14ac:dyDescent="0.45">
      <c r="B3036" s="21">
        <v>3030</v>
      </c>
      <c r="C3036" s="21">
        <v>3503</v>
      </c>
      <c r="D3036" s="20" t="s">
        <v>5730</v>
      </c>
      <c r="E3036" s="21">
        <v>94</v>
      </c>
      <c r="F3036" s="21" t="s">
        <v>13</v>
      </c>
      <c r="G3036" s="21" t="s">
        <v>936</v>
      </c>
      <c r="H3036" s="21"/>
      <c r="I3036" s="21"/>
      <c r="J3036" s="60">
        <v>2042</v>
      </c>
      <c r="K3036" s="60" t="s">
        <v>19</v>
      </c>
    </row>
    <row r="3037" spans="2:11" ht="15.75" thickBot="1" x14ac:dyDescent="0.45">
      <c r="B3037" s="21">
        <v>3031</v>
      </c>
      <c r="C3037" s="21">
        <v>3504</v>
      </c>
      <c r="D3037" s="20" t="s">
        <v>5732</v>
      </c>
      <c r="E3037" s="21">
        <v>93</v>
      </c>
      <c r="F3037" s="21" t="s">
        <v>13</v>
      </c>
      <c r="G3037" s="21" t="s">
        <v>936</v>
      </c>
      <c r="H3037" s="21"/>
      <c r="I3037" s="21"/>
      <c r="J3037" s="60">
        <v>2037</v>
      </c>
      <c r="K3037" s="60" t="s">
        <v>19</v>
      </c>
    </row>
    <row r="3038" spans="2:11" ht="15.75" thickBot="1" x14ac:dyDescent="0.45">
      <c r="B3038" s="21">
        <v>3032</v>
      </c>
      <c r="C3038" s="21">
        <v>3941</v>
      </c>
      <c r="D3038" s="20" t="s">
        <v>5734</v>
      </c>
      <c r="E3038" s="21" t="s">
        <v>13</v>
      </c>
      <c r="F3038" s="21" t="s">
        <v>13</v>
      </c>
      <c r="G3038" s="21" t="s">
        <v>22</v>
      </c>
      <c r="H3038" s="21"/>
      <c r="I3038" s="21"/>
      <c r="J3038" s="60">
        <v>2132</v>
      </c>
      <c r="K3038" s="60" t="s">
        <v>15</v>
      </c>
    </row>
    <row r="3039" spans="2:11" ht="15.75" thickBot="1" x14ac:dyDescent="0.45">
      <c r="B3039" s="21">
        <v>3033</v>
      </c>
      <c r="C3039" s="21">
        <v>3505</v>
      </c>
      <c r="D3039" s="20" t="s">
        <v>5736</v>
      </c>
      <c r="E3039" s="21" t="s">
        <v>13</v>
      </c>
      <c r="F3039" s="21" t="s">
        <v>13</v>
      </c>
      <c r="G3039" s="21" t="s">
        <v>22</v>
      </c>
      <c r="H3039" s="21">
        <v>7</v>
      </c>
      <c r="I3039" s="21">
        <v>16</v>
      </c>
      <c r="J3039" s="60">
        <v>2196</v>
      </c>
      <c r="K3039" s="60" t="s">
        <v>15</v>
      </c>
    </row>
    <row r="3040" spans="2:11" ht="15.75" thickBot="1" x14ac:dyDescent="0.45">
      <c r="B3040" s="21">
        <v>3034</v>
      </c>
      <c r="C3040" s="21">
        <v>3506</v>
      </c>
      <c r="D3040" s="20" t="s">
        <v>5738</v>
      </c>
      <c r="E3040" s="21" t="s">
        <v>13</v>
      </c>
      <c r="F3040" s="21" t="s">
        <v>13</v>
      </c>
      <c r="G3040" s="21" t="s">
        <v>323</v>
      </c>
      <c r="H3040" s="21"/>
      <c r="I3040" s="21"/>
      <c r="J3040" s="60">
        <v>2055</v>
      </c>
      <c r="K3040" s="60" t="s">
        <v>19</v>
      </c>
    </row>
    <row r="3041" spans="2:11" ht="15.75" thickBot="1" x14ac:dyDescent="0.45">
      <c r="B3041" s="21">
        <v>3035</v>
      </c>
      <c r="C3041" s="21">
        <v>3507</v>
      </c>
      <c r="D3041" s="20" t="s">
        <v>5740</v>
      </c>
      <c r="E3041" s="21" t="s">
        <v>13</v>
      </c>
      <c r="F3041" s="21" t="s">
        <v>13</v>
      </c>
      <c r="G3041" s="21" t="s">
        <v>469</v>
      </c>
      <c r="H3041" s="21"/>
      <c r="I3041" s="21"/>
      <c r="J3041" s="60">
        <v>2002</v>
      </c>
      <c r="K3041" s="60" t="s">
        <v>19</v>
      </c>
    </row>
    <row r="3042" spans="2:11" ht="15.75" thickBot="1" x14ac:dyDescent="0.45">
      <c r="B3042" s="21">
        <v>3036</v>
      </c>
      <c r="C3042" s="21">
        <v>3508</v>
      </c>
      <c r="D3042" s="20" t="s">
        <v>5742</v>
      </c>
      <c r="E3042" s="21">
        <v>88</v>
      </c>
      <c r="F3042" s="21" t="s">
        <v>13</v>
      </c>
      <c r="G3042" s="21" t="s">
        <v>242</v>
      </c>
      <c r="H3042" s="21"/>
      <c r="I3042" s="21"/>
      <c r="J3042" s="60">
        <v>2072</v>
      </c>
      <c r="K3042" s="60" t="s">
        <v>19</v>
      </c>
    </row>
    <row r="3043" spans="2:11" ht="15.75" thickBot="1" x14ac:dyDescent="0.45">
      <c r="B3043" s="21">
        <v>3037</v>
      </c>
      <c r="C3043" s="21">
        <v>3509</v>
      </c>
      <c r="D3043" s="20" t="s">
        <v>5744</v>
      </c>
      <c r="E3043" s="21" t="s">
        <v>13</v>
      </c>
      <c r="F3043" s="21" t="s">
        <v>13</v>
      </c>
      <c r="G3043" s="21" t="s">
        <v>1009</v>
      </c>
      <c r="H3043" s="21"/>
      <c r="I3043" s="21"/>
      <c r="J3043" s="60">
        <v>2047</v>
      </c>
      <c r="K3043" s="60" t="s">
        <v>19</v>
      </c>
    </row>
    <row r="3044" spans="2:11" ht="15.75" thickBot="1" x14ac:dyDescent="0.45">
      <c r="B3044" s="21">
        <v>3038</v>
      </c>
      <c r="C3044" s="21">
        <v>3510</v>
      </c>
      <c r="D3044" s="20" t="s">
        <v>5746</v>
      </c>
      <c r="E3044" s="21" t="s">
        <v>13</v>
      </c>
      <c r="F3044" s="21" t="s">
        <v>184</v>
      </c>
      <c r="G3044" s="21" t="s">
        <v>14</v>
      </c>
      <c r="H3044" s="21"/>
      <c r="I3044" s="21"/>
      <c r="J3044" s="60">
        <v>2196</v>
      </c>
      <c r="K3044" s="60" t="s">
        <v>15</v>
      </c>
    </row>
    <row r="3045" spans="2:11" ht="15.75" thickBot="1" x14ac:dyDescent="0.45">
      <c r="B3045" s="21">
        <v>3039</v>
      </c>
      <c r="C3045" s="21">
        <v>3511</v>
      </c>
      <c r="D3045" s="20" t="s">
        <v>5748</v>
      </c>
      <c r="E3045" s="21" t="s">
        <v>13</v>
      </c>
      <c r="F3045" s="21" t="s">
        <v>13</v>
      </c>
      <c r="G3045" s="21" t="s">
        <v>1009</v>
      </c>
      <c r="H3045" s="21"/>
      <c r="I3045" s="21"/>
      <c r="J3045" s="60">
        <v>2060</v>
      </c>
      <c r="K3045" s="60" t="s">
        <v>19</v>
      </c>
    </row>
    <row r="3046" spans="2:11" ht="15.75" thickBot="1" x14ac:dyDescent="0.45">
      <c r="B3046" s="21">
        <v>3040</v>
      </c>
      <c r="C3046" s="21">
        <v>3512</v>
      </c>
      <c r="D3046" s="20" t="s">
        <v>5750</v>
      </c>
      <c r="E3046" s="21" t="s">
        <v>13</v>
      </c>
      <c r="F3046" s="21" t="s">
        <v>13</v>
      </c>
      <c r="G3046" s="21" t="s">
        <v>323</v>
      </c>
      <c r="H3046" s="21"/>
      <c r="I3046" s="21"/>
      <c r="J3046" s="60">
        <v>2055</v>
      </c>
      <c r="K3046" s="60" t="s">
        <v>19</v>
      </c>
    </row>
    <row r="3047" spans="2:11" ht="15.75" thickBot="1" x14ac:dyDescent="0.45">
      <c r="B3047" s="21">
        <v>3041</v>
      </c>
      <c r="C3047" s="21">
        <v>3805</v>
      </c>
      <c r="D3047" s="20" t="s">
        <v>5752</v>
      </c>
      <c r="E3047" s="21" t="s">
        <v>13</v>
      </c>
      <c r="F3047" s="21" t="s">
        <v>13</v>
      </c>
      <c r="G3047" s="21" t="s">
        <v>494</v>
      </c>
      <c r="H3047" s="21"/>
      <c r="I3047" s="21"/>
      <c r="J3047" s="60">
        <v>2070</v>
      </c>
      <c r="K3047" s="60" t="s">
        <v>19</v>
      </c>
    </row>
    <row r="3048" spans="2:11" ht="15.75" thickBot="1" x14ac:dyDescent="0.45">
      <c r="B3048" s="21">
        <v>3042</v>
      </c>
      <c r="C3048" s="21">
        <v>3513</v>
      </c>
      <c r="D3048" s="20" t="s">
        <v>5754</v>
      </c>
      <c r="E3048" s="21">
        <v>92</v>
      </c>
      <c r="F3048" s="21" t="s">
        <v>13</v>
      </c>
      <c r="G3048" s="21" t="s">
        <v>323</v>
      </c>
      <c r="H3048" s="21"/>
      <c r="I3048" s="21"/>
      <c r="J3048" s="60">
        <v>2050</v>
      </c>
      <c r="K3048" s="60" t="s">
        <v>19</v>
      </c>
    </row>
    <row r="3049" spans="2:11" ht="15.75" thickBot="1" x14ac:dyDescent="0.45">
      <c r="B3049" s="21">
        <v>3043</v>
      </c>
      <c r="C3049" s="21">
        <v>3514</v>
      </c>
      <c r="D3049" s="20" t="s">
        <v>5756</v>
      </c>
      <c r="E3049" s="21">
        <v>88</v>
      </c>
      <c r="F3049" s="21" t="s">
        <v>13</v>
      </c>
      <c r="G3049" s="21" t="s">
        <v>323</v>
      </c>
      <c r="H3049" s="21"/>
      <c r="I3049" s="21"/>
      <c r="J3049" s="60">
        <v>2045</v>
      </c>
      <c r="K3049" s="60" t="s">
        <v>19</v>
      </c>
    </row>
    <row r="3050" spans="2:11" ht="15.75" thickBot="1" x14ac:dyDescent="0.45">
      <c r="B3050" s="21">
        <v>3044</v>
      </c>
      <c r="C3050" s="21">
        <v>3515</v>
      </c>
      <c r="D3050" s="20" t="s">
        <v>5758</v>
      </c>
      <c r="E3050" s="21" t="s">
        <v>13</v>
      </c>
      <c r="F3050" s="21" t="s">
        <v>13</v>
      </c>
      <c r="G3050" s="21" t="s">
        <v>22</v>
      </c>
      <c r="H3050" s="21"/>
      <c r="I3050" s="21"/>
      <c r="J3050" s="60">
        <v>2032</v>
      </c>
      <c r="K3050" s="60" t="s">
        <v>19</v>
      </c>
    </row>
    <row r="3051" spans="2:11" ht="15.75" thickBot="1" x14ac:dyDescent="0.45">
      <c r="B3051" s="21">
        <v>3045</v>
      </c>
      <c r="C3051" s="21">
        <v>3516</v>
      </c>
      <c r="D3051" s="20" t="s">
        <v>5760</v>
      </c>
      <c r="E3051" s="21" t="s">
        <v>13</v>
      </c>
      <c r="F3051" s="21" t="s">
        <v>13</v>
      </c>
      <c r="G3051" s="21" t="s">
        <v>1009</v>
      </c>
      <c r="H3051" s="21"/>
      <c r="I3051" s="21"/>
      <c r="J3051" s="60">
        <v>2035</v>
      </c>
      <c r="K3051" s="60" t="s">
        <v>19</v>
      </c>
    </row>
    <row r="3052" spans="2:11" ht="15.75" thickBot="1" x14ac:dyDescent="0.45">
      <c r="B3052" s="21">
        <v>3046</v>
      </c>
      <c r="C3052" s="21">
        <v>3517</v>
      </c>
      <c r="D3052" s="20" t="s">
        <v>5762</v>
      </c>
      <c r="E3052" s="21">
        <v>90</v>
      </c>
      <c r="F3052" s="21" t="s">
        <v>13</v>
      </c>
      <c r="G3052" s="21" t="s">
        <v>323</v>
      </c>
      <c r="H3052" s="21"/>
      <c r="I3052" s="21"/>
      <c r="J3052" s="60">
        <v>2053</v>
      </c>
      <c r="K3052" s="60" t="s">
        <v>19</v>
      </c>
    </row>
    <row r="3053" spans="2:11" ht="15.75" thickBot="1" x14ac:dyDescent="0.45">
      <c r="B3053" s="21">
        <v>3047</v>
      </c>
      <c r="C3053" s="21">
        <v>3518</v>
      </c>
      <c r="D3053" s="20" t="s">
        <v>5764</v>
      </c>
      <c r="E3053" s="21" t="s">
        <v>46</v>
      </c>
      <c r="F3053" s="21" t="s">
        <v>13</v>
      </c>
      <c r="G3053" s="21" t="s">
        <v>43</v>
      </c>
      <c r="H3053" s="21"/>
      <c r="I3053" s="21"/>
      <c r="J3053" s="60">
        <v>2047</v>
      </c>
      <c r="K3053" s="60" t="s">
        <v>19</v>
      </c>
    </row>
    <row r="3054" spans="2:11" ht="15.75" thickBot="1" x14ac:dyDescent="0.45">
      <c r="B3054" s="21">
        <v>3048</v>
      </c>
      <c r="C3054" s="21">
        <v>3519</v>
      </c>
      <c r="D3054" s="20" t="s">
        <v>5766</v>
      </c>
      <c r="E3054" s="21">
        <v>89</v>
      </c>
      <c r="F3054" s="21" t="s">
        <v>13</v>
      </c>
      <c r="G3054" s="21" t="s">
        <v>29</v>
      </c>
      <c r="H3054" s="21"/>
      <c r="I3054" s="21"/>
      <c r="J3054" s="60">
        <v>2072</v>
      </c>
      <c r="K3054" s="60" t="s">
        <v>19</v>
      </c>
    </row>
    <row r="3055" spans="2:11" ht="15.75" thickBot="1" x14ac:dyDescent="0.45">
      <c r="B3055" s="21">
        <v>3049</v>
      </c>
      <c r="C3055" s="21">
        <v>3520</v>
      </c>
      <c r="D3055" s="20" t="s">
        <v>5768</v>
      </c>
      <c r="E3055" s="21">
        <v>89</v>
      </c>
      <c r="F3055" s="21" t="s">
        <v>13</v>
      </c>
      <c r="G3055" s="21" t="s">
        <v>32</v>
      </c>
      <c r="H3055" s="21"/>
      <c r="I3055" s="21"/>
      <c r="J3055" s="60">
        <v>2056</v>
      </c>
      <c r="K3055" s="60" t="s">
        <v>19</v>
      </c>
    </row>
    <row r="3056" spans="2:11" ht="15.75" thickBot="1" x14ac:dyDescent="0.45">
      <c r="B3056" s="21">
        <v>3050</v>
      </c>
      <c r="C3056" s="21">
        <v>3521</v>
      </c>
      <c r="D3056" s="20" t="s">
        <v>5770</v>
      </c>
      <c r="E3056" s="21">
        <v>44</v>
      </c>
      <c r="F3056" s="21" t="s">
        <v>13</v>
      </c>
      <c r="G3056" s="21" t="s">
        <v>29</v>
      </c>
      <c r="H3056" s="21"/>
      <c r="I3056" s="21"/>
      <c r="J3056" s="60">
        <v>2074</v>
      </c>
      <c r="K3056" s="60" t="s">
        <v>19</v>
      </c>
    </row>
    <row r="3057" spans="2:11" ht="15.75" thickBot="1" x14ac:dyDescent="0.45">
      <c r="B3057" s="21">
        <v>3051</v>
      </c>
      <c r="C3057" s="21">
        <v>3522</v>
      </c>
      <c r="D3057" s="20" t="s">
        <v>5772</v>
      </c>
      <c r="E3057" s="21">
        <v>76</v>
      </c>
      <c r="F3057" s="21" t="s">
        <v>13</v>
      </c>
      <c r="G3057" s="21" t="s">
        <v>29</v>
      </c>
      <c r="H3057" s="21"/>
      <c r="I3057" s="21"/>
      <c r="J3057" s="60">
        <v>2078</v>
      </c>
      <c r="K3057" s="60" t="s">
        <v>19</v>
      </c>
    </row>
    <row r="3058" spans="2:11" ht="15.75" thickBot="1" x14ac:dyDescent="0.45">
      <c r="B3058" s="21">
        <v>3052</v>
      </c>
      <c r="C3058" s="21">
        <v>3523</v>
      </c>
      <c r="D3058" s="20" t="s">
        <v>5774</v>
      </c>
      <c r="E3058" s="21">
        <v>96</v>
      </c>
      <c r="F3058" s="21" t="s">
        <v>13</v>
      </c>
      <c r="G3058" s="21" t="s">
        <v>29</v>
      </c>
      <c r="H3058" s="21"/>
      <c r="I3058" s="21"/>
      <c r="J3058" s="60">
        <v>2062</v>
      </c>
      <c r="K3058" s="60" t="s">
        <v>19</v>
      </c>
    </row>
    <row r="3059" spans="2:11" ht="15.75" thickBot="1" x14ac:dyDescent="0.45">
      <c r="B3059" s="21">
        <v>3053</v>
      </c>
      <c r="C3059" s="21">
        <v>3524</v>
      </c>
      <c r="D3059" s="20" t="s">
        <v>5776</v>
      </c>
      <c r="E3059" s="21" t="s">
        <v>13</v>
      </c>
      <c r="F3059" s="21" t="s">
        <v>13</v>
      </c>
      <c r="G3059" s="21" t="s">
        <v>43</v>
      </c>
      <c r="H3059" s="21"/>
      <c r="I3059" s="21"/>
      <c r="J3059" s="60">
        <v>2024</v>
      </c>
      <c r="K3059" s="60" t="s">
        <v>19</v>
      </c>
    </row>
    <row r="3060" spans="2:11" ht="15.75" thickBot="1" x14ac:dyDescent="0.45">
      <c r="B3060" s="21">
        <v>3054</v>
      </c>
      <c r="C3060" s="21">
        <v>3525</v>
      </c>
      <c r="D3060" s="20" t="s">
        <v>5778</v>
      </c>
      <c r="E3060" s="21">
        <v>86</v>
      </c>
      <c r="F3060" s="21" t="s">
        <v>13</v>
      </c>
      <c r="G3060" s="21" t="s">
        <v>32</v>
      </c>
      <c r="H3060" s="21"/>
      <c r="I3060" s="21"/>
      <c r="J3060" s="60">
        <v>2044</v>
      </c>
      <c r="K3060" s="60" t="s">
        <v>19</v>
      </c>
    </row>
    <row r="3061" spans="2:11" ht="15.75" thickBot="1" x14ac:dyDescent="0.45">
      <c r="B3061" s="21">
        <v>3055</v>
      </c>
      <c r="C3061" s="21">
        <v>3526</v>
      </c>
      <c r="D3061" s="20" t="s">
        <v>5780</v>
      </c>
      <c r="E3061" s="21" t="s">
        <v>13</v>
      </c>
      <c r="F3061" s="21" t="s">
        <v>13</v>
      </c>
      <c r="G3061" s="21" t="s">
        <v>29</v>
      </c>
      <c r="H3061" s="21"/>
      <c r="I3061" s="21"/>
      <c r="J3061" s="60">
        <v>2139</v>
      </c>
      <c r="K3061" s="60" t="s">
        <v>19</v>
      </c>
    </row>
    <row r="3062" spans="2:11" ht="15.75" thickBot="1" x14ac:dyDescent="0.45">
      <c r="B3062" s="21">
        <v>3056</v>
      </c>
      <c r="C3062" s="21">
        <v>3527</v>
      </c>
      <c r="D3062" s="20" t="s">
        <v>5782</v>
      </c>
      <c r="E3062" s="21">
        <v>92</v>
      </c>
      <c r="F3062" s="21" t="s">
        <v>13</v>
      </c>
      <c r="G3062" s="21" t="s">
        <v>79</v>
      </c>
      <c r="H3062" s="21"/>
      <c r="I3062" s="21"/>
      <c r="J3062" s="60">
        <v>2023</v>
      </c>
      <c r="K3062" s="60" t="s">
        <v>19</v>
      </c>
    </row>
    <row r="3063" spans="2:11" ht="15.75" thickBot="1" x14ac:dyDescent="0.45">
      <c r="B3063" s="21">
        <v>3057</v>
      </c>
      <c r="C3063" s="21">
        <v>3528</v>
      </c>
      <c r="D3063" s="20" t="s">
        <v>5784</v>
      </c>
      <c r="E3063" s="21">
        <v>63</v>
      </c>
      <c r="F3063" s="21" t="s">
        <v>13</v>
      </c>
      <c r="G3063" s="21" t="s">
        <v>29</v>
      </c>
      <c r="H3063" s="21"/>
      <c r="I3063" s="21"/>
      <c r="J3063" s="60">
        <v>2041</v>
      </c>
      <c r="K3063" s="60" t="s">
        <v>19</v>
      </c>
    </row>
    <row r="3064" spans="2:11" ht="15.75" thickBot="1" x14ac:dyDescent="0.45">
      <c r="B3064" s="21">
        <v>3058</v>
      </c>
      <c r="C3064" s="21">
        <v>3529</v>
      </c>
      <c r="D3064" s="20" t="s">
        <v>5786</v>
      </c>
      <c r="E3064" s="21">
        <v>89</v>
      </c>
      <c r="F3064" s="21" t="s">
        <v>13</v>
      </c>
      <c r="G3064" s="21" t="s">
        <v>85</v>
      </c>
      <c r="H3064" s="21"/>
      <c r="I3064" s="21"/>
      <c r="J3064" s="60">
        <v>1995</v>
      </c>
      <c r="K3064" s="60" t="s">
        <v>19</v>
      </c>
    </row>
    <row r="3065" spans="2:11" ht="15.75" thickBot="1" x14ac:dyDescent="0.45">
      <c r="B3065" s="21">
        <v>3059</v>
      </c>
      <c r="C3065" s="21">
        <v>3530</v>
      </c>
      <c r="D3065" s="20" t="s">
        <v>5788</v>
      </c>
      <c r="E3065" s="21">
        <v>46</v>
      </c>
      <c r="F3065" s="21" t="s">
        <v>57</v>
      </c>
      <c r="G3065" s="21" t="s">
        <v>149</v>
      </c>
      <c r="H3065" s="21"/>
      <c r="I3065" s="21"/>
      <c r="J3065" s="60">
        <v>2013</v>
      </c>
      <c r="K3065" s="60" t="s">
        <v>19</v>
      </c>
    </row>
    <row r="3066" spans="2:11" ht="15.75" thickBot="1" x14ac:dyDescent="0.45">
      <c r="B3066" s="21">
        <v>3060</v>
      </c>
      <c r="C3066" s="21">
        <v>3871</v>
      </c>
      <c r="D3066" s="20" t="s">
        <v>5790</v>
      </c>
      <c r="E3066" s="21" t="s">
        <v>5791</v>
      </c>
      <c r="F3066" s="21" t="s">
        <v>13</v>
      </c>
      <c r="G3066" s="21" t="s">
        <v>149</v>
      </c>
      <c r="H3066" s="21"/>
      <c r="I3066" s="21"/>
      <c r="J3066" s="60">
        <v>2052</v>
      </c>
      <c r="K3066" s="60" t="s">
        <v>19</v>
      </c>
    </row>
    <row r="3067" spans="2:11" ht="15.75" thickBot="1" x14ac:dyDescent="0.45">
      <c r="B3067" s="21">
        <v>3061</v>
      </c>
      <c r="C3067" s="21">
        <v>3531</v>
      </c>
      <c r="D3067" s="20" t="s">
        <v>5793</v>
      </c>
      <c r="E3067" s="21">
        <v>92</v>
      </c>
      <c r="F3067" s="21" t="s">
        <v>13</v>
      </c>
      <c r="G3067" s="21" t="s">
        <v>149</v>
      </c>
      <c r="H3067" s="21"/>
      <c r="I3067" s="21"/>
      <c r="J3067" s="60">
        <v>1958</v>
      </c>
      <c r="K3067" s="60" t="s">
        <v>19</v>
      </c>
    </row>
    <row r="3068" spans="2:11" ht="15.75" thickBot="1" x14ac:dyDescent="0.45">
      <c r="B3068" s="21">
        <v>3062</v>
      </c>
      <c r="C3068" s="21">
        <v>3532</v>
      </c>
      <c r="D3068" s="20" t="s">
        <v>5795</v>
      </c>
      <c r="E3068" s="21" t="s">
        <v>13</v>
      </c>
      <c r="F3068" s="21" t="s">
        <v>13</v>
      </c>
      <c r="G3068" s="21" t="s">
        <v>936</v>
      </c>
      <c r="H3068" s="21"/>
      <c r="I3068" s="21"/>
      <c r="J3068" s="60">
        <v>2069</v>
      </c>
      <c r="K3068" s="60" t="s">
        <v>19</v>
      </c>
    </row>
    <row r="3069" spans="2:11" ht="15.75" thickBot="1" x14ac:dyDescent="0.45">
      <c r="B3069" s="21">
        <v>3063</v>
      </c>
      <c r="C3069" s="21">
        <v>3533</v>
      </c>
      <c r="D3069" s="20" t="s">
        <v>5797</v>
      </c>
      <c r="E3069" s="21" t="s">
        <v>13</v>
      </c>
      <c r="F3069" s="21" t="s">
        <v>13</v>
      </c>
      <c r="G3069" s="21" t="s">
        <v>936</v>
      </c>
      <c r="H3069" s="21"/>
      <c r="I3069" s="21"/>
      <c r="J3069" s="60">
        <v>2058</v>
      </c>
      <c r="K3069" s="60" t="s">
        <v>19</v>
      </c>
    </row>
    <row r="3070" spans="2:11" ht="15.75" thickBot="1" x14ac:dyDescent="0.45">
      <c r="B3070" s="21">
        <v>3064</v>
      </c>
      <c r="C3070" s="21">
        <v>3534</v>
      </c>
      <c r="D3070" s="20" t="s">
        <v>5799</v>
      </c>
      <c r="E3070" s="21" t="s">
        <v>46</v>
      </c>
      <c r="F3070" s="21" t="s">
        <v>13</v>
      </c>
      <c r="G3070" s="21" t="s">
        <v>29</v>
      </c>
      <c r="H3070" s="21"/>
      <c r="I3070" s="21"/>
      <c r="J3070" s="60">
        <v>2047</v>
      </c>
      <c r="K3070" s="60" t="s">
        <v>19</v>
      </c>
    </row>
    <row r="3071" spans="2:11" ht="15.75" thickBot="1" x14ac:dyDescent="0.45">
      <c r="B3071" s="21">
        <v>3065</v>
      </c>
      <c r="C3071" s="21">
        <v>3535</v>
      </c>
      <c r="D3071" s="20" t="s">
        <v>5801</v>
      </c>
      <c r="E3071" s="21" t="s">
        <v>13</v>
      </c>
      <c r="F3071" s="21" t="s">
        <v>13</v>
      </c>
      <c r="G3071" s="21" t="s">
        <v>85</v>
      </c>
      <c r="H3071" s="21"/>
      <c r="I3071" s="21"/>
      <c r="J3071" s="60">
        <v>2031</v>
      </c>
      <c r="K3071" s="60" t="s">
        <v>19</v>
      </c>
    </row>
    <row r="3072" spans="2:11" ht="15.75" thickBot="1" x14ac:dyDescent="0.45">
      <c r="B3072" s="21">
        <v>3066</v>
      </c>
      <c r="C3072" s="21">
        <v>3536</v>
      </c>
      <c r="D3072" s="20" t="s">
        <v>5803</v>
      </c>
      <c r="E3072" s="21">
        <v>87</v>
      </c>
      <c r="F3072" s="21" t="s">
        <v>13</v>
      </c>
      <c r="G3072" s="21" t="s">
        <v>29</v>
      </c>
      <c r="H3072" s="21"/>
      <c r="I3072" s="21"/>
      <c r="J3072" s="60">
        <v>2040</v>
      </c>
      <c r="K3072" s="60" t="s">
        <v>19</v>
      </c>
    </row>
    <row r="3073" spans="2:11" ht="15.75" thickBot="1" x14ac:dyDescent="0.45">
      <c r="B3073" s="21">
        <v>3067</v>
      </c>
      <c r="C3073" s="21">
        <v>3537</v>
      </c>
      <c r="D3073" s="20" t="s">
        <v>5805</v>
      </c>
      <c r="E3073" s="21" t="s">
        <v>13</v>
      </c>
      <c r="F3073" s="21" t="s">
        <v>13</v>
      </c>
      <c r="G3073" s="21" t="s">
        <v>79</v>
      </c>
      <c r="H3073" s="21"/>
      <c r="I3073" s="21"/>
      <c r="J3073" s="60">
        <v>2048</v>
      </c>
      <c r="K3073" s="60" t="s">
        <v>19</v>
      </c>
    </row>
    <row r="3074" spans="2:11" ht="15.75" thickBot="1" x14ac:dyDescent="0.45">
      <c r="B3074" s="21">
        <v>3068</v>
      </c>
      <c r="C3074" s="21">
        <v>3538</v>
      </c>
      <c r="D3074" s="20" t="s">
        <v>5807</v>
      </c>
      <c r="E3074" s="21">
        <v>97</v>
      </c>
      <c r="F3074" s="21" t="s">
        <v>13</v>
      </c>
      <c r="G3074" s="21" t="s">
        <v>79</v>
      </c>
      <c r="H3074" s="21"/>
      <c r="I3074" s="21"/>
      <c r="J3074" s="60">
        <v>2051</v>
      </c>
      <c r="K3074" s="60" t="s">
        <v>19</v>
      </c>
    </row>
    <row r="3075" spans="2:11" ht="15.75" thickBot="1" x14ac:dyDescent="0.45">
      <c r="B3075" s="21">
        <v>3069</v>
      </c>
      <c r="C3075" s="21">
        <v>3539</v>
      </c>
      <c r="D3075" s="20" t="s">
        <v>5809</v>
      </c>
      <c r="E3075" s="21">
        <v>60</v>
      </c>
      <c r="F3075" s="21" t="s">
        <v>13</v>
      </c>
      <c r="G3075" s="21" t="s">
        <v>116</v>
      </c>
      <c r="H3075" s="21"/>
      <c r="I3075" s="21"/>
      <c r="J3075" s="60">
        <v>1860</v>
      </c>
      <c r="K3075" s="60" t="s">
        <v>19</v>
      </c>
    </row>
    <row r="3076" spans="2:11" ht="15.75" thickBot="1" x14ac:dyDescent="0.45">
      <c r="B3076" s="21">
        <v>3070</v>
      </c>
      <c r="C3076" s="21">
        <v>3540</v>
      </c>
      <c r="D3076" s="20" t="s">
        <v>5811</v>
      </c>
      <c r="E3076" s="21">
        <v>96</v>
      </c>
      <c r="F3076" s="21" t="s">
        <v>13</v>
      </c>
      <c r="G3076" s="21" t="s">
        <v>29</v>
      </c>
      <c r="H3076" s="21"/>
      <c r="I3076" s="21"/>
      <c r="J3076" s="60">
        <v>1967</v>
      </c>
      <c r="K3076" s="60" t="s">
        <v>19</v>
      </c>
    </row>
    <row r="3077" spans="2:11" ht="15.75" thickBot="1" x14ac:dyDescent="0.45">
      <c r="B3077" s="21">
        <v>3071</v>
      </c>
      <c r="C3077" s="21">
        <v>3541</v>
      </c>
      <c r="D3077" s="20" t="s">
        <v>5813</v>
      </c>
      <c r="E3077" s="21">
        <v>98</v>
      </c>
      <c r="F3077" s="21" t="s">
        <v>13</v>
      </c>
      <c r="G3077" s="21" t="s">
        <v>32</v>
      </c>
      <c r="H3077" s="21"/>
      <c r="I3077" s="21"/>
      <c r="J3077" s="60">
        <v>2038</v>
      </c>
      <c r="K3077" s="60" t="s">
        <v>19</v>
      </c>
    </row>
    <row r="3078" spans="2:11" ht="15.75" thickBot="1" x14ac:dyDescent="0.45">
      <c r="B3078" s="21">
        <v>3072</v>
      </c>
      <c r="C3078" s="21">
        <v>3542</v>
      </c>
      <c r="D3078" s="20" t="s">
        <v>5815</v>
      </c>
      <c r="E3078" s="21">
        <v>87</v>
      </c>
      <c r="F3078" s="21" t="s">
        <v>13</v>
      </c>
      <c r="G3078" s="21" t="s">
        <v>79</v>
      </c>
      <c r="H3078" s="21"/>
      <c r="I3078" s="21"/>
      <c r="J3078" s="60">
        <v>2060</v>
      </c>
      <c r="K3078" s="60" t="s">
        <v>19</v>
      </c>
    </row>
    <row r="3079" spans="2:11" ht="15.75" thickBot="1" x14ac:dyDescent="0.45">
      <c r="B3079" s="21">
        <v>3073</v>
      </c>
      <c r="C3079" s="21">
        <v>3806</v>
      </c>
      <c r="D3079" s="20" t="s">
        <v>5817</v>
      </c>
      <c r="E3079" s="21" t="s">
        <v>28</v>
      </c>
      <c r="F3079" s="21" t="s">
        <v>57</v>
      </c>
      <c r="G3079" s="21" t="s">
        <v>29</v>
      </c>
      <c r="H3079" s="21">
        <v>37</v>
      </c>
      <c r="I3079" s="21">
        <v>47</v>
      </c>
      <c r="J3079" s="60">
        <v>2265</v>
      </c>
      <c r="K3079" s="60" t="s">
        <v>15</v>
      </c>
    </row>
    <row r="3080" spans="2:11" ht="15.75" thickBot="1" x14ac:dyDescent="0.45">
      <c r="B3080" s="21">
        <v>3074</v>
      </c>
      <c r="C3080" s="21">
        <v>3543</v>
      </c>
      <c r="D3080" s="20" t="s">
        <v>5819</v>
      </c>
      <c r="E3080" s="21">
        <v>99</v>
      </c>
      <c r="F3080" s="21" t="s">
        <v>13</v>
      </c>
      <c r="G3080" s="21" t="s">
        <v>29</v>
      </c>
      <c r="H3080" s="21"/>
      <c r="I3080" s="21"/>
      <c r="J3080" s="60">
        <v>2088</v>
      </c>
      <c r="K3080" s="60" t="s">
        <v>19</v>
      </c>
    </row>
    <row r="3081" spans="2:11" ht="15.75" thickBot="1" x14ac:dyDescent="0.45">
      <c r="B3081" s="21">
        <v>3075</v>
      </c>
      <c r="C3081" s="21">
        <v>3544</v>
      </c>
      <c r="D3081" s="20" t="s">
        <v>5821</v>
      </c>
      <c r="E3081" s="21">
        <v>85</v>
      </c>
      <c r="F3081" s="21" t="s">
        <v>13</v>
      </c>
      <c r="G3081" s="21" t="s">
        <v>32</v>
      </c>
      <c r="H3081" s="21"/>
      <c r="I3081" s="21"/>
      <c r="J3081" s="60">
        <v>2048</v>
      </c>
      <c r="K3081" s="60" t="s">
        <v>19</v>
      </c>
    </row>
    <row r="3082" spans="2:11" ht="15.75" thickBot="1" x14ac:dyDescent="0.45">
      <c r="B3082" s="21">
        <v>3076</v>
      </c>
      <c r="C3082" s="21">
        <v>3545</v>
      </c>
      <c r="D3082" s="20" t="s">
        <v>5823</v>
      </c>
      <c r="E3082" s="21">
        <v>89</v>
      </c>
      <c r="F3082" s="21" t="s">
        <v>13</v>
      </c>
      <c r="G3082" s="21" t="s">
        <v>29</v>
      </c>
      <c r="H3082" s="21"/>
      <c r="I3082" s="21"/>
      <c r="J3082" s="60">
        <v>2030</v>
      </c>
      <c r="K3082" s="60" t="s">
        <v>19</v>
      </c>
    </row>
    <row r="3083" spans="2:11" ht="15.75" thickBot="1" x14ac:dyDescent="0.45">
      <c r="B3083" s="21">
        <v>3077</v>
      </c>
      <c r="C3083" s="21">
        <v>3546</v>
      </c>
      <c r="D3083" s="20" t="s">
        <v>5825</v>
      </c>
      <c r="E3083" s="21">
        <v>90</v>
      </c>
      <c r="F3083" s="21" t="s">
        <v>13</v>
      </c>
      <c r="G3083" s="21" t="s">
        <v>85</v>
      </c>
      <c r="H3083" s="21"/>
      <c r="I3083" s="21"/>
      <c r="J3083" s="60">
        <v>2035</v>
      </c>
      <c r="K3083" s="60" t="s">
        <v>19</v>
      </c>
    </row>
    <row r="3084" spans="2:11" ht="15.75" thickBot="1" x14ac:dyDescent="0.45">
      <c r="B3084" s="21">
        <v>3078</v>
      </c>
      <c r="C3084" s="21">
        <v>3547</v>
      </c>
      <c r="D3084" s="20" t="s">
        <v>5827</v>
      </c>
      <c r="E3084" s="21">
        <v>87</v>
      </c>
      <c r="F3084" s="21" t="s">
        <v>13</v>
      </c>
      <c r="G3084" s="21" t="s">
        <v>85</v>
      </c>
      <c r="H3084" s="21"/>
      <c r="I3084" s="21"/>
      <c r="J3084" s="60">
        <v>2166</v>
      </c>
      <c r="K3084" s="60" t="s">
        <v>19</v>
      </c>
    </row>
    <row r="3085" spans="2:11" ht="15.75" thickBot="1" x14ac:dyDescent="0.45">
      <c r="B3085" s="21">
        <v>3079</v>
      </c>
      <c r="C3085" s="21">
        <v>3548</v>
      </c>
      <c r="D3085" s="20" t="s">
        <v>5829</v>
      </c>
      <c r="E3085" s="21">
        <v>47</v>
      </c>
      <c r="F3085" s="21" t="s">
        <v>13</v>
      </c>
      <c r="G3085" s="21" t="s">
        <v>169</v>
      </c>
      <c r="H3085" s="21"/>
      <c r="I3085" s="21"/>
      <c r="J3085" s="60">
        <v>2123</v>
      </c>
      <c r="K3085" s="60" t="s">
        <v>19</v>
      </c>
    </row>
    <row r="3086" spans="2:11" ht="15.75" thickBot="1" x14ac:dyDescent="0.45">
      <c r="B3086" s="21">
        <v>3080</v>
      </c>
      <c r="C3086" s="21">
        <v>3549</v>
      </c>
      <c r="D3086" s="20" t="s">
        <v>5831</v>
      </c>
      <c r="E3086" s="21">
        <v>85</v>
      </c>
      <c r="F3086" s="21" t="s">
        <v>13</v>
      </c>
      <c r="G3086" s="21" t="s">
        <v>79</v>
      </c>
      <c r="H3086" s="21"/>
      <c r="I3086" s="21"/>
      <c r="J3086" s="60">
        <v>2010</v>
      </c>
      <c r="K3086" s="60" t="s">
        <v>19</v>
      </c>
    </row>
    <row r="3087" spans="2:11" ht="15.75" thickBot="1" x14ac:dyDescent="0.45">
      <c r="B3087" s="21">
        <v>3081</v>
      </c>
      <c r="C3087" s="21">
        <v>3703</v>
      </c>
      <c r="D3087" s="20" t="s">
        <v>6143</v>
      </c>
      <c r="E3087" s="21" t="s">
        <v>82</v>
      </c>
      <c r="F3087" s="21" t="s">
        <v>184</v>
      </c>
      <c r="G3087" s="21" t="s">
        <v>39</v>
      </c>
      <c r="H3087" s="21"/>
      <c r="I3087" s="21"/>
      <c r="J3087" s="60">
        <v>2250</v>
      </c>
      <c r="K3087" s="60" t="s">
        <v>15</v>
      </c>
    </row>
    <row r="3088" spans="2:11" ht="15.75" thickBot="1" x14ac:dyDescent="0.45">
      <c r="B3088" s="21">
        <v>3082</v>
      </c>
      <c r="C3088" s="21">
        <v>3550</v>
      </c>
      <c r="D3088" s="20" t="s">
        <v>5833</v>
      </c>
      <c r="E3088" s="21">
        <v>89</v>
      </c>
      <c r="F3088" s="21" t="s">
        <v>13</v>
      </c>
      <c r="G3088" s="21" t="s">
        <v>936</v>
      </c>
      <c r="H3088" s="21"/>
      <c r="I3088" s="21"/>
      <c r="J3088" s="60">
        <v>2089</v>
      </c>
      <c r="K3088" s="60" t="s">
        <v>19</v>
      </c>
    </row>
    <row r="3089" spans="2:11" ht="15.75" thickBot="1" x14ac:dyDescent="0.45">
      <c r="B3089" s="21">
        <v>3083</v>
      </c>
      <c r="C3089" s="21">
        <v>3551</v>
      </c>
      <c r="D3089" s="20" t="s">
        <v>5835</v>
      </c>
      <c r="E3089" s="21" t="s">
        <v>13</v>
      </c>
      <c r="F3089" s="21" t="s">
        <v>13</v>
      </c>
      <c r="G3089" s="21" t="s">
        <v>551</v>
      </c>
      <c r="H3089" s="21"/>
      <c r="I3089" s="21"/>
      <c r="J3089" s="60">
        <v>2090</v>
      </c>
      <c r="K3089" s="60" t="s">
        <v>19</v>
      </c>
    </row>
    <row r="3090" spans="2:11" ht="15.75" thickBot="1" x14ac:dyDescent="0.45">
      <c r="B3090" s="21">
        <v>3084</v>
      </c>
      <c r="C3090" s="21">
        <v>3552</v>
      </c>
      <c r="D3090" s="20" t="s">
        <v>5837</v>
      </c>
      <c r="E3090" s="21">
        <v>95</v>
      </c>
      <c r="F3090" s="21" t="s">
        <v>13</v>
      </c>
      <c r="G3090" s="21" t="s">
        <v>32</v>
      </c>
      <c r="H3090" s="21"/>
      <c r="I3090" s="21"/>
      <c r="J3090" s="60">
        <v>2018</v>
      </c>
      <c r="K3090" s="60" t="s">
        <v>19</v>
      </c>
    </row>
    <row r="3091" spans="2:11" ht="15.75" thickBot="1" x14ac:dyDescent="0.45">
      <c r="B3091" s="21">
        <v>3085</v>
      </c>
      <c r="C3091" s="21">
        <v>3553</v>
      </c>
      <c r="D3091" s="20" t="s">
        <v>5839</v>
      </c>
      <c r="E3091" s="21">
        <v>49</v>
      </c>
      <c r="F3091" s="21" t="s">
        <v>13</v>
      </c>
      <c r="G3091" s="21" t="s">
        <v>43</v>
      </c>
      <c r="H3091" s="21">
        <v>18</v>
      </c>
      <c r="I3091" s="21">
        <v>-14</v>
      </c>
      <c r="J3091" s="60">
        <v>2039</v>
      </c>
      <c r="K3091" s="60" t="s">
        <v>15</v>
      </c>
    </row>
    <row r="3092" spans="2:11" ht="15.75" thickBot="1" x14ac:dyDescent="0.45">
      <c r="B3092" s="21">
        <v>3086</v>
      </c>
      <c r="C3092" s="21">
        <v>3554</v>
      </c>
      <c r="D3092" s="20" t="s">
        <v>5841</v>
      </c>
      <c r="E3092" s="21" t="s">
        <v>13</v>
      </c>
      <c r="F3092" s="21" t="s">
        <v>13</v>
      </c>
      <c r="G3092" s="21" t="s">
        <v>39</v>
      </c>
      <c r="H3092" s="21"/>
      <c r="I3092" s="21"/>
      <c r="J3092" s="60">
        <v>2083</v>
      </c>
      <c r="K3092" s="60" t="s">
        <v>19</v>
      </c>
    </row>
    <row r="3093" spans="2:11" ht="15.75" thickBot="1" x14ac:dyDescent="0.45">
      <c r="B3093" s="21">
        <v>3087</v>
      </c>
      <c r="C3093" s="21">
        <v>3556</v>
      </c>
      <c r="D3093" s="20" t="s">
        <v>5843</v>
      </c>
      <c r="E3093" s="21" t="s">
        <v>13</v>
      </c>
      <c r="F3093" s="21" t="s">
        <v>13</v>
      </c>
      <c r="G3093" s="21" t="s">
        <v>43</v>
      </c>
      <c r="H3093" s="21"/>
      <c r="I3093" s="21"/>
      <c r="J3093" s="60">
        <v>2051</v>
      </c>
      <c r="K3093" s="60" t="s">
        <v>19</v>
      </c>
    </row>
    <row r="3094" spans="2:11" ht="15.75" thickBot="1" x14ac:dyDescent="0.45">
      <c r="B3094" s="21">
        <v>3088</v>
      </c>
      <c r="C3094" s="21">
        <v>3557</v>
      </c>
      <c r="D3094" s="20" t="s">
        <v>5845</v>
      </c>
      <c r="E3094" s="21">
        <v>92</v>
      </c>
      <c r="F3094" s="21" t="s">
        <v>13</v>
      </c>
      <c r="G3094" s="21" t="s">
        <v>29</v>
      </c>
      <c r="H3094" s="21"/>
      <c r="I3094" s="21"/>
      <c r="J3094" s="60">
        <v>2050</v>
      </c>
      <c r="K3094" s="60" t="s">
        <v>19</v>
      </c>
    </row>
    <row r="3095" spans="2:11" ht="15.75" thickBot="1" x14ac:dyDescent="0.45">
      <c r="B3095" s="21">
        <v>3089</v>
      </c>
      <c r="C3095" s="21">
        <v>3558</v>
      </c>
      <c r="D3095" s="20" t="s">
        <v>5847</v>
      </c>
      <c r="E3095" s="21">
        <v>97</v>
      </c>
      <c r="F3095" s="21" t="s">
        <v>13</v>
      </c>
      <c r="G3095" s="21" t="s">
        <v>32</v>
      </c>
      <c r="H3095" s="21"/>
      <c r="I3095" s="21"/>
      <c r="J3095" s="60">
        <v>2052</v>
      </c>
      <c r="K3095" s="60" t="s">
        <v>19</v>
      </c>
    </row>
    <row r="3096" spans="2:11" ht="15.75" thickBot="1" x14ac:dyDescent="0.45">
      <c r="B3096" s="21">
        <v>3090</v>
      </c>
      <c r="C3096" s="21">
        <v>3559</v>
      </c>
      <c r="D3096" s="20" t="s">
        <v>5849</v>
      </c>
      <c r="E3096" s="21">
        <v>94</v>
      </c>
      <c r="F3096" s="21" t="s">
        <v>13</v>
      </c>
      <c r="G3096" s="21" t="s">
        <v>32</v>
      </c>
      <c r="H3096" s="21"/>
      <c r="I3096" s="21"/>
      <c r="J3096" s="60">
        <v>1948</v>
      </c>
      <c r="K3096" s="60" t="s">
        <v>19</v>
      </c>
    </row>
    <row r="3097" spans="2:11" ht="15.75" thickBot="1" x14ac:dyDescent="0.45">
      <c r="B3097" s="21">
        <v>3091</v>
      </c>
      <c r="C3097" s="21">
        <v>3560</v>
      </c>
      <c r="D3097" s="20" t="s">
        <v>5851</v>
      </c>
      <c r="E3097" s="21" t="s">
        <v>13</v>
      </c>
      <c r="F3097" s="21" t="s">
        <v>13</v>
      </c>
      <c r="G3097" s="21" t="s">
        <v>85</v>
      </c>
      <c r="H3097" s="21"/>
      <c r="I3097" s="21"/>
      <c r="J3097" s="60">
        <v>2049</v>
      </c>
      <c r="K3097" s="60" t="s">
        <v>19</v>
      </c>
    </row>
    <row r="3098" spans="2:11" ht="15.75" thickBot="1" x14ac:dyDescent="0.45">
      <c r="B3098" s="21">
        <v>3092</v>
      </c>
      <c r="C3098" s="21">
        <v>3561</v>
      </c>
      <c r="D3098" s="20" t="s">
        <v>5853</v>
      </c>
      <c r="E3098" s="21">
        <v>91</v>
      </c>
      <c r="F3098" s="21" t="s">
        <v>13</v>
      </c>
      <c r="G3098" s="21" t="s">
        <v>551</v>
      </c>
      <c r="H3098" s="21"/>
      <c r="I3098" s="21"/>
      <c r="J3098" s="60">
        <v>2022</v>
      </c>
      <c r="K3098" s="60" t="s">
        <v>19</v>
      </c>
    </row>
    <row r="3099" spans="2:11" ht="15.75" thickBot="1" x14ac:dyDescent="0.45">
      <c r="B3099" s="21">
        <v>3093</v>
      </c>
      <c r="C3099" s="21">
        <v>3562</v>
      </c>
      <c r="D3099" s="20" t="s">
        <v>5855</v>
      </c>
      <c r="E3099" s="21">
        <v>47</v>
      </c>
      <c r="F3099" s="21" t="s">
        <v>13</v>
      </c>
      <c r="G3099" s="21" t="s">
        <v>29</v>
      </c>
      <c r="H3099" s="21"/>
      <c r="I3099" s="21"/>
      <c r="J3099" s="60">
        <v>2170</v>
      </c>
      <c r="K3099" s="60" t="s">
        <v>19</v>
      </c>
    </row>
    <row r="3100" spans="2:11" ht="15.75" thickBot="1" x14ac:dyDescent="0.45">
      <c r="B3100" s="21">
        <v>3094</v>
      </c>
      <c r="C3100" s="21">
        <v>3563</v>
      </c>
      <c r="D3100" s="20" t="s">
        <v>5857</v>
      </c>
      <c r="E3100" s="21">
        <v>71</v>
      </c>
      <c r="F3100" s="21" t="s">
        <v>13</v>
      </c>
      <c r="G3100" s="21" t="s">
        <v>29</v>
      </c>
      <c r="H3100" s="21"/>
      <c r="I3100" s="21"/>
      <c r="J3100" s="60">
        <v>1915</v>
      </c>
      <c r="K3100" s="60" t="s">
        <v>19</v>
      </c>
    </row>
    <row r="3101" spans="2:11" ht="15.75" thickBot="1" x14ac:dyDescent="0.45">
      <c r="B3101" s="21">
        <v>3095</v>
      </c>
      <c r="C3101" s="21">
        <v>3564</v>
      </c>
      <c r="D3101" s="20" t="s">
        <v>5859</v>
      </c>
      <c r="E3101" s="21">
        <v>84</v>
      </c>
      <c r="F3101" s="21" t="s">
        <v>13</v>
      </c>
      <c r="G3101" s="21" t="s">
        <v>32</v>
      </c>
      <c r="H3101" s="21"/>
      <c r="I3101" s="21"/>
      <c r="J3101" s="60">
        <v>2100</v>
      </c>
      <c r="K3101" s="60" t="s">
        <v>19</v>
      </c>
    </row>
    <row r="3102" spans="2:11" ht="15.75" thickBot="1" x14ac:dyDescent="0.45">
      <c r="B3102" s="21">
        <v>3096</v>
      </c>
      <c r="C3102" s="21">
        <v>3565</v>
      </c>
      <c r="D3102" s="20" t="s">
        <v>5861</v>
      </c>
      <c r="E3102" s="21">
        <v>37</v>
      </c>
      <c r="F3102" s="21" t="s">
        <v>13</v>
      </c>
      <c r="G3102" s="21" t="s">
        <v>29</v>
      </c>
      <c r="H3102" s="21"/>
      <c r="I3102" s="21"/>
      <c r="J3102" s="60">
        <v>2043</v>
      </c>
      <c r="K3102" s="60" t="s">
        <v>19</v>
      </c>
    </row>
    <row r="3103" spans="2:11" ht="15.75" thickBot="1" x14ac:dyDescent="0.45">
      <c r="B3103" s="21">
        <v>3097</v>
      </c>
      <c r="C3103" s="21">
        <v>3566</v>
      </c>
      <c r="D3103" s="20" t="s">
        <v>5863</v>
      </c>
      <c r="E3103" s="21" t="s">
        <v>158</v>
      </c>
      <c r="F3103" s="21" t="s">
        <v>13</v>
      </c>
      <c r="G3103" s="21" t="s">
        <v>29</v>
      </c>
      <c r="H3103" s="21"/>
      <c r="I3103" s="21"/>
      <c r="J3103" s="60">
        <v>2101</v>
      </c>
      <c r="K3103" s="60" t="s">
        <v>19</v>
      </c>
    </row>
    <row r="3104" spans="2:11" ht="15.75" thickBot="1" x14ac:dyDescent="0.45">
      <c r="B3104" s="21">
        <v>3098</v>
      </c>
      <c r="C3104" s="21">
        <v>3567</v>
      </c>
      <c r="D3104" s="20" t="s">
        <v>5865</v>
      </c>
      <c r="E3104" s="21">
        <v>55</v>
      </c>
      <c r="F3104" s="21" t="s">
        <v>13</v>
      </c>
      <c r="G3104" s="21" t="s">
        <v>79</v>
      </c>
      <c r="H3104" s="21"/>
      <c r="I3104" s="21"/>
      <c r="J3104" s="60">
        <v>2063</v>
      </c>
      <c r="K3104" s="60" t="s">
        <v>19</v>
      </c>
    </row>
    <row r="3105" spans="2:11" ht="15.75" thickBot="1" x14ac:dyDescent="0.45">
      <c r="B3105" s="21">
        <v>3099</v>
      </c>
      <c r="C3105" s="21">
        <v>3568</v>
      </c>
      <c r="D3105" s="20" t="s">
        <v>5867</v>
      </c>
      <c r="E3105" s="21" t="s">
        <v>13</v>
      </c>
      <c r="F3105" s="21" t="s">
        <v>13</v>
      </c>
      <c r="G3105" s="21" t="s">
        <v>79</v>
      </c>
      <c r="H3105" s="21"/>
      <c r="I3105" s="21"/>
      <c r="J3105" s="60">
        <v>2030</v>
      </c>
      <c r="K3105" s="60" t="s">
        <v>19</v>
      </c>
    </row>
    <row r="3106" spans="2:11" ht="15.75" thickBot="1" x14ac:dyDescent="0.45">
      <c r="B3106" s="21">
        <v>3100</v>
      </c>
      <c r="C3106" s="21">
        <v>3569</v>
      </c>
      <c r="D3106" s="20" t="s">
        <v>5869</v>
      </c>
      <c r="E3106" s="21" t="s">
        <v>62</v>
      </c>
      <c r="F3106" s="21" t="s">
        <v>13</v>
      </c>
      <c r="G3106" s="21" t="s">
        <v>292</v>
      </c>
      <c r="H3106" s="21"/>
      <c r="I3106" s="21"/>
      <c r="J3106" s="60">
        <v>2033</v>
      </c>
      <c r="K3106" s="60" t="s">
        <v>19</v>
      </c>
    </row>
    <row r="3107" spans="2:11" ht="15.75" thickBot="1" x14ac:dyDescent="0.45">
      <c r="B3107" s="21">
        <v>3101</v>
      </c>
      <c r="C3107" s="21">
        <v>3570</v>
      </c>
      <c r="D3107" s="20" t="s">
        <v>5871</v>
      </c>
      <c r="E3107" s="21">
        <v>79</v>
      </c>
      <c r="F3107" s="21" t="s">
        <v>13</v>
      </c>
      <c r="G3107" s="21" t="s">
        <v>29</v>
      </c>
      <c r="H3107" s="21"/>
      <c r="I3107" s="21"/>
      <c r="J3107" s="60">
        <v>2185</v>
      </c>
      <c r="K3107" s="60" t="s">
        <v>15</v>
      </c>
    </row>
    <row r="3108" spans="2:11" ht="15.75" thickBot="1" x14ac:dyDescent="0.45">
      <c r="B3108" s="21">
        <v>3102</v>
      </c>
      <c r="C3108" s="21">
        <v>3571</v>
      </c>
      <c r="D3108" s="20" t="s">
        <v>5873</v>
      </c>
      <c r="E3108" s="21" t="s">
        <v>82</v>
      </c>
      <c r="F3108" s="21" t="s">
        <v>13</v>
      </c>
      <c r="G3108" s="21" t="s">
        <v>32</v>
      </c>
      <c r="H3108" s="21"/>
      <c r="I3108" s="21"/>
      <c r="J3108" s="60">
        <v>2161</v>
      </c>
      <c r="K3108" s="60" t="s">
        <v>19</v>
      </c>
    </row>
    <row r="3109" spans="2:11" ht="15.75" thickBot="1" x14ac:dyDescent="0.45">
      <c r="B3109" s="21">
        <v>3103</v>
      </c>
      <c r="C3109" s="21">
        <v>3572</v>
      </c>
      <c r="D3109" s="20" t="s">
        <v>5875</v>
      </c>
      <c r="E3109" s="21">
        <v>78</v>
      </c>
      <c r="F3109" s="21" t="s">
        <v>13</v>
      </c>
      <c r="G3109" s="21" t="s">
        <v>32</v>
      </c>
      <c r="H3109" s="21"/>
      <c r="I3109" s="21"/>
      <c r="J3109" s="60">
        <v>2101</v>
      </c>
      <c r="K3109" s="60" t="s">
        <v>19</v>
      </c>
    </row>
    <row r="3110" spans="2:11" ht="15.75" thickBot="1" x14ac:dyDescent="0.45">
      <c r="B3110" s="21">
        <v>3104</v>
      </c>
      <c r="C3110" s="21">
        <v>3573</v>
      </c>
      <c r="D3110" s="20" t="s">
        <v>5877</v>
      </c>
      <c r="E3110" s="21" t="s">
        <v>13</v>
      </c>
      <c r="F3110" s="21" t="s">
        <v>13</v>
      </c>
      <c r="G3110" s="21" t="s">
        <v>29</v>
      </c>
      <c r="H3110" s="21"/>
      <c r="I3110" s="21"/>
      <c r="J3110" s="60">
        <v>1973</v>
      </c>
      <c r="K3110" s="60" t="s">
        <v>19</v>
      </c>
    </row>
    <row r="3111" spans="2:11" ht="15.75" thickBot="1" x14ac:dyDescent="0.45">
      <c r="B3111" s="21">
        <v>3105</v>
      </c>
      <c r="C3111" s="21">
        <v>3574</v>
      </c>
      <c r="D3111" s="20" t="s">
        <v>5879</v>
      </c>
      <c r="E3111" s="21" t="s">
        <v>13</v>
      </c>
      <c r="F3111" s="21" t="s">
        <v>13</v>
      </c>
      <c r="G3111" s="21" t="s">
        <v>29</v>
      </c>
      <c r="H3111" s="21"/>
      <c r="I3111" s="21"/>
      <c r="J3111" s="60">
        <v>2041</v>
      </c>
      <c r="K3111" s="60" t="s">
        <v>19</v>
      </c>
    </row>
    <row r="3112" spans="2:11" ht="15.75" thickBot="1" x14ac:dyDescent="0.45">
      <c r="B3112" s="21">
        <v>3106</v>
      </c>
      <c r="C3112" s="21">
        <v>3666</v>
      </c>
      <c r="D3112" s="20" t="s">
        <v>5881</v>
      </c>
      <c r="E3112" s="21" t="s">
        <v>13</v>
      </c>
      <c r="F3112" s="21" t="s">
        <v>13</v>
      </c>
      <c r="G3112" s="21" t="s">
        <v>277</v>
      </c>
      <c r="H3112" s="21"/>
      <c r="I3112" s="21"/>
      <c r="J3112" s="60">
        <v>2073</v>
      </c>
      <c r="K3112" s="60" t="s">
        <v>19</v>
      </c>
    </row>
    <row r="3113" spans="2:11" ht="15.75" thickBot="1" x14ac:dyDescent="0.45">
      <c r="B3113" s="21">
        <v>3107</v>
      </c>
      <c r="C3113" s="21">
        <v>3575</v>
      </c>
      <c r="D3113" s="20" t="s">
        <v>5883</v>
      </c>
      <c r="E3113" s="21">
        <v>50</v>
      </c>
      <c r="F3113" s="21" t="s">
        <v>13</v>
      </c>
      <c r="G3113" s="21" t="s">
        <v>277</v>
      </c>
      <c r="H3113" s="21"/>
      <c r="I3113" s="21"/>
      <c r="J3113" s="60">
        <v>2247</v>
      </c>
      <c r="K3113" s="60" t="s">
        <v>19</v>
      </c>
    </row>
    <row r="3114" spans="2:11" ht="15.75" thickBot="1" x14ac:dyDescent="0.45">
      <c r="B3114" s="21">
        <v>3108</v>
      </c>
      <c r="C3114" s="21">
        <v>3576</v>
      </c>
      <c r="D3114" s="20" t="s">
        <v>5885</v>
      </c>
      <c r="E3114" s="21">
        <v>96</v>
      </c>
      <c r="F3114" s="21" t="s">
        <v>13</v>
      </c>
      <c r="G3114" s="21" t="s">
        <v>29</v>
      </c>
      <c r="H3114" s="21"/>
      <c r="I3114" s="21"/>
      <c r="J3114" s="60">
        <v>2054</v>
      </c>
      <c r="K3114" s="60" t="s">
        <v>19</v>
      </c>
    </row>
    <row r="3115" spans="2:11" ht="15.75" thickBot="1" x14ac:dyDescent="0.45">
      <c r="B3115" s="21">
        <v>3109</v>
      </c>
      <c r="C3115" s="21">
        <v>3577</v>
      </c>
      <c r="D3115" s="20" t="s">
        <v>5887</v>
      </c>
      <c r="E3115" s="21">
        <v>99</v>
      </c>
      <c r="F3115" s="21" t="s">
        <v>13</v>
      </c>
      <c r="G3115" s="21" t="s">
        <v>32</v>
      </c>
      <c r="H3115" s="21"/>
      <c r="I3115" s="21"/>
      <c r="J3115" s="60">
        <v>2047</v>
      </c>
      <c r="K3115" s="60" t="s">
        <v>19</v>
      </c>
    </row>
    <row r="3116" spans="2:11" ht="15.75" thickBot="1" x14ac:dyDescent="0.45">
      <c r="B3116" s="21">
        <v>3110</v>
      </c>
      <c r="C3116" s="21">
        <v>3578</v>
      </c>
      <c r="D3116" s="20" t="s">
        <v>5889</v>
      </c>
      <c r="E3116" s="21">
        <v>96</v>
      </c>
      <c r="F3116" s="21" t="s">
        <v>13</v>
      </c>
      <c r="G3116" s="21" t="s">
        <v>79</v>
      </c>
      <c r="H3116" s="21"/>
      <c r="I3116" s="21"/>
      <c r="J3116" s="60">
        <v>2025</v>
      </c>
      <c r="K3116" s="60" t="s">
        <v>19</v>
      </c>
    </row>
    <row r="3117" spans="2:11" ht="15.75" thickBot="1" x14ac:dyDescent="0.45">
      <c r="B3117" s="21">
        <v>3111</v>
      </c>
      <c r="C3117" s="21">
        <v>3579</v>
      </c>
      <c r="D3117" s="20" t="s">
        <v>5891</v>
      </c>
      <c r="E3117" s="21">
        <v>84</v>
      </c>
      <c r="F3117" s="21" t="s">
        <v>13</v>
      </c>
      <c r="G3117" s="21" t="s">
        <v>32</v>
      </c>
      <c r="H3117" s="21"/>
      <c r="I3117" s="21"/>
      <c r="J3117" s="60">
        <v>2044</v>
      </c>
      <c r="K3117" s="60" t="s">
        <v>19</v>
      </c>
    </row>
    <row r="3118" spans="2:11" ht="15.75" thickBot="1" x14ac:dyDescent="0.45">
      <c r="B3118" s="21">
        <v>3112</v>
      </c>
      <c r="C3118" s="21">
        <v>3580</v>
      </c>
      <c r="D3118" s="20" t="s">
        <v>5893</v>
      </c>
      <c r="E3118" s="21">
        <v>97</v>
      </c>
      <c r="F3118" s="21" t="s">
        <v>13</v>
      </c>
      <c r="G3118" s="21" t="s">
        <v>29</v>
      </c>
      <c r="H3118" s="21"/>
      <c r="I3118" s="21"/>
      <c r="J3118" s="60">
        <v>2115</v>
      </c>
      <c r="K3118" s="60" t="s">
        <v>19</v>
      </c>
    </row>
    <row r="3119" spans="2:11" ht="15.75" thickBot="1" x14ac:dyDescent="0.45">
      <c r="B3119" s="21">
        <v>3113</v>
      </c>
      <c r="C3119" s="21">
        <v>3910</v>
      </c>
      <c r="D3119" s="20" t="s">
        <v>5895</v>
      </c>
      <c r="E3119" s="21" t="s">
        <v>13</v>
      </c>
      <c r="F3119" s="21" t="s">
        <v>13</v>
      </c>
      <c r="G3119" s="21" t="s">
        <v>29</v>
      </c>
      <c r="H3119" s="21"/>
      <c r="I3119" s="21"/>
      <c r="J3119" s="60">
        <v>2114</v>
      </c>
      <c r="K3119" s="60" t="s">
        <v>19</v>
      </c>
    </row>
    <row r="3120" spans="2:11" ht="15.75" thickBot="1" x14ac:dyDescent="0.45">
      <c r="B3120" s="21">
        <v>3114</v>
      </c>
      <c r="C3120" s="21">
        <v>3581</v>
      </c>
      <c r="D3120" s="20" t="s">
        <v>5897</v>
      </c>
      <c r="E3120" s="21">
        <v>97</v>
      </c>
      <c r="F3120" s="21" t="s">
        <v>13</v>
      </c>
      <c r="G3120" s="21" t="s">
        <v>32</v>
      </c>
      <c r="H3120" s="21"/>
      <c r="I3120" s="21"/>
      <c r="J3120" s="60">
        <v>2027</v>
      </c>
      <c r="K3120" s="60" t="s">
        <v>19</v>
      </c>
    </row>
    <row r="3121" spans="2:11" ht="15.75" thickBot="1" x14ac:dyDescent="0.45">
      <c r="B3121" s="21">
        <v>3115</v>
      </c>
      <c r="C3121" s="21">
        <v>3582</v>
      </c>
      <c r="D3121" s="20" t="s">
        <v>5899</v>
      </c>
      <c r="E3121" s="21">
        <v>89</v>
      </c>
      <c r="F3121" s="21" t="s">
        <v>13</v>
      </c>
      <c r="G3121" s="21" t="s">
        <v>32</v>
      </c>
      <c r="H3121" s="21"/>
      <c r="I3121" s="21"/>
      <c r="J3121" s="60">
        <v>2036</v>
      </c>
      <c r="K3121" s="60" t="s">
        <v>19</v>
      </c>
    </row>
    <row r="3122" spans="2:11" ht="15.75" thickBot="1" x14ac:dyDescent="0.45">
      <c r="B3122" s="21">
        <v>3116</v>
      </c>
      <c r="C3122" s="21">
        <v>3884</v>
      </c>
      <c r="D3122" s="20" t="s">
        <v>5901</v>
      </c>
      <c r="E3122" s="21" t="s">
        <v>510</v>
      </c>
      <c r="F3122" s="21" t="s">
        <v>13</v>
      </c>
      <c r="G3122" s="21" t="s">
        <v>29</v>
      </c>
      <c r="H3122" s="21">
        <v>8</v>
      </c>
      <c r="I3122" s="21">
        <v>-10</v>
      </c>
      <c r="J3122" s="60">
        <v>2139</v>
      </c>
      <c r="K3122" s="60" t="s">
        <v>15</v>
      </c>
    </row>
    <row r="3123" spans="2:11" ht="15.75" thickBot="1" x14ac:dyDescent="0.45">
      <c r="B3123" s="21">
        <v>3117</v>
      </c>
      <c r="C3123" s="21">
        <v>3583</v>
      </c>
      <c r="D3123" s="20" t="s">
        <v>5903</v>
      </c>
      <c r="E3123" s="21" t="s">
        <v>46</v>
      </c>
      <c r="F3123" s="21" t="s">
        <v>13</v>
      </c>
      <c r="G3123" s="21" t="s">
        <v>32</v>
      </c>
      <c r="H3123" s="21"/>
      <c r="I3123" s="21"/>
      <c r="J3123" s="60">
        <v>2038</v>
      </c>
      <c r="K3123" s="60" t="s">
        <v>19</v>
      </c>
    </row>
    <row r="3124" spans="2:11" ht="15.75" thickBot="1" x14ac:dyDescent="0.45">
      <c r="B3124" s="21">
        <v>3118</v>
      </c>
      <c r="C3124" s="21">
        <v>3584</v>
      </c>
      <c r="D3124" s="20" t="s">
        <v>5905</v>
      </c>
      <c r="E3124" s="21">
        <v>60</v>
      </c>
      <c r="F3124" s="21" t="s">
        <v>13</v>
      </c>
      <c r="G3124" s="21" t="s">
        <v>29</v>
      </c>
      <c r="H3124" s="21"/>
      <c r="I3124" s="21"/>
      <c r="J3124" s="60">
        <v>2147</v>
      </c>
      <c r="K3124" s="60" t="s">
        <v>19</v>
      </c>
    </row>
    <row r="3125" spans="2:11" ht="15.75" thickBot="1" x14ac:dyDescent="0.45">
      <c r="B3125" s="21">
        <v>3119</v>
      </c>
      <c r="C3125" s="21">
        <v>3585</v>
      </c>
      <c r="D3125" s="20" t="s">
        <v>5907</v>
      </c>
      <c r="E3125" s="21">
        <v>95</v>
      </c>
      <c r="F3125" s="21" t="s">
        <v>13</v>
      </c>
      <c r="G3125" s="21" t="s">
        <v>29</v>
      </c>
      <c r="H3125" s="21"/>
      <c r="I3125" s="21"/>
      <c r="J3125" s="60">
        <v>2056</v>
      </c>
      <c r="K3125" s="60" t="s">
        <v>19</v>
      </c>
    </row>
    <row r="3126" spans="2:11" ht="15.75" thickBot="1" x14ac:dyDescent="0.45">
      <c r="B3126" s="21">
        <v>3120</v>
      </c>
      <c r="C3126" s="21">
        <v>3586</v>
      </c>
      <c r="D3126" s="20" t="s">
        <v>5909</v>
      </c>
      <c r="E3126" s="21">
        <v>87</v>
      </c>
      <c r="F3126" s="21" t="s">
        <v>13</v>
      </c>
      <c r="G3126" s="21" t="s">
        <v>29</v>
      </c>
      <c r="H3126" s="21"/>
      <c r="I3126" s="21"/>
      <c r="J3126" s="60">
        <v>2025</v>
      </c>
      <c r="K3126" s="60" t="s">
        <v>19</v>
      </c>
    </row>
    <row r="3127" spans="2:11" ht="15.75" thickBot="1" x14ac:dyDescent="0.45">
      <c r="B3127" s="21">
        <v>3121</v>
      </c>
      <c r="C3127" s="21">
        <v>3587</v>
      </c>
      <c r="D3127" s="20" t="s">
        <v>5911</v>
      </c>
      <c r="E3127" s="21" t="s">
        <v>189</v>
      </c>
      <c r="F3127" s="21" t="s">
        <v>13</v>
      </c>
      <c r="G3127" s="21" t="s">
        <v>29</v>
      </c>
      <c r="H3127" s="21"/>
      <c r="I3127" s="21"/>
      <c r="J3127" s="60">
        <v>1989</v>
      </c>
      <c r="K3127" s="60" t="s">
        <v>19</v>
      </c>
    </row>
    <row r="3128" spans="2:11" ht="15.75" thickBot="1" x14ac:dyDescent="0.45">
      <c r="B3128" s="21">
        <v>3122</v>
      </c>
      <c r="C3128" s="21">
        <v>3588</v>
      </c>
      <c r="D3128" s="20" t="s">
        <v>5913</v>
      </c>
      <c r="E3128" s="21" t="s">
        <v>137</v>
      </c>
      <c r="F3128" s="21" t="s">
        <v>13</v>
      </c>
      <c r="G3128" s="21" t="s">
        <v>32</v>
      </c>
      <c r="H3128" s="21"/>
      <c r="I3128" s="21"/>
      <c r="J3128" s="60">
        <v>2029</v>
      </c>
      <c r="K3128" s="60" t="s">
        <v>19</v>
      </c>
    </row>
    <row r="3129" spans="2:11" ht="15.75" thickBot="1" x14ac:dyDescent="0.45">
      <c r="B3129" s="21">
        <v>3123</v>
      </c>
      <c r="C3129" s="21">
        <v>3589</v>
      </c>
      <c r="D3129" s="20" t="s">
        <v>5913</v>
      </c>
      <c r="E3129" s="21" t="s">
        <v>189</v>
      </c>
      <c r="F3129" s="21" t="s">
        <v>13</v>
      </c>
      <c r="G3129" s="21" t="s">
        <v>29</v>
      </c>
      <c r="H3129" s="21"/>
      <c r="I3129" s="21"/>
      <c r="J3129" s="60">
        <v>2039</v>
      </c>
      <c r="K3129" s="60" t="s">
        <v>19</v>
      </c>
    </row>
    <row r="3130" spans="2:11" ht="15.75" thickBot="1" x14ac:dyDescent="0.45">
      <c r="B3130" s="21">
        <v>3124</v>
      </c>
      <c r="C3130" s="21">
        <v>3590</v>
      </c>
      <c r="D3130" s="20" t="s">
        <v>5915</v>
      </c>
      <c r="E3130" s="21">
        <v>80</v>
      </c>
      <c r="F3130" s="21" t="s">
        <v>13</v>
      </c>
      <c r="G3130" s="21" t="s">
        <v>29</v>
      </c>
      <c r="H3130" s="21"/>
      <c r="I3130" s="21"/>
      <c r="J3130" s="60">
        <v>2096</v>
      </c>
      <c r="K3130" s="60" t="s">
        <v>19</v>
      </c>
    </row>
    <row r="3131" spans="2:11" ht="15.75" thickBot="1" x14ac:dyDescent="0.45">
      <c r="B3131" s="21">
        <v>3125</v>
      </c>
      <c r="C3131" s="21">
        <v>3591</v>
      </c>
      <c r="D3131" s="20" t="s">
        <v>5917</v>
      </c>
      <c r="E3131" s="21">
        <v>92</v>
      </c>
      <c r="F3131" s="21" t="s">
        <v>13</v>
      </c>
      <c r="G3131" s="21" t="s">
        <v>39</v>
      </c>
      <c r="H3131" s="21"/>
      <c r="I3131" s="21"/>
      <c r="J3131" s="60">
        <v>2052</v>
      </c>
      <c r="K3131" s="60" t="s">
        <v>19</v>
      </c>
    </row>
    <row r="3132" spans="2:11" ht="15.75" thickBot="1" x14ac:dyDescent="0.45">
      <c r="B3132" s="21">
        <v>3126</v>
      </c>
      <c r="C3132" s="21">
        <v>3592</v>
      </c>
      <c r="D3132" s="20" t="s">
        <v>5919</v>
      </c>
      <c r="E3132" s="21">
        <v>37</v>
      </c>
      <c r="F3132" s="21" t="s">
        <v>13</v>
      </c>
      <c r="G3132" s="21" t="s">
        <v>29</v>
      </c>
      <c r="H3132" s="21"/>
      <c r="I3132" s="21"/>
      <c r="J3132" s="60">
        <v>2013</v>
      </c>
      <c r="K3132" s="60" t="s">
        <v>19</v>
      </c>
    </row>
    <row r="3133" spans="2:11" ht="15.75" thickBot="1" x14ac:dyDescent="0.45">
      <c r="B3133" s="21">
        <v>3127</v>
      </c>
      <c r="C3133" s="21">
        <v>3593</v>
      </c>
      <c r="D3133" s="20" t="s">
        <v>5921</v>
      </c>
      <c r="E3133" s="21" t="s">
        <v>13</v>
      </c>
      <c r="F3133" s="21" t="s">
        <v>13</v>
      </c>
      <c r="G3133" s="21" t="s">
        <v>29</v>
      </c>
      <c r="H3133" s="21"/>
      <c r="I3133" s="21"/>
      <c r="J3133" s="60">
        <v>2060</v>
      </c>
      <c r="K3133" s="60" t="s">
        <v>19</v>
      </c>
    </row>
    <row r="3134" spans="2:11" ht="15.75" thickBot="1" x14ac:dyDescent="0.45">
      <c r="B3134" s="21">
        <v>3128</v>
      </c>
      <c r="C3134" s="21">
        <v>3594</v>
      </c>
      <c r="D3134" s="20" t="s">
        <v>5923</v>
      </c>
      <c r="E3134" s="21" t="s">
        <v>13</v>
      </c>
      <c r="F3134" s="21" t="s">
        <v>13</v>
      </c>
      <c r="G3134" s="21" t="s">
        <v>193</v>
      </c>
      <c r="H3134" s="21"/>
      <c r="I3134" s="21"/>
      <c r="J3134" s="60">
        <v>2083</v>
      </c>
      <c r="K3134" s="60" t="s">
        <v>19</v>
      </c>
    </row>
    <row r="3135" spans="2:11" ht="15.75" thickBot="1" x14ac:dyDescent="0.45">
      <c r="B3135" s="21">
        <v>3129</v>
      </c>
      <c r="C3135" s="21">
        <v>3595</v>
      </c>
      <c r="D3135" s="20" t="s">
        <v>5925</v>
      </c>
      <c r="E3135" s="21">
        <v>88</v>
      </c>
      <c r="F3135" s="21" t="s">
        <v>13</v>
      </c>
      <c r="G3135" s="21" t="s">
        <v>79</v>
      </c>
      <c r="H3135" s="21"/>
      <c r="I3135" s="21"/>
      <c r="J3135" s="60">
        <v>2060</v>
      </c>
      <c r="K3135" s="60" t="s">
        <v>19</v>
      </c>
    </row>
    <row r="3136" spans="2:11" ht="15.75" thickBot="1" x14ac:dyDescent="0.45">
      <c r="B3136" s="21">
        <v>3130</v>
      </c>
      <c r="C3136" s="21">
        <v>3807</v>
      </c>
      <c r="D3136" s="20" t="s">
        <v>5927</v>
      </c>
      <c r="E3136" s="21" t="s">
        <v>13</v>
      </c>
      <c r="F3136" s="21" t="s">
        <v>13</v>
      </c>
      <c r="G3136" s="21" t="s">
        <v>85</v>
      </c>
      <c r="H3136" s="21"/>
      <c r="I3136" s="21"/>
      <c r="J3136" s="60">
        <v>2090</v>
      </c>
      <c r="K3136" s="60" t="s">
        <v>19</v>
      </c>
    </row>
    <row r="3137" spans="2:11" ht="15.75" thickBot="1" x14ac:dyDescent="0.45">
      <c r="B3137" s="21">
        <v>3131</v>
      </c>
      <c r="C3137" s="21">
        <v>3596</v>
      </c>
      <c r="D3137" s="20" t="s">
        <v>5929</v>
      </c>
      <c r="E3137" s="21">
        <v>92</v>
      </c>
      <c r="F3137" s="21" t="s">
        <v>13</v>
      </c>
      <c r="G3137" s="21" t="s">
        <v>29</v>
      </c>
      <c r="H3137" s="21"/>
      <c r="I3137" s="21"/>
      <c r="J3137" s="60">
        <v>2160</v>
      </c>
      <c r="K3137" s="60" t="s">
        <v>19</v>
      </c>
    </row>
    <row r="3138" spans="2:11" ht="15.75" thickBot="1" x14ac:dyDescent="0.45">
      <c r="B3138" s="21">
        <v>3132</v>
      </c>
      <c r="C3138" s="21">
        <v>3597</v>
      </c>
      <c r="D3138" s="20" t="s">
        <v>5931</v>
      </c>
      <c r="E3138" s="21">
        <v>89</v>
      </c>
      <c r="F3138" s="21" t="s">
        <v>13</v>
      </c>
      <c r="G3138" s="21" t="s">
        <v>29</v>
      </c>
      <c r="H3138" s="21"/>
      <c r="I3138" s="21"/>
      <c r="J3138" s="60">
        <v>2016</v>
      </c>
      <c r="K3138" s="60" t="s">
        <v>19</v>
      </c>
    </row>
    <row r="3139" spans="2:11" ht="15.75" thickBot="1" x14ac:dyDescent="0.45">
      <c r="B3139" s="21">
        <v>3133</v>
      </c>
      <c r="C3139" s="21">
        <v>3598</v>
      </c>
      <c r="D3139" s="20" t="s">
        <v>5933</v>
      </c>
      <c r="E3139" s="21">
        <v>97</v>
      </c>
      <c r="F3139" s="21" t="s">
        <v>13</v>
      </c>
      <c r="G3139" s="21" t="s">
        <v>936</v>
      </c>
      <c r="H3139" s="21"/>
      <c r="I3139" s="21"/>
      <c r="J3139" s="60">
        <v>2055</v>
      </c>
      <c r="K3139" s="60" t="s">
        <v>19</v>
      </c>
    </row>
    <row r="3140" spans="2:11" ht="15.75" thickBot="1" x14ac:dyDescent="0.45">
      <c r="B3140" s="21">
        <v>3134</v>
      </c>
      <c r="C3140" s="21">
        <v>3599</v>
      </c>
      <c r="D3140" s="20" t="s">
        <v>5935</v>
      </c>
      <c r="E3140" s="21" t="s">
        <v>13</v>
      </c>
      <c r="F3140" s="21" t="s">
        <v>13</v>
      </c>
      <c r="G3140" s="21" t="s">
        <v>14</v>
      </c>
      <c r="H3140" s="21"/>
      <c r="I3140" s="21"/>
      <c r="J3140" s="60">
        <v>2022</v>
      </c>
      <c r="K3140" s="60" t="s">
        <v>19</v>
      </c>
    </row>
    <row r="3141" spans="2:11" ht="15.75" thickBot="1" x14ac:dyDescent="0.45">
      <c r="B3141" s="21">
        <v>3135</v>
      </c>
      <c r="C3141" s="21">
        <v>3600</v>
      </c>
      <c r="D3141" s="20" t="s">
        <v>5937</v>
      </c>
      <c r="E3141" s="21">
        <v>95</v>
      </c>
      <c r="F3141" s="21" t="s">
        <v>13</v>
      </c>
      <c r="G3141" s="21" t="s">
        <v>32</v>
      </c>
      <c r="H3141" s="21"/>
      <c r="I3141" s="21"/>
      <c r="J3141" s="60">
        <v>1996</v>
      </c>
      <c r="K3141" s="60" t="s">
        <v>19</v>
      </c>
    </row>
    <row r="3142" spans="2:11" ht="15.75" thickBot="1" x14ac:dyDescent="0.45">
      <c r="B3142" s="21">
        <v>3136</v>
      </c>
      <c r="C3142" s="21">
        <v>3601</v>
      </c>
      <c r="D3142" s="20" t="s">
        <v>5939</v>
      </c>
      <c r="E3142" s="21">
        <v>87</v>
      </c>
      <c r="F3142" s="21" t="s">
        <v>13</v>
      </c>
      <c r="G3142" s="21" t="s">
        <v>54</v>
      </c>
      <c r="H3142" s="21"/>
      <c r="I3142" s="21"/>
      <c r="J3142" s="60">
        <v>2177</v>
      </c>
      <c r="K3142" s="60" t="s">
        <v>19</v>
      </c>
    </row>
    <row r="3143" spans="2:11" ht="15.75" thickBot="1" x14ac:dyDescent="0.45">
      <c r="B3143" s="21">
        <v>3137</v>
      </c>
      <c r="C3143" s="21">
        <v>3602</v>
      </c>
      <c r="D3143" s="20" t="s">
        <v>5941</v>
      </c>
      <c r="E3143" s="21" t="s">
        <v>13</v>
      </c>
      <c r="F3143" s="21" t="s">
        <v>13</v>
      </c>
      <c r="G3143" s="21" t="s">
        <v>39</v>
      </c>
      <c r="H3143" s="21"/>
      <c r="I3143" s="21"/>
      <c r="J3143" s="60">
        <v>2060</v>
      </c>
      <c r="K3143" s="60" t="s">
        <v>19</v>
      </c>
    </row>
    <row r="3144" spans="2:11" ht="15.75" thickBot="1" x14ac:dyDescent="0.45">
      <c r="B3144" s="21">
        <v>3138</v>
      </c>
      <c r="C3144" s="21">
        <v>3603</v>
      </c>
      <c r="D3144" s="20" t="s">
        <v>5943</v>
      </c>
      <c r="E3144" s="21" t="s">
        <v>13</v>
      </c>
      <c r="F3144" s="21" t="s">
        <v>13</v>
      </c>
      <c r="G3144" s="21" t="s">
        <v>39</v>
      </c>
      <c r="H3144" s="21"/>
      <c r="I3144" s="21"/>
      <c r="J3144" s="60">
        <v>2055</v>
      </c>
      <c r="K3144" s="60" t="s">
        <v>19</v>
      </c>
    </row>
    <row r="3145" spans="2:11" ht="15.75" thickBot="1" x14ac:dyDescent="0.45">
      <c r="B3145" s="21">
        <v>3139</v>
      </c>
      <c r="C3145" s="21">
        <v>3604</v>
      </c>
      <c r="D3145" s="20" t="s">
        <v>5945</v>
      </c>
      <c r="E3145" s="21">
        <v>99</v>
      </c>
      <c r="F3145" s="21" t="s">
        <v>13</v>
      </c>
      <c r="G3145" s="21" t="s">
        <v>936</v>
      </c>
      <c r="H3145" s="21"/>
      <c r="I3145" s="21"/>
      <c r="J3145" s="60">
        <v>2104</v>
      </c>
      <c r="K3145" s="60" t="s">
        <v>19</v>
      </c>
    </row>
    <row r="3146" spans="2:11" ht="15.75" thickBot="1" x14ac:dyDescent="0.45">
      <c r="B3146" s="21">
        <v>3140</v>
      </c>
      <c r="C3146" s="21">
        <v>3605</v>
      </c>
      <c r="D3146" s="20" t="s">
        <v>5947</v>
      </c>
      <c r="E3146" s="21" t="s">
        <v>13</v>
      </c>
      <c r="F3146" s="21" t="s">
        <v>13</v>
      </c>
      <c r="G3146" s="21" t="s">
        <v>39</v>
      </c>
      <c r="H3146" s="21"/>
      <c r="I3146" s="21"/>
      <c r="J3146" s="60">
        <v>2031</v>
      </c>
      <c r="K3146" s="60" t="s">
        <v>19</v>
      </c>
    </row>
    <row r="3147" spans="2:11" ht="15.75" thickBot="1" x14ac:dyDescent="0.45">
      <c r="B3147" s="21">
        <v>3141</v>
      </c>
      <c r="C3147" s="21">
        <v>3606</v>
      </c>
      <c r="D3147" s="20" t="s">
        <v>5949</v>
      </c>
      <c r="E3147" s="21">
        <v>52</v>
      </c>
      <c r="F3147" s="21" t="s">
        <v>13</v>
      </c>
      <c r="G3147" s="21" t="s">
        <v>29</v>
      </c>
      <c r="H3147" s="21"/>
      <c r="I3147" s="21"/>
      <c r="J3147" s="60">
        <v>2068</v>
      </c>
      <c r="K3147" s="60" t="s">
        <v>19</v>
      </c>
    </row>
    <row r="3148" spans="2:11" ht="15.75" thickBot="1" x14ac:dyDescent="0.45">
      <c r="B3148" s="21">
        <v>3142</v>
      </c>
      <c r="C3148" s="21">
        <v>3607</v>
      </c>
      <c r="D3148" s="20" t="s">
        <v>5951</v>
      </c>
      <c r="E3148" s="21" t="s">
        <v>46</v>
      </c>
      <c r="F3148" s="21" t="s">
        <v>13</v>
      </c>
      <c r="G3148" s="21" t="s">
        <v>292</v>
      </c>
      <c r="H3148" s="21"/>
      <c r="I3148" s="21"/>
      <c r="J3148" s="60">
        <v>2067</v>
      </c>
      <c r="K3148" s="60" t="s">
        <v>19</v>
      </c>
    </row>
    <row r="3149" spans="2:11" ht="15.75" thickBot="1" x14ac:dyDescent="0.45">
      <c r="B3149" s="21">
        <v>3143</v>
      </c>
      <c r="C3149" s="21">
        <v>3608</v>
      </c>
      <c r="D3149" s="20" t="s">
        <v>5953</v>
      </c>
      <c r="E3149" s="21">
        <v>29</v>
      </c>
      <c r="F3149" s="21" t="s">
        <v>13</v>
      </c>
      <c r="G3149" s="21" t="s">
        <v>29</v>
      </c>
      <c r="H3149" s="21"/>
      <c r="I3149" s="21"/>
      <c r="J3149" s="60">
        <v>1989</v>
      </c>
      <c r="K3149" s="60" t="s">
        <v>19</v>
      </c>
    </row>
    <row r="3150" spans="2:11" ht="15.75" thickBot="1" x14ac:dyDescent="0.45">
      <c r="B3150" s="21">
        <v>3144</v>
      </c>
      <c r="C3150" s="21">
        <v>3609</v>
      </c>
      <c r="D3150" s="20" t="s">
        <v>5955</v>
      </c>
      <c r="E3150" s="21">
        <v>89</v>
      </c>
      <c r="F3150" s="21" t="s">
        <v>13</v>
      </c>
      <c r="G3150" s="21" t="s">
        <v>79</v>
      </c>
      <c r="H3150" s="21"/>
      <c r="I3150" s="21"/>
      <c r="J3150" s="60">
        <v>2065</v>
      </c>
      <c r="K3150" s="60" t="s">
        <v>19</v>
      </c>
    </row>
    <row r="3151" spans="2:11" ht="15.75" thickBot="1" x14ac:dyDescent="0.45">
      <c r="B3151" s="21">
        <v>3145</v>
      </c>
      <c r="C3151" s="21">
        <v>3610</v>
      </c>
      <c r="D3151" s="20" t="s">
        <v>5957</v>
      </c>
      <c r="E3151" s="21">
        <v>96</v>
      </c>
      <c r="F3151" s="21" t="s">
        <v>134</v>
      </c>
      <c r="G3151" s="21" t="s">
        <v>39</v>
      </c>
      <c r="H3151" s="21"/>
      <c r="I3151" s="21"/>
      <c r="J3151" s="60">
        <v>2464</v>
      </c>
      <c r="K3151" s="60" t="s">
        <v>15</v>
      </c>
    </row>
    <row r="3152" spans="2:11" ht="15.75" thickBot="1" x14ac:dyDescent="0.45">
      <c r="B3152" s="21">
        <v>3146</v>
      </c>
      <c r="C3152" s="21">
        <v>3611</v>
      </c>
      <c r="D3152" s="20" t="s">
        <v>5959</v>
      </c>
      <c r="E3152" s="21" t="s">
        <v>13</v>
      </c>
      <c r="F3152" s="21" t="s">
        <v>13</v>
      </c>
      <c r="G3152" s="21" t="s">
        <v>29</v>
      </c>
      <c r="H3152" s="21"/>
      <c r="I3152" s="21"/>
      <c r="J3152" s="60">
        <v>1998</v>
      </c>
      <c r="K3152" s="60" t="s">
        <v>19</v>
      </c>
    </row>
    <row r="3153" spans="2:11" ht="15.75" thickBot="1" x14ac:dyDescent="0.45">
      <c r="B3153" s="21">
        <v>3147</v>
      </c>
      <c r="C3153" s="21">
        <v>3612</v>
      </c>
      <c r="D3153" s="20" t="s">
        <v>5961</v>
      </c>
      <c r="E3153" s="21" t="s">
        <v>13</v>
      </c>
      <c r="F3153" s="21" t="s">
        <v>13</v>
      </c>
      <c r="G3153" s="21" t="s">
        <v>29</v>
      </c>
      <c r="H3153" s="21"/>
      <c r="I3153" s="21"/>
      <c r="J3153" s="60">
        <v>2033</v>
      </c>
      <c r="K3153" s="60" t="s">
        <v>19</v>
      </c>
    </row>
    <row r="3154" spans="2:11" ht="15.75" thickBot="1" x14ac:dyDescent="0.45">
      <c r="B3154" s="21">
        <v>3148</v>
      </c>
      <c r="C3154" s="21">
        <v>3613</v>
      </c>
      <c r="D3154" s="20" t="s">
        <v>5963</v>
      </c>
      <c r="E3154" s="21">
        <v>89</v>
      </c>
      <c r="F3154" s="21" t="s">
        <v>13</v>
      </c>
      <c r="G3154" s="21" t="s">
        <v>29</v>
      </c>
      <c r="H3154" s="21"/>
      <c r="I3154" s="21"/>
      <c r="J3154" s="60">
        <v>2034</v>
      </c>
      <c r="K3154" s="60" t="s">
        <v>19</v>
      </c>
    </row>
    <row r="3155" spans="2:11" ht="15.75" thickBot="1" x14ac:dyDescent="0.45">
      <c r="B3155" s="21">
        <v>3149</v>
      </c>
      <c r="C3155" s="21">
        <v>3614</v>
      </c>
      <c r="D3155" s="20" t="s">
        <v>5965</v>
      </c>
      <c r="E3155" s="21">
        <v>85</v>
      </c>
      <c r="F3155" s="21" t="s">
        <v>13</v>
      </c>
      <c r="G3155" s="21" t="s">
        <v>29</v>
      </c>
      <c r="H3155" s="21"/>
      <c r="I3155" s="21"/>
      <c r="J3155" s="60">
        <v>2039</v>
      </c>
      <c r="K3155" s="60" t="s">
        <v>19</v>
      </c>
    </row>
    <row r="3156" spans="2:11" ht="15.75" thickBot="1" x14ac:dyDescent="0.45">
      <c r="B3156" s="21">
        <v>3150</v>
      </c>
      <c r="C3156" s="21">
        <v>3615</v>
      </c>
      <c r="D3156" s="20" t="s">
        <v>5967</v>
      </c>
      <c r="E3156" s="21">
        <v>54</v>
      </c>
      <c r="F3156" s="21" t="s">
        <v>13</v>
      </c>
      <c r="G3156" s="21" t="s">
        <v>79</v>
      </c>
      <c r="H3156" s="21"/>
      <c r="I3156" s="21"/>
      <c r="J3156" s="60">
        <v>1992</v>
      </c>
      <c r="K3156" s="60" t="s">
        <v>19</v>
      </c>
    </row>
    <row r="3157" spans="2:11" ht="15.75" thickBot="1" x14ac:dyDescent="0.45">
      <c r="B3157" s="21">
        <v>3151</v>
      </c>
      <c r="C3157" s="21">
        <v>3616</v>
      </c>
      <c r="D3157" s="20" t="s">
        <v>5969</v>
      </c>
      <c r="E3157" s="21" t="s">
        <v>13</v>
      </c>
      <c r="F3157" s="21" t="s">
        <v>13</v>
      </c>
      <c r="G3157" s="21" t="s">
        <v>29</v>
      </c>
      <c r="H3157" s="21"/>
      <c r="I3157" s="21"/>
      <c r="J3157" s="60">
        <v>2076</v>
      </c>
      <c r="K3157" s="60" t="s">
        <v>19</v>
      </c>
    </row>
    <row r="3158" spans="2:11" ht="15.75" thickBot="1" x14ac:dyDescent="0.45">
      <c r="B3158" s="21">
        <v>3152</v>
      </c>
      <c r="C3158" s="21">
        <v>3617</v>
      </c>
      <c r="D3158" s="20" t="s">
        <v>5971</v>
      </c>
      <c r="E3158" s="21" t="s">
        <v>13</v>
      </c>
      <c r="F3158" s="21" t="s">
        <v>13</v>
      </c>
      <c r="G3158" s="21" t="s">
        <v>29</v>
      </c>
      <c r="H3158" s="21"/>
      <c r="I3158" s="21"/>
      <c r="J3158" s="60">
        <v>2053</v>
      </c>
      <c r="K3158" s="60" t="s">
        <v>19</v>
      </c>
    </row>
    <row r="3159" spans="2:11" ht="15.75" thickBot="1" x14ac:dyDescent="0.45">
      <c r="B3159" s="21">
        <v>3153</v>
      </c>
      <c r="C3159" s="21">
        <v>3618</v>
      </c>
      <c r="D3159" s="20" t="s">
        <v>5973</v>
      </c>
      <c r="E3159" s="21" t="s">
        <v>13</v>
      </c>
      <c r="F3159" s="21" t="s">
        <v>13</v>
      </c>
      <c r="G3159" s="21" t="s">
        <v>29</v>
      </c>
      <c r="H3159" s="21"/>
      <c r="I3159" s="21"/>
      <c r="J3159" s="60">
        <v>1973</v>
      </c>
      <c r="K3159" s="60" t="s">
        <v>19</v>
      </c>
    </row>
    <row r="3160" spans="2:11" ht="15.75" thickBot="1" x14ac:dyDescent="0.45">
      <c r="B3160" s="21">
        <v>3154</v>
      </c>
      <c r="C3160" s="21">
        <v>3619</v>
      </c>
      <c r="D3160" s="20" t="s">
        <v>5975</v>
      </c>
      <c r="E3160" s="21" t="s">
        <v>13</v>
      </c>
      <c r="F3160" s="21" t="s">
        <v>13</v>
      </c>
      <c r="G3160" s="21" t="s">
        <v>29</v>
      </c>
      <c r="H3160" s="21"/>
      <c r="I3160" s="21"/>
      <c r="J3160" s="60">
        <v>2017</v>
      </c>
      <c r="K3160" s="60" t="s">
        <v>19</v>
      </c>
    </row>
    <row r="3161" spans="2:11" ht="15.75" thickBot="1" x14ac:dyDescent="0.45">
      <c r="B3161" s="21">
        <v>3155</v>
      </c>
      <c r="C3161" s="21">
        <v>3620</v>
      </c>
      <c r="D3161" s="20" t="s">
        <v>5977</v>
      </c>
      <c r="E3161" s="21">
        <v>87</v>
      </c>
      <c r="F3161" s="21" t="s">
        <v>13</v>
      </c>
      <c r="G3161" s="21" t="s">
        <v>193</v>
      </c>
      <c r="H3161" s="21"/>
      <c r="I3161" s="21"/>
      <c r="J3161" s="60">
        <v>1990</v>
      </c>
      <c r="K3161" s="60" t="s">
        <v>19</v>
      </c>
    </row>
    <row r="3162" spans="2:11" ht="15.75" thickBot="1" x14ac:dyDescent="0.45">
      <c r="B3162" s="21">
        <v>3156</v>
      </c>
      <c r="C3162" s="21">
        <v>3621</v>
      </c>
      <c r="D3162" s="20" t="s">
        <v>5979</v>
      </c>
      <c r="E3162" s="21">
        <v>92</v>
      </c>
      <c r="F3162" s="21" t="s">
        <v>13</v>
      </c>
      <c r="G3162" s="21" t="s">
        <v>29</v>
      </c>
      <c r="H3162" s="21"/>
      <c r="I3162" s="21"/>
      <c r="J3162" s="60">
        <v>2000</v>
      </c>
      <c r="K3162" s="60" t="s">
        <v>19</v>
      </c>
    </row>
    <row r="3163" spans="2:11" ht="15.75" thickBot="1" x14ac:dyDescent="0.45">
      <c r="B3163" s="21">
        <v>3157</v>
      </c>
      <c r="C3163" s="21">
        <v>3622</v>
      </c>
      <c r="D3163" s="20" t="s">
        <v>5981</v>
      </c>
      <c r="E3163" s="21">
        <v>91</v>
      </c>
      <c r="F3163" s="21" t="s">
        <v>13</v>
      </c>
      <c r="G3163" s="21" t="s">
        <v>29</v>
      </c>
      <c r="H3163" s="21"/>
      <c r="I3163" s="21"/>
      <c r="J3163" s="60">
        <v>2060</v>
      </c>
      <c r="K3163" s="60" t="s">
        <v>19</v>
      </c>
    </row>
    <row r="3164" spans="2:11" ht="15.75" thickBot="1" x14ac:dyDescent="0.45">
      <c r="B3164" s="21">
        <v>3158</v>
      </c>
      <c r="C3164" s="21">
        <v>3623</v>
      </c>
      <c r="D3164" s="20" t="s">
        <v>5983</v>
      </c>
      <c r="E3164" s="21">
        <v>57</v>
      </c>
      <c r="F3164" s="21" t="s">
        <v>13</v>
      </c>
      <c r="G3164" s="21" t="s">
        <v>29</v>
      </c>
      <c r="H3164" s="21"/>
      <c r="I3164" s="21"/>
      <c r="J3164" s="60">
        <v>1879</v>
      </c>
      <c r="K3164" s="60" t="s">
        <v>19</v>
      </c>
    </row>
    <row r="3165" spans="2:11" ht="15.75" thickBot="1" x14ac:dyDescent="0.45">
      <c r="B3165" s="21">
        <v>3159</v>
      </c>
      <c r="C3165" s="21">
        <v>3624</v>
      </c>
      <c r="D3165" s="20" t="s">
        <v>5985</v>
      </c>
      <c r="E3165" s="21">
        <v>96</v>
      </c>
      <c r="F3165" s="21" t="s">
        <v>13</v>
      </c>
      <c r="G3165" s="21" t="s">
        <v>936</v>
      </c>
      <c r="H3165" s="21"/>
      <c r="I3165" s="21"/>
      <c r="J3165" s="60">
        <v>2124</v>
      </c>
      <c r="K3165" s="60" t="s">
        <v>19</v>
      </c>
    </row>
    <row r="3166" spans="2:11" ht="15.75" thickBot="1" x14ac:dyDescent="0.45">
      <c r="B3166" s="21">
        <v>3160</v>
      </c>
      <c r="C3166" s="21">
        <v>3625</v>
      </c>
      <c r="D3166" s="20" t="s">
        <v>5987</v>
      </c>
      <c r="E3166" s="21">
        <v>73</v>
      </c>
      <c r="F3166" s="21" t="s">
        <v>13</v>
      </c>
      <c r="G3166" s="21" t="s">
        <v>32</v>
      </c>
      <c r="H3166" s="21"/>
      <c r="I3166" s="21"/>
      <c r="J3166" s="60">
        <v>2059</v>
      </c>
      <c r="K3166" s="60" t="s">
        <v>19</v>
      </c>
    </row>
    <row r="3167" spans="2:11" ht="15.75" thickBot="1" x14ac:dyDescent="0.45">
      <c r="B3167" s="21">
        <v>3161</v>
      </c>
      <c r="C3167" s="21">
        <v>3626</v>
      </c>
      <c r="D3167" s="20" t="s">
        <v>5989</v>
      </c>
      <c r="E3167" s="21">
        <v>38</v>
      </c>
      <c r="F3167" s="21" t="s">
        <v>13</v>
      </c>
      <c r="G3167" s="21" t="s">
        <v>79</v>
      </c>
      <c r="H3167" s="21"/>
      <c r="I3167" s="21"/>
      <c r="J3167" s="60">
        <v>2048</v>
      </c>
      <c r="K3167" s="60" t="s">
        <v>19</v>
      </c>
    </row>
    <row r="3168" spans="2:11" ht="15.75" thickBot="1" x14ac:dyDescent="0.45">
      <c r="B3168" s="21">
        <v>3162</v>
      </c>
      <c r="C3168" s="21">
        <v>3627</v>
      </c>
      <c r="D3168" s="20" t="s">
        <v>5991</v>
      </c>
      <c r="E3168" s="21">
        <v>92</v>
      </c>
      <c r="F3168" s="21" t="s">
        <v>13</v>
      </c>
      <c r="G3168" s="21" t="s">
        <v>79</v>
      </c>
      <c r="H3168" s="21"/>
      <c r="I3168" s="21"/>
      <c r="J3168" s="60">
        <v>2045</v>
      </c>
      <c r="K3168" s="60" t="s">
        <v>19</v>
      </c>
    </row>
    <row r="3169" spans="2:11" ht="15.75" thickBot="1" x14ac:dyDescent="0.45">
      <c r="B3169" s="21">
        <v>3163</v>
      </c>
      <c r="C3169" s="21">
        <v>3628</v>
      </c>
      <c r="D3169" s="20" t="s">
        <v>5993</v>
      </c>
      <c r="E3169" s="21">
        <v>76</v>
      </c>
      <c r="F3169" s="21" t="s">
        <v>13</v>
      </c>
      <c r="G3169" s="21" t="s">
        <v>32</v>
      </c>
      <c r="H3169" s="21"/>
      <c r="I3169" s="21"/>
      <c r="J3169" s="60">
        <v>2188</v>
      </c>
      <c r="K3169" s="60" t="s">
        <v>19</v>
      </c>
    </row>
    <row r="3170" spans="2:11" ht="15.75" thickBot="1" x14ac:dyDescent="0.45">
      <c r="B3170" s="21">
        <v>3164</v>
      </c>
      <c r="C3170" s="21">
        <v>3629</v>
      </c>
      <c r="D3170" s="20" t="s">
        <v>5995</v>
      </c>
      <c r="E3170" s="21" t="s">
        <v>510</v>
      </c>
      <c r="F3170" s="21" t="s">
        <v>57</v>
      </c>
      <c r="G3170" s="21" t="s">
        <v>79</v>
      </c>
      <c r="H3170" s="21">
        <v>16</v>
      </c>
      <c r="I3170" s="21">
        <v>11</v>
      </c>
      <c r="J3170" s="60">
        <v>2211</v>
      </c>
      <c r="K3170" s="60" t="s">
        <v>15</v>
      </c>
    </row>
    <row r="3171" spans="2:11" ht="15.75" thickBot="1" x14ac:dyDescent="0.45">
      <c r="B3171" s="21">
        <v>3165</v>
      </c>
      <c r="C3171" s="21">
        <v>4029</v>
      </c>
      <c r="D3171" s="20" t="s">
        <v>5997</v>
      </c>
      <c r="E3171" s="21" t="s">
        <v>158</v>
      </c>
      <c r="F3171" s="21" t="s">
        <v>13</v>
      </c>
      <c r="G3171" s="21" t="s">
        <v>39</v>
      </c>
      <c r="H3171" s="21"/>
      <c r="I3171" s="21"/>
      <c r="J3171" s="60">
        <v>2085</v>
      </c>
      <c r="K3171" s="60" t="s">
        <v>15</v>
      </c>
    </row>
    <row r="3172" spans="2:11" ht="15.75" thickBot="1" x14ac:dyDescent="0.45">
      <c r="B3172" s="21">
        <v>3166</v>
      </c>
      <c r="C3172" s="21">
        <v>3630</v>
      </c>
      <c r="D3172" s="20" t="s">
        <v>5999</v>
      </c>
      <c r="E3172" s="21" t="s">
        <v>13</v>
      </c>
      <c r="F3172" s="21" t="s">
        <v>13</v>
      </c>
      <c r="G3172" s="21" t="s">
        <v>39</v>
      </c>
      <c r="H3172" s="21"/>
      <c r="I3172" s="21"/>
      <c r="J3172" s="60">
        <v>2065</v>
      </c>
      <c r="K3172" s="60" t="s">
        <v>19</v>
      </c>
    </row>
    <row r="3173" spans="2:11" ht="15.75" thickBot="1" x14ac:dyDescent="0.45">
      <c r="B3173" s="21">
        <v>3167</v>
      </c>
      <c r="C3173" s="21">
        <v>3631</v>
      </c>
      <c r="D3173" s="20" t="s">
        <v>6001</v>
      </c>
      <c r="E3173" s="21">
        <v>74</v>
      </c>
      <c r="F3173" s="21" t="s">
        <v>13</v>
      </c>
      <c r="G3173" s="21" t="s">
        <v>29</v>
      </c>
      <c r="H3173" s="21"/>
      <c r="I3173" s="21"/>
      <c r="J3173" s="60">
        <v>2135</v>
      </c>
      <c r="K3173" s="60" t="s">
        <v>19</v>
      </c>
    </row>
    <row r="3174" spans="2:11" ht="15.75" thickBot="1" x14ac:dyDescent="0.45">
      <c r="B3174" s="21">
        <v>3168</v>
      </c>
      <c r="C3174" s="21">
        <v>3632</v>
      </c>
      <c r="D3174" s="20" t="s">
        <v>6003</v>
      </c>
      <c r="E3174" s="21" t="s">
        <v>189</v>
      </c>
      <c r="F3174" s="21" t="s">
        <v>13</v>
      </c>
      <c r="G3174" s="21" t="s">
        <v>29</v>
      </c>
      <c r="H3174" s="21"/>
      <c r="I3174" s="21"/>
      <c r="J3174" s="60">
        <v>1975</v>
      </c>
      <c r="K3174" s="60" t="s">
        <v>19</v>
      </c>
    </row>
    <row r="3175" spans="2:11" ht="15.75" thickBot="1" x14ac:dyDescent="0.45">
      <c r="B3175" s="21">
        <v>3169</v>
      </c>
      <c r="C3175" s="21">
        <v>3633</v>
      </c>
      <c r="D3175" s="20" t="s">
        <v>6005</v>
      </c>
      <c r="E3175" s="21" t="s">
        <v>13</v>
      </c>
      <c r="F3175" s="21" t="s">
        <v>13</v>
      </c>
      <c r="G3175" s="21" t="s">
        <v>39</v>
      </c>
      <c r="H3175" s="21"/>
      <c r="I3175" s="21"/>
      <c r="J3175" s="60">
        <v>2039</v>
      </c>
      <c r="K3175" s="60" t="s">
        <v>19</v>
      </c>
    </row>
    <row r="3176" spans="2:11" ht="15.75" thickBot="1" x14ac:dyDescent="0.45">
      <c r="B3176" s="21">
        <v>3170</v>
      </c>
      <c r="C3176" s="21">
        <v>3634</v>
      </c>
      <c r="D3176" s="20" t="s">
        <v>6007</v>
      </c>
      <c r="E3176" s="21">
        <v>62</v>
      </c>
      <c r="F3176" s="21" t="s">
        <v>13</v>
      </c>
      <c r="G3176" s="21" t="s">
        <v>29</v>
      </c>
      <c r="H3176" s="21"/>
      <c r="I3176" s="21"/>
      <c r="J3176" s="60">
        <v>2033</v>
      </c>
      <c r="K3176" s="60" t="s">
        <v>19</v>
      </c>
    </row>
    <row r="3177" spans="2:11" ht="15.75" thickBot="1" x14ac:dyDescent="0.45">
      <c r="B3177" s="21">
        <v>3171</v>
      </c>
      <c r="C3177" s="21">
        <v>3635</v>
      </c>
      <c r="D3177" s="20" t="s">
        <v>6009</v>
      </c>
      <c r="E3177" s="21">
        <v>60</v>
      </c>
      <c r="F3177" s="21" t="s">
        <v>57</v>
      </c>
      <c r="G3177" s="21" t="s">
        <v>85</v>
      </c>
      <c r="H3177" s="21"/>
      <c r="I3177" s="21"/>
      <c r="J3177" s="60">
        <v>2142</v>
      </c>
      <c r="K3177" s="60" t="s">
        <v>19</v>
      </c>
    </row>
    <row r="3178" spans="2:11" ht="15.75" thickBot="1" x14ac:dyDescent="0.45">
      <c r="B3178" s="21">
        <v>3172</v>
      </c>
      <c r="C3178" s="21">
        <v>4228</v>
      </c>
      <c r="D3178" s="20" t="s">
        <v>6516</v>
      </c>
      <c r="E3178" s="21">
        <v>62</v>
      </c>
      <c r="F3178" s="21"/>
      <c r="G3178" s="21" t="s">
        <v>32</v>
      </c>
      <c r="H3178" s="21">
        <v>8</v>
      </c>
      <c r="I3178" s="21">
        <v>-13</v>
      </c>
      <c r="J3178" s="60">
        <v>2087</v>
      </c>
      <c r="K3178" s="60" t="s">
        <v>15</v>
      </c>
    </row>
    <row r="3179" spans="2:11" ht="15.75" thickBot="1" x14ac:dyDescent="0.45">
      <c r="B3179" s="21">
        <v>3173</v>
      </c>
      <c r="C3179" s="21">
        <v>3636</v>
      </c>
      <c r="D3179" s="20" t="s">
        <v>6011</v>
      </c>
      <c r="E3179" s="21" t="s">
        <v>13</v>
      </c>
      <c r="F3179" s="21" t="s">
        <v>13</v>
      </c>
      <c r="G3179" s="21" t="s">
        <v>32</v>
      </c>
      <c r="H3179" s="21"/>
      <c r="I3179" s="21"/>
      <c r="J3179" s="60">
        <v>2035</v>
      </c>
      <c r="K3179" s="60" t="s">
        <v>19</v>
      </c>
    </row>
    <row r="3180" spans="2:11" ht="15.75" thickBot="1" x14ac:dyDescent="0.45">
      <c r="B3180" s="21">
        <v>3174</v>
      </c>
      <c r="C3180" s="21">
        <v>3637</v>
      </c>
      <c r="D3180" s="20" t="s">
        <v>6013</v>
      </c>
      <c r="E3180" s="21">
        <v>81</v>
      </c>
      <c r="F3180" s="21" t="s">
        <v>13</v>
      </c>
      <c r="G3180" s="21" t="s">
        <v>323</v>
      </c>
      <c r="H3180" s="21"/>
      <c r="I3180" s="21"/>
      <c r="J3180" s="60">
        <v>2078</v>
      </c>
      <c r="K3180" s="60" t="s">
        <v>19</v>
      </c>
    </row>
    <row r="3181" spans="2:11" ht="15.75" thickBot="1" x14ac:dyDescent="0.45">
      <c r="B3181" s="21">
        <v>3175</v>
      </c>
      <c r="C3181" s="21">
        <v>3638</v>
      </c>
      <c r="D3181" s="20" t="s">
        <v>6015</v>
      </c>
      <c r="E3181" s="21" t="s">
        <v>13</v>
      </c>
      <c r="F3181" s="21" t="s">
        <v>13</v>
      </c>
      <c r="G3181" s="21" t="s">
        <v>277</v>
      </c>
      <c r="H3181" s="21"/>
      <c r="I3181" s="21"/>
      <c r="J3181" s="60">
        <v>1997</v>
      </c>
      <c r="K3181" s="60" t="s">
        <v>19</v>
      </c>
    </row>
    <row r="3182" spans="2:11" ht="15.75" thickBot="1" x14ac:dyDescent="0.45">
      <c r="B3182" s="21">
        <v>3176</v>
      </c>
      <c r="C3182" s="21">
        <v>3639</v>
      </c>
      <c r="D3182" s="20" t="s">
        <v>6017</v>
      </c>
      <c r="E3182" s="21">
        <v>91</v>
      </c>
      <c r="F3182" s="21" t="s">
        <v>13</v>
      </c>
      <c r="G3182" s="21" t="s">
        <v>85</v>
      </c>
      <c r="H3182" s="21"/>
      <c r="I3182" s="21"/>
      <c r="J3182" s="60">
        <v>2045</v>
      </c>
      <c r="K3182" s="60" t="s">
        <v>19</v>
      </c>
    </row>
    <row r="3183" spans="2:11" ht="15.75" thickBot="1" x14ac:dyDescent="0.45">
      <c r="B3183" s="21">
        <v>3177</v>
      </c>
      <c r="C3183" s="21">
        <v>3640</v>
      </c>
      <c r="D3183" s="20" t="s">
        <v>6019</v>
      </c>
      <c r="E3183" s="21">
        <v>68</v>
      </c>
      <c r="F3183" s="21" t="s">
        <v>13</v>
      </c>
      <c r="G3183" s="21" t="s">
        <v>29</v>
      </c>
      <c r="H3183" s="21"/>
      <c r="I3183" s="21"/>
      <c r="J3183" s="60">
        <v>2054</v>
      </c>
      <c r="K3183" s="60" t="s">
        <v>19</v>
      </c>
    </row>
    <row r="3184" spans="2:11" ht="15.75" thickBot="1" x14ac:dyDescent="0.45">
      <c r="B3184" s="21">
        <v>3178</v>
      </c>
      <c r="C3184" s="21">
        <v>3641</v>
      </c>
      <c r="D3184" s="20" t="s">
        <v>6021</v>
      </c>
      <c r="E3184" s="21">
        <v>45</v>
      </c>
      <c r="F3184" s="21" t="s">
        <v>13</v>
      </c>
      <c r="G3184" s="21" t="s">
        <v>169</v>
      </c>
      <c r="H3184" s="21"/>
      <c r="I3184" s="21"/>
      <c r="J3184" s="60">
        <v>2062</v>
      </c>
      <c r="K3184" s="60" t="s">
        <v>19</v>
      </c>
    </row>
    <row r="3185" spans="2:11" ht="15.75" thickBot="1" x14ac:dyDescent="0.45">
      <c r="B3185" s="21">
        <v>3179</v>
      </c>
      <c r="C3185" s="21">
        <v>3642</v>
      </c>
      <c r="D3185" s="20" t="s">
        <v>6023</v>
      </c>
      <c r="E3185" s="21" t="s">
        <v>13</v>
      </c>
      <c r="F3185" s="21" t="s">
        <v>13</v>
      </c>
      <c r="G3185" s="21" t="s">
        <v>6024</v>
      </c>
      <c r="H3185" s="21"/>
      <c r="I3185" s="21"/>
      <c r="J3185" s="60">
        <v>2028</v>
      </c>
      <c r="K3185" s="60" t="s">
        <v>19</v>
      </c>
    </row>
    <row r="3186" spans="2:11" ht="15.75" thickBot="1" x14ac:dyDescent="0.45">
      <c r="B3186" s="21">
        <v>3180</v>
      </c>
      <c r="C3186" s="21">
        <v>3643</v>
      </c>
      <c r="D3186" s="20" t="s">
        <v>6026</v>
      </c>
      <c r="E3186" s="21" t="s">
        <v>13</v>
      </c>
      <c r="F3186" s="21" t="s">
        <v>13</v>
      </c>
      <c r="G3186" s="21" t="s">
        <v>469</v>
      </c>
      <c r="H3186" s="21"/>
      <c r="I3186" s="21"/>
      <c r="J3186" s="60">
        <v>2102</v>
      </c>
      <c r="K3186" s="60" t="s">
        <v>19</v>
      </c>
    </row>
    <row r="3187" spans="2:11" ht="15.75" thickBot="1" x14ac:dyDescent="0.45">
      <c r="B3187" s="21">
        <v>3181</v>
      </c>
      <c r="C3187" s="21">
        <v>4174</v>
      </c>
      <c r="D3187" s="20" t="s">
        <v>6427</v>
      </c>
      <c r="E3187" s="21" t="s">
        <v>13</v>
      </c>
      <c r="F3187" s="21" t="s">
        <v>13</v>
      </c>
      <c r="G3187" s="21" t="s">
        <v>2892</v>
      </c>
      <c r="H3187" s="21">
        <v>5</v>
      </c>
      <c r="I3187" s="21">
        <v>-12</v>
      </c>
      <c r="J3187" s="60">
        <v>2088</v>
      </c>
      <c r="K3187" s="60" t="s">
        <v>15</v>
      </c>
    </row>
    <row r="3188" spans="2:11" ht="15.75" thickBot="1" x14ac:dyDescent="0.45">
      <c r="B3188" s="21">
        <v>3182</v>
      </c>
      <c r="C3188" s="21">
        <v>4196</v>
      </c>
      <c r="D3188" s="20" t="s">
        <v>6465</v>
      </c>
      <c r="E3188" s="57" t="s">
        <v>2331</v>
      </c>
      <c r="F3188" s="21" t="s">
        <v>13</v>
      </c>
      <c r="G3188" s="21" t="s">
        <v>43</v>
      </c>
      <c r="H3188" s="21">
        <v>11</v>
      </c>
      <c r="I3188" s="21">
        <v>-43</v>
      </c>
      <c r="J3188" s="60">
        <v>2057</v>
      </c>
      <c r="K3188" s="60" t="s">
        <v>15</v>
      </c>
    </row>
    <row r="3189" spans="2:11" ht="15.75" thickBot="1" x14ac:dyDescent="0.45">
      <c r="B3189" s="21">
        <v>3183</v>
      </c>
      <c r="C3189" s="21">
        <v>3644</v>
      </c>
      <c r="D3189" s="20" t="s">
        <v>6028</v>
      </c>
      <c r="E3189" s="21" t="s">
        <v>203</v>
      </c>
      <c r="F3189" s="21" t="s">
        <v>13</v>
      </c>
      <c r="G3189" s="21" t="s">
        <v>32</v>
      </c>
      <c r="H3189" s="21">
        <v>8</v>
      </c>
      <c r="I3189" s="21">
        <v>2</v>
      </c>
      <c r="J3189" s="60">
        <v>2103</v>
      </c>
      <c r="K3189" s="60" t="s">
        <v>15</v>
      </c>
    </row>
    <row r="3190" spans="2:11" ht="15.75" thickBot="1" x14ac:dyDescent="0.45">
      <c r="B3190" s="21">
        <v>3184</v>
      </c>
      <c r="C3190" s="21">
        <v>3645</v>
      </c>
      <c r="D3190" s="20" t="s">
        <v>6030</v>
      </c>
      <c r="E3190" s="21">
        <v>94</v>
      </c>
      <c r="F3190" s="21" t="s">
        <v>13</v>
      </c>
      <c r="G3190" s="21" t="s">
        <v>29</v>
      </c>
      <c r="H3190" s="21"/>
      <c r="I3190" s="21"/>
      <c r="J3190" s="60">
        <v>2150</v>
      </c>
      <c r="K3190" s="60" t="s">
        <v>19</v>
      </c>
    </row>
    <row r="3191" spans="2:11" ht="15.75" thickBot="1" x14ac:dyDescent="0.45">
      <c r="B3191" s="21">
        <v>3185</v>
      </c>
      <c r="C3191" s="21">
        <v>3808</v>
      </c>
      <c r="D3191" s="20" t="s">
        <v>6032</v>
      </c>
      <c r="E3191" s="21" t="s">
        <v>6033</v>
      </c>
      <c r="F3191" s="21" t="s">
        <v>13</v>
      </c>
      <c r="G3191" s="21" t="s">
        <v>29</v>
      </c>
      <c r="H3191" s="21"/>
      <c r="I3191" s="21"/>
      <c r="J3191" s="60">
        <v>2061</v>
      </c>
      <c r="K3191" s="60" t="s">
        <v>15</v>
      </c>
    </row>
    <row r="3192" spans="2:11" ht="15.75" thickBot="1" x14ac:dyDescent="0.45">
      <c r="B3192" s="21">
        <v>3186</v>
      </c>
      <c r="C3192" s="21">
        <v>3809</v>
      </c>
      <c r="D3192" s="20" t="s">
        <v>6035</v>
      </c>
      <c r="E3192" s="21" t="s">
        <v>13</v>
      </c>
      <c r="F3192" s="21" t="s">
        <v>13</v>
      </c>
      <c r="G3192" s="21" t="s">
        <v>85</v>
      </c>
      <c r="H3192" s="21"/>
      <c r="I3192" s="21"/>
      <c r="J3192" s="60">
        <v>2100</v>
      </c>
      <c r="K3192" s="60" t="s">
        <v>19</v>
      </c>
    </row>
    <row r="3193" spans="2:11" ht="15.75" thickBot="1" x14ac:dyDescent="0.45">
      <c r="B3193" s="21">
        <v>3187</v>
      </c>
      <c r="C3193" s="21">
        <v>4005</v>
      </c>
      <c r="D3193" s="20" t="s">
        <v>6037</v>
      </c>
      <c r="E3193" s="21" t="s">
        <v>49</v>
      </c>
      <c r="F3193" s="21" t="s">
        <v>13</v>
      </c>
      <c r="G3193" s="21" t="s">
        <v>43</v>
      </c>
      <c r="H3193" s="21"/>
      <c r="I3193" s="21"/>
      <c r="J3193" s="60">
        <v>2061</v>
      </c>
      <c r="K3193" s="60" t="s">
        <v>15</v>
      </c>
    </row>
    <row r="3194" spans="2:11" ht="15.75" thickBot="1" x14ac:dyDescent="0.45">
      <c r="B3194" s="21">
        <v>3188</v>
      </c>
      <c r="C3194" s="21">
        <v>3646</v>
      </c>
      <c r="D3194" s="20" t="s">
        <v>6039</v>
      </c>
      <c r="E3194" s="21">
        <v>77</v>
      </c>
      <c r="F3194" s="21" t="s">
        <v>13</v>
      </c>
      <c r="G3194" s="21" t="s">
        <v>32</v>
      </c>
      <c r="H3194" s="21"/>
      <c r="I3194" s="21"/>
      <c r="J3194" s="60">
        <v>2057</v>
      </c>
      <c r="K3194" s="60" t="s">
        <v>19</v>
      </c>
    </row>
    <row r="3195" spans="2:11" ht="15.75" thickBot="1" x14ac:dyDescent="0.45">
      <c r="B3195" s="21">
        <v>3189</v>
      </c>
      <c r="C3195" s="21">
        <v>3647</v>
      </c>
      <c r="D3195" s="20" t="s">
        <v>6041</v>
      </c>
      <c r="E3195" s="21" t="s">
        <v>13</v>
      </c>
      <c r="F3195" s="21" t="s">
        <v>13</v>
      </c>
      <c r="G3195" s="21" t="s">
        <v>79</v>
      </c>
      <c r="H3195" s="21"/>
      <c r="I3195" s="21"/>
      <c r="J3195" s="60">
        <v>2065</v>
      </c>
      <c r="K3195" s="60" t="s">
        <v>19</v>
      </c>
    </row>
    <row r="3196" spans="2:11" ht="15.75" thickBot="1" x14ac:dyDescent="0.45">
      <c r="B3196" s="21">
        <v>3190</v>
      </c>
      <c r="C3196" s="21">
        <v>3648</v>
      </c>
      <c r="D3196" s="20" t="s">
        <v>6043</v>
      </c>
      <c r="E3196" s="21">
        <v>93</v>
      </c>
      <c r="F3196" s="21" t="s">
        <v>13</v>
      </c>
      <c r="G3196" s="21" t="s">
        <v>32</v>
      </c>
      <c r="H3196" s="21"/>
      <c r="I3196" s="21"/>
      <c r="J3196" s="60">
        <v>2040</v>
      </c>
      <c r="K3196" s="60" t="s">
        <v>19</v>
      </c>
    </row>
    <row r="3197" spans="2:11" ht="15.75" thickBot="1" x14ac:dyDescent="0.45">
      <c r="B3197" s="21">
        <v>3191</v>
      </c>
      <c r="C3197" s="21">
        <v>3649</v>
      </c>
      <c r="D3197" s="20" t="s">
        <v>6045</v>
      </c>
      <c r="E3197" s="21" t="s">
        <v>13</v>
      </c>
      <c r="F3197" s="21" t="s">
        <v>13</v>
      </c>
      <c r="G3197" s="21" t="s">
        <v>79</v>
      </c>
      <c r="H3197" s="21"/>
      <c r="I3197" s="21"/>
      <c r="J3197" s="60">
        <v>2030</v>
      </c>
      <c r="K3197" s="60" t="s">
        <v>19</v>
      </c>
    </row>
    <row r="3198" spans="2:11" ht="15.75" thickBot="1" x14ac:dyDescent="0.45">
      <c r="B3198" s="21">
        <v>3192</v>
      </c>
      <c r="C3198" s="21">
        <v>4221</v>
      </c>
      <c r="D3198" s="20" t="s">
        <v>6558</v>
      </c>
      <c r="E3198" s="21">
        <v>11</v>
      </c>
      <c r="F3198" s="21"/>
      <c r="G3198" s="21" t="s">
        <v>29</v>
      </c>
      <c r="H3198" s="21">
        <v>11</v>
      </c>
      <c r="I3198" s="21">
        <v>-8</v>
      </c>
      <c r="J3198" s="60">
        <v>2092</v>
      </c>
      <c r="K3198" s="60" t="s">
        <v>15</v>
      </c>
    </row>
    <row r="3199" spans="2:11" ht="15.75" thickBot="1" x14ac:dyDescent="0.45">
      <c r="B3199" s="21">
        <v>3193</v>
      </c>
      <c r="C3199" s="21">
        <v>3650</v>
      </c>
      <c r="D3199" s="20" t="s">
        <v>6047</v>
      </c>
      <c r="E3199" s="21" t="s">
        <v>13</v>
      </c>
      <c r="F3199" s="21" t="s">
        <v>13</v>
      </c>
      <c r="G3199" s="21" t="s">
        <v>29</v>
      </c>
      <c r="H3199" s="21"/>
      <c r="I3199" s="21"/>
      <c r="J3199" s="60">
        <v>1943</v>
      </c>
      <c r="K3199" s="60" t="s">
        <v>19</v>
      </c>
    </row>
    <row r="3200" spans="2:11" ht="15.75" thickBot="1" x14ac:dyDescent="0.45">
      <c r="B3200" s="21">
        <v>3194</v>
      </c>
      <c r="C3200" s="21">
        <v>3651</v>
      </c>
      <c r="D3200" s="20" t="s">
        <v>6049</v>
      </c>
      <c r="E3200" s="21" t="s">
        <v>13</v>
      </c>
      <c r="F3200" s="21" t="s">
        <v>13</v>
      </c>
      <c r="G3200" s="21" t="s">
        <v>39</v>
      </c>
      <c r="H3200" s="21"/>
      <c r="I3200" s="21"/>
      <c r="J3200" s="60">
        <v>2083</v>
      </c>
      <c r="K3200" s="60" t="s">
        <v>19</v>
      </c>
    </row>
    <row r="3201" spans="2:11" ht="15.75" thickBot="1" x14ac:dyDescent="0.45">
      <c r="B3201" s="21">
        <v>3195</v>
      </c>
      <c r="C3201" s="21">
        <v>3652</v>
      </c>
      <c r="D3201" s="20" t="s">
        <v>6051</v>
      </c>
      <c r="E3201" s="21">
        <v>50</v>
      </c>
      <c r="F3201" s="21" t="s">
        <v>13</v>
      </c>
      <c r="G3201" s="21" t="s">
        <v>39</v>
      </c>
      <c r="H3201" s="21"/>
      <c r="I3201" s="21"/>
      <c r="J3201" s="60">
        <v>2019</v>
      </c>
      <c r="K3201" s="60" t="s">
        <v>19</v>
      </c>
    </row>
    <row r="3202" spans="2:11" ht="15.75" thickBot="1" x14ac:dyDescent="0.45">
      <c r="B3202" s="21">
        <v>3196</v>
      </c>
      <c r="C3202" s="21">
        <v>3653</v>
      </c>
      <c r="D3202" s="20" t="s">
        <v>6053</v>
      </c>
      <c r="E3202" s="21" t="s">
        <v>13</v>
      </c>
      <c r="F3202" s="21" t="s">
        <v>13</v>
      </c>
      <c r="G3202" s="21" t="s">
        <v>103</v>
      </c>
      <c r="H3202" s="21"/>
      <c r="I3202" s="21"/>
      <c r="J3202" s="60">
        <v>2047</v>
      </c>
      <c r="K3202" s="60" t="s">
        <v>19</v>
      </c>
    </row>
    <row r="3203" spans="2:11" ht="15.75" thickBot="1" x14ac:dyDescent="0.45">
      <c r="B3203" s="21">
        <v>3197</v>
      </c>
      <c r="C3203" s="21">
        <v>3901</v>
      </c>
      <c r="D3203" s="20" t="s">
        <v>6055</v>
      </c>
      <c r="E3203" s="21" t="s">
        <v>652</v>
      </c>
      <c r="F3203" s="21" t="s">
        <v>13</v>
      </c>
      <c r="G3203" s="21" t="s">
        <v>29</v>
      </c>
      <c r="H3203" s="21"/>
      <c r="I3203" s="21"/>
      <c r="J3203" s="60">
        <v>2064</v>
      </c>
      <c r="K3203" s="60" t="s">
        <v>19</v>
      </c>
    </row>
    <row r="3204" spans="2:11" ht="15.75" thickBot="1" x14ac:dyDescent="0.45">
      <c r="B3204" s="21">
        <v>3198</v>
      </c>
      <c r="C3204" s="21">
        <v>3893</v>
      </c>
      <c r="D3204" s="20" t="s">
        <v>6057</v>
      </c>
      <c r="E3204" s="21" t="s">
        <v>1040</v>
      </c>
      <c r="F3204" s="21" t="s">
        <v>13</v>
      </c>
      <c r="G3204" s="21" t="s">
        <v>29</v>
      </c>
      <c r="H3204" s="21"/>
      <c r="I3204" s="21"/>
      <c r="J3204" s="60">
        <v>2042</v>
      </c>
      <c r="K3204" s="60" t="s">
        <v>19</v>
      </c>
    </row>
    <row r="3205" spans="2:11" ht="15.75" thickBot="1" x14ac:dyDescent="0.45">
      <c r="B3205" s="21">
        <v>3199</v>
      </c>
      <c r="C3205" s="21">
        <v>3810</v>
      </c>
      <c r="D3205" s="20" t="s">
        <v>6059</v>
      </c>
      <c r="E3205" s="21">
        <v>95</v>
      </c>
      <c r="F3205" s="21" t="s">
        <v>13</v>
      </c>
      <c r="G3205" s="21" t="s">
        <v>494</v>
      </c>
      <c r="H3205" s="21"/>
      <c r="I3205" s="21"/>
      <c r="J3205" s="60">
        <v>2106</v>
      </c>
      <c r="K3205" s="60" t="s">
        <v>15</v>
      </c>
    </row>
    <row r="3206" spans="2:11" ht="15.75" thickBot="1" x14ac:dyDescent="0.45">
      <c r="B3206" s="21">
        <v>3200</v>
      </c>
      <c r="C3206" s="21">
        <v>3811</v>
      </c>
      <c r="D3206" s="20" t="s">
        <v>6061</v>
      </c>
      <c r="E3206" s="21">
        <v>70</v>
      </c>
      <c r="F3206" s="21" t="s">
        <v>13</v>
      </c>
      <c r="G3206" s="21" t="s">
        <v>494</v>
      </c>
      <c r="H3206" s="21">
        <v>9</v>
      </c>
      <c r="I3206" s="21">
        <v>-15</v>
      </c>
      <c r="J3206" s="60">
        <v>2002</v>
      </c>
      <c r="K3206" s="60" t="s">
        <v>15</v>
      </c>
    </row>
    <row r="3207" spans="2:11" ht="15.75" thickBot="1" x14ac:dyDescent="0.45">
      <c r="B3207" s="21">
        <v>3201</v>
      </c>
      <c r="C3207" s="21">
        <v>3654</v>
      </c>
      <c r="D3207" s="20" t="s">
        <v>6063</v>
      </c>
      <c r="E3207" s="21" t="s">
        <v>13</v>
      </c>
      <c r="F3207" s="21" t="s">
        <v>13</v>
      </c>
      <c r="G3207" s="21" t="s">
        <v>39</v>
      </c>
      <c r="H3207" s="21"/>
      <c r="I3207" s="21"/>
      <c r="J3207" s="60">
        <v>2120</v>
      </c>
      <c r="K3207" s="60" t="s">
        <v>19</v>
      </c>
    </row>
    <row r="3208" spans="2:11" ht="15.75" thickBot="1" x14ac:dyDescent="0.45">
      <c r="B3208" s="21">
        <v>3202</v>
      </c>
      <c r="C3208" s="21">
        <v>3655</v>
      </c>
      <c r="D3208" s="20" t="s">
        <v>6065</v>
      </c>
      <c r="E3208" s="21" t="s">
        <v>13</v>
      </c>
      <c r="F3208" s="21" t="s">
        <v>13</v>
      </c>
      <c r="G3208" s="21" t="s">
        <v>292</v>
      </c>
      <c r="H3208" s="21"/>
      <c r="I3208" s="21"/>
      <c r="J3208" s="60">
        <v>2033</v>
      </c>
      <c r="K3208" s="60" t="s">
        <v>19</v>
      </c>
    </row>
    <row r="3209" spans="2:11" ht="15.75" thickBot="1" x14ac:dyDescent="0.45">
      <c r="B3209" s="21">
        <v>3203</v>
      </c>
      <c r="C3209" s="21">
        <v>3656</v>
      </c>
      <c r="D3209" s="20" t="s">
        <v>6067</v>
      </c>
      <c r="E3209" s="21">
        <v>80</v>
      </c>
      <c r="F3209" s="21" t="s">
        <v>13</v>
      </c>
      <c r="G3209" s="21" t="s">
        <v>32</v>
      </c>
      <c r="H3209" s="21"/>
      <c r="I3209" s="21"/>
      <c r="J3209" s="60">
        <v>2068</v>
      </c>
      <c r="K3209" s="60" t="s">
        <v>19</v>
      </c>
    </row>
    <row r="3210" spans="2:11" ht="15.75" thickBot="1" x14ac:dyDescent="0.45">
      <c r="B3210" s="21">
        <v>3204</v>
      </c>
      <c r="C3210" s="21">
        <v>4018</v>
      </c>
      <c r="D3210" s="20" t="s">
        <v>6069</v>
      </c>
      <c r="E3210" s="21" t="s">
        <v>203</v>
      </c>
      <c r="F3210" s="21" t="s">
        <v>13</v>
      </c>
      <c r="G3210" s="21" t="s">
        <v>29</v>
      </c>
      <c r="H3210" s="21">
        <v>20</v>
      </c>
      <c r="I3210" s="21">
        <v>14</v>
      </c>
      <c r="J3210" s="60">
        <v>2176</v>
      </c>
      <c r="K3210" s="60" t="s">
        <v>15</v>
      </c>
    </row>
    <row r="3211" spans="2:11" ht="15.75" thickBot="1" x14ac:dyDescent="0.45">
      <c r="B3211" s="21">
        <v>3205</v>
      </c>
      <c r="C3211" s="21">
        <v>3657</v>
      </c>
      <c r="D3211" s="20" t="s">
        <v>6071</v>
      </c>
      <c r="E3211" s="21">
        <v>75</v>
      </c>
      <c r="F3211" s="21" t="s">
        <v>13</v>
      </c>
      <c r="G3211" s="21" t="s">
        <v>32</v>
      </c>
      <c r="H3211" s="21"/>
      <c r="I3211" s="21"/>
      <c r="J3211" s="60">
        <v>2258</v>
      </c>
      <c r="K3211" s="60" t="s">
        <v>19</v>
      </c>
    </row>
    <row r="3212" spans="2:11" ht="15.75" thickBot="1" x14ac:dyDescent="0.45">
      <c r="B3212" s="21">
        <v>3206</v>
      </c>
      <c r="C3212" s="21">
        <v>3658</v>
      </c>
      <c r="D3212" s="20" t="s">
        <v>6073</v>
      </c>
      <c r="E3212" s="21">
        <v>93</v>
      </c>
      <c r="F3212" s="21" t="s">
        <v>13</v>
      </c>
      <c r="G3212" s="21" t="s">
        <v>32</v>
      </c>
      <c r="H3212" s="21"/>
      <c r="I3212" s="21"/>
      <c r="J3212" s="60">
        <v>2044</v>
      </c>
      <c r="K3212" s="60" t="s">
        <v>19</v>
      </c>
    </row>
    <row r="3213" spans="2:11" ht="15.75" thickBot="1" x14ac:dyDescent="0.45">
      <c r="B3213" s="21">
        <v>3207</v>
      </c>
      <c r="C3213" s="21">
        <v>3659</v>
      </c>
      <c r="D3213" s="20" t="s">
        <v>6075</v>
      </c>
      <c r="E3213" s="21">
        <v>65</v>
      </c>
      <c r="F3213" s="21" t="s">
        <v>13</v>
      </c>
      <c r="G3213" s="21" t="s">
        <v>32</v>
      </c>
      <c r="H3213" s="21"/>
      <c r="I3213" s="21"/>
      <c r="J3213" s="60">
        <v>2118</v>
      </c>
      <c r="K3213" s="60" t="s">
        <v>19</v>
      </c>
    </row>
    <row r="3214" spans="2:11" ht="15.75" thickBot="1" x14ac:dyDescent="0.45">
      <c r="B3214" s="21">
        <v>3208</v>
      </c>
      <c r="C3214" s="21">
        <v>3660</v>
      </c>
      <c r="D3214" s="20" t="s">
        <v>6077</v>
      </c>
      <c r="E3214" s="21">
        <v>43</v>
      </c>
      <c r="F3214" s="21" t="s">
        <v>13</v>
      </c>
      <c r="G3214" s="21" t="s">
        <v>32</v>
      </c>
      <c r="H3214" s="21"/>
      <c r="I3214" s="21"/>
      <c r="J3214" s="60">
        <v>1933</v>
      </c>
      <c r="K3214" s="60" t="s">
        <v>19</v>
      </c>
    </row>
    <row r="3215" spans="2:11" ht="15.75" thickBot="1" x14ac:dyDescent="0.45">
      <c r="B3215" s="21">
        <v>3209</v>
      </c>
      <c r="C3215" s="24">
        <v>3661</v>
      </c>
      <c r="D3215" s="23" t="s">
        <v>6079</v>
      </c>
      <c r="E3215" s="24">
        <v>85</v>
      </c>
      <c r="F3215" s="24" t="s">
        <v>13</v>
      </c>
      <c r="G3215" s="24" t="s">
        <v>22</v>
      </c>
      <c r="H3215" s="24"/>
      <c r="I3215" s="24"/>
      <c r="J3215" s="71">
        <v>2078</v>
      </c>
      <c r="K3215" s="71" t="s">
        <v>19</v>
      </c>
    </row>
  </sheetData>
  <autoFilter ref="B6:K3031"/>
  <mergeCells count="3">
    <mergeCell ref="B1:G1"/>
    <mergeCell ref="B2:G2"/>
    <mergeCell ref="B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7"/>
  <sheetViews>
    <sheetView topLeftCell="A31" zoomScaleNormal="100" workbookViewId="0">
      <selection activeCell="B4" sqref="B4"/>
    </sheetView>
  </sheetViews>
  <sheetFormatPr defaultRowHeight="12.75" x14ac:dyDescent="0.35"/>
  <cols>
    <col min="1" max="1" width="5.796875" customWidth="1"/>
    <col min="2" max="2" width="5.53125" style="34" bestFit="1" customWidth="1"/>
    <col min="3" max="3" width="6.796875" style="34" customWidth="1"/>
    <col min="4" max="4" width="34" style="62" bestFit="1" customWidth="1"/>
    <col min="5" max="5" width="5.796875" style="34" customWidth="1"/>
    <col min="6" max="6" width="6.796875" style="34" customWidth="1"/>
    <col min="7" max="7" width="12" style="34" customWidth="1"/>
    <col min="8" max="9" width="6.53125" style="34" customWidth="1"/>
    <col min="10" max="10" width="8.796875" style="4" customWidth="1"/>
  </cols>
  <sheetData>
    <row r="1" spans="2:10" ht="17.25" x14ac:dyDescent="0.45">
      <c r="B1" s="93" t="s">
        <v>0</v>
      </c>
      <c r="C1" s="93"/>
      <c r="D1" s="93"/>
      <c r="E1" s="93"/>
      <c r="F1" s="93"/>
      <c r="G1" s="93"/>
      <c r="H1" s="93"/>
      <c r="I1" s="93"/>
      <c r="J1" s="93"/>
    </row>
    <row r="2" spans="2:10" ht="17.25" x14ac:dyDescent="0.45">
      <c r="B2" s="99" t="s">
        <v>6081</v>
      </c>
      <c r="C2" s="99"/>
      <c r="D2" s="99"/>
      <c r="E2" s="99"/>
      <c r="F2" s="99"/>
      <c r="G2" s="99"/>
      <c r="H2" s="99"/>
      <c r="I2" s="99"/>
      <c r="J2" s="99"/>
    </row>
    <row r="3" spans="2:10" ht="17.25" x14ac:dyDescent="0.45">
      <c r="B3" s="100" t="s">
        <v>6571</v>
      </c>
      <c r="C3" s="100"/>
      <c r="D3" s="100"/>
      <c r="E3" s="100"/>
      <c r="F3" s="100"/>
      <c r="G3" s="100"/>
      <c r="H3" s="100"/>
      <c r="I3" s="100"/>
      <c r="J3" s="100"/>
    </row>
    <row r="4" spans="2:10" ht="13.15" thickBot="1" x14ac:dyDescent="0.4"/>
    <row r="5" spans="2:10" ht="112.9" thickBot="1" x14ac:dyDescent="0.4">
      <c r="B5" s="35" t="s">
        <v>2</v>
      </c>
      <c r="C5" s="35" t="s">
        <v>3</v>
      </c>
      <c r="D5" s="36" t="s">
        <v>4</v>
      </c>
      <c r="E5" s="63" t="s">
        <v>5</v>
      </c>
      <c r="F5" s="63" t="s">
        <v>6</v>
      </c>
      <c r="G5" s="63" t="s">
        <v>7</v>
      </c>
      <c r="H5" s="64" t="s">
        <v>8</v>
      </c>
      <c r="I5" s="63" t="s">
        <v>9</v>
      </c>
      <c r="J5" s="65" t="s">
        <v>10</v>
      </c>
    </row>
    <row r="6" spans="2:10" ht="15.75" thickBot="1" x14ac:dyDescent="0.4">
      <c r="B6" s="37">
        <v>1</v>
      </c>
      <c r="C6" s="38">
        <v>2</v>
      </c>
      <c r="D6" s="39">
        <v>3</v>
      </c>
      <c r="E6" s="37">
        <v>4</v>
      </c>
      <c r="F6" s="38">
        <v>5</v>
      </c>
      <c r="G6" s="38">
        <v>6</v>
      </c>
      <c r="H6" s="37">
        <v>7</v>
      </c>
      <c r="I6" s="38">
        <v>8</v>
      </c>
      <c r="J6" s="66">
        <v>9</v>
      </c>
    </row>
    <row r="7" spans="2:10" ht="15.75" thickBot="1" x14ac:dyDescent="0.4">
      <c r="B7" s="21">
        <v>1</v>
      </c>
      <c r="C7" s="21">
        <v>2422</v>
      </c>
      <c r="D7" s="67" t="s">
        <v>3271</v>
      </c>
      <c r="E7" s="21">
        <v>87</v>
      </c>
      <c r="F7" s="21" t="s">
        <v>134</v>
      </c>
      <c r="G7" s="21" t="s">
        <v>79</v>
      </c>
      <c r="H7" s="21">
        <f>13+11</f>
        <v>24</v>
      </c>
      <c r="I7" s="21">
        <f>0+0</f>
        <v>0</v>
      </c>
      <c r="J7" s="60">
        <v>2633</v>
      </c>
    </row>
    <row r="8" spans="2:10" ht="15.75" thickBot="1" x14ac:dyDescent="0.4">
      <c r="B8" s="21">
        <v>2</v>
      </c>
      <c r="C8" s="21">
        <v>3435</v>
      </c>
      <c r="D8" s="67" t="s">
        <v>5580</v>
      </c>
      <c r="E8" s="21">
        <v>74</v>
      </c>
      <c r="F8" s="21" t="s">
        <v>134</v>
      </c>
      <c r="G8" s="21" t="s">
        <v>79</v>
      </c>
      <c r="H8" s="21">
        <f>13+10+11+9+8</f>
        <v>51</v>
      </c>
      <c r="I8" s="21">
        <f>-21-22-25-19+0</f>
        <v>-87</v>
      </c>
      <c r="J8" s="60">
        <v>2518</v>
      </c>
    </row>
    <row r="9" spans="2:10" ht="15.75" thickBot="1" x14ac:dyDescent="0.4">
      <c r="B9" s="21">
        <v>3</v>
      </c>
      <c r="C9" s="21">
        <v>3083</v>
      </c>
      <c r="D9" s="67" t="s">
        <v>4806</v>
      </c>
      <c r="E9" s="21" t="s">
        <v>137</v>
      </c>
      <c r="F9" s="21" t="s">
        <v>134</v>
      </c>
      <c r="G9" s="21" t="s">
        <v>29</v>
      </c>
      <c r="H9" s="21">
        <f>8+11+7+11+9+11+7+2</f>
        <v>66</v>
      </c>
      <c r="I9" s="21">
        <f>-15+14+0+1+15-6-8+2</f>
        <v>3</v>
      </c>
      <c r="J9" s="60">
        <v>2512</v>
      </c>
    </row>
    <row r="10" spans="2:10" ht="15.75" thickBot="1" x14ac:dyDescent="0.4">
      <c r="B10" s="21">
        <v>4</v>
      </c>
      <c r="C10" s="21">
        <v>2043</v>
      </c>
      <c r="D10" s="67" t="s">
        <v>2455</v>
      </c>
      <c r="E10" s="21">
        <v>79</v>
      </c>
      <c r="F10" s="21" t="s">
        <v>134</v>
      </c>
      <c r="G10" s="21" t="s">
        <v>29</v>
      </c>
      <c r="H10" s="21">
        <f>8+11+9</f>
        <v>28</v>
      </c>
      <c r="I10" s="21">
        <f>2-2-7</f>
        <v>-7</v>
      </c>
      <c r="J10" s="60">
        <v>2509</v>
      </c>
    </row>
    <row r="11" spans="2:10" ht="15.75" thickBot="1" x14ac:dyDescent="0.4">
      <c r="B11" s="21">
        <v>5</v>
      </c>
      <c r="C11" s="21">
        <v>1218</v>
      </c>
      <c r="D11" s="67" t="s">
        <v>6390</v>
      </c>
      <c r="E11" s="21">
        <v>86</v>
      </c>
      <c r="F11" s="21" t="s">
        <v>134</v>
      </c>
      <c r="G11" s="21" t="s">
        <v>29</v>
      </c>
      <c r="H11" s="21">
        <v>11</v>
      </c>
      <c r="I11" s="21">
        <v>0</v>
      </c>
      <c r="J11" s="60">
        <v>2504</v>
      </c>
    </row>
    <row r="12" spans="2:10" ht="15.75" thickBot="1" x14ac:dyDescent="0.4">
      <c r="B12" s="21">
        <v>6</v>
      </c>
      <c r="C12" s="21">
        <v>3138</v>
      </c>
      <c r="D12" s="67" t="s">
        <v>4915</v>
      </c>
      <c r="E12" s="21">
        <v>67</v>
      </c>
      <c r="F12" s="21" t="s">
        <v>134</v>
      </c>
      <c r="G12" s="21" t="s">
        <v>169</v>
      </c>
      <c r="H12" s="21"/>
      <c r="I12" s="21"/>
      <c r="J12" s="60">
        <v>2504</v>
      </c>
    </row>
    <row r="13" spans="2:10" ht="15.75" thickBot="1" x14ac:dyDescent="0.4">
      <c r="B13" s="21">
        <v>7</v>
      </c>
      <c r="C13" s="21">
        <v>3249</v>
      </c>
      <c r="D13" s="67" t="s">
        <v>6182</v>
      </c>
      <c r="E13" s="21">
        <v>86</v>
      </c>
      <c r="F13" s="21" t="s">
        <v>134</v>
      </c>
      <c r="G13" s="21" t="s">
        <v>29</v>
      </c>
      <c r="H13" s="21"/>
      <c r="I13" s="21"/>
      <c r="J13" s="60">
        <v>2503</v>
      </c>
    </row>
    <row r="14" spans="2:10" ht="15.75" thickBot="1" x14ac:dyDescent="0.4">
      <c r="B14" s="21">
        <v>8</v>
      </c>
      <c r="C14" s="21">
        <v>1490</v>
      </c>
      <c r="D14" s="67" t="s">
        <v>1233</v>
      </c>
      <c r="E14" s="21">
        <v>55</v>
      </c>
      <c r="F14" s="21" t="s">
        <v>134</v>
      </c>
      <c r="G14" s="21" t="s">
        <v>193</v>
      </c>
      <c r="H14" s="21">
        <v>8</v>
      </c>
      <c r="I14" s="21">
        <v>0</v>
      </c>
      <c r="J14" s="60">
        <v>2499</v>
      </c>
    </row>
    <row r="15" spans="2:10" ht="15.75" thickBot="1" x14ac:dyDescent="0.4">
      <c r="B15" s="21">
        <v>9</v>
      </c>
      <c r="C15" s="21">
        <v>1438</v>
      </c>
      <c r="D15" s="67" t="s">
        <v>1113</v>
      </c>
      <c r="E15" s="21">
        <v>76</v>
      </c>
      <c r="F15" s="21" t="s">
        <v>134</v>
      </c>
      <c r="G15" s="21" t="s">
        <v>29</v>
      </c>
      <c r="H15" s="21">
        <f>8+11+8</f>
        <v>27</v>
      </c>
      <c r="I15" s="21">
        <f>7+2+5</f>
        <v>14</v>
      </c>
      <c r="J15" s="60">
        <v>2496</v>
      </c>
    </row>
    <row r="16" spans="2:10" ht="15.75" thickBot="1" x14ac:dyDescent="0.4">
      <c r="B16" s="21">
        <v>10</v>
      </c>
      <c r="C16" s="21">
        <v>3375</v>
      </c>
      <c r="D16" s="67" t="s">
        <v>5442</v>
      </c>
      <c r="E16" s="21">
        <v>80</v>
      </c>
      <c r="F16" s="21" t="s">
        <v>134</v>
      </c>
      <c r="G16" s="21" t="s">
        <v>29</v>
      </c>
      <c r="H16" s="21">
        <v>8</v>
      </c>
      <c r="I16" s="21">
        <v>-2</v>
      </c>
      <c r="J16" s="60">
        <v>2493</v>
      </c>
    </row>
    <row r="17" spans="2:10" ht="15.75" thickBot="1" x14ac:dyDescent="0.4">
      <c r="B17" s="21">
        <v>11</v>
      </c>
      <c r="C17" s="21">
        <v>1483</v>
      </c>
      <c r="D17" s="67" t="s">
        <v>1215</v>
      </c>
      <c r="E17" s="21">
        <v>78</v>
      </c>
      <c r="F17" s="21" t="s">
        <v>134</v>
      </c>
      <c r="G17" s="21" t="s">
        <v>85</v>
      </c>
      <c r="H17" s="21"/>
      <c r="I17" s="21"/>
      <c r="J17" s="60">
        <v>2477</v>
      </c>
    </row>
    <row r="18" spans="2:10" ht="15.75" thickBot="1" x14ac:dyDescent="0.4">
      <c r="B18" s="21">
        <v>12</v>
      </c>
      <c r="C18" s="21">
        <v>1518</v>
      </c>
      <c r="D18" s="67" t="s">
        <v>1286</v>
      </c>
      <c r="E18" s="21">
        <v>90</v>
      </c>
      <c r="F18" s="21" t="s">
        <v>184</v>
      </c>
      <c r="G18" s="21" t="s">
        <v>193</v>
      </c>
      <c r="H18" s="21">
        <f>7+11</f>
        <v>18</v>
      </c>
      <c r="I18" s="21">
        <f>9+2</f>
        <v>11</v>
      </c>
      <c r="J18" s="60">
        <v>2470</v>
      </c>
    </row>
    <row r="19" spans="2:10" ht="15.75" thickBot="1" x14ac:dyDescent="0.4">
      <c r="B19" s="21">
        <v>13</v>
      </c>
      <c r="C19" s="21">
        <v>3610</v>
      </c>
      <c r="D19" s="67" t="s">
        <v>5957</v>
      </c>
      <c r="E19" s="21">
        <v>96</v>
      </c>
      <c r="F19" s="21" t="s">
        <v>134</v>
      </c>
      <c r="G19" s="21" t="s">
        <v>39</v>
      </c>
      <c r="H19" s="21"/>
      <c r="I19" s="21"/>
      <c r="J19" s="60">
        <v>2464</v>
      </c>
    </row>
    <row r="20" spans="2:10" ht="15.75" thickBot="1" x14ac:dyDescent="0.4">
      <c r="B20" s="21">
        <v>14</v>
      </c>
      <c r="C20" s="21">
        <v>3322</v>
      </c>
      <c r="D20" s="67" t="s">
        <v>5323</v>
      </c>
      <c r="E20" s="21" t="s">
        <v>28</v>
      </c>
      <c r="F20" s="21" t="s">
        <v>134</v>
      </c>
      <c r="G20" s="21" t="s">
        <v>79</v>
      </c>
      <c r="H20" s="21">
        <f>13+7+10+7+11+7+9+8</f>
        <v>72</v>
      </c>
      <c r="I20" s="21">
        <f>-1+1+10+0+5+8-9+7</f>
        <v>21</v>
      </c>
      <c r="J20" s="60">
        <v>2452</v>
      </c>
    </row>
    <row r="21" spans="2:10" ht="15.75" thickBot="1" x14ac:dyDescent="0.4">
      <c r="B21" s="21">
        <v>15</v>
      </c>
      <c r="C21" s="21">
        <v>3292</v>
      </c>
      <c r="D21" s="67" t="s">
        <v>5259</v>
      </c>
      <c r="E21" s="21" t="s">
        <v>189</v>
      </c>
      <c r="F21" s="21" t="s">
        <v>134</v>
      </c>
      <c r="G21" s="21" t="s">
        <v>79</v>
      </c>
      <c r="H21" s="21">
        <f>13+7+11+7+9+9+8</f>
        <v>64</v>
      </c>
      <c r="I21" s="21">
        <f>-2+0+9-8+4+3+0</f>
        <v>6</v>
      </c>
      <c r="J21" s="60">
        <v>2447</v>
      </c>
    </row>
    <row r="22" spans="2:10" ht="15.75" thickBot="1" x14ac:dyDescent="0.4">
      <c r="B22" s="21">
        <v>16</v>
      </c>
      <c r="C22" s="21">
        <v>1585</v>
      </c>
      <c r="D22" s="67" t="s">
        <v>1430</v>
      </c>
      <c r="E22" s="21">
        <v>90</v>
      </c>
      <c r="F22" s="21" t="s">
        <v>184</v>
      </c>
      <c r="G22" s="21" t="s">
        <v>29</v>
      </c>
      <c r="H22" s="21">
        <v>8</v>
      </c>
      <c r="I22" s="21">
        <v>7</v>
      </c>
      <c r="J22" s="60">
        <v>2438</v>
      </c>
    </row>
    <row r="23" spans="2:10" ht="15.75" thickBot="1" x14ac:dyDescent="0.4">
      <c r="B23" s="21">
        <v>17</v>
      </c>
      <c r="C23" s="21">
        <v>2246</v>
      </c>
      <c r="D23" s="67" t="s">
        <v>2885</v>
      </c>
      <c r="E23" s="21" t="s">
        <v>158</v>
      </c>
      <c r="F23" s="21" t="s">
        <v>184</v>
      </c>
      <c r="G23" s="21" t="s">
        <v>79</v>
      </c>
      <c r="H23" s="21">
        <f>13+7+11+7+9+7</f>
        <v>54</v>
      </c>
      <c r="I23" s="21">
        <f>34+14+52+15+15+14</f>
        <v>144</v>
      </c>
      <c r="J23" s="60">
        <v>2435</v>
      </c>
    </row>
    <row r="24" spans="2:10" ht="15.75" thickBot="1" x14ac:dyDescent="0.4">
      <c r="B24" s="21">
        <v>18</v>
      </c>
      <c r="C24" s="21">
        <v>3437</v>
      </c>
      <c r="D24" s="67" t="s">
        <v>5584</v>
      </c>
      <c r="E24" s="21">
        <v>67</v>
      </c>
      <c r="F24" s="21" t="s">
        <v>134</v>
      </c>
      <c r="G24" s="21" t="s">
        <v>277</v>
      </c>
      <c r="H24" s="21"/>
      <c r="I24" s="21"/>
      <c r="J24" s="60">
        <v>2435</v>
      </c>
    </row>
    <row r="25" spans="2:10" ht="15.6" customHeight="1" thickBot="1" x14ac:dyDescent="0.4">
      <c r="B25" s="21">
        <v>19</v>
      </c>
      <c r="C25" s="21">
        <v>3383</v>
      </c>
      <c r="D25" s="67" t="s">
        <v>6137</v>
      </c>
      <c r="E25" s="21" t="s">
        <v>510</v>
      </c>
      <c r="F25" s="21" t="s">
        <v>134</v>
      </c>
      <c r="G25" s="21" t="s">
        <v>292</v>
      </c>
      <c r="H25" s="21">
        <f>8+10+11+8</f>
        <v>37</v>
      </c>
      <c r="I25" s="21">
        <f>-3+28+11+19</f>
        <v>55</v>
      </c>
      <c r="J25" s="60">
        <v>2432</v>
      </c>
    </row>
    <row r="26" spans="2:10" ht="15.75" thickBot="1" x14ac:dyDescent="0.4">
      <c r="B26" s="21">
        <v>20</v>
      </c>
      <c r="C26" s="21">
        <v>1657</v>
      </c>
      <c r="D26" s="67" t="s">
        <v>6399</v>
      </c>
      <c r="E26" s="21">
        <v>75</v>
      </c>
      <c r="F26" s="21" t="s">
        <v>184</v>
      </c>
      <c r="G26" s="21" t="s">
        <v>29</v>
      </c>
      <c r="H26" s="21">
        <f>11+11</f>
        <v>22</v>
      </c>
      <c r="I26" s="21">
        <f>28+0</f>
        <v>28</v>
      </c>
      <c r="J26" s="60">
        <v>2429</v>
      </c>
    </row>
    <row r="27" spans="2:10" ht="15.75" thickBot="1" x14ac:dyDescent="0.4">
      <c r="B27" s="21">
        <v>21</v>
      </c>
      <c r="C27" s="21">
        <v>2952</v>
      </c>
      <c r="D27" s="67" t="s">
        <v>4525</v>
      </c>
      <c r="E27" s="21">
        <v>97</v>
      </c>
      <c r="F27" s="21" t="s">
        <v>134</v>
      </c>
      <c r="G27" s="21" t="s">
        <v>29</v>
      </c>
      <c r="H27" s="21">
        <v>11</v>
      </c>
      <c r="I27" s="21">
        <v>-12</v>
      </c>
      <c r="J27" s="60">
        <v>2425</v>
      </c>
    </row>
    <row r="28" spans="2:10" ht="15.75" thickBot="1" x14ac:dyDescent="0.4">
      <c r="B28" s="21">
        <v>22</v>
      </c>
      <c r="C28" s="21">
        <v>1533</v>
      </c>
      <c r="D28" s="67" t="s">
        <v>6136</v>
      </c>
      <c r="E28" s="21">
        <v>98</v>
      </c>
      <c r="F28" s="21" t="s">
        <v>184</v>
      </c>
      <c r="G28" s="21" t="s">
        <v>29</v>
      </c>
      <c r="H28" s="21">
        <f>11+9+11</f>
        <v>31</v>
      </c>
      <c r="I28" s="21">
        <f>23-16+16</f>
        <v>23</v>
      </c>
      <c r="J28" s="60">
        <v>2414</v>
      </c>
    </row>
    <row r="29" spans="2:10" ht="15.75" thickBot="1" x14ac:dyDescent="0.4">
      <c r="B29" s="21">
        <v>23</v>
      </c>
      <c r="C29" s="21">
        <v>2166</v>
      </c>
      <c r="D29" s="67" t="s">
        <v>2716</v>
      </c>
      <c r="E29" s="21">
        <v>96</v>
      </c>
      <c r="F29" s="21" t="s">
        <v>134</v>
      </c>
      <c r="G29" s="21" t="s">
        <v>79</v>
      </c>
      <c r="H29" s="21">
        <f>13+10+11+7+9+8</f>
        <v>58</v>
      </c>
      <c r="I29" s="21">
        <f>16-6-8+4+0-15</f>
        <v>-9</v>
      </c>
      <c r="J29" s="60">
        <v>2412</v>
      </c>
    </row>
    <row r="30" spans="2:10" ht="15.75" thickBot="1" x14ac:dyDescent="0.4">
      <c r="B30" s="21">
        <v>24</v>
      </c>
      <c r="C30" s="21">
        <v>1662</v>
      </c>
      <c r="D30" s="67" t="s">
        <v>6140</v>
      </c>
      <c r="E30" s="21">
        <v>90</v>
      </c>
      <c r="F30" s="21" t="s">
        <v>134</v>
      </c>
      <c r="G30" s="21" t="s">
        <v>29</v>
      </c>
      <c r="H30" s="21"/>
      <c r="I30" s="21"/>
      <c r="J30" s="60">
        <v>2403</v>
      </c>
    </row>
    <row r="31" spans="2:10" ht="15.75" thickBot="1" x14ac:dyDescent="0.4">
      <c r="B31" s="21">
        <v>25</v>
      </c>
      <c r="C31" s="21">
        <v>3001</v>
      </c>
      <c r="D31" s="67" t="s">
        <v>6141</v>
      </c>
      <c r="E31" s="21">
        <v>91</v>
      </c>
      <c r="F31" s="21" t="s">
        <v>134</v>
      </c>
      <c r="G31" s="21" t="s">
        <v>29</v>
      </c>
      <c r="H31" s="21">
        <f>11+8</f>
        <v>19</v>
      </c>
      <c r="I31" s="21">
        <f>1-11</f>
        <v>-10</v>
      </c>
      <c r="J31" s="60">
        <v>2402</v>
      </c>
    </row>
    <row r="32" spans="2:10" ht="15.75" thickBot="1" x14ac:dyDescent="0.4">
      <c r="B32" s="21">
        <v>26</v>
      </c>
      <c r="C32" s="21">
        <v>1763</v>
      </c>
      <c r="D32" s="67" t="s">
        <v>6184</v>
      </c>
      <c r="E32" s="21">
        <v>90</v>
      </c>
      <c r="F32" s="21" t="s">
        <v>134</v>
      </c>
      <c r="G32" s="21" t="s">
        <v>29</v>
      </c>
      <c r="H32" s="21">
        <f>8+10</f>
        <v>18</v>
      </c>
      <c r="I32" s="21">
        <f>10-1</f>
        <v>9</v>
      </c>
      <c r="J32" s="60">
        <v>2399</v>
      </c>
    </row>
    <row r="33" spans="2:10" ht="15.75" thickBot="1" x14ac:dyDescent="0.4">
      <c r="B33" s="21">
        <v>27</v>
      </c>
      <c r="C33" s="21">
        <v>2075</v>
      </c>
      <c r="D33" s="67" t="s">
        <v>6183</v>
      </c>
      <c r="E33" s="21">
        <v>58</v>
      </c>
      <c r="F33" s="21" t="s">
        <v>134</v>
      </c>
      <c r="G33" s="21" t="s">
        <v>29</v>
      </c>
      <c r="H33" s="21">
        <f>8+9+11+8</f>
        <v>36</v>
      </c>
      <c r="I33" s="21">
        <f>-4-3-6-8</f>
        <v>-21</v>
      </c>
      <c r="J33" s="60">
        <v>2396</v>
      </c>
    </row>
    <row r="34" spans="2:10" ht="15.75" thickBot="1" x14ac:dyDescent="0.4">
      <c r="B34" s="21">
        <v>28</v>
      </c>
      <c r="C34" s="21">
        <v>3843</v>
      </c>
      <c r="D34" s="67" t="s">
        <v>6392</v>
      </c>
      <c r="E34" s="21" t="s">
        <v>158</v>
      </c>
      <c r="F34" s="21" t="s">
        <v>134</v>
      </c>
      <c r="G34" s="21" t="s">
        <v>29</v>
      </c>
      <c r="H34" s="21">
        <f>9+7+11+7</f>
        <v>34</v>
      </c>
      <c r="I34" s="21">
        <f>0+0-4-7</f>
        <v>-11</v>
      </c>
      <c r="J34" s="60">
        <v>2392</v>
      </c>
    </row>
    <row r="35" spans="2:10" ht="15.75" thickBot="1" x14ac:dyDescent="0.4">
      <c r="B35" s="21">
        <v>29</v>
      </c>
      <c r="C35" s="21">
        <v>3425</v>
      </c>
      <c r="D35" s="67" t="s">
        <v>5558</v>
      </c>
      <c r="E35" s="21">
        <v>63</v>
      </c>
      <c r="F35" s="21" t="s">
        <v>134</v>
      </c>
      <c r="G35" s="21" t="s">
        <v>116</v>
      </c>
      <c r="H35" s="21">
        <v>10</v>
      </c>
      <c r="I35" s="21">
        <v>-13</v>
      </c>
      <c r="J35" s="60">
        <v>2392</v>
      </c>
    </row>
    <row r="36" spans="2:10" ht="15.75" thickBot="1" x14ac:dyDescent="0.4">
      <c r="B36" s="21">
        <v>30</v>
      </c>
      <c r="C36" s="21">
        <v>1668</v>
      </c>
      <c r="D36" s="67" t="s">
        <v>6391</v>
      </c>
      <c r="E36" s="21">
        <v>77</v>
      </c>
      <c r="F36" s="21" t="s">
        <v>134</v>
      </c>
      <c r="G36" s="21" t="s">
        <v>29</v>
      </c>
      <c r="H36" s="21">
        <f>10+11+11+8</f>
        <v>40</v>
      </c>
      <c r="I36" s="21">
        <f>-11-4-13-13</f>
        <v>-41</v>
      </c>
      <c r="J36" s="60">
        <v>2391</v>
      </c>
    </row>
    <row r="37" spans="2:10" ht="15.75" thickBot="1" x14ac:dyDescent="0.4">
      <c r="B37" s="21">
        <v>31</v>
      </c>
      <c r="C37" s="21">
        <v>1804</v>
      </c>
      <c r="D37" s="67" t="s">
        <v>6135</v>
      </c>
      <c r="E37" s="21" t="s">
        <v>49</v>
      </c>
      <c r="F37" s="21" t="s">
        <v>134</v>
      </c>
      <c r="G37" s="21" t="s">
        <v>29</v>
      </c>
      <c r="H37" s="21">
        <f>8+7+11+9+7+8</f>
        <v>50</v>
      </c>
      <c r="I37" s="21">
        <f>0-6+23-8+3+11</f>
        <v>23</v>
      </c>
      <c r="J37" s="60">
        <v>2389</v>
      </c>
    </row>
    <row r="38" spans="2:10" ht="15.75" thickBot="1" x14ac:dyDescent="0.4">
      <c r="B38" s="21">
        <v>32</v>
      </c>
      <c r="C38" s="21">
        <v>3436</v>
      </c>
      <c r="D38" s="67" t="s">
        <v>5582</v>
      </c>
      <c r="E38" s="21">
        <v>98</v>
      </c>
      <c r="F38" s="21" t="s">
        <v>134</v>
      </c>
      <c r="G38" s="21" t="s">
        <v>79</v>
      </c>
      <c r="H38" s="21">
        <v>13</v>
      </c>
      <c r="I38" s="21">
        <v>-5</v>
      </c>
      <c r="J38" s="60">
        <v>2389</v>
      </c>
    </row>
    <row r="39" spans="2:10" ht="15.75" thickBot="1" x14ac:dyDescent="0.4">
      <c r="B39" s="21">
        <v>33</v>
      </c>
      <c r="C39" s="21">
        <v>3342</v>
      </c>
      <c r="D39" s="67" t="s">
        <v>5369</v>
      </c>
      <c r="E39" s="21">
        <v>73</v>
      </c>
      <c r="F39" s="21" t="s">
        <v>134</v>
      </c>
      <c r="G39" s="21" t="s">
        <v>29</v>
      </c>
      <c r="H39" s="21">
        <v>8</v>
      </c>
      <c r="I39" s="21">
        <v>0</v>
      </c>
      <c r="J39" s="60">
        <v>2387</v>
      </c>
    </row>
    <row r="40" spans="2:10" ht="15.75" thickBot="1" x14ac:dyDescent="0.4">
      <c r="B40" s="21">
        <v>34</v>
      </c>
      <c r="C40" s="21">
        <v>2849</v>
      </c>
      <c r="D40" s="67" t="s">
        <v>4285</v>
      </c>
      <c r="E40" s="21" t="s">
        <v>158</v>
      </c>
      <c r="F40" s="21" t="s">
        <v>184</v>
      </c>
      <c r="G40" s="21" t="s">
        <v>29</v>
      </c>
      <c r="H40" s="21">
        <f>9+7+9+11+7+8</f>
        <v>51</v>
      </c>
      <c r="I40" s="21">
        <f>-2+3+8+12+8+6</f>
        <v>35</v>
      </c>
      <c r="J40" s="60">
        <v>2380</v>
      </c>
    </row>
    <row r="41" spans="2:10" ht="15.75" thickBot="1" x14ac:dyDescent="0.4">
      <c r="B41" s="21">
        <v>35</v>
      </c>
      <c r="C41" s="21">
        <v>1669</v>
      </c>
      <c r="D41" s="67" t="s">
        <v>6393</v>
      </c>
      <c r="E41" s="21">
        <v>91</v>
      </c>
      <c r="F41" s="21" t="s">
        <v>184</v>
      </c>
      <c r="G41" s="21" t="s">
        <v>29</v>
      </c>
      <c r="H41" s="21"/>
      <c r="I41" s="21"/>
      <c r="J41" s="60">
        <v>2374</v>
      </c>
    </row>
    <row r="42" spans="2:10" ht="15.75" thickBot="1" x14ac:dyDescent="0.4">
      <c r="B42" s="21">
        <v>36</v>
      </c>
      <c r="C42" s="21">
        <v>2960</v>
      </c>
      <c r="D42" s="67" t="s">
        <v>4547</v>
      </c>
      <c r="E42" s="21">
        <v>71</v>
      </c>
      <c r="F42" s="21" t="s">
        <v>184</v>
      </c>
      <c r="G42" s="21" t="s">
        <v>79</v>
      </c>
      <c r="H42" s="21">
        <f>13+7</f>
        <v>20</v>
      </c>
      <c r="I42" s="21">
        <f>-11+17</f>
        <v>6</v>
      </c>
      <c r="J42" s="60">
        <v>2374</v>
      </c>
    </row>
    <row r="43" spans="2:10" ht="15.75" thickBot="1" x14ac:dyDescent="0.4">
      <c r="B43" s="21">
        <v>37</v>
      </c>
      <c r="C43" s="21">
        <v>2412</v>
      </c>
      <c r="D43" s="67" t="s">
        <v>3249</v>
      </c>
      <c r="E43" s="21">
        <v>98</v>
      </c>
      <c r="F43" s="21" t="s">
        <v>134</v>
      </c>
      <c r="G43" s="21" t="s">
        <v>29</v>
      </c>
      <c r="H43" s="21">
        <f>10+11+7</f>
        <v>28</v>
      </c>
      <c r="I43" s="21">
        <f>-9-17-23</f>
        <v>-49</v>
      </c>
      <c r="J43" s="60">
        <v>2373</v>
      </c>
    </row>
    <row r="44" spans="2:10" ht="15.75" thickBot="1" x14ac:dyDescent="0.4">
      <c r="B44" s="21">
        <v>38</v>
      </c>
      <c r="C44" s="21">
        <v>1534</v>
      </c>
      <c r="D44" s="67" t="s">
        <v>6186</v>
      </c>
      <c r="E44" s="21" t="s">
        <v>28</v>
      </c>
      <c r="F44" s="21" t="s">
        <v>184</v>
      </c>
      <c r="G44" s="21" t="s">
        <v>29</v>
      </c>
      <c r="H44" s="21">
        <f>8+9+10+7+11+7</f>
        <v>52</v>
      </c>
      <c r="I44" s="21">
        <f>12+12+42+10+15+5</f>
        <v>96</v>
      </c>
      <c r="J44" s="60">
        <v>2372</v>
      </c>
    </row>
    <row r="45" spans="2:10" ht="15.75" thickBot="1" x14ac:dyDescent="0.4">
      <c r="B45" s="21">
        <v>39</v>
      </c>
      <c r="C45" s="21">
        <v>3170</v>
      </c>
      <c r="D45" s="67" t="s">
        <v>6403</v>
      </c>
      <c r="E45" s="21">
        <v>96</v>
      </c>
      <c r="F45" s="21" t="s">
        <v>184</v>
      </c>
      <c r="G45" s="21" t="s">
        <v>29</v>
      </c>
      <c r="H45" s="21">
        <f>10+11</f>
        <v>21</v>
      </c>
      <c r="I45" s="21">
        <f>4+4</f>
        <v>8</v>
      </c>
      <c r="J45" s="60">
        <v>2369</v>
      </c>
    </row>
    <row r="46" spans="2:10" ht="15.75" thickBot="1" x14ac:dyDescent="0.4">
      <c r="B46" s="21">
        <v>40</v>
      </c>
      <c r="C46" s="21">
        <v>2001</v>
      </c>
      <c r="D46" s="67" t="s">
        <v>6401</v>
      </c>
      <c r="E46" s="21">
        <v>47</v>
      </c>
      <c r="F46" s="21" t="s">
        <v>134</v>
      </c>
      <c r="G46" s="21" t="s">
        <v>169</v>
      </c>
      <c r="H46" s="21"/>
      <c r="I46" s="21"/>
      <c r="J46" s="60">
        <v>2360</v>
      </c>
    </row>
    <row r="47" spans="2:10" ht="15.75" thickBot="1" x14ac:dyDescent="0.4">
      <c r="B47" s="21">
        <v>41</v>
      </c>
      <c r="C47" s="21">
        <v>3836</v>
      </c>
      <c r="D47" s="67" t="s">
        <v>3506</v>
      </c>
      <c r="E47" s="21" t="s">
        <v>28</v>
      </c>
      <c r="F47" s="21" t="s">
        <v>134</v>
      </c>
      <c r="G47" s="21" t="s">
        <v>43</v>
      </c>
      <c r="H47" s="21">
        <f>8+11+7+8</f>
        <v>34</v>
      </c>
      <c r="I47" s="21">
        <f>3+28+12+16</f>
        <v>59</v>
      </c>
      <c r="J47" s="60">
        <v>2359</v>
      </c>
    </row>
    <row r="48" spans="2:10" ht="15.75" thickBot="1" x14ac:dyDescent="0.4">
      <c r="B48" s="21">
        <v>42</v>
      </c>
      <c r="C48" s="21">
        <v>3845</v>
      </c>
      <c r="D48" s="67" t="s">
        <v>1178</v>
      </c>
      <c r="E48" s="21" t="s">
        <v>62</v>
      </c>
      <c r="F48" s="21" t="s">
        <v>184</v>
      </c>
      <c r="G48" s="21" t="s">
        <v>29</v>
      </c>
      <c r="H48" s="21">
        <f>8+7+11+7+8</f>
        <v>41</v>
      </c>
      <c r="I48" s="21">
        <f>8-6-7-7+27</f>
        <v>15</v>
      </c>
      <c r="J48" s="60">
        <v>2351</v>
      </c>
    </row>
    <row r="49" spans="2:10" ht="15.75" thickBot="1" x14ac:dyDescent="0.4">
      <c r="B49" s="21">
        <v>43</v>
      </c>
      <c r="C49" s="21">
        <v>2901</v>
      </c>
      <c r="D49" s="67" t="s">
        <v>6185</v>
      </c>
      <c r="E49" s="21">
        <v>70</v>
      </c>
      <c r="F49" s="21" t="s">
        <v>184</v>
      </c>
      <c r="G49" s="21" t="s">
        <v>29</v>
      </c>
      <c r="H49" s="21">
        <v>11</v>
      </c>
      <c r="I49" s="21">
        <v>-4</v>
      </c>
      <c r="J49" s="60">
        <v>2345</v>
      </c>
    </row>
    <row r="50" spans="2:10" ht="15.75" thickBot="1" x14ac:dyDescent="0.4">
      <c r="B50" s="21">
        <v>44</v>
      </c>
      <c r="C50" s="21">
        <v>1717</v>
      </c>
      <c r="D50" s="67" t="s">
        <v>6284</v>
      </c>
      <c r="E50" s="21">
        <v>74</v>
      </c>
      <c r="F50" s="21" t="s">
        <v>184</v>
      </c>
      <c r="G50" s="21" t="s">
        <v>29</v>
      </c>
      <c r="H50" s="21">
        <f>9+8+7</f>
        <v>24</v>
      </c>
      <c r="I50" s="21">
        <f>2+3-3</f>
        <v>2</v>
      </c>
      <c r="J50" s="60">
        <v>2338</v>
      </c>
    </row>
    <row r="51" spans="2:10" ht="15.75" thickBot="1" x14ac:dyDescent="0.4">
      <c r="B51" s="21">
        <v>45</v>
      </c>
      <c r="C51" s="21">
        <v>1886</v>
      </c>
      <c r="D51" s="67" t="s">
        <v>2104</v>
      </c>
      <c r="E51" s="21">
        <v>64</v>
      </c>
      <c r="F51" s="21" t="s">
        <v>184</v>
      </c>
      <c r="G51" s="21" t="s">
        <v>29</v>
      </c>
      <c r="H51" s="21"/>
      <c r="I51" s="21"/>
      <c r="J51" s="60">
        <v>2333</v>
      </c>
    </row>
    <row r="52" spans="2:10" ht="15.75" thickBot="1" x14ac:dyDescent="0.4">
      <c r="B52" s="21">
        <v>46</v>
      </c>
      <c r="C52" s="21">
        <v>2793</v>
      </c>
      <c r="D52" s="67" t="s">
        <v>4166</v>
      </c>
      <c r="E52" s="21">
        <v>93</v>
      </c>
      <c r="F52" s="21" t="s">
        <v>184</v>
      </c>
      <c r="G52" s="21" t="s">
        <v>29</v>
      </c>
      <c r="H52" s="21"/>
      <c r="I52" s="21"/>
      <c r="J52" s="60">
        <v>2328</v>
      </c>
    </row>
    <row r="53" spans="2:10" ht="15.75" thickBot="1" x14ac:dyDescent="0.4">
      <c r="B53" s="21">
        <v>47</v>
      </c>
      <c r="C53" s="21">
        <v>3213</v>
      </c>
      <c r="D53" s="67" t="s">
        <v>5078</v>
      </c>
      <c r="E53" s="21">
        <v>75</v>
      </c>
      <c r="F53" s="21" t="s">
        <v>134</v>
      </c>
      <c r="G53" s="21" t="s">
        <v>29</v>
      </c>
      <c r="H53" s="21">
        <v>8</v>
      </c>
      <c r="I53" s="21">
        <v>9</v>
      </c>
      <c r="J53" s="60">
        <v>2328</v>
      </c>
    </row>
    <row r="54" spans="2:10" ht="15.75" thickBot="1" x14ac:dyDescent="0.4">
      <c r="B54" s="21">
        <v>48</v>
      </c>
      <c r="C54" s="21">
        <v>3693</v>
      </c>
      <c r="D54" s="67" t="s">
        <v>1011</v>
      </c>
      <c r="E54" s="21" t="s">
        <v>158</v>
      </c>
      <c r="F54" s="21" t="s">
        <v>134</v>
      </c>
      <c r="G54" s="21" t="s">
        <v>494</v>
      </c>
      <c r="H54" s="21"/>
      <c r="I54" s="21"/>
      <c r="J54" s="60">
        <v>2317</v>
      </c>
    </row>
    <row r="55" spans="2:10" ht="15.75" thickBot="1" x14ac:dyDescent="0.4">
      <c r="B55" s="21">
        <v>49</v>
      </c>
      <c r="C55" s="21">
        <v>2129</v>
      </c>
      <c r="D55" s="67" t="s">
        <v>2634</v>
      </c>
      <c r="E55" s="21">
        <v>89</v>
      </c>
      <c r="F55" s="21" t="s">
        <v>184</v>
      </c>
      <c r="G55" s="21" t="s">
        <v>29</v>
      </c>
      <c r="H55" s="21">
        <v>8</v>
      </c>
      <c r="I55" s="21">
        <v>21</v>
      </c>
      <c r="J55" s="60">
        <v>2317</v>
      </c>
    </row>
    <row r="56" spans="2:10" ht="15.75" thickBot="1" x14ac:dyDescent="0.4">
      <c r="B56" s="21">
        <v>50</v>
      </c>
      <c r="C56" s="21">
        <v>3483</v>
      </c>
      <c r="D56" s="67" t="s">
        <v>5689</v>
      </c>
      <c r="E56" s="21" t="s">
        <v>82</v>
      </c>
      <c r="F56" s="21" t="s">
        <v>184</v>
      </c>
      <c r="G56" s="21" t="s">
        <v>29</v>
      </c>
      <c r="H56" s="21"/>
      <c r="I56" s="21"/>
      <c r="J56" s="60">
        <v>2315</v>
      </c>
    </row>
    <row r="57" spans="2:10" ht="15.75" thickBot="1" x14ac:dyDescent="0.4">
      <c r="B57" s="21">
        <v>51</v>
      </c>
      <c r="C57" s="21">
        <v>1330</v>
      </c>
      <c r="D57" s="67" t="s">
        <v>846</v>
      </c>
      <c r="E57" s="21">
        <v>61</v>
      </c>
      <c r="F57" s="21" t="s">
        <v>134</v>
      </c>
      <c r="G57" s="21" t="s">
        <v>29</v>
      </c>
      <c r="H57" s="21">
        <v>11</v>
      </c>
      <c r="I57" s="21">
        <v>-24</v>
      </c>
      <c r="J57" s="60">
        <v>2306</v>
      </c>
    </row>
    <row r="58" spans="2:10" ht="15.75" thickBot="1" x14ac:dyDescent="0.4">
      <c r="B58" s="21">
        <v>52</v>
      </c>
      <c r="C58" s="21">
        <v>2622</v>
      </c>
      <c r="D58" s="67" t="s">
        <v>3781</v>
      </c>
      <c r="E58" s="21">
        <v>99</v>
      </c>
      <c r="F58" s="21" t="s">
        <v>184</v>
      </c>
      <c r="G58" s="21" t="s">
        <v>79</v>
      </c>
      <c r="H58" s="21">
        <v>7</v>
      </c>
      <c r="I58" s="21">
        <v>5</v>
      </c>
      <c r="J58" s="60">
        <v>2304</v>
      </c>
    </row>
    <row r="59" spans="2:10" ht="15.75" thickBot="1" x14ac:dyDescent="0.4">
      <c r="B59" s="21">
        <v>53</v>
      </c>
      <c r="C59" s="21">
        <v>2072</v>
      </c>
      <c r="D59" s="67" t="s">
        <v>2518</v>
      </c>
      <c r="E59" s="21" t="s">
        <v>49</v>
      </c>
      <c r="F59" s="21" t="s">
        <v>184</v>
      </c>
      <c r="G59" s="21" t="s">
        <v>29</v>
      </c>
      <c r="H59" s="21">
        <f>8+7+11+7+8</f>
        <v>41</v>
      </c>
      <c r="I59" s="21">
        <f>5-4-5-10-2</f>
        <v>-16</v>
      </c>
      <c r="J59" s="60">
        <v>2294</v>
      </c>
    </row>
    <row r="60" spans="2:10" ht="15.75" thickBot="1" x14ac:dyDescent="0.4">
      <c r="B60" s="21">
        <v>54</v>
      </c>
      <c r="C60" s="21">
        <v>1260</v>
      </c>
      <c r="D60" s="67" t="s">
        <v>682</v>
      </c>
      <c r="E60" s="21">
        <v>51</v>
      </c>
      <c r="F60" s="21" t="s">
        <v>57</v>
      </c>
      <c r="G60" s="21" t="s">
        <v>469</v>
      </c>
      <c r="H60" s="21">
        <v>8</v>
      </c>
      <c r="I60" s="21">
        <v>0</v>
      </c>
      <c r="J60" s="60">
        <v>2291</v>
      </c>
    </row>
    <row r="61" spans="2:10" ht="15.75" thickBot="1" x14ac:dyDescent="0.4">
      <c r="B61" s="21">
        <v>55</v>
      </c>
      <c r="C61" s="21">
        <v>2561</v>
      </c>
      <c r="D61" s="67" t="s">
        <v>3639</v>
      </c>
      <c r="E61" s="21" t="s">
        <v>46</v>
      </c>
      <c r="F61" s="21" t="s">
        <v>57</v>
      </c>
      <c r="G61" s="21" t="s">
        <v>29</v>
      </c>
      <c r="H61" s="21"/>
      <c r="I61" s="21"/>
      <c r="J61" s="60">
        <v>2286</v>
      </c>
    </row>
    <row r="62" spans="2:10" ht="15.75" thickBot="1" x14ac:dyDescent="0.4">
      <c r="B62" s="21">
        <v>56</v>
      </c>
      <c r="C62" s="21">
        <v>2791</v>
      </c>
      <c r="D62" s="67" t="s">
        <v>6104</v>
      </c>
      <c r="E62" s="21">
        <v>40</v>
      </c>
      <c r="F62" s="21" t="s">
        <v>134</v>
      </c>
      <c r="G62" s="21" t="s">
        <v>79</v>
      </c>
      <c r="H62" s="21">
        <f>13+7+9</f>
        <v>29</v>
      </c>
      <c r="I62" s="21">
        <f>0+4-6</f>
        <v>-2</v>
      </c>
      <c r="J62" s="60">
        <v>2285</v>
      </c>
    </row>
    <row r="63" spans="2:10" ht="15.75" thickBot="1" x14ac:dyDescent="0.4">
      <c r="B63" s="21">
        <v>57</v>
      </c>
      <c r="C63" s="21">
        <v>1272</v>
      </c>
      <c r="D63" s="67" t="s">
        <v>6187</v>
      </c>
      <c r="E63" s="21" t="s">
        <v>158</v>
      </c>
      <c r="F63" s="21" t="s">
        <v>57</v>
      </c>
      <c r="G63" s="21" t="s">
        <v>29</v>
      </c>
      <c r="H63" s="21">
        <f>9+7+9+11+8</f>
        <v>44</v>
      </c>
      <c r="I63" s="21">
        <f>11+7+18-4+7</f>
        <v>39</v>
      </c>
      <c r="J63" s="60">
        <v>2283</v>
      </c>
    </row>
    <row r="64" spans="2:10" ht="15.75" thickBot="1" x14ac:dyDescent="0.4">
      <c r="B64" s="21">
        <v>58</v>
      </c>
      <c r="C64" s="21">
        <v>1898</v>
      </c>
      <c r="D64" s="67" t="s">
        <v>2128</v>
      </c>
      <c r="E64" s="21">
        <v>70</v>
      </c>
      <c r="F64" s="21" t="s">
        <v>13</v>
      </c>
      <c r="G64" s="21" t="s">
        <v>29</v>
      </c>
      <c r="H64" s="21"/>
      <c r="I64" s="21"/>
      <c r="J64" s="60">
        <v>2279</v>
      </c>
    </row>
    <row r="65" spans="2:10" ht="15.75" thickBot="1" x14ac:dyDescent="0.4">
      <c r="B65" s="21">
        <v>59</v>
      </c>
      <c r="C65" s="21">
        <v>2846</v>
      </c>
      <c r="D65" s="67" t="s">
        <v>6395</v>
      </c>
      <c r="E65" s="21">
        <v>84</v>
      </c>
      <c r="F65" s="21" t="s">
        <v>184</v>
      </c>
      <c r="G65" s="21" t="s">
        <v>29</v>
      </c>
      <c r="H65" s="21"/>
      <c r="I65" s="21"/>
      <c r="J65" s="60">
        <v>2272</v>
      </c>
    </row>
    <row r="66" spans="2:10" ht="15.75" thickBot="1" x14ac:dyDescent="0.4">
      <c r="B66" s="21">
        <v>60</v>
      </c>
      <c r="C66" s="21">
        <v>1128</v>
      </c>
      <c r="D66" s="67" t="s">
        <v>369</v>
      </c>
      <c r="E66" s="21">
        <v>91</v>
      </c>
      <c r="F66" s="21" t="s">
        <v>184</v>
      </c>
      <c r="G66" s="21" t="s">
        <v>54</v>
      </c>
      <c r="H66" s="21"/>
      <c r="I66" s="21"/>
      <c r="J66" s="60">
        <v>2268</v>
      </c>
    </row>
    <row r="67" spans="2:10" ht="15.75" thickBot="1" x14ac:dyDescent="0.4">
      <c r="B67" s="21">
        <v>61</v>
      </c>
      <c r="C67" s="21">
        <v>2511</v>
      </c>
      <c r="D67" s="67" t="s">
        <v>3516</v>
      </c>
      <c r="E67" s="21">
        <v>49</v>
      </c>
      <c r="F67" s="21" t="s">
        <v>57</v>
      </c>
      <c r="G67" s="21" t="s">
        <v>54</v>
      </c>
      <c r="H67" s="21">
        <v>10</v>
      </c>
      <c r="I67" s="21">
        <v>-7</v>
      </c>
      <c r="J67" s="60">
        <v>2268</v>
      </c>
    </row>
    <row r="68" spans="2:10" ht="15.75" thickBot="1" x14ac:dyDescent="0.4">
      <c r="B68" s="21">
        <v>62</v>
      </c>
      <c r="C68" s="21">
        <v>3903</v>
      </c>
      <c r="D68" s="67" t="s">
        <v>6188</v>
      </c>
      <c r="E68" s="21" t="s">
        <v>28</v>
      </c>
      <c r="F68" s="21" t="s">
        <v>57</v>
      </c>
      <c r="G68" s="21" t="s">
        <v>29</v>
      </c>
      <c r="H68" s="21">
        <f>9+7+11+11+7</f>
        <v>45</v>
      </c>
      <c r="I68" s="21">
        <f>13+19+23+23+10</f>
        <v>88</v>
      </c>
      <c r="J68" s="60">
        <v>2267</v>
      </c>
    </row>
    <row r="69" spans="2:10" ht="15.75" thickBot="1" x14ac:dyDescent="0.4">
      <c r="B69" s="21">
        <v>63</v>
      </c>
      <c r="C69" s="21">
        <v>3997</v>
      </c>
      <c r="D69" s="67" t="s">
        <v>4475</v>
      </c>
      <c r="E69" s="21" t="s">
        <v>137</v>
      </c>
      <c r="F69" s="21" t="s">
        <v>184</v>
      </c>
      <c r="G69" s="21" t="s">
        <v>936</v>
      </c>
      <c r="H69" s="21">
        <f>11+8</f>
        <v>19</v>
      </c>
      <c r="I69" s="21">
        <f>4+16</f>
        <v>20</v>
      </c>
      <c r="J69" s="60">
        <v>2265</v>
      </c>
    </row>
    <row r="70" spans="2:10" ht="15.75" thickBot="1" x14ac:dyDescent="0.4">
      <c r="B70" s="21">
        <v>64</v>
      </c>
      <c r="C70" s="21">
        <v>3040</v>
      </c>
      <c r="D70" s="67" t="s">
        <v>4717</v>
      </c>
      <c r="E70" s="21">
        <v>90</v>
      </c>
      <c r="F70" s="21" t="s">
        <v>57</v>
      </c>
      <c r="G70" s="21" t="s">
        <v>22</v>
      </c>
      <c r="H70" s="21">
        <v>7</v>
      </c>
      <c r="I70" s="21">
        <v>2</v>
      </c>
      <c r="J70" s="60">
        <v>2265</v>
      </c>
    </row>
    <row r="71" spans="2:10" ht="15.75" thickBot="1" x14ac:dyDescent="0.4">
      <c r="B71" s="21">
        <v>65</v>
      </c>
      <c r="C71" s="21">
        <v>3806</v>
      </c>
      <c r="D71" s="67" t="s">
        <v>5817</v>
      </c>
      <c r="E71" s="21" t="s">
        <v>28</v>
      </c>
      <c r="F71" s="21" t="s">
        <v>57</v>
      </c>
      <c r="G71" s="21" t="s">
        <v>29</v>
      </c>
      <c r="H71" s="21">
        <f>8+9+9+11</f>
        <v>37</v>
      </c>
      <c r="I71" s="21">
        <f>8+4+16+19</f>
        <v>47</v>
      </c>
      <c r="J71" s="60">
        <v>2265</v>
      </c>
    </row>
    <row r="72" spans="2:10" ht="15.75" thickBot="1" x14ac:dyDescent="0.4">
      <c r="B72" s="21">
        <v>66</v>
      </c>
      <c r="C72" s="21">
        <v>2298</v>
      </c>
      <c r="D72" s="67" t="s">
        <v>2996</v>
      </c>
      <c r="E72" s="21">
        <v>83</v>
      </c>
      <c r="F72" s="21" t="s">
        <v>57</v>
      </c>
      <c r="G72" s="21" t="s">
        <v>193</v>
      </c>
      <c r="H72" s="21"/>
      <c r="I72" s="21"/>
      <c r="J72" s="60">
        <v>2264</v>
      </c>
    </row>
    <row r="73" spans="2:10" ht="15.75" thickBot="1" x14ac:dyDescent="0.4">
      <c r="B73" s="21">
        <v>67</v>
      </c>
      <c r="C73" s="21">
        <v>2768</v>
      </c>
      <c r="D73" s="67" t="s">
        <v>4107</v>
      </c>
      <c r="E73" s="21">
        <v>89</v>
      </c>
      <c r="F73" s="21" t="s">
        <v>184</v>
      </c>
      <c r="G73" s="21" t="s">
        <v>29</v>
      </c>
      <c r="H73" s="21"/>
      <c r="I73" s="21"/>
      <c r="J73" s="60">
        <v>2262</v>
      </c>
    </row>
    <row r="74" spans="2:10" ht="15.75" thickBot="1" x14ac:dyDescent="0.4">
      <c r="B74" s="21">
        <v>68</v>
      </c>
      <c r="C74" s="21">
        <v>1119</v>
      </c>
      <c r="D74" s="67" t="s">
        <v>349</v>
      </c>
      <c r="E74" s="21">
        <v>72</v>
      </c>
      <c r="F74" s="21" t="s">
        <v>134</v>
      </c>
      <c r="G74" s="21" t="s">
        <v>43</v>
      </c>
      <c r="H74" s="21">
        <v>11</v>
      </c>
      <c r="I74" s="21">
        <v>-7</v>
      </c>
      <c r="J74" s="60">
        <v>2259</v>
      </c>
    </row>
    <row r="75" spans="2:10" ht="15.75" thickBot="1" x14ac:dyDescent="0.4">
      <c r="B75" s="21">
        <v>69</v>
      </c>
      <c r="C75" s="21">
        <v>1116</v>
      </c>
      <c r="D75" s="67" t="s">
        <v>342</v>
      </c>
      <c r="E75" s="21">
        <v>90</v>
      </c>
      <c r="F75" s="21" t="s">
        <v>57</v>
      </c>
      <c r="G75" s="21" t="s">
        <v>29</v>
      </c>
      <c r="H75" s="21">
        <v>9</v>
      </c>
      <c r="I75" s="21">
        <v>22</v>
      </c>
      <c r="J75" s="60">
        <v>2257</v>
      </c>
    </row>
    <row r="76" spans="2:10" ht="15.75" thickBot="1" x14ac:dyDescent="0.4">
      <c r="B76" s="21">
        <v>70</v>
      </c>
      <c r="C76" s="21">
        <v>3440</v>
      </c>
      <c r="D76" s="67" t="s">
        <v>5590</v>
      </c>
      <c r="E76" s="21">
        <v>72</v>
      </c>
      <c r="F76" s="21" t="s">
        <v>184</v>
      </c>
      <c r="G76" s="21" t="s">
        <v>18</v>
      </c>
      <c r="H76" s="21">
        <v>11</v>
      </c>
      <c r="I76" s="21">
        <v>13</v>
      </c>
      <c r="J76" s="60">
        <v>2256</v>
      </c>
    </row>
    <row r="77" spans="2:10" ht="15.75" thickBot="1" x14ac:dyDescent="0.4">
      <c r="B77" s="21">
        <v>71</v>
      </c>
      <c r="C77" s="21">
        <v>4147</v>
      </c>
      <c r="D77" s="67" t="s">
        <v>6282</v>
      </c>
      <c r="E77" s="21" t="s">
        <v>6283</v>
      </c>
      <c r="F77" s="21" t="s">
        <v>184</v>
      </c>
      <c r="G77" s="21" t="s">
        <v>242</v>
      </c>
      <c r="H77" s="21"/>
      <c r="I77" s="21"/>
      <c r="J77" s="60">
        <v>2254</v>
      </c>
    </row>
    <row r="78" spans="2:10" ht="15.75" thickBot="1" x14ac:dyDescent="0.4">
      <c r="B78" s="21">
        <v>72</v>
      </c>
      <c r="C78" s="21">
        <v>2329</v>
      </c>
      <c r="D78" s="67" t="s">
        <v>3066</v>
      </c>
      <c r="E78" s="21">
        <v>95</v>
      </c>
      <c r="F78" s="21" t="s">
        <v>184</v>
      </c>
      <c r="G78" s="21" t="s">
        <v>14</v>
      </c>
      <c r="H78" s="21"/>
      <c r="I78" s="21"/>
      <c r="J78" s="60">
        <v>2254</v>
      </c>
    </row>
    <row r="79" spans="2:10" ht="15.75" thickBot="1" x14ac:dyDescent="0.4">
      <c r="B79" s="21">
        <v>73</v>
      </c>
      <c r="C79" s="21">
        <v>3880</v>
      </c>
      <c r="D79" s="67" t="s">
        <v>4351</v>
      </c>
      <c r="E79" s="21" t="s">
        <v>4352</v>
      </c>
      <c r="F79" s="21" t="s">
        <v>134</v>
      </c>
      <c r="G79" s="21" t="s">
        <v>1731</v>
      </c>
      <c r="H79" s="21"/>
      <c r="I79" s="21"/>
      <c r="J79" s="60">
        <v>2251</v>
      </c>
    </row>
    <row r="80" spans="2:10" ht="15.75" thickBot="1" x14ac:dyDescent="0.4">
      <c r="B80" s="21">
        <v>74</v>
      </c>
      <c r="C80" s="21">
        <v>1595</v>
      </c>
      <c r="D80" s="67" t="s">
        <v>1453</v>
      </c>
      <c r="E80" s="21" t="s">
        <v>189</v>
      </c>
      <c r="F80" s="21" t="s">
        <v>57</v>
      </c>
      <c r="G80" s="21" t="s">
        <v>29</v>
      </c>
      <c r="H80" s="21">
        <f>8+7+11+9+7+8</f>
        <v>50</v>
      </c>
      <c r="I80" s="21">
        <f>-1+13+20-2-3+23</f>
        <v>50</v>
      </c>
      <c r="J80" s="60">
        <v>2250</v>
      </c>
    </row>
    <row r="81" spans="2:10" ht="15.75" thickBot="1" x14ac:dyDescent="0.4">
      <c r="B81" s="21">
        <v>75</v>
      </c>
      <c r="C81" s="21">
        <v>3703</v>
      </c>
      <c r="D81" s="67" t="s">
        <v>6143</v>
      </c>
      <c r="E81" s="21" t="s">
        <v>82</v>
      </c>
      <c r="F81" s="21" t="s">
        <v>184</v>
      </c>
      <c r="G81" s="21" t="s">
        <v>39</v>
      </c>
      <c r="H81" s="21"/>
      <c r="I81" s="21"/>
      <c r="J81" s="60">
        <v>2250</v>
      </c>
    </row>
    <row r="82" spans="2:10" ht="15.75" thickBot="1" x14ac:dyDescent="0.4">
      <c r="B82" s="21">
        <v>76</v>
      </c>
      <c r="C82" s="21">
        <v>2969</v>
      </c>
      <c r="D82" s="67" t="s">
        <v>4565</v>
      </c>
      <c r="E82" s="21">
        <v>88</v>
      </c>
      <c r="F82" s="21" t="s">
        <v>13</v>
      </c>
      <c r="G82" s="21" t="s">
        <v>29</v>
      </c>
      <c r="H82" s="21">
        <v>11</v>
      </c>
      <c r="I82" s="21">
        <v>16</v>
      </c>
      <c r="J82" s="60">
        <v>2246</v>
      </c>
    </row>
    <row r="83" spans="2:10" ht="15.75" thickBot="1" x14ac:dyDescent="0.4">
      <c r="B83" s="21">
        <v>77</v>
      </c>
      <c r="C83" s="21">
        <v>2747</v>
      </c>
      <c r="D83" s="67" t="s">
        <v>4064</v>
      </c>
      <c r="E83" s="21">
        <v>71</v>
      </c>
      <c r="F83" s="21" t="s">
        <v>57</v>
      </c>
      <c r="G83" s="21" t="s">
        <v>29</v>
      </c>
      <c r="H83" s="21"/>
      <c r="I83" s="21"/>
      <c r="J83" s="60">
        <v>2245</v>
      </c>
    </row>
    <row r="84" spans="2:10" ht="15.75" thickBot="1" x14ac:dyDescent="0.4">
      <c r="B84" s="21">
        <v>78</v>
      </c>
      <c r="C84" s="21">
        <v>1612</v>
      </c>
      <c r="D84" s="67" t="s">
        <v>1493</v>
      </c>
      <c r="E84" s="21">
        <v>57</v>
      </c>
      <c r="F84" s="21" t="s">
        <v>57</v>
      </c>
      <c r="G84" s="21" t="s">
        <v>469</v>
      </c>
      <c r="H84" s="21">
        <f>10+8</f>
        <v>18</v>
      </c>
      <c r="I84" s="21">
        <f>40-8</f>
        <v>32</v>
      </c>
      <c r="J84" s="60">
        <v>2239</v>
      </c>
    </row>
    <row r="85" spans="2:10" ht="15.75" thickBot="1" x14ac:dyDescent="0.4">
      <c r="B85" s="21">
        <v>79</v>
      </c>
      <c r="C85" s="21">
        <v>2563</v>
      </c>
      <c r="D85" s="67" t="s">
        <v>3652</v>
      </c>
      <c r="E85" s="21">
        <v>99</v>
      </c>
      <c r="F85" s="21" t="s">
        <v>184</v>
      </c>
      <c r="G85" s="21" t="s">
        <v>79</v>
      </c>
      <c r="H85" s="21">
        <v>7</v>
      </c>
      <c r="I85" s="21">
        <v>-8</v>
      </c>
      <c r="J85" s="60">
        <v>2239</v>
      </c>
    </row>
    <row r="86" spans="2:10" ht="15.75" thickBot="1" x14ac:dyDescent="0.4">
      <c r="B86" s="21">
        <v>80</v>
      </c>
      <c r="C86" s="21">
        <v>2588</v>
      </c>
      <c r="D86" s="67" t="s">
        <v>6142</v>
      </c>
      <c r="E86" s="21">
        <v>84</v>
      </c>
      <c r="F86" s="21" t="s">
        <v>184</v>
      </c>
      <c r="G86" s="21" t="s">
        <v>29</v>
      </c>
      <c r="H86" s="21">
        <v>8</v>
      </c>
      <c r="I86" s="21">
        <v>2</v>
      </c>
      <c r="J86" s="60">
        <v>2239</v>
      </c>
    </row>
    <row r="87" spans="2:10" ht="15.75" thickBot="1" x14ac:dyDescent="0.4">
      <c r="B87" s="21">
        <v>81</v>
      </c>
      <c r="C87" s="21">
        <v>3186</v>
      </c>
      <c r="D87" s="67" t="s">
        <v>5017</v>
      </c>
      <c r="E87" s="21" t="s">
        <v>137</v>
      </c>
      <c r="F87" s="21" t="s">
        <v>57</v>
      </c>
      <c r="G87" s="21" t="s">
        <v>29</v>
      </c>
      <c r="H87" s="21">
        <f>8+7+11</f>
        <v>26</v>
      </c>
      <c r="I87" s="21">
        <f>3+4-5</f>
        <v>2</v>
      </c>
      <c r="J87" s="60">
        <v>2236</v>
      </c>
    </row>
    <row r="88" spans="2:10" ht="15.75" thickBot="1" x14ac:dyDescent="0.4">
      <c r="B88" s="21">
        <v>82</v>
      </c>
      <c r="C88" s="21">
        <v>2090</v>
      </c>
      <c r="D88" s="67" t="s">
        <v>2551</v>
      </c>
      <c r="E88" s="21">
        <v>63</v>
      </c>
      <c r="F88" s="21" t="s">
        <v>57</v>
      </c>
      <c r="G88" s="21" t="s">
        <v>29</v>
      </c>
      <c r="H88" s="21">
        <v>8</v>
      </c>
      <c r="I88" s="21">
        <v>10</v>
      </c>
      <c r="J88" s="60">
        <v>2235</v>
      </c>
    </row>
    <row r="89" spans="2:10" ht="15.75" thickBot="1" x14ac:dyDescent="0.4">
      <c r="B89" s="21">
        <v>83</v>
      </c>
      <c r="C89" s="21">
        <v>3385</v>
      </c>
      <c r="D89" s="67" t="s">
        <v>5463</v>
      </c>
      <c r="E89" s="21">
        <v>62</v>
      </c>
      <c r="F89" s="21" t="s">
        <v>57</v>
      </c>
      <c r="G89" s="21" t="s">
        <v>116</v>
      </c>
      <c r="H89" s="21"/>
      <c r="I89" s="21"/>
      <c r="J89" s="60">
        <v>2235</v>
      </c>
    </row>
    <row r="90" spans="2:10" ht="15.75" thickBot="1" x14ac:dyDescent="0.4">
      <c r="B90" s="21">
        <v>84</v>
      </c>
      <c r="C90" s="21">
        <v>1750</v>
      </c>
      <c r="D90" s="67" t="s">
        <v>1785</v>
      </c>
      <c r="E90" s="21">
        <v>68</v>
      </c>
      <c r="F90" s="21" t="s">
        <v>13</v>
      </c>
      <c r="G90" s="21" t="s">
        <v>193</v>
      </c>
      <c r="H90" s="21">
        <v>7</v>
      </c>
      <c r="I90" s="21">
        <v>3</v>
      </c>
      <c r="J90" s="60">
        <v>2230</v>
      </c>
    </row>
    <row r="91" spans="2:10" ht="15.75" thickBot="1" x14ac:dyDescent="0.4">
      <c r="B91" s="21">
        <v>85</v>
      </c>
      <c r="C91" s="21">
        <v>2054</v>
      </c>
      <c r="D91" s="67" t="s">
        <v>2477</v>
      </c>
      <c r="E91" s="21" t="s">
        <v>189</v>
      </c>
      <c r="F91" s="21" t="s">
        <v>57</v>
      </c>
      <c r="G91" s="21" t="s">
        <v>29</v>
      </c>
      <c r="H91" s="21">
        <v>8</v>
      </c>
      <c r="I91" s="21">
        <v>9</v>
      </c>
      <c r="J91" s="60">
        <v>2229</v>
      </c>
    </row>
    <row r="92" spans="2:10" ht="15.75" thickBot="1" x14ac:dyDescent="0.4">
      <c r="B92" s="21">
        <v>86</v>
      </c>
      <c r="C92" s="21">
        <v>1157</v>
      </c>
      <c r="D92" s="67" t="s">
        <v>448</v>
      </c>
      <c r="E92" s="21">
        <v>69</v>
      </c>
      <c r="F92" s="21" t="s">
        <v>57</v>
      </c>
      <c r="G92" s="21" t="s">
        <v>22</v>
      </c>
      <c r="H92" s="21"/>
      <c r="I92" s="21"/>
      <c r="J92" s="60">
        <v>2228</v>
      </c>
    </row>
    <row r="93" spans="2:10" ht="15.75" thickBot="1" x14ac:dyDescent="0.4">
      <c r="B93" s="21">
        <v>87</v>
      </c>
      <c r="C93" s="21">
        <v>1378</v>
      </c>
      <c r="D93" s="67" t="s">
        <v>958</v>
      </c>
      <c r="E93" s="21">
        <v>84</v>
      </c>
      <c r="F93" s="21" t="s">
        <v>13</v>
      </c>
      <c r="G93" s="21" t="s">
        <v>29</v>
      </c>
      <c r="H93" s="21"/>
      <c r="I93" s="21"/>
      <c r="J93" s="60">
        <v>2222</v>
      </c>
    </row>
    <row r="94" spans="2:10" ht="15.75" thickBot="1" x14ac:dyDescent="0.4">
      <c r="B94" s="21">
        <v>88</v>
      </c>
      <c r="C94" s="21">
        <v>3426</v>
      </c>
      <c r="D94" s="67" t="s">
        <v>5562</v>
      </c>
      <c r="E94" s="21">
        <v>70</v>
      </c>
      <c r="F94" s="21" t="s">
        <v>57</v>
      </c>
      <c r="G94" s="21" t="s">
        <v>116</v>
      </c>
      <c r="H94" s="21"/>
      <c r="I94" s="21"/>
      <c r="J94" s="60">
        <v>2221</v>
      </c>
    </row>
    <row r="95" spans="2:10" ht="15.75" thickBot="1" x14ac:dyDescent="0.4">
      <c r="B95" s="21">
        <v>89</v>
      </c>
      <c r="C95" s="21">
        <v>3774</v>
      </c>
      <c r="D95" s="67" t="s">
        <v>4141</v>
      </c>
      <c r="E95" s="21">
        <v>95</v>
      </c>
      <c r="F95" s="21" t="s">
        <v>184</v>
      </c>
      <c r="G95" s="21" t="s">
        <v>494</v>
      </c>
      <c r="H95" s="21">
        <v>9</v>
      </c>
      <c r="I95" s="21">
        <v>11</v>
      </c>
      <c r="J95" s="60">
        <v>2219</v>
      </c>
    </row>
    <row r="96" spans="2:10" ht="15.75" thickBot="1" x14ac:dyDescent="0.4">
      <c r="B96" s="21">
        <v>90</v>
      </c>
      <c r="C96" s="21">
        <v>3832</v>
      </c>
      <c r="D96" s="67" t="s">
        <v>428</v>
      </c>
      <c r="E96" s="21">
        <v>12</v>
      </c>
      <c r="F96" s="21" t="s">
        <v>57</v>
      </c>
      <c r="G96" s="21" t="s">
        <v>43</v>
      </c>
      <c r="H96" s="21">
        <f>8+11</f>
        <v>19</v>
      </c>
      <c r="I96" s="21">
        <f>0+14</f>
        <v>14</v>
      </c>
      <c r="J96" s="60">
        <v>2217</v>
      </c>
    </row>
    <row r="97" spans="2:10" ht="15.75" thickBot="1" x14ac:dyDescent="0.4">
      <c r="B97" s="21">
        <v>91</v>
      </c>
      <c r="C97" s="21">
        <v>1178</v>
      </c>
      <c r="D97" s="67" t="s">
        <v>498</v>
      </c>
      <c r="E97" s="21" t="s">
        <v>82</v>
      </c>
      <c r="F97" s="21" t="s">
        <v>57</v>
      </c>
      <c r="G97" s="21" t="s">
        <v>85</v>
      </c>
      <c r="H97" s="21"/>
      <c r="I97" s="21"/>
      <c r="J97" s="60">
        <v>2216</v>
      </c>
    </row>
    <row r="98" spans="2:10" ht="15.75" thickBot="1" x14ac:dyDescent="0.4">
      <c r="B98" s="21">
        <v>92</v>
      </c>
      <c r="C98" s="21">
        <v>1777</v>
      </c>
      <c r="D98" s="67" t="s">
        <v>1838</v>
      </c>
      <c r="E98" s="21" t="s">
        <v>13</v>
      </c>
      <c r="F98" s="21" t="s">
        <v>57</v>
      </c>
      <c r="G98" s="21" t="s">
        <v>22</v>
      </c>
      <c r="H98" s="21">
        <v>7</v>
      </c>
      <c r="I98" s="21">
        <v>2</v>
      </c>
      <c r="J98" s="60">
        <v>2216</v>
      </c>
    </row>
    <row r="99" spans="2:10" ht="15.75" thickBot="1" x14ac:dyDescent="0.4">
      <c r="B99" s="21">
        <v>93</v>
      </c>
      <c r="C99" s="21">
        <v>1803</v>
      </c>
      <c r="D99" s="67" t="s">
        <v>1903</v>
      </c>
      <c r="E99" s="21">
        <v>98</v>
      </c>
      <c r="F99" s="21" t="s">
        <v>57</v>
      </c>
      <c r="G99" s="21" t="s">
        <v>193</v>
      </c>
      <c r="H99" s="21"/>
      <c r="I99" s="21"/>
      <c r="J99" s="60">
        <v>2214</v>
      </c>
    </row>
    <row r="100" spans="2:10" ht="15.75" thickBot="1" x14ac:dyDescent="0.4">
      <c r="B100" s="21">
        <v>94</v>
      </c>
      <c r="C100" s="21">
        <v>3827</v>
      </c>
      <c r="D100" s="67" t="s">
        <v>4752</v>
      </c>
      <c r="E100" s="21" t="s">
        <v>203</v>
      </c>
      <c r="F100" s="21" t="s">
        <v>57</v>
      </c>
      <c r="G100" s="21" t="s">
        <v>43</v>
      </c>
      <c r="H100" s="21">
        <f>8+11</f>
        <v>19</v>
      </c>
      <c r="I100" s="21">
        <f>-1+13</f>
        <v>12</v>
      </c>
      <c r="J100" s="60">
        <v>2212</v>
      </c>
    </row>
    <row r="101" spans="2:10" ht="15.6" customHeight="1" thickBot="1" x14ac:dyDescent="0.4">
      <c r="B101" s="21">
        <v>95</v>
      </c>
      <c r="C101" s="21">
        <v>3629</v>
      </c>
      <c r="D101" s="67" t="s">
        <v>5995</v>
      </c>
      <c r="E101" s="21" t="s">
        <v>510</v>
      </c>
      <c r="F101" s="21" t="s">
        <v>57</v>
      </c>
      <c r="G101" s="21" t="s">
        <v>79</v>
      </c>
      <c r="H101" s="21">
        <f>7+9</f>
        <v>16</v>
      </c>
      <c r="I101" s="21">
        <f>14-3</f>
        <v>11</v>
      </c>
      <c r="J101" s="60">
        <v>2211</v>
      </c>
    </row>
    <row r="102" spans="2:10" ht="15.75" thickBot="1" x14ac:dyDescent="0.4">
      <c r="B102" s="21">
        <v>96</v>
      </c>
      <c r="C102" s="21">
        <v>2276</v>
      </c>
      <c r="D102" s="67" t="s">
        <v>2948</v>
      </c>
      <c r="E102" s="21" t="s">
        <v>28</v>
      </c>
      <c r="F102" s="21" t="s">
        <v>57</v>
      </c>
      <c r="G102" s="21" t="s">
        <v>116</v>
      </c>
      <c r="H102" s="21"/>
      <c r="I102" s="21"/>
      <c r="J102" s="60">
        <v>2208</v>
      </c>
    </row>
    <row r="103" spans="2:10" ht="15.75" thickBot="1" x14ac:dyDescent="0.4">
      <c r="B103" s="21">
        <v>97</v>
      </c>
      <c r="C103" s="21">
        <v>1231</v>
      </c>
      <c r="D103" s="67" t="s">
        <v>6397</v>
      </c>
      <c r="E103" s="21">
        <v>72</v>
      </c>
      <c r="F103" s="21" t="s">
        <v>184</v>
      </c>
      <c r="G103" s="21" t="s">
        <v>39</v>
      </c>
      <c r="H103" s="21">
        <v>11</v>
      </c>
      <c r="I103" s="21">
        <v>11</v>
      </c>
      <c r="J103" s="60">
        <v>2207</v>
      </c>
    </row>
    <row r="104" spans="2:10" ht="15.75" thickBot="1" x14ac:dyDescent="0.4">
      <c r="B104" s="21">
        <v>98</v>
      </c>
      <c r="C104" s="21">
        <v>1718</v>
      </c>
      <c r="D104" s="67" t="s">
        <v>6398</v>
      </c>
      <c r="E104" s="21" t="s">
        <v>510</v>
      </c>
      <c r="F104" s="21" t="s">
        <v>57</v>
      </c>
      <c r="G104" s="21" t="s">
        <v>29</v>
      </c>
      <c r="H104" s="21"/>
      <c r="I104" s="21"/>
      <c r="J104" s="60">
        <v>2207</v>
      </c>
    </row>
    <row r="105" spans="2:10" ht="15.75" thickBot="1" x14ac:dyDescent="0.4">
      <c r="B105" s="21">
        <v>99</v>
      </c>
      <c r="C105" s="21">
        <v>1981</v>
      </c>
      <c r="D105" s="67" t="s">
        <v>2318</v>
      </c>
      <c r="E105" s="21">
        <v>71</v>
      </c>
      <c r="F105" s="21" t="s">
        <v>13</v>
      </c>
      <c r="G105" s="21" t="s">
        <v>29</v>
      </c>
      <c r="H105" s="21">
        <v>9</v>
      </c>
      <c r="I105" s="21">
        <v>8</v>
      </c>
      <c r="J105" s="60">
        <v>2205</v>
      </c>
    </row>
    <row r="106" spans="2:10" ht="15.75" thickBot="1" x14ac:dyDescent="0.4">
      <c r="B106" s="21">
        <v>100</v>
      </c>
      <c r="C106" s="21">
        <v>1284</v>
      </c>
      <c r="D106" s="67" t="s">
        <v>736</v>
      </c>
      <c r="E106" s="21">
        <v>49</v>
      </c>
      <c r="F106" s="21" t="s">
        <v>57</v>
      </c>
      <c r="G106" s="21" t="s">
        <v>79</v>
      </c>
      <c r="H106" s="21"/>
      <c r="I106" s="21"/>
      <c r="J106" s="60">
        <v>2202</v>
      </c>
    </row>
    <row r="107" spans="2:10" ht="15.4" x14ac:dyDescent="0.35">
      <c r="B107" s="21">
        <v>101</v>
      </c>
      <c r="C107" s="21">
        <v>3448</v>
      </c>
      <c r="D107" s="67" t="s">
        <v>5610</v>
      </c>
      <c r="E107" s="21">
        <v>62</v>
      </c>
      <c r="F107" s="21" t="s">
        <v>13</v>
      </c>
      <c r="G107" s="21" t="s">
        <v>79</v>
      </c>
      <c r="H107" s="21"/>
      <c r="I107" s="21"/>
      <c r="J107" s="60">
        <v>2202</v>
      </c>
    </row>
  </sheetData>
  <autoFilter ref="G1:G106"/>
  <mergeCells count="3">
    <mergeCell ref="B1:J1"/>
    <mergeCell ref="B2:J2"/>
    <mergeCell ref="B3:J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87"/>
  <sheetViews>
    <sheetView workbookViewId="0">
      <selection activeCell="K1" sqref="K1"/>
    </sheetView>
  </sheetViews>
  <sheetFormatPr defaultRowHeight="12.75" x14ac:dyDescent="0.35"/>
  <cols>
    <col min="1" max="2" width="5.53125" style="3" bestFit="1" customWidth="1"/>
    <col min="3" max="3" width="30.53125" style="3" bestFit="1" customWidth="1"/>
    <col min="4" max="4" width="7.1328125" style="25" bestFit="1" customWidth="1"/>
    <col min="5" max="5" width="5.796875" style="25" customWidth="1"/>
    <col min="6" max="6" width="22.19921875" style="4" bestFit="1" customWidth="1"/>
    <col min="7" max="7" width="7.46484375" style="25" bestFit="1" customWidth="1"/>
    <col min="8" max="9" width="7.1328125" style="25" bestFit="1" customWidth="1"/>
    <col min="10" max="10" width="5.86328125" style="25" customWidth="1"/>
  </cols>
  <sheetData>
    <row r="1" spans="1:10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7.25" x14ac:dyDescent="0.35">
      <c r="A2" s="101" t="s">
        <v>6081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 ht="17.25" x14ac:dyDescent="0.35">
      <c r="A3" s="102" t="s">
        <v>6564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ht="13.15" thickBot="1" x14ac:dyDescent="0.4">
      <c r="A4" s="4"/>
      <c r="B4" s="4"/>
      <c r="C4" s="5"/>
      <c r="D4" s="4"/>
      <c r="E4" s="4"/>
      <c r="G4" s="4"/>
      <c r="H4" s="4"/>
      <c r="I4" s="4"/>
      <c r="J4" s="4"/>
    </row>
    <row r="5" spans="1:10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6410</v>
      </c>
      <c r="J5" s="11" t="s">
        <v>11</v>
      </c>
    </row>
    <row r="6" spans="1:10" ht="15.75" thickBot="1" x14ac:dyDescent="0.5">
      <c r="A6" s="12">
        <v>1</v>
      </c>
      <c r="B6" s="13">
        <v>2</v>
      </c>
      <c r="C6" s="13">
        <v>3</v>
      </c>
      <c r="D6" s="47">
        <v>4</v>
      </c>
      <c r="E6" s="15">
        <v>5</v>
      </c>
      <c r="F6" s="15">
        <v>6</v>
      </c>
      <c r="G6" s="16">
        <v>7</v>
      </c>
      <c r="H6" s="17">
        <v>8</v>
      </c>
      <c r="I6" s="59">
        <v>9</v>
      </c>
      <c r="J6" s="59">
        <v>10</v>
      </c>
    </row>
    <row r="7" spans="1:10" ht="15.75" thickBot="1" x14ac:dyDescent="0.5">
      <c r="A7" s="19">
        <v>1</v>
      </c>
      <c r="B7" s="21">
        <v>1001</v>
      </c>
      <c r="C7" s="20" t="s">
        <v>17</v>
      </c>
      <c r="D7" s="21" t="s">
        <v>13</v>
      </c>
      <c r="E7" s="21" t="s">
        <v>13</v>
      </c>
      <c r="F7" s="21" t="s">
        <v>18</v>
      </c>
      <c r="G7" s="21"/>
      <c r="H7" s="21"/>
      <c r="I7" s="30">
        <v>2069</v>
      </c>
      <c r="J7" s="30" t="s">
        <v>19</v>
      </c>
    </row>
    <row r="8" spans="1:10" ht="15.75" thickBot="1" x14ac:dyDescent="0.5">
      <c r="A8" s="19">
        <v>2</v>
      </c>
      <c r="B8" s="21">
        <v>3904</v>
      </c>
      <c r="C8" s="20" t="s">
        <v>27</v>
      </c>
      <c r="D8" s="21" t="s">
        <v>28</v>
      </c>
      <c r="E8" s="21" t="s">
        <v>13</v>
      </c>
      <c r="F8" s="21" t="s">
        <v>29</v>
      </c>
      <c r="G8" s="21">
        <f>8+11</f>
        <v>19</v>
      </c>
      <c r="H8" s="21">
        <f>-4+0</f>
        <v>-4</v>
      </c>
      <c r="I8" s="30">
        <v>2098</v>
      </c>
      <c r="J8" s="30" t="s">
        <v>15</v>
      </c>
    </row>
    <row r="9" spans="1:10" ht="15.75" thickBot="1" x14ac:dyDescent="0.5">
      <c r="A9" s="19">
        <v>3</v>
      </c>
      <c r="B9" s="21">
        <v>4046</v>
      </c>
      <c r="C9" s="20" t="s">
        <v>31</v>
      </c>
      <c r="D9" s="21" t="s">
        <v>13</v>
      </c>
      <c r="E9" s="21" t="s">
        <v>13</v>
      </c>
      <c r="F9" s="21" t="s">
        <v>469</v>
      </c>
      <c r="G9" s="21"/>
      <c r="H9" s="21"/>
      <c r="I9" s="30">
        <v>2060</v>
      </c>
      <c r="J9" s="30" t="s">
        <v>15</v>
      </c>
    </row>
    <row r="10" spans="1:10" ht="15.75" thickBot="1" x14ac:dyDescent="0.5">
      <c r="A10" s="19">
        <v>4</v>
      </c>
      <c r="B10" s="21">
        <v>1003</v>
      </c>
      <c r="C10" s="20" t="s">
        <v>34</v>
      </c>
      <c r="D10" s="21">
        <v>96</v>
      </c>
      <c r="E10" s="21" t="s">
        <v>13</v>
      </c>
      <c r="F10" s="21" t="s">
        <v>29</v>
      </c>
      <c r="G10" s="21"/>
      <c r="H10" s="21"/>
      <c r="I10" s="30">
        <v>2030</v>
      </c>
      <c r="J10" s="30" t="s">
        <v>19</v>
      </c>
    </row>
    <row r="11" spans="1:10" ht="15.75" thickBot="1" x14ac:dyDescent="0.5">
      <c r="A11" s="19">
        <v>5</v>
      </c>
      <c r="B11" s="21">
        <v>1004</v>
      </c>
      <c r="C11" s="20" t="s">
        <v>36</v>
      </c>
      <c r="D11" s="21">
        <v>93</v>
      </c>
      <c r="E11" s="21" t="s">
        <v>13</v>
      </c>
      <c r="F11" s="21" t="s">
        <v>29</v>
      </c>
      <c r="G11" s="21"/>
      <c r="H11" s="21"/>
      <c r="I11" s="30">
        <v>2048</v>
      </c>
      <c r="J11" s="30" t="s">
        <v>19</v>
      </c>
    </row>
    <row r="12" spans="1:10" ht="15.75" thickBot="1" x14ac:dyDescent="0.5">
      <c r="A12" s="19">
        <v>6</v>
      </c>
      <c r="B12" s="21">
        <v>1006</v>
      </c>
      <c r="C12" s="20" t="s">
        <v>53</v>
      </c>
      <c r="D12" s="21" t="s">
        <v>13</v>
      </c>
      <c r="E12" s="21" t="s">
        <v>13</v>
      </c>
      <c r="F12" s="21" t="s">
        <v>54</v>
      </c>
      <c r="G12" s="21"/>
      <c r="H12" s="21"/>
      <c r="I12" s="30">
        <v>2073</v>
      </c>
      <c r="J12" s="30" t="s">
        <v>19</v>
      </c>
    </row>
    <row r="13" spans="1:10" ht="15.75" thickBot="1" x14ac:dyDescent="0.5">
      <c r="A13" s="19">
        <v>7</v>
      </c>
      <c r="B13" s="21">
        <v>1008</v>
      </c>
      <c r="C13" s="20" t="s">
        <v>59</v>
      </c>
      <c r="D13" s="21">
        <v>93</v>
      </c>
      <c r="E13" s="21" t="s">
        <v>13</v>
      </c>
      <c r="F13" s="21" t="s">
        <v>32</v>
      </c>
      <c r="G13" s="21"/>
      <c r="H13" s="21"/>
      <c r="I13" s="30">
        <v>2035</v>
      </c>
      <c r="J13" s="30" t="s">
        <v>19</v>
      </c>
    </row>
    <row r="14" spans="1:10" ht="15.75" thickBot="1" x14ac:dyDescent="0.5">
      <c r="A14" s="19">
        <v>8</v>
      </c>
      <c r="B14" s="21">
        <v>3679</v>
      </c>
      <c r="C14" s="20" t="s">
        <v>76</v>
      </c>
      <c r="D14" s="21">
        <v>74</v>
      </c>
      <c r="E14" s="21" t="s">
        <v>13</v>
      </c>
      <c r="F14" s="21" t="s">
        <v>29</v>
      </c>
      <c r="G14" s="21"/>
      <c r="H14" s="21"/>
      <c r="I14" s="30">
        <v>2046</v>
      </c>
      <c r="J14" s="30" t="s">
        <v>19</v>
      </c>
    </row>
    <row r="15" spans="1:10" ht="15.75" thickBot="1" x14ac:dyDescent="0.5">
      <c r="A15" s="19">
        <v>9</v>
      </c>
      <c r="B15" s="21">
        <v>1013</v>
      </c>
      <c r="C15" s="20" t="s">
        <v>78</v>
      </c>
      <c r="D15" s="21" t="s">
        <v>13</v>
      </c>
      <c r="E15" s="21" t="s">
        <v>13</v>
      </c>
      <c r="F15" s="21" t="s">
        <v>79</v>
      </c>
      <c r="G15" s="21"/>
      <c r="H15" s="21"/>
      <c r="I15" s="30">
        <v>2074</v>
      </c>
      <c r="J15" s="30" t="s">
        <v>19</v>
      </c>
    </row>
    <row r="16" spans="1:10" ht="15.75" thickBot="1" x14ac:dyDescent="0.5">
      <c r="A16" s="19">
        <v>10</v>
      </c>
      <c r="B16" s="21">
        <v>1014</v>
      </c>
      <c r="C16" s="20" t="s">
        <v>81</v>
      </c>
      <c r="D16" s="21" t="s">
        <v>82</v>
      </c>
      <c r="E16" s="21" t="s">
        <v>13</v>
      </c>
      <c r="F16" s="21" t="s">
        <v>29</v>
      </c>
      <c r="G16" s="21"/>
      <c r="H16" s="21"/>
      <c r="I16" s="30">
        <v>2016</v>
      </c>
      <c r="J16" s="30" t="s">
        <v>19</v>
      </c>
    </row>
    <row r="17" spans="1:10" ht="15.75" thickBot="1" x14ac:dyDescent="0.5">
      <c r="A17" s="19">
        <v>11</v>
      </c>
      <c r="B17" s="21">
        <v>3680</v>
      </c>
      <c r="C17" s="20" t="s">
        <v>84</v>
      </c>
      <c r="D17" s="21" t="s">
        <v>13</v>
      </c>
      <c r="E17" s="21" t="s">
        <v>13</v>
      </c>
      <c r="F17" s="21" t="s">
        <v>85</v>
      </c>
      <c r="G17" s="21"/>
      <c r="H17" s="21"/>
      <c r="I17" s="30">
        <v>2075</v>
      </c>
      <c r="J17" s="30" t="s">
        <v>19</v>
      </c>
    </row>
    <row r="18" spans="1:10" ht="15.75" thickBot="1" x14ac:dyDescent="0.5">
      <c r="A18" s="19">
        <v>12</v>
      </c>
      <c r="B18" s="21">
        <v>1016</v>
      </c>
      <c r="C18" s="20" t="s">
        <v>90</v>
      </c>
      <c r="D18" s="21" t="s">
        <v>13</v>
      </c>
      <c r="E18" s="21" t="s">
        <v>13</v>
      </c>
      <c r="F18" s="21" t="s">
        <v>91</v>
      </c>
      <c r="G18" s="21"/>
      <c r="H18" s="21"/>
      <c r="I18" s="30">
        <v>2035</v>
      </c>
      <c r="J18" s="30" t="s">
        <v>19</v>
      </c>
    </row>
    <row r="19" spans="1:10" ht="15.75" thickBot="1" x14ac:dyDescent="0.5">
      <c r="A19" s="19">
        <v>13</v>
      </c>
      <c r="B19" s="21">
        <v>1017</v>
      </c>
      <c r="C19" s="20" t="s">
        <v>95</v>
      </c>
      <c r="D19" s="21">
        <v>66</v>
      </c>
      <c r="E19" s="21" t="s">
        <v>13</v>
      </c>
      <c r="F19" s="21" t="s">
        <v>29</v>
      </c>
      <c r="G19" s="21"/>
      <c r="H19" s="21"/>
      <c r="I19" s="30">
        <v>2047</v>
      </c>
      <c r="J19" s="30" t="s">
        <v>19</v>
      </c>
    </row>
    <row r="20" spans="1:10" ht="15.75" thickBot="1" x14ac:dyDescent="0.5">
      <c r="A20" s="19">
        <v>14</v>
      </c>
      <c r="B20" s="21">
        <v>1018</v>
      </c>
      <c r="C20" s="20" t="s">
        <v>97</v>
      </c>
      <c r="D20" s="21">
        <v>46</v>
      </c>
      <c r="E20" s="21" t="s">
        <v>13</v>
      </c>
      <c r="F20" s="21" t="s">
        <v>29</v>
      </c>
      <c r="G20" s="21"/>
      <c r="H20" s="21"/>
      <c r="I20" s="30">
        <v>2049</v>
      </c>
      <c r="J20" s="30" t="s">
        <v>19</v>
      </c>
    </row>
    <row r="21" spans="1:10" ht="15.75" thickBot="1" x14ac:dyDescent="0.5">
      <c r="A21" s="19">
        <v>15</v>
      </c>
      <c r="B21" s="21">
        <v>1019</v>
      </c>
      <c r="C21" s="20" t="s">
        <v>99</v>
      </c>
      <c r="D21" s="21" t="s">
        <v>13</v>
      </c>
      <c r="E21" s="21" t="s">
        <v>13</v>
      </c>
      <c r="F21" s="21" t="s">
        <v>100</v>
      </c>
      <c r="G21" s="21"/>
      <c r="H21" s="21"/>
      <c r="I21" s="30">
        <v>1983</v>
      </c>
      <c r="J21" s="30" t="s">
        <v>19</v>
      </c>
    </row>
    <row r="22" spans="1:10" ht="15.75" thickBot="1" x14ac:dyDescent="0.5">
      <c r="A22" s="19">
        <v>16</v>
      </c>
      <c r="B22" s="21">
        <v>1020</v>
      </c>
      <c r="C22" s="20" t="s">
        <v>102</v>
      </c>
      <c r="D22" s="21" t="s">
        <v>13</v>
      </c>
      <c r="E22" s="21" t="s">
        <v>13</v>
      </c>
      <c r="F22" s="21" t="s">
        <v>103</v>
      </c>
      <c r="G22" s="21"/>
      <c r="H22" s="21"/>
      <c r="I22" s="30">
        <v>2073</v>
      </c>
      <c r="J22" s="30" t="s">
        <v>19</v>
      </c>
    </row>
    <row r="23" spans="1:10" ht="15.75" thickBot="1" x14ac:dyDescent="0.5">
      <c r="A23" s="19">
        <v>17</v>
      </c>
      <c r="B23" s="21">
        <v>4208</v>
      </c>
      <c r="C23" s="20" t="s">
        <v>6529</v>
      </c>
      <c r="D23" s="21">
        <v>13</v>
      </c>
      <c r="E23" s="21" t="s">
        <v>13</v>
      </c>
      <c r="F23" s="21" t="s">
        <v>79</v>
      </c>
      <c r="G23" s="21">
        <v>7</v>
      </c>
      <c r="H23" s="21">
        <v>-37</v>
      </c>
      <c r="I23" s="30">
        <v>2063</v>
      </c>
      <c r="J23" s="30" t="s">
        <v>15</v>
      </c>
    </row>
    <row r="24" spans="1:10" ht="15.75" thickBot="1" x14ac:dyDescent="0.5">
      <c r="A24" s="19">
        <v>18</v>
      </c>
      <c r="B24" s="21">
        <v>1021</v>
      </c>
      <c r="C24" s="20" t="s">
        <v>111</v>
      </c>
      <c r="D24" s="21">
        <v>57</v>
      </c>
      <c r="E24" s="21" t="s">
        <v>13</v>
      </c>
      <c r="F24" s="21" t="s">
        <v>29</v>
      </c>
      <c r="G24" s="21"/>
      <c r="H24" s="21"/>
      <c r="I24" s="30">
        <v>2056</v>
      </c>
      <c r="J24" s="30" t="s">
        <v>19</v>
      </c>
    </row>
    <row r="25" spans="1:10" ht="15.75" thickBot="1" x14ac:dyDescent="0.5">
      <c r="A25" s="19">
        <v>19</v>
      </c>
      <c r="B25" s="21">
        <v>1022</v>
      </c>
      <c r="C25" s="20" t="s">
        <v>113</v>
      </c>
      <c r="D25" s="21">
        <v>40</v>
      </c>
      <c r="E25" s="21" t="s">
        <v>13</v>
      </c>
      <c r="F25" s="21" t="s">
        <v>29</v>
      </c>
      <c r="G25" s="21"/>
      <c r="H25" s="21"/>
      <c r="I25" s="30">
        <v>2021</v>
      </c>
      <c r="J25" s="30" t="s">
        <v>19</v>
      </c>
    </row>
    <row r="26" spans="1:10" ht="15.75" thickBot="1" x14ac:dyDescent="0.5">
      <c r="A26" s="19">
        <v>20</v>
      </c>
      <c r="B26" s="21">
        <v>1023</v>
      </c>
      <c r="C26" s="20" t="s">
        <v>115</v>
      </c>
      <c r="D26" s="21" t="s">
        <v>46</v>
      </c>
      <c r="E26" s="21" t="s">
        <v>13</v>
      </c>
      <c r="F26" s="21" t="s">
        <v>116</v>
      </c>
      <c r="G26" s="21"/>
      <c r="H26" s="21"/>
      <c r="I26" s="30">
        <v>1991</v>
      </c>
      <c r="J26" s="30" t="s">
        <v>19</v>
      </c>
    </row>
    <row r="27" spans="1:10" ht="15.75" thickBot="1" x14ac:dyDescent="0.5">
      <c r="A27" s="19">
        <v>21</v>
      </c>
      <c r="B27" s="21">
        <v>1024</v>
      </c>
      <c r="C27" s="20" t="s">
        <v>118</v>
      </c>
      <c r="D27" s="21">
        <v>84</v>
      </c>
      <c r="E27" s="21" t="s">
        <v>13</v>
      </c>
      <c r="F27" s="21" t="s">
        <v>32</v>
      </c>
      <c r="G27" s="21"/>
      <c r="H27" s="21"/>
      <c r="I27" s="30">
        <v>2045</v>
      </c>
      <c r="J27" s="30" t="s">
        <v>19</v>
      </c>
    </row>
    <row r="28" spans="1:10" ht="15.75" thickBot="1" x14ac:dyDescent="0.5">
      <c r="A28" s="19">
        <v>22</v>
      </c>
      <c r="B28" s="21">
        <v>1025</v>
      </c>
      <c r="C28" s="20" t="s">
        <v>120</v>
      </c>
      <c r="D28" s="21">
        <v>89</v>
      </c>
      <c r="E28" s="21" t="s">
        <v>13</v>
      </c>
      <c r="F28" s="21" t="s">
        <v>29</v>
      </c>
      <c r="G28" s="21"/>
      <c r="H28" s="21"/>
      <c r="I28" s="30">
        <v>2021</v>
      </c>
      <c r="J28" s="30" t="s">
        <v>19</v>
      </c>
    </row>
    <row r="29" spans="1:10" ht="15.75" thickBot="1" x14ac:dyDescent="0.5">
      <c r="A29" s="19">
        <v>23</v>
      </c>
      <c r="B29" s="21">
        <v>1026</v>
      </c>
      <c r="C29" s="20" t="s">
        <v>122</v>
      </c>
      <c r="D29" s="21">
        <v>40</v>
      </c>
      <c r="E29" s="21" t="s">
        <v>13</v>
      </c>
      <c r="F29" s="21" t="s">
        <v>29</v>
      </c>
      <c r="G29" s="21"/>
      <c r="H29" s="21"/>
      <c r="I29" s="30">
        <v>1912</v>
      </c>
      <c r="J29" s="30" t="s">
        <v>19</v>
      </c>
    </row>
    <row r="30" spans="1:10" ht="15.75" thickBot="1" x14ac:dyDescent="0.5">
      <c r="A30" s="19">
        <v>24</v>
      </c>
      <c r="B30" s="21">
        <v>1027</v>
      </c>
      <c r="C30" s="20" t="s">
        <v>124</v>
      </c>
      <c r="D30" s="21">
        <v>91</v>
      </c>
      <c r="E30" s="21" t="s">
        <v>13</v>
      </c>
      <c r="F30" s="21" t="s">
        <v>79</v>
      </c>
      <c r="G30" s="21"/>
      <c r="H30" s="21"/>
      <c r="I30" s="30">
        <v>2059</v>
      </c>
      <c r="J30" s="30" t="s">
        <v>19</v>
      </c>
    </row>
    <row r="31" spans="1:10" ht="15.75" thickBot="1" x14ac:dyDescent="0.5">
      <c r="A31" s="19">
        <v>25</v>
      </c>
      <c r="B31" s="21">
        <v>1029</v>
      </c>
      <c r="C31" s="20" t="s">
        <v>128</v>
      </c>
      <c r="D31" s="21" t="s">
        <v>13</v>
      </c>
      <c r="E31" s="21" t="s">
        <v>13</v>
      </c>
      <c r="F31" s="21" t="s">
        <v>54</v>
      </c>
      <c r="G31" s="21"/>
      <c r="H31" s="21"/>
      <c r="I31" s="30">
        <v>2105</v>
      </c>
      <c r="J31" s="30" t="s">
        <v>19</v>
      </c>
    </row>
    <row r="32" spans="1:10" ht="15.75" thickBot="1" x14ac:dyDescent="0.5">
      <c r="A32" s="19">
        <v>26</v>
      </c>
      <c r="B32" s="21">
        <v>1030</v>
      </c>
      <c r="C32" s="20" t="s">
        <v>130</v>
      </c>
      <c r="D32" s="21" t="s">
        <v>13</v>
      </c>
      <c r="E32" s="21" t="s">
        <v>13</v>
      </c>
      <c r="F32" s="21" t="s">
        <v>32</v>
      </c>
      <c r="G32" s="21"/>
      <c r="H32" s="21"/>
      <c r="I32" s="30">
        <v>2031</v>
      </c>
      <c r="J32" s="30" t="s">
        <v>19</v>
      </c>
    </row>
    <row r="33" spans="1:10" ht="15.75" thickBot="1" x14ac:dyDescent="0.5">
      <c r="A33" s="19">
        <v>27</v>
      </c>
      <c r="B33" s="21">
        <v>1031</v>
      </c>
      <c r="C33" s="20" t="s">
        <v>132</v>
      </c>
      <c r="D33" s="21">
        <v>99</v>
      </c>
      <c r="E33" s="21" t="s">
        <v>13</v>
      </c>
      <c r="F33" s="21" t="s">
        <v>32</v>
      </c>
      <c r="G33" s="21"/>
      <c r="H33" s="21"/>
      <c r="I33" s="30">
        <v>2034</v>
      </c>
      <c r="J33" s="30" t="s">
        <v>19</v>
      </c>
    </row>
    <row r="34" spans="1:10" ht="15.75" thickBot="1" x14ac:dyDescent="0.5">
      <c r="A34" s="19">
        <v>28</v>
      </c>
      <c r="B34" s="21">
        <v>1032</v>
      </c>
      <c r="C34" s="20" t="s">
        <v>6394</v>
      </c>
      <c r="D34" s="21">
        <v>95</v>
      </c>
      <c r="E34" s="21" t="s">
        <v>134</v>
      </c>
      <c r="F34" s="21" t="s">
        <v>29</v>
      </c>
      <c r="G34" s="21"/>
      <c r="H34" s="21"/>
      <c r="I34" s="30">
        <v>2350</v>
      </c>
      <c r="J34" s="30" t="s">
        <v>19</v>
      </c>
    </row>
    <row r="35" spans="1:10" ht="15.75" thickBot="1" x14ac:dyDescent="0.5">
      <c r="A35" s="19">
        <v>29</v>
      </c>
      <c r="B35" s="21">
        <v>1037</v>
      </c>
      <c r="C35" s="20" t="s">
        <v>148</v>
      </c>
      <c r="D35" s="21" t="s">
        <v>13</v>
      </c>
      <c r="E35" s="21" t="s">
        <v>13</v>
      </c>
      <c r="F35" s="21" t="s">
        <v>149</v>
      </c>
      <c r="G35" s="21"/>
      <c r="H35" s="21"/>
      <c r="I35" s="30">
        <v>2054</v>
      </c>
      <c r="J35" s="30" t="s">
        <v>19</v>
      </c>
    </row>
    <row r="36" spans="1:10" ht="15.75" thickBot="1" x14ac:dyDescent="0.5">
      <c r="A36" s="19">
        <v>30</v>
      </c>
      <c r="B36" s="21">
        <v>1038</v>
      </c>
      <c r="C36" s="20" t="s">
        <v>151</v>
      </c>
      <c r="D36" s="21">
        <v>57</v>
      </c>
      <c r="E36" s="21" t="s">
        <v>13</v>
      </c>
      <c r="F36" s="21" t="s">
        <v>29</v>
      </c>
      <c r="G36" s="21"/>
      <c r="H36" s="21"/>
      <c r="I36" s="30">
        <v>1954</v>
      </c>
      <c r="J36" s="30" t="s">
        <v>19</v>
      </c>
    </row>
    <row r="37" spans="1:10" ht="15.75" thickBot="1" x14ac:dyDescent="0.5">
      <c r="A37" s="19">
        <v>31</v>
      </c>
      <c r="B37" s="21">
        <v>1040</v>
      </c>
      <c r="C37" s="20" t="s">
        <v>155</v>
      </c>
      <c r="D37" s="21" t="s">
        <v>13</v>
      </c>
      <c r="E37" s="21" t="s">
        <v>13</v>
      </c>
      <c r="F37" s="21" t="s">
        <v>29</v>
      </c>
      <c r="G37" s="21"/>
      <c r="H37" s="21"/>
      <c r="I37" s="30">
        <v>2027</v>
      </c>
      <c r="J37" s="30" t="s">
        <v>19</v>
      </c>
    </row>
    <row r="38" spans="1:10" ht="15.75" thickBot="1" x14ac:dyDescent="0.5">
      <c r="A38" s="19">
        <v>32</v>
      </c>
      <c r="B38" s="21">
        <v>3891</v>
      </c>
      <c r="C38" s="20" t="s">
        <v>157</v>
      </c>
      <c r="D38" s="21" t="s">
        <v>158</v>
      </c>
      <c r="E38" s="21" t="s">
        <v>13</v>
      </c>
      <c r="F38" s="21" t="s">
        <v>29</v>
      </c>
      <c r="G38" s="21">
        <v>9</v>
      </c>
      <c r="H38" s="21">
        <v>-3</v>
      </c>
      <c r="I38" s="30">
        <v>2140</v>
      </c>
      <c r="J38" s="30" t="s">
        <v>15</v>
      </c>
    </row>
    <row r="39" spans="1:10" ht="15.75" thickBot="1" x14ac:dyDescent="0.5">
      <c r="A39" s="19">
        <v>33</v>
      </c>
      <c r="B39" s="21">
        <v>1041</v>
      </c>
      <c r="C39" s="20" t="s">
        <v>160</v>
      </c>
      <c r="D39" s="21">
        <v>89</v>
      </c>
      <c r="E39" s="21" t="s">
        <v>13</v>
      </c>
      <c r="F39" s="21" t="s">
        <v>29</v>
      </c>
      <c r="G39" s="21"/>
      <c r="H39" s="21"/>
      <c r="I39" s="30">
        <v>2028</v>
      </c>
      <c r="J39" s="30" t="s">
        <v>19</v>
      </c>
    </row>
    <row r="40" spans="1:10" ht="15.75" thickBot="1" x14ac:dyDescent="0.5">
      <c r="A40" s="19">
        <v>34</v>
      </c>
      <c r="B40" s="21">
        <v>1042</v>
      </c>
      <c r="C40" s="20" t="s">
        <v>162</v>
      </c>
      <c r="D40" s="21" t="s">
        <v>13</v>
      </c>
      <c r="E40" s="21" t="s">
        <v>13</v>
      </c>
      <c r="F40" s="21" t="s">
        <v>103</v>
      </c>
      <c r="G40" s="21"/>
      <c r="H40" s="21"/>
      <c r="I40" s="30">
        <v>2010</v>
      </c>
      <c r="J40" s="30" t="s">
        <v>19</v>
      </c>
    </row>
    <row r="41" spans="1:10" ht="15.75" thickBot="1" x14ac:dyDescent="0.5">
      <c r="A41" s="19">
        <v>35</v>
      </c>
      <c r="B41" s="21">
        <v>1043</v>
      </c>
      <c r="C41" s="20" t="s">
        <v>164</v>
      </c>
      <c r="D41" s="21" t="s">
        <v>13</v>
      </c>
      <c r="E41" s="21" t="s">
        <v>13</v>
      </c>
      <c r="F41" s="21" t="s">
        <v>54</v>
      </c>
      <c r="G41" s="21"/>
      <c r="H41" s="21"/>
      <c r="I41" s="30">
        <v>2027</v>
      </c>
      <c r="J41" s="30" t="s">
        <v>19</v>
      </c>
    </row>
    <row r="42" spans="1:10" ht="15.75" thickBot="1" x14ac:dyDescent="0.5">
      <c r="A42" s="19">
        <v>36</v>
      </c>
      <c r="B42" s="21">
        <v>1044</v>
      </c>
      <c r="C42" s="20" t="s">
        <v>166</v>
      </c>
      <c r="D42" s="21">
        <v>92</v>
      </c>
      <c r="E42" s="21" t="s">
        <v>13</v>
      </c>
      <c r="F42" s="21" t="s">
        <v>85</v>
      </c>
      <c r="G42" s="21"/>
      <c r="H42" s="21"/>
      <c r="I42" s="30">
        <v>2077</v>
      </c>
      <c r="J42" s="30" t="s">
        <v>19</v>
      </c>
    </row>
    <row r="43" spans="1:10" ht="15.75" thickBot="1" x14ac:dyDescent="0.5">
      <c r="A43" s="19">
        <v>37</v>
      </c>
      <c r="B43" s="21">
        <v>1045</v>
      </c>
      <c r="C43" s="20" t="s">
        <v>168</v>
      </c>
      <c r="D43" s="21" t="s">
        <v>13</v>
      </c>
      <c r="E43" s="21" t="s">
        <v>13</v>
      </c>
      <c r="F43" s="21" t="s">
        <v>169</v>
      </c>
      <c r="G43" s="21"/>
      <c r="H43" s="21"/>
      <c r="I43" s="30">
        <v>2130</v>
      </c>
      <c r="J43" s="30" t="s">
        <v>19</v>
      </c>
    </row>
    <row r="44" spans="1:10" ht="15.75" thickBot="1" x14ac:dyDescent="0.5">
      <c r="A44" s="19">
        <v>38</v>
      </c>
      <c r="B44" s="21">
        <v>4048</v>
      </c>
      <c r="C44" s="20" t="s">
        <v>6105</v>
      </c>
      <c r="D44" s="21" t="s">
        <v>28</v>
      </c>
      <c r="E44" s="21" t="s">
        <v>13</v>
      </c>
      <c r="F44" s="21" t="s">
        <v>79</v>
      </c>
      <c r="G44" s="21">
        <f>7+7+9+7</f>
        <v>30</v>
      </c>
      <c r="H44" s="21">
        <f>11+0-18+3</f>
        <v>-4</v>
      </c>
      <c r="I44" s="30">
        <v>2099</v>
      </c>
      <c r="J44" s="30" t="s">
        <v>15</v>
      </c>
    </row>
    <row r="45" spans="1:10" ht="15.75" thickBot="1" x14ac:dyDescent="0.5">
      <c r="A45" s="19">
        <v>39</v>
      </c>
      <c r="B45" s="21">
        <v>1047</v>
      </c>
      <c r="C45" s="20" t="s">
        <v>173</v>
      </c>
      <c r="D45" s="21">
        <v>88</v>
      </c>
      <c r="E45" s="21" t="s">
        <v>13</v>
      </c>
      <c r="F45" s="21" t="s">
        <v>29</v>
      </c>
      <c r="G45" s="21"/>
      <c r="H45" s="21"/>
      <c r="I45" s="30">
        <v>2072</v>
      </c>
      <c r="J45" s="30" t="s">
        <v>19</v>
      </c>
    </row>
    <row r="46" spans="1:10" ht="15.75" thickBot="1" x14ac:dyDescent="0.5">
      <c r="A46" s="19">
        <v>40</v>
      </c>
      <c r="B46" s="21">
        <v>1048</v>
      </c>
      <c r="C46" s="20" t="s">
        <v>175</v>
      </c>
      <c r="D46" s="21">
        <v>82</v>
      </c>
      <c r="E46" s="21" t="s">
        <v>57</v>
      </c>
      <c r="F46" s="21" t="s">
        <v>103</v>
      </c>
      <c r="G46" s="21"/>
      <c r="H46" s="21"/>
      <c r="I46" s="30">
        <v>2132</v>
      </c>
      <c r="J46" s="30" t="s">
        <v>19</v>
      </c>
    </row>
    <row r="47" spans="1:10" ht="15.75" thickBot="1" x14ac:dyDescent="0.5">
      <c r="A47" s="19">
        <v>41</v>
      </c>
      <c r="B47" s="21">
        <v>1049</v>
      </c>
      <c r="C47" s="20" t="s">
        <v>177</v>
      </c>
      <c r="D47" s="21">
        <v>88</v>
      </c>
      <c r="E47" s="21" t="s">
        <v>13</v>
      </c>
      <c r="F47" s="21" t="s">
        <v>29</v>
      </c>
      <c r="G47" s="21"/>
      <c r="H47" s="21"/>
      <c r="I47" s="30">
        <v>2076</v>
      </c>
      <c r="J47" s="30" t="s">
        <v>19</v>
      </c>
    </row>
    <row r="48" spans="1:10" ht="15.75" thickBot="1" x14ac:dyDescent="0.5">
      <c r="A48" s="19">
        <v>42</v>
      </c>
      <c r="B48" s="21">
        <v>1077</v>
      </c>
      <c r="C48" s="20" t="s">
        <v>6568</v>
      </c>
      <c r="D48" s="21">
        <v>88</v>
      </c>
      <c r="E48" s="21" t="s">
        <v>13</v>
      </c>
      <c r="F48" s="21" t="s">
        <v>32</v>
      </c>
      <c r="G48" s="21"/>
      <c r="H48" s="21"/>
      <c r="I48" s="30">
        <v>2045</v>
      </c>
      <c r="J48" s="30" t="s">
        <v>19</v>
      </c>
    </row>
    <row r="49" spans="1:10" ht="15.75" thickBot="1" x14ac:dyDescent="0.5">
      <c r="A49" s="19">
        <v>43</v>
      </c>
      <c r="B49" s="21">
        <v>1051</v>
      </c>
      <c r="C49" s="20" t="s">
        <v>181</v>
      </c>
      <c r="D49" s="21" t="s">
        <v>13</v>
      </c>
      <c r="E49" s="21" t="s">
        <v>13</v>
      </c>
      <c r="F49" s="21" t="s">
        <v>79</v>
      </c>
      <c r="G49" s="21"/>
      <c r="H49" s="21"/>
      <c r="I49" s="30">
        <v>2055</v>
      </c>
      <c r="J49" s="30" t="s">
        <v>19</v>
      </c>
    </row>
    <row r="50" spans="1:10" ht="15.75" thickBot="1" x14ac:dyDescent="0.5">
      <c r="A50" s="19">
        <v>44</v>
      </c>
      <c r="B50" s="21">
        <v>1052</v>
      </c>
      <c r="C50" s="20" t="s">
        <v>183</v>
      </c>
      <c r="D50" s="21">
        <v>91</v>
      </c>
      <c r="E50" s="21" t="s">
        <v>184</v>
      </c>
      <c r="F50" s="21" t="s">
        <v>85</v>
      </c>
      <c r="G50" s="21"/>
      <c r="H50" s="21"/>
      <c r="I50" s="30">
        <v>2389</v>
      </c>
      <c r="J50" s="30" t="s">
        <v>19</v>
      </c>
    </row>
    <row r="51" spans="1:10" ht="15.75" thickBot="1" x14ac:dyDescent="0.5">
      <c r="A51" s="19">
        <v>45</v>
      </c>
      <c r="B51" s="21">
        <v>1053</v>
      </c>
      <c r="C51" s="20" t="s">
        <v>186</v>
      </c>
      <c r="D51" s="21" t="s">
        <v>82</v>
      </c>
      <c r="E51" s="21" t="s">
        <v>13</v>
      </c>
      <c r="F51" s="21" t="s">
        <v>85</v>
      </c>
      <c r="G51" s="21"/>
      <c r="H51" s="21"/>
      <c r="I51" s="30">
        <v>2126</v>
      </c>
      <c r="J51" s="30" t="s">
        <v>19</v>
      </c>
    </row>
    <row r="52" spans="1:10" ht="30.75" thickBot="1" x14ac:dyDescent="0.5">
      <c r="A52" s="19">
        <v>46</v>
      </c>
      <c r="B52" s="21">
        <v>1054</v>
      </c>
      <c r="C52" s="20" t="s">
        <v>188</v>
      </c>
      <c r="D52" s="21" t="s">
        <v>189</v>
      </c>
      <c r="E52" s="21" t="s">
        <v>13</v>
      </c>
      <c r="F52" s="21" t="s">
        <v>85</v>
      </c>
      <c r="G52" s="21"/>
      <c r="H52" s="21"/>
      <c r="I52" s="30">
        <v>2065</v>
      </c>
      <c r="J52" s="30" t="s">
        <v>19</v>
      </c>
    </row>
    <row r="53" spans="1:10" ht="15.75" thickBot="1" x14ac:dyDescent="0.5">
      <c r="A53" s="19">
        <v>47</v>
      </c>
      <c r="B53" s="21">
        <v>1055</v>
      </c>
      <c r="C53" s="20" t="s">
        <v>191</v>
      </c>
      <c r="D53" s="21">
        <v>77</v>
      </c>
      <c r="E53" s="21" t="s">
        <v>13</v>
      </c>
      <c r="F53" s="21" t="s">
        <v>29</v>
      </c>
      <c r="G53" s="21">
        <v>11</v>
      </c>
      <c r="H53" s="21">
        <v>12</v>
      </c>
      <c r="I53" s="30">
        <v>2167</v>
      </c>
      <c r="J53" s="30" t="s">
        <v>15</v>
      </c>
    </row>
    <row r="54" spans="1:10" ht="15.75" thickBot="1" x14ac:dyDescent="0.5">
      <c r="A54" s="19">
        <v>48</v>
      </c>
      <c r="B54" s="21">
        <v>4061</v>
      </c>
      <c r="C54" s="20" t="s">
        <v>6323</v>
      </c>
      <c r="D54" s="21" t="s">
        <v>510</v>
      </c>
      <c r="E54" s="21" t="s">
        <v>13</v>
      </c>
      <c r="F54" s="21" t="s">
        <v>29</v>
      </c>
      <c r="G54" s="21">
        <v>8</v>
      </c>
      <c r="H54" s="21">
        <v>-15</v>
      </c>
      <c r="I54" s="30">
        <v>2027</v>
      </c>
      <c r="J54" s="30" t="s">
        <v>15</v>
      </c>
    </row>
    <row r="55" spans="1:10" ht="15.75" thickBot="1" x14ac:dyDescent="0.5">
      <c r="A55" s="19">
        <v>49</v>
      </c>
      <c r="B55" s="21">
        <v>1056</v>
      </c>
      <c r="C55" s="20" t="s">
        <v>6566</v>
      </c>
      <c r="D55" s="21">
        <v>83</v>
      </c>
      <c r="E55" s="21" t="s">
        <v>13</v>
      </c>
      <c r="F55" s="21" t="s">
        <v>193</v>
      </c>
      <c r="G55" s="21"/>
      <c r="H55" s="21"/>
      <c r="I55" s="30">
        <v>1971</v>
      </c>
      <c r="J55" s="30" t="s">
        <v>19</v>
      </c>
    </row>
    <row r="56" spans="1:10" ht="15.75" thickBot="1" x14ac:dyDescent="0.5">
      <c r="A56" s="19">
        <v>50</v>
      </c>
      <c r="B56" s="21">
        <v>1057</v>
      </c>
      <c r="C56" s="20" t="s">
        <v>195</v>
      </c>
      <c r="D56" s="21">
        <v>62</v>
      </c>
      <c r="E56" s="21" t="s">
        <v>13</v>
      </c>
      <c r="F56" s="21" t="s">
        <v>29</v>
      </c>
      <c r="G56" s="21">
        <v>9</v>
      </c>
      <c r="H56" s="21">
        <v>-21</v>
      </c>
      <c r="I56" s="30">
        <v>1949</v>
      </c>
      <c r="J56" s="30" t="s">
        <v>15</v>
      </c>
    </row>
    <row r="57" spans="1:10" ht="15.75" thickBot="1" x14ac:dyDescent="0.5">
      <c r="A57" s="19">
        <v>51</v>
      </c>
      <c r="B57" s="21">
        <v>1058</v>
      </c>
      <c r="C57" s="20" t="s">
        <v>6565</v>
      </c>
      <c r="D57" s="21" t="s">
        <v>13</v>
      </c>
      <c r="E57" s="21" t="s">
        <v>13</v>
      </c>
      <c r="F57" s="21" t="s">
        <v>149</v>
      </c>
      <c r="G57" s="21"/>
      <c r="H57" s="21"/>
      <c r="I57" s="30">
        <v>2064</v>
      </c>
      <c r="J57" s="30" t="s">
        <v>19</v>
      </c>
    </row>
    <row r="58" spans="1:10" ht="15.75" thickBot="1" x14ac:dyDescent="0.5">
      <c r="A58" s="19">
        <v>52</v>
      </c>
      <c r="B58" s="21">
        <v>1078</v>
      </c>
      <c r="C58" s="20" t="s">
        <v>6567</v>
      </c>
      <c r="D58" s="21">
        <v>90</v>
      </c>
      <c r="E58" s="21" t="s">
        <v>13</v>
      </c>
      <c r="F58" s="21" t="s">
        <v>29</v>
      </c>
      <c r="G58" s="21"/>
      <c r="H58" s="21"/>
      <c r="I58" s="30">
        <v>2173</v>
      </c>
      <c r="J58" s="30" t="s">
        <v>15</v>
      </c>
    </row>
    <row r="59" spans="1:10" ht="15.75" thickBot="1" x14ac:dyDescent="0.5">
      <c r="A59" s="19">
        <v>53</v>
      </c>
      <c r="B59" s="21">
        <v>1060</v>
      </c>
      <c r="C59" s="20" t="s">
        <v>200</v>
      </c>
      <c r="D59" s="21">
        <v>84</v>
      </c>
      <c r="E59" s="21" t="s">
        <v>13</v>
      </c>
      <c r="F59" s="21" t="s">
        <v>79</v>
      </c>
      <c r="G59" s="21"/>
      <c r="H59" s="21"/>
      <c r="I59" s="30">
        <v>2084</v>
      </c>
      <c r="J59" s="30" t="s">
        <v>19</v>
      </c>
    </row>
    <row r="60" spans="1:10" ht="15.75" thickBot="1" x14ac:dyDescent="0.5">
      <c r="A60" s="19">
        <v>54</v>
      </c>
      <c r="B60" s="21">
        <v>1061</v>
      </c>
      <c r="C60" s="20" t="s">
        <v>205</v>
      </c>
      <c r="D60" s="21" t="s">
        <v>13</v>
      </c>
      <c r="E60" s="21" t="s">
        <v>13</v>
      </c>
      <c r="F60" s="21" t="s">
        <v>29</v>
      </c>
      <c r="G60" s="21"/>
      <c r="H60" s="21"/>
      <c r="I60" s="30">
        <v>2044</v>
      </c>
      <c r="J60" s="30" t="s">
        <v>19</v>
      </c>
    </row>
    <row r="61" spans="1:10" ht="15.75" thickBot="1" x14ac:dyDescent="0.5">
      <c r="A61" s="19">
        <v>55</v>
      </c>
      <c r="B61" s="21">
        <v>1062</v>
      </c>
      <c r="C61" s="20" t="s">
        <v>207</v>
      </c>
      <c r="D61" s="21">
        <v>66</v>
      </c>
      <c r="E61" s="21" t="s">
        <v>57</v>
      </c>
      <c r="F61" s="21" t="s">
        <v>54</v>
      </c>
      <c r="G61" s="21"/>
      <c r="H61" s="21"/>
      <c r="I61" s="30">
        <v>2204</v>
      </c>
      <c r="J61" s="30" t="s">
        <v>19</v>
      </c>
    </row>
    <row r="62" spans="1:10" ht="15.75" thickBot="1" x14ac:dyDescent="0.5">
      <c r="A62" s="19">
        <v>56</v>
      </c>
      <c r="B62" s="21">
        <v>1063</v>
      </c>
      <c r="C62" s="20" t="s">
        <v>209</v>
      </c>
      <c r="D62" s="21" t="s">
        <v>13</v>
      </c>
      <c r="E62" s="21" t="s">
        <v>13</v>
      </c>
      <c r="F62" s="21" t="s">
        <v>54</v>
      </c>
      <c r="G62" s="21"/>
      <c r="H62" s="21"/>
      <c r="I62" s="30">
        <v>2007</v>
      </c>
      <c r="J62" s="30" t="s">
        <v>19</v>
      </c>
    </row>
    <row r="63" spans="1:10" ht="15.75" thickBot="1" x14ac:dyDescent="0.5">
      <c r="A63" s="19">
        <v>57</v>
      </c>
      <c r="B63" s="21">
        <v>3889</v>
      </c>
      <c r="C63" s="20" t="s">
        <v>222</v>
      </c>
      <c r="D63" s="21" t="s">
        <v>223</v>
      </c>
      <c r="E63" s="21" t="s">
        <v>13</v>
      </c>
      <c r="F63" s="21" t="s">
        <v>29</v>
      </c>
      <c r="G63" s="21"/>
      <c r="H63" s="21"/>
      <c r="I63" s="30">
        <v>2086</v>
      </c>
      <c r="J63" s="30" t="s">
        <v>15</v>
      </c>
    </row>
    <row r="64" spans="1:10" ht="15.75" thickBot="1" x14ac:dyDescent="0.5">
      <c r="A64" s="19">
        <v>58</v>
      </c>
      <c r="B64" s="21">
        <v>1069</v>
      </c>
      <c r="C64" s="20" t="s">
        <v>225</v>
      </c>
      <c r="D64" s="21" t="s">
        <v>189</v>
      </c>
      <c r="E64" s="21" t="s">
        <v>13</v>
      </c>
      <c r="F64" s="21" t="s">
        <v>29</v>
      </c>
      <c r="G64" s="21"/>
      <c r="H64" s="21"/>
      <c r="I64" s="30">
        <v>2058</v>
      </c>
      <c r="J64" s="30" t="s">
        <v>19</v>
      </c>
    </row>
    <row r="65" spans="1:10" ht="15.75" thickBot="1" x14ac:dyDescent="0.5">
      <c r="A65" s="19">
        <v>59</v>
      </c>
      <c r="B65" s="21">
        <v>1071</v>
      </c>
      <c r="C65" s="20" t="s">
        <v>230</v>
      </c>
      <c r="D65" s="21">
        <v>72</v>
      </c>
      <c r="E65" s="21" t="s">
        <v>13</v>
      </c>
      <c r="F65" s="21" t="s">
        <v>169</v>
      </c>
      <c r="G65" s="21"/>
      <c r="H65" s="21"/>
      <c r="I65" s="30">
        <v>2257</v>
      </c>
      <c r="J65" s="30" t="s">
        <v>19</v>
      </c>
    </row>
    <row r="66" spans="1:10" ht="15.75" thickBot="1" x14ac:dyDescent="0.5">
      <c r="A66" s="19">
        <v>60</v>
      </c>
      <c r="B66" s="21">
        <v>1072</v>
      </c>
      <c r="C66" s="20" t="s">
        <v>232</v>
      </c>
      <c r="D66" s="21">
        <v>93</v>
      </c>
      <c r="E66" s="21" t="s">
        <v>13</v>
      </c>
      <c r="F66" s="21" t="s">
        <v>79</v>
      </c>
      <c r="G66" s="21"/>
      <c r="H66" s="21"/>
      <c r="I66" s="30">
        <v>2059</v>
      </c>
      <c r="J66" s="30" t="s">
        <v>19</v>
      </c>
    </row>
    <row r="67" spans="1:10" ht="15.75" thickBot="1" x14ac:dyDescent="0.5">
      <c r="A67" s="19">
        <v>61</v>
      </c>
      <c r="B67" s="21">
        <v>1074</v>
      </c>
      <c r="C67" s="20" t="s">
        <v>238</v>
      </c>
      <c r="D67" s="21">
        <v>34</v>
      </c>
      <c r="E67" s="21" t="s">
        <v>13</v>
      </c>
      <c r="F67" s="21" t="s">
        <v>239</v>
      </c>
      <c r="G67" s="21"/>
      <c r="H67" s="21"/>
      <c r="I67" s="30">
        <v>2054</v>
      </c>
      <c r="J67" s="30" t="s">
        <v>19</v>
      </c>
    </row>
    <row r="68" spans="1:10" ht="15.75" thickBot="1" x14ac:dyDescent="0.5">
      <c r="A68" s="19">
        <v>62</v>
      </c>
      <c r="B68" s="21">
        <v>1076</v>
      </c>
      <c r="C68" s="20" t="s">
        <v>244</v>
      </c>
      <c r="D68" s="21">
        <v>95</v>
      </c>
      <c r="E68" s="21" t="s">
        <v>13</v>
      </c>
      <c r="F68" s="21" t="s">
        <v>29</v>
      </c>
      <c r="G68" s="21"/>
      <c r="H68" s="21"/>
      <c r="I68" s="30">
        <v>1941</v>
      </c>
      <c r="J68" s="30" t="s">
        <v>19</v>
      </c>
    </row>
    <row r="69" spans="1:10" ht="15.75" thickBot="1" x14ac:dyDescent="0.5">
      <c r="A69" s="19">
        <v>63</v>
      </c>
      <c r="B69" s="21">
        <v>1079</v>
      </c>
      <c r="C69" s="20" t="s">
        <v>250</v>
      </c>
      <c r="D69" s="21">
        <v>93</v>
      </c>
      <c r="E69" s="21" t="s">
        <v>57</v>
      </c>
      <c r="F69" s="21" t="s">
        <v>29</v>
      </c>
      <c r="G69" s="21"/>
      <c r="H69" s="21"/>
      <c r="I69" s="30">
        <v>2192</v>
      </c>
      <c r="J69" s="30" t="s">
        <v>19</v>
      </c>
    </row>
    <row r="70" spans="1:10" ht="15.75" thickBot="1" x14ac:dyDescent="0.5">
      <c r="A70" s="19">
        <v>64</v>
      </c>
      <c r="B70" s="21">
        <v>1080</v>
      </c>
      <c r="C70" s="20" t="s">
        <v>252</v>
      </c>
      <c r="D70" s="21">
        <v>92</v>
      </c>
      <c r="E70" s="21" t="s">
        <v>13</v>
      </c>
      <c r="F70" s="21" t="s">
        <v>85</v>
      </c>
      <c r="G70" s="21"/>
      <c r="H70" s="21"/>
      <c r="I70" s="30">
        <v>1982</v>
      </c>
      <c r="J70" s="30" t="s">
        <v>19</v>
      </c>
    </row>
    <row r="71" spans="1:10" ht="15.75" thickBot="1" x14ac:dyDescent="0.5">
      <c r="A71" s="19">
        <v>65</v>
      </c>
      <c r="B71" s="21">
        <v>3874</v>
      </c>
      <c r="C71" s="20" t="s">
        <v>254</v>
      </c>
      <c r="D71" s="21" t="s">
        <v>46</v>
      </c>
      <c r="E71" s="21" t="s">
        <v>13</v>
      </c>
      <c r="F71" s="21" t="s">
        <v>255</v>
      </c>
      <c r="G71" s="21">
        <f>10+6+7</f>
        <v>23</v>
      </c>
      <c r="H71" s="21">
        <f>-32-4+0</f>
        <v>-36</v>
      </c>
      <c r="I71" s="30">
        <v>1958</v>
      </c>
      <c r="J71" s="30" t="s">
        <v>15</v>
      </c>
    </row>
    <row r="72" spans="1:10" ht="15.75" thickBot="1" x14ac:dyDescent="0.5">
      <c r="A72" s="19">
        <v>66</v>
      </c>
      <c r="B72" s="21">
        <v>1081</v>
      </c>
      <c r="C72" s="20" t="s">
        <v>257</v>
      </c>
      <c r="D72" s="21">
        <v>89</v>
      </c>
      <c r="E72" s="21" t="s">
        <v>13</v>
      </c>
      <c r="F72" s="21" t="s">
        <v>29</v>
      </c>
      <c r="G72" s="21"/>
      <c r="H72" s="21"/>
      <c r="I72" s="30">
        <v>2053</v>
      </c>
      <c r="J72" s="30" t="s">
        <v>19</v>
      </c>
    </row>
    <row r="73" spans="1:10" ht="15.75" thickBot="1" x14ac:dyDescent="0.5">
      <c r="A73" s="19">
        <v>67</v>
      </c>
      <c r="B73" s="21">
        <v>1083</v>
      </c>
      <c r="C73" s="20" t="s">
        <v>266</v>
      </c>
      <c r="D73" s="21">
        <v>72</v>
      </c>
      <c r="E73" s="21" t="s">
        <v>134</v>
      </c>
      <c r="F73" s="21" t="s">
        <v>29</v>
      </c>
      <c r="G73" s="21"/>
      <c r="H73" s="21"/>
      <c r="I73" s="30">
        <v>2354</v>
      </c>
      <c r="J73" s="30" t="s">
        <v>19</v>
      </c>
    </row>
    <row r="74" spans="1:10" ht="15.75" thickBot="1" x14ac:dyDescent="0.5">
      <c r="A74" s="19">
        <v>68</v>
      </c>
      <c r="B74" s="21">
        <v>1085</v>
      </c>
      <c r="C74" s="20" t="s">
        <v>270</v>
      </c>
      <c r="D74" s="21" t="s">
        <v>13</v>
      </c>
      <c r="E74" s="21" t="s">
        <v>13</v>
      </c>
      <c r="F74" s="21" t="s">
        <v>32</v>
      </c>
      <c r="G74" s="21"/>
      <c r="H74" s="21"/>
      <c r="I74" s="30">
        <v>2077</v>
      </c>
      <c r="J74" s="30" t="s">
        <v>19</v>
      </c>
    </row>
    <row r="75" spans="1:10" ht="15.75" thickBot="1" x14ac:dyDescent="0.5">
      <c r="A75" s="19">
        <v>69</v>
      </c>
      <c r="B75" s="21">
        <v>4168</v>
      </c>
      <c r="C75" s="20" t="s">
        <v>6533</v>
      </c>
      <c r="D75" s="57" t="s">
        <v>28</v>
      </c>
      <c r="E75" s="21" t="s">
        <v>13</v>
      </c>
      <c r="F75" s="21" t="s">
        <v>29</v>
      </c>
      <c r="G75" s="21">
        <v>9</v>
      </c>
      <c r="H75" s="21">
        <v>14</v>
      </c>
      <c r="I75" s="30">
        <v>2114</v>
      </c>
      <c r="J75" s="30" t="s">
        <v>15</v>
      </c>
    </row>
    <row r="76" spans="1:10" ht="15.75" thickBot="1" x14ac:dyDescent="0.5">
      <c r="A76" s="19">
        <v>70</v>
      </c>
      <c r="B76" s="21">
        <v>3909</v>
      </c>
      <c r="C76" s="20" t="s">
        <v>272</v>
      </c>
      <c r="D76" s="21" t="s">
        <v>13</v>
      </c>
      <c r="E76" s="21" t="s">
        <v>13</v>
      </c>
      <c r="F76" s="21" t="s">
        <v>29</v>
      </c>
      <c r="G76" s="21"/>
      <c r="H76" s="21"/>
      <c r="I76" s="30">
        <v>2107</v>
      </c>
      <c r="J76" s="30" t="s">
        <v>19</v>
      </c>
    </row>
    <row r="77" spans="1:10" ht="15.75" thickBot="1" x14ac:dyDescent="0.5">
      <c r="A77" s="19">
        <v>71</v>
      </c>
      <c r="B77" s="21">
        <v>1086</v>
      </c>
      <c r="C77" s="20" t="s">
        <v>274</v>
      </c>
      <c r="D77" s="21" t="s">
        <v>13</v>
      </c>
      <c r="E77" s="21" t="s">
        <v>13</v>
      </c>
      <c r="F77" s="21" t="s">
        <v>29</v>
      </c>
      <c r="G77" s="21"/>
      <c r="H77" s="21"/>
      <c r="I77" s="30">
        <v>1937</v>
      </c>
      <c r="J77" s="30" t="s">
        <v>19</v>
      </c>
    </row>
    <row r="78" spans="1:10" ht="15.75" thickBot="1" x14ac:dyDescent="0.5">
      <c r="A78" s="19">
        <v>72</v>
      </c>
      <c r="B78" s="21">
        <v>4151</v>
      </c>
      <c r="C78" s="20" t="s">
        <v>6292</v>
      </c>
      <c r="D78" s="21" t="s">
        <v>203</v>
      </c>
      <c r="E78" s="21" t="s">
        <v>13</v>
      </c>
      <c r="F78" s="21" t="s">
        <v>255</v>
      </c>
      <c r="G78" s="21">
        <f>6+7</f>
        <v>13</v>
      </c>
      <c r="H78" s="21">
        <f>-5-8</f>
        <v>-13</v>
      </c>
      <c r="I78" s="30">
        <v>2054</v>
      </c>
      <c r="J78" s="30" t="s">
        <v>15</v>
      </c>
    </row>
    <row r="79" spans="1:10" ht="15.75" thickBot="1" x14ac:dyDescent="0.5">
      <c r="A79" s="19">
        <v>73</v>
      </c>
      <c r="B79" s="21">
        <v>1087</v>
      </c>
      <c r="C79" s="20" t="s">
        <v>276</v>
      </c>
      <c r="D79" s="21" t="s">
        <v>137</v>
      </c>
      <c r="E79" s="21" t="s">
        <v>13</v>
      </c>
      <c r="F79" s="21" t="s">
        <v>277</v>
      </c>
      <c r="G79" s="21"/>
      <c r="H79" s="21"/>
      <c r="I79" s="30">
        <v>2031</v>
      </c>
      <c r="J79" s="30" t="s">
        <v>19</v>
      </c>
    </row>
    <row r="80" spans="1:10" ht="15.75" thickBot="1" x14ac:dyDescent="0.5">
      <c r="A80" s="19">
        <v>74</v>
      </c>
      <c r="B80" s="21">
        <v>1088</v>
      </c>
      <c r="C80" s="20" t="s">
        <v>279</v>
      </c>
      <c r="D80" s="21" t="s">
        <v>13</v>
      </c>
      <c r="E80" s="21" t="s">
        <v>13</v>
      </c>
      <c r="F80" s="21" t="s">
        <v>29</v>
      </c>
      <c r="G80" s="21"/>
      <c r="H80" s="21"/>
      <c r="I80" s="30">
        <v>2188</v>
      </c>
      <c r="J80" s="30" t="s">
        <v>19</v>
      </c>
    </row>
    <row r="81" spans="1:10" ht="15.75" thickBot="1" x14ac:dyDescent="0.5">
      <c r="A81" s="19">
        <v>75</v>
      </c>
      <c r="B81" s="21">
        <v>1089</v>
      </c>
      <c r="C81" s="20" t="s">
        <v>281</v>
      </c>
      <c r="D81" s="21">
        <v>96</v>
      </c>
      <c r="E81" s="21" t="s">
        <v>13</v>
      </c>
      <c r="F81" s="21" t="s">
        <v>29</v>
      </c>
      <c r="G81" s="21"/>
      <c r="H81" s="21"/>
      <c r="I81" s="30">
        <v>2064</v>
      </c>
      <c r="J81" s="30" t="s">
        <v>19</v>
      </c>
    </row>
    <row r="82" spans="1:10" ht="15.75" thickBot="1" x14ac:dyDescent="0.5">
      <c r="A82" s="19">
        <v>76</v>
      </c>
      <c r="B82" s="21">
        <v>1090</v>
      </c>
      <c r="C82" s="20" t="s">
        <v>283</v>
      </c>
      <c r="D82" s="21" t="s">
        <v>13</v>
      </c>
      <c r="E82" s="21" t="s">
        <v>57</v>
      </c>
      <c r="F82" s="21" t="s">
        <v>29</v>
      </c>
      <c r="G82" s="21"/>
      <c r="H82" s="21"/>
      <c r="I82" s="30">
        <v>2186</v>
      </c>
      <c r="J82" s="30" t="s">
        <v>19</v>
      </c>
    </row>
    <row r="83" spans="1:10" ht="15.75" thickBot="1" x14ac:dyDescent="0.5">
      <c r="A83" s="19">
        <v>77</v>
      </c>
      <c r="B83" s="21">
        <v>1091</v>
      </c>
      <c r="C83" s="20" t="s">
        <v>285</v>
      </c>
      <c r="D83" s="21">
        <v>45</v>
      </c>
      <c r="E83" s="21" t="s">
        <v>13</v>
      </c>
      <c r="F83" s="21" t="s">
        <v>29</v>
      </c>
      <c r="G83" s="21"/>
      <c r="H83" s="21"/>
      <c r="I83" s="30">
        <v>1962</v>
      </c>
      <c r="J83" s="30" t="s">
        <v>19</v>
      </c>
    </row>
    <row r="84" spans="1:10" ht="15.75" thickBot="1" x14ac:dyDescent="0.5">
      <c r="A84" s="19">
        <v>78</v>
      </c>
      <c r="B84" s="21">
        <v>1093</v>
      </c>
      <c r="C84" s="20" t="s">
        <v>287</v>
      </c>
      <c r="D84" s="21" t="s">
        <v>13</v>
      </c>
      <c r="E84" s="21" t="s">
        <v>13</v>
      </c>
      <c r="F84" s="21" t="s">
        <v>79</v>
      </c>
      <c r="G84" s="21"/>
      <c r="H84" s="21"/>
      <c r="I84" s="30">
        <v>2103</v>
      </c>
      <c r="J84" s="30" t="s">
        <v>19</v>
      </c>
    </row>
    <row r="85" spans="1:10" ht="15.75" thickBot="1" x14ac:dyDescent="0.5">
      <c r="A85" s="19">
        <v>79</v>
      </c>
      <c r="B85" s="21">
        <v>1094</v>
      </c>
      <c r="C85" s="20" t="s">
        <v>289</v>
      </c>
      <c r="D85" s="21" t="s">
        <v>46</v>
      </c>
      <c r="E85" s="21" t="s">
        <v>13</v>
      </c>
      <c r="F85" s="21" t="s">
        <v>29</v>
      </c>
      <c r="G85" s="21"/>
      <c r="H85" s="21"/>
      <c r="I85" s="30">
        <v>2008</v>
      </c>
      <c r="J85" s="30" t="s">
        <v>19</v>
      </c>
    </row>
    <row r="86" spans="1:10" ht="15.75" thickBot="1" x14ac:dyDescent="0.5">
      <c r="A86" s="19">
        <v>80</v>
      </c>
      <c r="B86" s="21">
        <v>1095</v>
      </c>
      <c r="C86" s="20" t="s">
        <v>291</v>
      </c>
      <c r="D86" s="21">
        <v>53</v>
      </c>
      <c r="E86" s="21" t="s">
        <v>13</v>
      </c>
      <c r="F86" s="21" t="s">
        <v>292</v>
      </c>
      <c r="G86" s="21"/>
      <c r="H86" s="21"/>
      <c r="I86" s="30">
        <v>2056</v>
      </c>
      <c r="J86" s="30" t="s">
        <v>19</v>
      </c>
    </row>
    <row r="87" spans="1:10" ht="15.75" thickBot="1" x14ac:dyDescent="0.5">
      <c r="A87" s="19">
        <v>81</v>
      </c>
      <c r="B87" s="21">
        <v>1096</v>
      </c>
      <c r="C87" s="20" t="s">
        <v>294</v>
      </c>
      <c r="D87" s="21" t="s">
        <v>13</v>
      </c>
      <c r="E87" s="21" t="s">
        <v>13</v>
      </c>
      <c r="F87" s="21" t="s">
        <v>193</v>
      </c>
      <c r="G87" s="21"/>
      <c r="H87" s="21"/>
      <c r="I87" s="30">
        <v>2042</v>
      </c>
      <c r="J87" s="30" t="s">
        <v>19</v>
      </c>
    </row>
    <row r="88" spans="1:10" ht="15.75" thickBot="1" x14ac:dyDescent="0.5">
      <c r="A88" s="19">
        <v>82</v>
      </c>
      <c r="B88" s="21">
        <v>1097</v>
      </c>
      <c r="C88" s="20" t="s">
        <v>296</v>
      </c>
      <c r="D88" s="21">
        <v>85</v>
      </c>
      <c r="E88" s="21" t="s">
        <v>13</v>
      </c>
      <c r="F88" s="21" t="s">
        <v>32</v>
      </c>
      <c r="G88" s="21"/>
      <c r="H88" s="21"/>
      <c r="I88" s="30">
        <v>2050</v>
      </c>
      <c r="J88" s="30" t="s">
        <v>19</v>
      </c>
    </row>
    <row r="89" spans="1:10" ht="15.75" thickBot="1" x14ac:dyDescent="0.5">
      <c r="A89" s="19">
        <v>83</v>
      </c>
      <c r="B89" s="21">
        <v>1098</v>
      </c>
      <c r="C89" s="20" t="s">
        <v>298</v>
      </c>
      <c r="D89" s="21">
        <v>86</v>
      </c>
      <c r="E89" s="21" t="s">
        <v>57</v>
      </c>
      <c r="F89" s="21" t="s">
        <v>29</v>
      </c>
      <c r="G89" s="21"/>
      <c r="H89" s="21"/>
      <c r="I89" s="30">
        <v>2228</v>
      </c>
      <c r="J89" s="30" t="s">
        <v>19</v>
      </c>
    </row>
    <row r="90" spans="1:10" ht="15.75" thickBot="1" x14ac:dyDescent="0.5">
      <c r="A90" s="19">
        <v>84</v>
      </c>
      <c r="B90" s="21">
        <v>1099</v>
      </c>
      <c r="C90" s="20" t="s">
        <v>302</v>
      </c>
      <c r="D90" s="21">
        <v>83</v>
      </c>
      <c r="E90" s="21" t="s">
        <v>134</v>
      </c>
      <c r="F90" s="21" t="s">
        <v>32</v>
      </c>
      <c r="G90" s="21"/>
      <c r="H90" s="21"/>
      <c r="I90" s="30">
        <v>2359</v>
      </c>
      <c r="J90" s="30" t="s">
        <v>19</v>
      </c>
    </row>
    <row r="91" spans="1:10" ht="15.75" thickBot="1" x14ac:dyDescent="0.5">
      <c r="A91" s="19">
        <v>85</v>
      </c>
      <c r="B91" s="21">
        <v>1100</v>
      </c>
      <c r="C91" s="20" t="s">
        <v>304</v>
      </c>
      <c r="D91" s="21">
        <v>95</v>
      </c>
      <c r="E91" s="21" t="s">
        <v>13</v>
      </c>
      <c r="F91" s="21" t="s">
        <v>29</v>
      </c>
      <c r="G91" s="21"/>
      <c r="H91" s="21"/>
      <c r="I91" s="30">
        <v>2093</v>
      </c>
      <c r="J91" s="30" t="s">
        <v>19</v>
      </c>
    </row>
    <row r="92" spans="1:10" ht="15.75" thickBot="1" x14ac:dyDescent="0.5">
      <c r="A92" s="19">
        <v>86</v>
      </c>
      <c r="B92" s="21">
        <v>3666</v>
      </c>
      <c r="C92" s="20" t="s">
        <v>306</v>
      </c>
      <c r="D92" s="21" t="s">
        <v>13</v>
      </c>
      <c r="E92" s="21" t="s">
        <v>13</v>
      </c>
      <c r="F92" s="21" t="s">
        <v>85</v>
      </c>
      <c r="G92" s="21"/>
      <c r="H92" s="21"/>
      <c r="I92" s="30">
        <v>2096</v>
      </c>
      <c r="J92" s="30" t="s">
        <v>19</v>
      </c>
    </row>
    <row r="93" spans="1:10" ht="15.75" thickBot="1" x14ac:dyDescent="0.5">
      <c r="A93" s="19">
        <v>87</v>
      </c>
      <c r="B93" s="21">
        <v>1101</v>
      </c>
      <c r="C93" s="20" t="s">
        <v>308</v>
      </c>
      <c r="D93" s="21">
        <v>81</v>
      </c>
      <c r="E93" s="21" t="s">
        <v>57</v>
      </c>
      <c r="F93" s="21" t="s">
        <v>79</v>
      </c>
      <c r="G93" s="21"/>
      <c r="H93" s="21"/>
      <c r="I93" s="30">
        <v>2189</v>
      </c>
      <c r="J93" s="30" t="s">
        <v>19</v>
      </c>
    </row>
    <row r="94" spans="1:10" ht="15.75" thickBot="1" x14ac:dyDescent="0.5">
      <c r="A94" s="19">
        <v>88</v>
      </c>
      <c r="B94" s="21">
        <v>1102</v>
      </c>
      <c r="C94" s="20" t="s">
        <v>310</v>
      </c>
      <c r="D94" s="21">
        <v>59</v>
      </c>
      <c r="E94" s="21" t="s">
        <v>13</v>
      </c>
      <c r="F94" s="21" t="s">
        <v>79</v>
      </c>
      <c r="G94" s="21"/>
      <c r="H94" s="21"/>
      <c r="I94" s="30">
        <v>2029</v>
      </c>
      <c r="J94" s="30" t="s">
        <v>15</v>
      </c>
    </row>
    <row r="95" spans="1:10" ht="15.75" thickBot="1" x14ac:dyDescent="0.5">
      <c r="A95" s="19">
        <v>89</v>
      </c>
      <c r="B95" s="21">
        <v>1103</v>
      </c>
      <c r="C95" s="20" t="s">
        <v>312</v>
      </c>
      <c r="D95" s="21">
        <v>53</v>
      </c>
      <c r="E95" s="21" t="s">
        <v>13</v>
      </c>
      <c r="F95" s="21" t="s">
        <v>32</v>
      </c>
      <c r="G95" s="21"/>
      <c r="H95" s="21"/>
      <c r="I95" s="30">
        <v>2028</v>
      </c>
      <c r="J95" s="30" t="s">
        <v>19</v>
      </c>
    </row>
    <row r="96" spans="1:10" ht="15.75" thickBot="1" x14ac:dyDescent="0.5">
      <c r="A96" s="19">
        <v>90</v>
      </c>
      <c r="B96" s="21">
        <v>3667</v>
      </c>
      <c r="C96" s="20" t="s">
        <v>314</v>
      </c>
      <c r="D96" s="21" t="s">
        <v>49</v>
      </c>
      <c r="E96" s="21" t="s">
        <v>13</v>
      </c>
      <c r="F96" s="21" t="s">
        <v>29</v>
      </c>
      <c r="G96" s="21"/>
      <c r="H96" s="21"/>
      <c r="I96" s="30">
        <v>2069</v>
      </c>
      <c r="J96" s="30" t="s">
        <v>19</v>
      </c>
    </row>
    <row r="97" spans="1:10" ht="15.75" thickBot="1" x14ac:dyDescent="0.5">
      <c r="A97" s="19">
        <v>91</v>
      </c>
      <c r="B97" s="21">
        <v>1104</v>
      </c>
      <c r="C97" s="20" t="s">
        <v>316</v>
      </c>
      <c r="D97" s="21" t="s">
        <v>189</v>
      </c>
      <c r="E97" s="21" t="s">
        <v>13</v>
      </c>
      <c r="F97" s="21" t="s">
        <v>85</v>
      </c>
      <c r="G97" s="21"/>
      <c r="H97" s="21"/>
      <c r="I97" s="30">
        <v>2082</v>
      </c>
      <c r="J97" s="30" t="s">
        <v>19</v>
      </c>
    </row>
    <row r="98" spans="1:10" ht="15.75" thickBot="1" x14ac:dyDescent="0.5">
      <c r="A98" s="19">
        <v>92</v>
      </c>
      <c r="B98" s="21">
        <v>1105</v>
      </c>
      <c r="C98" s="20" t="s">
        <v>318</v>
      </c>
      <c r="D98" s="21">
        <v>50</v>
      </c>
      <c r="E98" s="21" t="s">
        <v>13</v>
      </c>
      <c r="F98" s="21" t="s">
        <v>292</v>
      </c>
      <c r="G98" s="21"/>
      <c r="H98" s="21"/>
      <c r="I98" s="30">
        <v>2016</v>
      </c>
      <c r="J98" s="30" t="s">
        <v>19</v>
      </c>
    </row>
    <row r="99" spans="1:10" ht="15.75" thickBot="1" x14ac:dyDescent="0.5">
      <c r="A99" s="19">
        <v>93</v>
      </c>
      <c r="B99" s="21">
        <v>1106</v>
      </c>
      <c r="C99" s="20" t="s">
        <v>320</v>
      </c>
      <c r="D99" s="21">
        <v>96</v>
      </c>
      <c r="E99" s="21" t="s">
        <v>13</v>
      </c>
      <c r="F99" s="21" t="s">
        <v>32</v>
      </c>
      <c r="G99" s="21"/>
      <c r="H99" s="21"/>
      <c r="I99" s="30">
        <v>2152</v>
      </c>
      <c r="J99" s="30" t="s">
        <v>19</v>
      </c>
    </row>
    <row r="100" spans="1:10" ht="15.75" thickBot="1" x14ac:dyDescent="0.5">
      <c r="A100" s="19">
        <v>94</v>
      </c>
      <c r="B100" s="21">
        <v>1107</v>
      </c>
      <c r="C100" s="20" t="s">
        <v>322</v>
      </c>
      <c r="D100" s="21" t="s">
        <v>13</v>
      </c>
      <c r="E100" s="21" t="s">
        <v>13</v>
      </c>
      <c r="F100" s="21" t="s">
        <v>323</v>
      </c>
      <c r="G100" s="21"/>
      <c r="H100" s="21"/>
      <c r="I100" s="30">
        <v>2060</v>
      </c>
      <c r="J100" s="30" t="s">
        <v>19</v>
      </c>
    </row>
    <row r="101" spans="1:10" ht="15.75" thickBot="1" x14ac:dyDescent="0.5">
      <c r="A101" s="19">
        <v>95</v>
      </c>
      <c r="B101" s="21">
        <v>1111</v>
      </c>
      <c r="C101" s="20" t="s">
        <v>331</v>
      </c>
      <c r="D101" s="21">
        <v>91</v>
      </c>
      <c r="E101" s="21" t="s">
        <v>184</v>
      </c>
      <c r="F101" s="21" t="s">
        <v>32</v>
      </c>
      <c r="G101" s="21"/>
      <c r="H101" s="21"/>
      <c r="I101" s="30">
        <v>2251</v>
      </c>
      <c r="J101" s="30" t="s">
        <v>19</v>
      </c>
    </row>
    <row r="102" spans="1:10" ht="15.75" thickBot="1" x14ac:dyDescent="0.5">
      <c r="A102" s="19">
        <v>96</v>
      </c>
      <c r="B102" s="21">
        <v>1112</v>
      </c>
      <c r="C102" s="20" t="s">
        <v>6569</v>
      </c>
      <c r="D102" s="21">
        <v>70</v>
      </c>
      <c r="E102" s="21" t="s">
        <v>57</v>
      </c>
      <c r="F102" s="21" t="s">
        <v>29</v>
      </c>
      <c r="G102" s="21">
        <v>8</v>
      </c>
      <c r="H102" s="21">
        <v>26</v>
      </c>
      <c r="I102" s="30">
        <v>2101</v>
      </c>
      <c r="J102" s="30" t="s">
        <v>15</v>
      </c>
    </row>
    <row r="103" spans="1:10" ht="15.75" thickBot="1" x14ac:dyDescent="0.5">
      <c r="A103" s="19">
        <v>97</v>
      </c>
      <c r="B103" s="21">
        <v>1113</v>
      </c>
      <c r="C103" s="20" t="s">
        <v>334</v>
      </c>
      <c r="D103" s="21" t="s">
        <v>13</v>
      </c>
      <c r="E103" s="21" t="s">
        <v>13</v>
      </c>
      <c r="F103" s="21" t="s">
        <v>29</v>
      </c>
      <c r="G103" s="21"/>
      <c r="H103" s="21"/>
      <c r="I103" s="30">
        <v>2051</v>
      </c>
      <c r="J103" s="30" t="s">
        <v>19</v>
      </c>
    </row>
    <row r="104" spans="1:10" ht="15.75" thickBot="1" x14ac:dyDescent="0.5">
      <c r="A104" s="19">
        <v>98</v>
      </c>
      <c r="B104" s="21">
        <v>1114</v>
      </c>
      <c r="C104" s="20" t="s">
        <v>336</v>
      </c>
      <c r="D104" s="21" t="s">
        <v>82</v>
      </c>
      <c r="E104" s="21" t="s">
        <v>13</v>
      </c>
      <c r="F104" s="21" t="s">
        <v>29</v>
      </c>
      <c r="G104" s="21"/>
      <c r="H104" s="21"/>
      <c r="I104" s="30">
        <v>2084</v>
      </c>
      <c r="J104" s="30" t="s">
        <v>19</v>
      </c>
    </row>
    <row r="105" spans="1:10" ht="15.75" thickBot="1" x14ac:dyDescent="0.5">
      <c r="A105" s="19">
        <v>99</v>
      </c>
      <c r="B105" s="21">
        <v>1115</v>
      </c>
      <c r="C105" s="20" t="s">
        <v>338</v>
      </c>
      <c r="D105" s="21" t="s">
        <v>46</v>
      </c>
      <c r="E105" s="21" t="s">
        <v>13</v>
      </c>
      <c r="F105" s="21" t="s">
        <v>29</v>
      </c>
      <c r="G105" s="21"/>
      <c r="H105" s="21"/>
      <c r="I105" s="30">
        <v>2075</v>
      </c>
      <c r="J105" s="30" t="s">
        <v>19</v>
      </c>
    </row>
    <row r="106" spans="1:10" ht="15.75" thickBot="1" x14ac:dyDescent="0.5">
      <c r="A106" s="19">
        <v>100</v>
      </c>
      <c r="B106" s="21">
        <v>3883</v>
      </c>
      <c r="C106" s="20" t="s">
        <v>340</v>
      </c>
      <c r="D106" s="21" t="s">
        <v>13</v>
      </c>
      <c r="E106" s="21" t="s">
        <v>13</v>
      </c>
      <c r="F106" s="21" t="s">
        <v>29</v>
      </c>
      <c r="G106" s="21"/>
      <c r="H106" s="21"/>
      <c r="I106" s="30">
        <v>2060</v>
      </c>
      <c r="J106" s="30" t="s">
        <v>15</v>
      </c>
    </row>
    <row r="107" spans="1:10" ht="15.75" thickBot="1" x14ac:dyDescent="0.5">
      <c r="A107" s="19">
        <v>101</v>
      </c>
      <c r="B107" s="21">
        <v>1116</v>
      </c>
      <c r="C107" s="20" t="s">
        <v>342</v>
      </c>
      <c r="D107" s="21">
        <v>90</v>
      </c>
      <c r="E107" s="21" t="s">
        <v>57</v>
      </c>
      <c r="F107" s="21" t="s">
        <v>29</v>
      </c>
      <c r="G107" s="21">
        <v>9</v>
      </c>
      <c r="H107" s="21">
        <v>22</v>
      </c>
      <c r="I107" s="30">
        <v>2257</v>
      </c>
      <c r="J107" s="30" t="s">
        <v>15</v>
      </c>
    </row>
    <row r="108" spans="1:10" ht="15.75" thickBot="1" x14ac:dyDescent="0.5">
      <c r="A108" s="19">
        <v>102</v>
      </c>
      <c r="B108" s="21">
        <v>4173</v>
      </c>
      <c r="C108" s="20" t="s">
        <v>6426</v>
      </c>
      <c r="D108" s="21" t="s">
        <v>13</v>
      </c>
      <c r="E108" s="21" t="s">
        <v>13</v>
      </c>
      <c r="F108" s="21" t="s">
        <v>2892</v>
      </c>
      <c r="G108" s="21">
        <v>5</v>
      </c>
      <c r="H108" s="21">
        <v>4</v>
      </c>
      <c r="I108" s="30">
        <v>2104</v>
      </c>
      <c r="J108" s="30" t="s">
        <v>15</v>
      </c>
    </row>
    <row r="109" spans="1:10" ht="15.75" thickBot="1" x14ac:dyDescent="0.5">
      <c r="A109" s="19">
        <v>103</v>
      </c>
      <c r="B109" s="21">
        <v>1117</v>
      </c>
      <c r="C109" s="20" t="s">
        <v>344</v>
      </c>
      <c r="D109" s="21" t="s">
        <v>62</v>
      </c>
      <c r="E109" s="21" t="s">
        <v>13</v>
      </c>
      <c r="F109" s="21" t="s">
        <v>29</v>
      </c>
      <c r="G109" s="21"/>
      <c r="H109" s="21"/>
      <c r="I109" s="30">
        <v>2060</v>
      </c>
      <c r="J109" s="30" t="s">
        <v>19</v>
      </c>
    </row>
    <row r="110" spans="1:10" ht="15.75" thickBot="1" x14ac:dyDescent="0.5">
      <c r="A110" s="19">
        <v>104</v>
      </c>
      <c r="B110" s="21">
        <v>1120</v>
      </c>
      <c r="C110" s="20" t="s">
        <v>351</v>
      </c>
      <c r="D110" s="21">
        <v>94</v>
      </c>
      <c r="E110" s="21" t="s">
        <v>13</v>
      </c>
      <c r="F110" s="21" t="s">
        <v>29</v>
      </c>
      <c r="G110" s="21"/>
      <c r="H110" s="21"/>
      <c r="I110" s="30">
        <v>2201</v>
      </c>
      <c r="J110" s="30" t="s">
        <v>15</v>
      </c>
    </row>
    <row r="111" spans="1:10" ht="15.75" thickBot="1" x14ac:dyDescent="0.5">
      <c r="A111" s="19">
        <v>105</v>
      </c>
      <c r="B111" s="21">
        <v>1121</v>
      </c>
      <c r="C111" s="20" t="s">
        <v>353</v>
      </c>
      <c r="D111" s="21">
        <v>80</v>
      </c>
      <c r="E111" s="21" t="s">
        <v>13</v>
      </c>
      <c r="F111" s="21" t="s">
        <v>29</v>
      </c>
      <c r="G111" s="21"/>
      <c r="H111" s="21"/>
      <c r="I111" s="30">
        <v>2115</v>
      </c>
      <c r="J111" s="30" t="s">
        <v>19</v>
      </c>
    </row>
    <row r="112" spans="1:10" ht="15.75" thickBot="1" x14ac:dyDescent="0.5">
      <c r="A112" s="19">
        <v>106</v>
      </c>
      <c r="B112" s="21">
        <v>1123</v>
      </c>
      <c r="C112" s="20" t="s">
        <v>357</v>
      </c>
      <c r="D112" s="21">
        <v>79</v>
      </c>
      <c r="E112" s="21" t="s">
        <v>13</v>
      </c>
      <c r="F112" s="21" t="s">
        <v>29</v>
      </c>
      <c r="G112" s="21"/>
      <c r="H112" s="21"/>
      <c r="I112" s="30">
        <v>2036</v>
      </c>
      <c r="J112" s="30" t="s">
        <v>19</v>
      </c>
    </row>
    <row r="113" spans="1:10" ht="15.75" thickBot="1" x14ac:dyDescent="0.5">
      <c r="A113" s="19">
        <v>107</v>
      </c>
      <c r="B113" s="21">
        <v>1124</v>
      </c>
      <c r="C113" s="20" t="s">
        <v>359</v>
      </c>
      <c r="D113" s="21" t="s">
        <v>189</v>
      </c>
      <c r="E113" s="21" t="s">
        <v>13</v>
      </c>
      <c r="F113" s="21" t="s">
        <v>29</v>
      </c>
      <c r="G113" s="21"/>
      <c r="H113" s="21"/>
      <c r="I113" s="30">
        <v>2059</v>
      </c>
      <c r="J113" s="30" t="s">
        <v>19</v>
      </c>
    </row>
    <row r="114" spans="1:10" ht="15.75" thickBot="1" x14ac:dyDescent="0.5">
      <c r="A114" s="19">
        <v>108</v>
      </c>
      <c r="B114" s="21">
        <v>1125</v>
      </c>
      <c r="C114" s="20" t="s">
        <v>361</v>
      </c>
      <c r="D114" s="21" t="s">
        <v>13</v>
      </c>
      <c r="E114" s="21" t="s">
        <v>13</v>
      </c>
      <c r="F114" s="21" t="s">
        <v>29</v>
      </c>
      <c r="G114" s="21"/>
      <c r="H114" s="21"/>
      <c r="I114" s="30">
        <v>2022</v>
      </c>
      <c r="J114" s="30" t="s">
        <v>19</v>
      </c>
    </row>
    <row r="115" spans="1:10" ht="15.75" thickBot="1" x14ac:dyDescent="0.5">
      <c r="A115" s="19">
        <v>109</v>
      </c>
      <c r="B115" s="21">
        <v>1127</v>
      </c>
      <c r="C115" s="20" t="s">
        <v>367</v>
      </c>
      <c r="D115" s="21">
        <v>89</v>
      </c>
      <c r="E115" s="21" t="s">
        <v>13</v>
      </c>
      <c r="F115" s="21" t="s">
        <v>29</v>
      </c>
      <c r="G115" s="21"/>
      <c r="H115" s="21"/>
      <c r="I115" s="30">
        <v>2033</v>
      </c>
      <c r="J115" s="30" t="s">
        <v>19</v>
      </c>
    </row>
    <row r="116" spans="1:10" ht="15.75" thickBot="1" x14ac:dyDescent="0.5">
      <c r="A116" s="19">
        <v>110</v>
      </c>
      <c r="B116" s="21">
        <v>1128</v>
      </c>
      <c r="C116" s="20" t="s">
        <v>369</v>
      </c>
      <c r="D116" s="21">
        <v>91</v>
      </c>
      <c r="E116" s="21" t="s">
        <v>184</v>
      </c>
      <c r="F116" s="21" t="s">
        <v>54</v>
      </c>
      <c r="G116" s="21"/>
      <c r="H116" s="21"/>
      <c r="I116" s="30">
        <v>2268</v>
      </c>
      <c r="J116" s="30" t="s">
        <v>15</v>
      </c>
    </row>
    <row r="117" spans="1:10" ht="18" customHeight="1" thickBot="1" x14ac:dyDescent="0.5">
      <c r="A117" s="19">
        <v>111</v>
      </c>
      <c r="B117" s="21">
        <v>1129</v>
      </c>
      <c r="C117" s="20" t="s">
        <v>371</v>
      </c>
      <c r="D117" s="21" t="s">
        <v>13</v>
      </c>
      <c r="E117" s="21" t="s">
        <v>13</v>
      </c>
      <c r="F117" s="21" t="s">
        <v>54</v>
      </c>
      <c r="G117" s="21"/>
      <c r="H117" s="21"/>
      <c r="I117" s="30">
        <v>2039</v>
      </c>
      <c r="J117" s="30" t="s">
        <v>19</v>
      </c>
    </row>
    <row r="118" spans="1:10" ht="15.75" thickBot="1" x14ac:dyDescent="0.5">
      <c r="A118" s="19">
        <v>112</v>
      </c>
      <c r="B118" s="21">
        <v>1130</v>
      </c>
      <c r="C118" s="20" t="s">
        <v>373</v>
      </c>
      <c r="D118" s="21" t="s">
        <v>13</v>
      </c>
      <c r="E118" s="21" t="s">
        <v>13</v>
      </c>
      <c r="F118" s="21" t="s">
        <v>54</v>
      </c>
      <c r="G118" s="21"/>
      <c r="H118" s="21"/>
      <c r="I118" s="30">
        <v>1985</v>
      </c>
      <c r="J118" s="30" t="s">
        <v>19</v>
      </c>
    </row>
    <row r="119" spans="1:10" ht="15.75" thickBot="1" x14ac:dyDescent="0.5">
      <c r="A119" s="19">
        <v>113</v>
      </c>
      <c r="B119" s="21">
        <v>3848</v>
      </c>
      <c r="C119" s="20" t="s">
        <v>375</v>
      </c>
      <c r="D119" s="21" t="s">
        <v>158</v>
      </c>
      <c r="E119" s="21" t="s">
        <v>13</v>
      </c>
      <c r="F119" s="21" t="s">
        <v>79</v>
      </c>
      <c r="G119" s="21"/>
      <c r="H119" s="21"/>
      <c r="I119" s="30">
        <v>2128</v>
      </c>
      <c r="J119" s="30" t="s">
        <v>19</v>
      </c>
    </row>
    <row r="120" spans="1:10" ht="30.75" thickBot="1" x14ac:dyDescent="0.5">
      <c r="A120" s="19">
        <v>114</v>
      </c>
      <c r="B120" s="21">
        <v>3925</v>
      </c>
      <c r="C120" s="20" t="s">
        <v>377</v>
      </c>
      <c r="D120" s="21" t="s">
        <v>203</v>
      </c>
      <c r="E120" s="21" t="s">
        <v>13</v>
      </c>
      <c r="F120" s="21" t="s">
        <v>79</v>
      </c>
      <c r="G120" s="21"/>
      <c r="H120" s="21"/>
      <c r="I120" s="30">
        <v>2094</v>
      </c>
      <c r="J120" s="30" t="s">
        <v>15</v>
      </c>
    </row>
    <row r="121" spans="1:10" ht="15.75" thickBot="1" x14ac:dyDescent="0.5">
      <c r="A121" s="19">
        <v>115</v>
      </c>
      <c r="B121" s="21">
        <v>3771</v>
      </c>
      <c r="C121" s="20" t="s">
        <v>379</v>
      </c>
      <c r="D121" s="21" t="s">
        <v>62</v>
      </c>
      <c r="E121" s="21" t="s">
        <v>13</v>
      </c>
      <c r="F121" s="21" t="s">
        <v>79</v>
      </c>
      <c r="G121" s="21"/>
      <c r="H121" s="21"/>
      <c r="I121" s="30">
        <v>2091</v>
      </c>
      <c r="J121" s="30" t="s">
        <v>19</v>
      </c>
    </row>
    <row r="122" spans="1:10" ht="15.75" thickBot="1" x14ac:dyDescent="0.5">
      <c r="A122" s="19">
        <v>116</v>
      </c>
      <c r="B122" s="21">
        <v>1131</v>
      </c>
      <c r="C122" s="20" t="s">
        <v>381</v>
      </c>
      <c r="D122" s="21" t="s">
        <v>13</v>
      </c>
      <c r="E122" s="21" t="s">
        <v>13</v>
      </c>
      <c r="F122" s="21" t="s">
        <v>382</v>
      </c>
      <c r="G122" s="21"/>
      <c r="H122" s="21"/>
      <c r="I122" s="30">
        <v>2008</v>
      </c>
      <c r="J122" s="30" t="s">
        <v>19</v>
      </c>
    </row>
    <row r="123" spans="1:10" ht="15.75" thickBot="1" x14ac:dyDescent="0.5">
      <c r="A123" s="19">
        <v>117</v>
      </c>
      <c r="B123" s="21">
        <v>3668</v>
      </c>
      <c r="C123" s="20" t="s">
        <v>392</v>
      </c>
      <c r="D123" s="21" t="s">
        <v>13</v>
      </c>
      <c r="E123" s="21" t="s">
        <v>13</v>
      </c>
      <c r="F123" s="21" t="s">
        <v>85</v>
      </c>
      <c r="G123" s="21"/>
      <c r="H123" s="21"/>
      <c r="I123" s="30">
        <v>2086</v>
      </c>
      <c r="J123" s="30" t="s">
        <v>19</v>
      </c>
    </row>
    <row r="124" spans="1:10" ht="15.75" thickBot="1" x14ac:dyDescent="0.5">
      <c r="A124" s="19">
        <v>118</v>
      </c>
      <c r="B124" s="21">
        <v>1137</v>
      </c>
      <c r="C124" s="20" t="s">
        <v>396</v>
      </c>
      <c r="D124" s="21" t="s">
        <v>13</v>
      </c>
      <c r="E124" s="21" t="s">
        <v>13</v>
      </c>
      <c r="F124" s="21" t="s">
        <v>277</v>
      </c>
      <c r="G124" s="21"/>
      <c r="H124" s="21"/>
      <c r="I124" s="30">
        <v>2064</v>
      </c>
      <c r="J124" s="30" t="s">
        <v>19</v>
      </c>
    </row>
    <row r="125" spans="1:10" ht="15.75" thickBot="1" x14ac:dyDescent="0.5">
      <c r="A125" s="19">
        <v>119</v>
      </c>
      <c r="B125" s="21">
        <v>1138</v>
      </c>
      <c r="C125" s="20" t="s">
        <v>398</v>
      </c>
      <c r="D125" s="21" t="s">
        <v>13</v>
      </c>
      <c r="E125" s="21" t="s">
        <v>13</v>
      </c>
      <c r="F125" s="21" t="s">
        <v>103</v>
      </c>
      <c r="G125" s="21"/>
      <c r="H125" s="21"/>
      <c r="I125" s="30">
        <v>1997</v>
      </c>
      <c r="J125" s="30" t="s">
        <v>19</v>
      </c>
    </row>
    <row r="126" spans="1:10" ht="15.75" thickBot="1" x14ac:dyDescent="0.5">
      <c r="A126" s="19">
        <v>120</v>
      </c>
      <c r="B126" s="21">
        <v>1139</v>
      </c>
      <c r="C126" s="20" t="s">
        <v>400</v>
      </c>
      <c r="D126" s="21">
        <v>96</v>
      </c>
      <c r="E126" s="21" t="s">
        <v>13</v>
      </c>
      <c r="F126" s="21" t="s">
        <v>79</v>
      </c>
      <c r="G126" s="21"/>
      <c r="H126" s="21"/>
      <c r="I126" s="30">
        <v>2010</v>
      </c>
      <c r="J126" s="30" t="s">
        <v>19</v>
      </c>
    </row>
    <row r="127" spans="1:10" ht="15.75" thickBot="1" x14ac:dyDescent="0.5">
      <c r="A127" s="19">
        <v>121</v>
      </c>
      <c r="B127" s="21">
        <v>1140</v>
      </c>
      <c r="C127" s="20" t="s">
        <v>402</v>
      </c>
      <c r="D127" s="21">
        <v>94</v>
      </c>
      <c r="E127" s="21" t="s">
        <v>13</v>
      </c>
      <c r="F127" s="21" t="s">
        <v>29</v>
      </c>
      <c r="G127" s="21"/>
      <c r="H127" s="21"/>
      <c r="I127" s="30">
        <v>2085</v>
      </c>
      <c r="J127" s="30" t="s">
        <v>19</v>
      </c>
    </row>
    <row r="128" spans="1:10" ht="15.75" thickBot="1" x14ac:dyDescent="0.5">
      <c r="A128" s="19">
        <v>122</v>
      </c>
      <c r="B128" s="21">
        <v>1144</v>
      </c>
      <c r="C128" s="20" t="s">
        <v>410</v>
      </c>
      <c r="D128" s="21">
        <v>87</v>
      </c>
      <c r="E128" s="21" t="s">
        <v>13</v>
      </c>
      <c r="F128" s="21" t="s">
        <v>32</v>
      </c>
      <c r="G128" s="21"/>
      <c r="H128" s="21"/>
      <c r="I128" s="30">
        <v>2013</v>
      </c>
      <c r="J128" s="30" t="s">
        <v>19</v>
      </c>
    </row>
    <row r="129" spans="1:10" ht="15.75" thickBot="1" x14ac:dyDescent="0.5">
      <c r="A129" s="19">
        <v>123</v>
      </c>
      <c r="B129" s="21">
        <v>1145</v>
      </c>
      <c r="C129" s="20" t="s">
        <v>412</v>
      </c>
      <c r="D129" s="21" t="s">
        <v>13</v>
      </c>
      <c r="E129" s="21" t="s">
        <v>13</v>
      </c>
      <c r="F129" s="21" t="s">
        <v>103</v>
      </c>
      <c r="G129" s="21"/>
      <c r="H129" s="21"/>
      <c r="I129" s="30">
        <v>2085</v>
      </c>
      <c r="J129" s="30" t="s">
        <v>19</v>
      </c>
    </row>
    <row r="130" spans="1:10" ht="15.75" thickBot="1" x14ac:dyDescent="0.5">
      <c r="A130" s="19">
        <v>124</v>
      </c>
      <c r="B130" s="21">
        <v>1146</v>
      </c>
      <c r="C130" s="20" t="s">
        <v>414</v>
      </c>
      <c r="D130" s="21" t="s">
        <v>13</v>
      </c>
      <c r="E130" s="21" t="s">
        <v>13</v>
      </c>
      <c r="F130" s="21" t="s">
        <v>103</v>
      </c>
      <c r="G130" s="21"/>
      <c r="H130" s="21"/>
      <c r="I130" s="30">
        <v>2083</v>
      </c>
      <c r="J130" s="30" t="s">
        <v>19</v>
      </c>
    </row>
    <row r="131" spans="1:10" ht="15.75" thickBot="1" x14ac:dyDescent="0.5">
      <c r="A131" s="19">
        <v>125</v>
      </c>
      <c r="B131" s="21">
        <v>1147</v>
      </c>
      <c r="C131" s="20" t="s">
        <v>416</v>
      </c>
      <c r="D131" s="21">
        <v>88</v>
      </c>
      <c r="E131" s="21" t="s">
        <v>13</v>
      </c>
      <c r="F131" s="21" t="s">
        <v>32</v>
      </c>
      <c r="G131" s="21"/>
      <c r="H131" s="21"/>
      <c r="I131" s="30">
        <v>2025</v>
      </c>
      <c r="J131" s="30" t="s">
        <v>19</v>
      </c>
    </row>
    <row r="132" spans="1:10" ht="15.75" thickBot="1" x14ac:dyDescent="0.5">
      <c r="A132" s="19">
        <v>126</v>
      </c>
      <c r="B132" s="21">
        <v>1148</v>
      </c>
      <c r="C132" s="20" t="s">
        <v>420</v>
      </c>
      <c r="D132" s="21">
        <v>62</v>
      </c>
      <c r="E132" s="21" t="s">
        <v>57</v>
      </c>
      <c r="F132" s="21" t="s">
        <v>29</v>
      </c>
      <c r="G132" s="21"/>
      <c r="H132" s="21"/>
      <c r="I132" s="30">
        <v>2223</v>
      </c>
      <c r="J132" s="30" t="s">
        <v>19</v>
      </c>
    </row>
    <row r="133" spans="1:10" ht="15.75" thickBot="1" x14ac:dyDescent="0.5">
      <c r="A133" s="19">
        <v>127</v>
      </c>
      <c r="B133" s="21">
        <v>1151</v>
      </c>
      <c r="C133" s="20" t="s">
        <v>430</v>
      </c>
      <c r="D133" s="21">
        <v>89</v>
      </c>
      <c r="E133" s="21" t="s">
        <v>13</v>
      </c>
      <c r="F133" s="21" t="s">
        <v>32</v>
      </c>
      <c r="G133" s="21"/>
      <c r="H133" s="21"/>
      <c r="I133" s="30">
        <v>2045</v>
      </c>
      <c r="J133" s="30" t="s">
        <v>19</v>
      </c>
    </row>
    <row r="134" spans="1:10" ht="15.75" thickBot="1" x14ac:dyDescent="0.5">
      <c r="A134" s="19">
        <v>128</v>
      </c>
      <c r="B134" s="21">
        <v>1152</v>
      </c>
      <c r="C134" s="20" t="s">
        <v>432</v>
      </c>
      <c r="D134" s="21">
        <v>91</v>
      </c>
      <c r="E134" s="21" t="s">
        <v>13</v>
      </c>
      <c r="F134" s="21" t="s">
        <v>32</v>
      </c>
      <c r="G134" s="21"/>
      <c r="H134" s="21"/>
      <c r="I134" s="30">
        <v>2036</v>
      </c>
      <c r="J134" s="30" t="s">
        <v>19</v>
      </c>
    </row>
    <row r="135" spans="1:10" ht="15.75" thickBot="1" x14ac:dyDescent="0.5">
      <c r="A135" s="19">
        <v>129</v>
      </c>
      <c r="B135" s="21">
        <v>1154</v>
      </c>
      <c r="C135" s="20" t="s">
        <v>437</v>
      </c>
      <c r="D135" s="21">
        <v>98</v>
      </c>
      <c r="E135" s="21" t="s">
        <v>13</v>
      </c>
      <c r="F135" s="21" t="s">
        <v>54</v>
      </c>
      <c r="G135" s="21"/>
      <c r="H135" s="21"/>
      <c r="I135" s="30">
        <v>2009</v>
      </c>
      <c r="J135" s="30" t="s">
        <v>19</v>
      </c>
    </row>
    <row r="136" spans="1:10" ht="15.75" thickBot="1" x14ac:dyDescent="0.5">
      <c r="A136" s="19">
        <v>130</v>
      </c>
      <c r="B136" s="21">
        <v>4039</v>
      </c>
      <c r="C136" s="20" t="s">
        <v>439</v>
      </c>
      <c r="D136" s="21">
        <v>72</v>
      </c>
      <c r="E136" s="21" t="s">
        <v>13</v>
      </c>
      <c r="F136" s="21" t="s">
        <v>29</v>
      </c>
      <c r="G136" s="21">
        <v>11</v>
      </c>
      <c r="H136" s="21">
        <v>0</v>
      </c>
      <c r="I136" s="30">
        <v>2066</v>
      </c>
      <c r="J136" s="30" t="s">
        <v>15</v>
      </c>
    </row>
    <row r="137" spans="1:10" ht="15.75" thickBot="1" x14ac:dyDescent="0.5">
      <c r="A137" s="19">
        <v>131</v>
      </c>
      <c r="B137" s="21">
        <v>1155</v>
      </c>
      <c r="C137" s="20" t="s">
        <v>444</v>
      </c>
      <c r="D137" s="21" t="s">
        <v>13</v>
      </c>
      <c r="E137" s="21" t="s">
        <v>13</v>
      </c>
      <c r="F137" s="21" t="s">
        <v>103</v>
      </c>
      <c r="G137" s="21"/>
      <c r="H137" s="21"/>
      <c r="I137" s="30">
        <v>1997</v>
      </c>
      <c r="J137" s="30" t="s">
        <v>19</v>
      </c>
    </row>
    <row r="138" spans="1:10" ht="15.75" thickBot="1" x14ac:dyDescent="0.5">
      <c r="A138" s="19">
        <v>132</v>
      </c>
      <c r="B138" s="21">
        <v>1156</v>
      </c>
      <c r="C138" s="20" t="s">
        <v>446</v>
      </c>
      <c r="D138" s="21">
        <v>41</v>
      </c>
      <c r="E138" s="21" t="s">
        <v>13</v>
      </c>
      <c r="F138" s="21" t="s">
        <v>29</v>
      </c>
      <c r="G138" s="21"/>
      <c r="H138" s="21"/>
      <c r="I138" s="30">
        <v>2039</v>
      </c>
      <c r="J138" s="30" t="s">
        <v>19</v>
      </c>
    </row>
    <row r="139" spans="1:10" ht="15.75" thickBot="1" x14ac:dyDescent="0.5">
      <c r="A139" s="19">
        <v>133</v>
      </c>
      <c r="B139" s="21">
        <v>1158</v>
      </c>
      <c r="C139" s="20" t="s">
        <v>450</v>
      </c>
      <c r="D139" s="21" t="s">
        <v>13</v>
      </c>
      <c r="E139" s="21" t="s">
        <v>13</v>
      </c>
      <c r="F139" s="21" t="s">
        <v>85</v>
      </c>
      <c r="G139" s="21"/>
      <c r="H139" s="21"/>
      <c r="I139" s="30">
        <v>2047</v>
      </c>
      <c r="J139" s="30" t="s">
        <v>19</v>
      </c>
    </row>
    <row r="140" spans="1:10" ht="15.75" thickBot="1" x14ac:dyDescent="0.5">
      <c r="A140" s="19">
        <v>134</v>
      </c>
      <c r="B140" s="21">
        <v>1159</v>
      </c>
      <c r="C140" s="20" t="s">
        <v>452</v>
      </c>
      <c r="D140" s="21">
        <v>35</v>
      </c>
      <c r="E140" s="21" t="s">
        <v>13</v>
      </c>
      <c r="F140" s="21" t="s">
        <v>85</v>
      </c>
      <c r="G140" s="21"/>
      <c r="H140" s="21"/>
      <c r="I140" s="30">
        <v>2056</v>
      </c>
      <c r="J140" s="30" t="s">
        <v>19</v>
      </c>
    </row>
    <row r="141" spans="1:10" ht="15.75" thickBot="1" x14ac:dyDescent="0.5">
      <c r="A141" s="19">
        <v>135</v>
      </c>
      <c r="B141" s="21">
        <v>1160</v>
      </c>
      <c r="C141" s="20" t="s">
        <v>454</v>
      </c>
      <c r="D141" s="21" t="s">
        <v>49</v>
      </c>
      <c r="E141" s="21" t="s">
        <v>13</v>
      </c>
      <c r="F141" s="21" t="s">
        <v>29</v>
      </c>
      <c r="G141" s="21"/>
      <c r="H141" s="21"/>
      <c r="I141" s="30">
        <v>2069</v>
      </c>
      <c r="J141" s="30" t="s">
        <v>19</v>
      </c>
    </row>
    <row r="142" spans="1:10" ht="15.75" thickBot="1" x14ac:dyDescent="0.5">
      <c r="A142" s="19">
        <v>136</v>
      </c>
      <c r="B142" s="21">
        <v>1161</v>
      </c>
      <c r="C142" s="20" t="s">
        <v>456</v>
      </c>
      <c r="D142" s="21" t="s">
        <v>13</v>
      </c>
      <c r="E142" s="21" t="s">
        <v>13</v>
      </c>
      <c r="F142" s="21" t="s">
        <v>29</v>
      </c>
      <c r="G142" s="21"/>
      <c r="H142" s="21"/>
      <c r="I142" s="30">
        <v>2055</v>
      </c>
      <c r="J142" s="30" t="s">
        <v>19</v>
      </c>
    </row>
    <row r="143" spans="1:10" ht="15.75" thickBot="1" x14ac:dyDescent="0.5">
      <c r="A143" s="19">
        <v>137</v>
      </c>
      <c r="B143" s="21">
        <v>1162</v>
      </c>
      <c r="C143" s="20" t="s">
        <v>458</v>
      </c>
      <c r="D143" s="21">
        <v>92</v>
      </c>
      <c r="E143" s="21" t="s">
        <v>13</v>
      </c>
      <c r="F143" s="21" t="s">
        <v>29</v>
      </c>
      <c r="G143" s="21"/>
      <c r="H143" s="21"/>
      <c r="I143" s="30">
        <v>2060</v>
      </c>
      <c r="J143" s="30" t="s">
        <v>19</v>
      </c>
    </row>
    <row r="144" spans="1:10" ht="15.75" thickBot="1" x14ac:dyDescent="0.5">
      <c r="A144" s="19">
        <v>138</v>
      </c>
      <c r="B144" s="21">
        <v>1164</v>
      </c>
      <c r="C144" s="20" t="s">
        <v>462</v>
      </c>
      <c r="D144" s="21">
        <v>98</v>
      </c>
      <c r="E144" s="21" t="s">
        <v>57</v>
      </c>
      <c r="F144" s="21" t="s">
        <v>79</v>
      </c>
      <c r="G144" s="21"/>
      <c r="H144" s="21"/>
      <c r="I144" s="30">
        <v>2162</v>
      </c>
      <c r="J144" s="30" t="s">
        <v>19</v>
      </c>
    </row>
    <row r="145" spans="1:10" ht="15.75" thickBot="1" x14ac:dyDescent="0.5">
      <c r="A145" s="19">
        <v>139</v>
      </c>
      <c r="B145" s="21">
        <v>1165</v>
      </c>
      <c r="C145" s="20" t="s">
        <v>464</v>
      </c>
      <c r="D145" s="21">
        <v>90</v>
      </c>
      <c r="E145" s="21" t="s">
        <v>13</v>
      </c>
      <c r="F145" s="21" t="s">
        <v>29</v>
      </c>
      <c r="G145" s="21"/>
      <c r="H145" s="21"/>
      <c r="I145" s="30">
        <v>2057</v>
      </c>
      <c r="J145" s="30" t="s">
        <v>19</v>
      </c>
    </row>
    <row r="146" spans="1:10" ht="15.75" thickBot="1" x14ac:dyDescent="0.5">
      <c r="A146" s="19">
        <v>140</v>
      </c>
      <c r="B146" s="21">
        <v>1166</v>
      </c>
      <c r="C146" s="20" t="s">
        <v>466</v>
      </c>
      <c r="D146" s="21">
        <v>93</v>
      </c>
      <c r="E146" s="21" t="s">
        <v>13</v>
      </c>
      <c r="F146" s="21" t="s">
        <v>32</v>
      </c>
      <c r="G146" s="21"/>
      <c r="H146" s="21"/>
      <c r="I146" s="30">
        <v>2046</v>
      </c>
      <c r="J146" s="30" t="s">
        <v>19</v>
      </c>
    </row>
    <row r="147" spans="1:10" ht="15.75" thickBot="1" x14ac:dyDescent="0.5">
      <c r="A147" s="19">
        <v>141</v>
      </c>
      <c r="B147" s="21">
        <v>1167</v>
      </c>
      <c r="C147" s="20" t="s">
        <v>468</v>
      </c>
      <c r="D147" s="21">
        <v>43</v>
      </c>
      <c r="E147" s="21" t="s">
        <v>57</v>
      </c>
      <c r="F147" s="21" t="s">
        <v>469</v>
      </c>
      <c r="G147" s="21"/>
      <c r="H147" s="21"/>
      <c r="I147" s="30">
        <v>2123</v>
      </c>
      <c r="J147" s="30" t="s">
        <v>19</v>
      </c>
    </row>
    <row r="148" spans="1:10" ht="15.75" thickBot="1" x14ac:dyDescent="0.5">
      <c r="A148" s="19">
        <v>142</v>
      </c>
      <c r="B148" s="21">
        <v>1168</v>
      </c>
      <c r="C148" s="20" t="s">
        <v>471</v>
      </c>
      <c r="D148" s="21">
        <v>44</v>
      </c>
      <c r="E148" s="21" t="s">
        <v>13</v>
      </c>
      <c r="F148" s="21" t="s">
        <v>29</v>
      </c>
      <c r="G148" s="21"/>
      <c r="H148" s="21"/>
      <c r="I148" s="30">
        <v>2055</v>
      </c>
      <c r="J148" s="30" t="s">
        <v>15</v>
      </c>
    </row>
    <row r="149" spans="1:10" ht="15.75" thickBot="1" x14ac:dyDescent="0.5">
      <c r="A149" s="19">
        <v>143</v>
      </c>
      <c r="B149" s="21">
        <v>1169</v>
      </c>
      <c r="C149" s="20" t="s">
        <v>475</v>
      </c>
      <c r="D149" s="21">
        <v>85</v>
      </c>
      <c r="E149" s="21" t="s">
        <v>13</v>
      </c>
      <c r="F149" s="21" t="s">
        <v>32</v>
      </c>
      <c r="G149" s="21"/>
      <c r="H149" s="21"/>
      <c r="I149" s="30">
        <v>2059</v>
      </c>
      <c r="J149" s="30" t="s">
        <v>19</v>
      </c>
    </row>
    <row r="150" spans="1:10" ht="15.75" thickBot="1" x14ac:dyDescent="0.5">
      <c r="A150" s="19">
        <v>144</v>
      </c>
      <c r="B150" s="21">
        <v>1170</v>
      </c>
      <c r="C150" s="20" t="s">
        <v>477</v>
      </c>
      <c r="D150" s="21">
        <v>91</v>
      </c>
      <c r="E150" s="21" t="s">
        <v>13</v>
      </c>
      <c r="F150" s="21" t="s">
        <v>193</v>
      </c>
      <c r="G150" s="21"/>
      <c r="H150" s="21"/>
      <c r="I150" s="30">
        <v>2103</v>
      </c>
      <c r="J150" s="30" t="s">
        <v>19</v>
      </c>
    </row>
    <row r="151" spans="1:10" ht="15.75" thickBot="1" x14ac:dyDescent="0.5">
      <c r="A151" s="19">
        <v>145</v>
      </c>
      <c r="B151" s="21">
        <v>1171</v>
      </c>
      <c r="C151" s="20" t="s">
        <v>479</v>
      </c>
      <c r="D151" s="21" t="s">
        <v>13</v>
      </c>
      <c r="E151" s="21" t="s">
        <v>13</v>
      </c>
      <c r="F151" s="21" t="s">
        <v>85</v>
      </c>
      <c r="G151" s="21"/>
      <c r="H151" s="21"/>
      <c r="I151" s="30">
        <v>2040</v>
      </c>
      <c r="J151" s="30" t="s">
        <v>19</v>
      </c>
    </row>
    <row r="152" spans="1:10" ht="15.75" thickBot="1" x14ac:dyDescent="0.5">
      <c r="A152" s="19">
        <v>146</v>
      </c>
      <c r="B152" s="21">
        <v>1172</v>
      </c>
      <c r="C152" s="20" t="s">
        <v>481</v>
      </c>
      <c r="D152" s="21">
        <v>48</v>
      </c>
      <c r="E152" s="21" t="s">
        <v>13</v>
      </c>
      <c r="F152" s="21" t="s">
        <v>29</v>
      </c>
      <c r="G152" s="21"/>
      <c r="H152" s="21"/>
      <c r="I152" s="30">
        <v>1993</v>
      </c>
      <c r="J152" s="30" t="s">
        <v>19</v>
      </c>
    </row>
    <row r="153" spans="1:10" ht="15.75" thickBot="1" x14ac:dyDescent="0.5">
      <c r="A153" s="19">
        <v>147</v>
      </c>
      <c r="B153" s="21">
        <v>1173</v>
      </c>
      <c r="C153" s="20" t="s">
        <v>485</v>
      </c>
      <c r="D153" s="21">
        <v>90</v>
      </c>
      <c r="E153" s="21" t="s">
        <v>13</v>
      </c>
      <c r="F153" s="21" t="s">
        <v>29</v>
      </c>
      <c r="G153" s="21"/>
      <c r="H153" s="21"/>
      <c r="I153" s="30">
        <v>2038</v>
      </c>
      <c r="J153" s="30" t="s">
        <v>19</v>
      </c>
    </row>
    <row r="154" spans="1:10" ht="15.75" thickBot="1" x14ac:dyDescent="0.5">
      <c r="A154" s="19">
        <v>148</v>
      </c>
      <c r="B154" s="21">
        <v>4182</v>
      </c>
      <c r="C154" s="20" t="s">
        <v>6447</v>
      </c>
      <c r="D154" s="57" t="s">
        <v>28</v>
      </c>
      <c r="E154" s="21" t="s">
        <v>13</v>
      </c>
      <c r="F154" s="21" t="s">
        <v>780</v>
      </c>
      <c r="G154" s="21">
        <f>6+7</f>
        <v>13</v>
      </c>
      <c r="H154" s="21">
        <f>-61-16</f>
        <v>-77</v>
      </c>
      <c r="I154" s="30">
        <v>2023</v>
      </c>
      <c r="J154" s="30" t="s">
        <v>15</v>
      </c>
    </row>
    <row r="155" spans="1:10" ht="15.75" thickBot="1" x14ac:dyDescent="0.5">
      <c r="A155" s="19">
        <v>149</v>
      </c>
      <c r="B155" s="21">
        <v>1177</v>
      </c>
      <c r="C155" s="20" t="s">
        <v>496</v>
      </c>
      <c r="D155" s="21">
        <v>29</v>
      </c>
      <c r="E155" s="21" t="s">
        <v>13</v>
      </c>
      <c r="F155" s="21" t="s">
        <v>85</v>
      </c>
      <c r="G155" s="21"/>
      <c r="H155" s="21"/>
      <c r="I155" s="30">
        <v>2026</v>
      </c>
      <c r="J155" s="30" t="s">
        <v>19</v>
      </c>
    </row>
    <row r="156" spans="1:10" ht="15.75" thickBot="1" x14ac:dyDescent="0.5">
      <c r="A156" s="19">
        <v>150</v>
      </c>
      <c r="B156" s="21">
        <v>1178</v>
      </c>
      <c r="C156" s="20" t="s">
        <v>498</v>
      </c>
      <c r="D156" s="21" t="s">
        <v>82</v>
      </c>
      <c r="E156" s="21" t="s">
        <v>57</v>
      </c>
      <c r="F156" s="21" t="s">
        <v>85</v>
      </c>
      <c r="G156" s="21"/>
      <c r="H156" s="21"/>
      <c r="I156" s="30">
        <v>2216</v>
      </c>
      <c r="J156" s="30" t="s">
        <v>15</v>
      </c>
    </row>
    <row r="157" spans="1:10" ht="15.75" thickBot="1" x14ac:dyDescent="0.5">
      <c r="A157" s="19">
        <v>151</v>
      </c>
      <c r="B157" s="21">
        <v>4045</v>
      </c>
      <c r="C157" s="20" t="s">
        <v>500</v>
      </c>
      <c r="D157" s="21" t="s">
        <v>13</v>
      </c>
      <c r="E157" s="21" t="s">
        <v>13</v>
      </c>
      <c r="F157" s="21" t="s">
        <v>469</v>
      </c>
      <c r="G157" s="21">
        <v>8</v>
      </c>
      <c r="H157" s="21">
        <v>-3</v>
      </c>
      <c r="I157" s="30">
        <v>2097</v>
      </c>
      <c r="J157" s="30" t="s">
        <v>15</v>
      </c>
    </row>
    <row r="158" spans="1:10" ht="15.75" thickBot="1" x14ac:dyDescent="0.5">
      <c r="A158" s="19">
        <v>152</v>
      </c>
      <c r="B158" s="21">
        <v>1179</v>
      </c>
      <c r="C158" s="20" t="s">
        <v>502</v>
      </c>
      <c r="D158" s="21" t="s">
        <v>13</v>
      </c>
      <c r="E158" s="21" t="s">
        <v>13</v>
      </c>
      <c r="F158" s="21" t="s">
        <v>239</v>
      </c>
      <c r="G158" s="21"/>
      <c r="H158" s="21"/>
      <c r="I158" s="30">
        <v>2040</v>
      </c>
      <c r="J158" s="30" t="s">
        <v>19</v>
      </c>
    </row>
    <row r="159" spans="1:10" ht="15.75" thickBot="1" x14ac:dyDescent="0.5">
      <c r="A159" s="19">
        <v>153</v>
      </c>
      <c r="B159" s="21">
        <v>1180</v>
      </c>
      <c r="C159" s="20" t="s">
        <v>504</v>
      </c>
      <c r="D159" s="21" t="s">
        <v>13</v>
      </c>
      <c r="E159" s="21" t="s">
        <v>13</v>
      </c>
      <c r="F159" s="21" t="s">
        <v>505</v>
      </c>
      <c r="G159" s="21"/>
      <c r="H159" s="21"/>
      <c r="I159" s="30">
        <v>2022</v>
      </c>
      <c r="J159" s="30" t="s">
        <v>19</v>
      </c>
    </row>
    <row r="160" spans="1:10" ht="15.75" thickBot="1" x14ac:dyDescent="0.5">
      <c r="A160" s="19">
        <v>154</v>
      </c>
      <c r="B160" s="21">
        <v>1181</v>
      </c>
      <c r="C160" s="20" t="s">
        <v>507</v>
      </c>
      <c r="D160" s="21">
        <v>92</v>
      </c>
      <c r="E160" s="21" t="s">
        <v>13</v>
      </c>
      <c r="F160" s="21" t="s">
        <v>79</v>
      </c>
      <c r="G160" s="21"/>
      <c r="H160" s="21"/>
      <c r="I160" s="30">
        <v>2054</v>
      </c>
      <c r="J160" s="30" t="s">
        <v>19</v>
      </c>
    </row>
    <row r="161" spans="1:10" ht="15.75" thickBot="1" x14ac:dyDescent="0.5">
      <c r="A161" s="19">
        <v>155</v>
      </c>
      <c r="B161" s="21">
        <v>3890</v>
      </c>
      <c r="C161" s="20" t="s">
        <v>509</v>
      </c>
      <c r="D161" s="21" t="s">
        <v>510</v>
      </c>
      <c r="E161" s="21" t="s">
        <v>57</v>
      </c>
      <c r="F161" s="21" t="s">
        <v>29</v>
      </c>
      <c r="G161" s="21"/>
      <c r="H161" s="21"/>
      <c r="I161" s="30">
        <v>2150</v>
      </c>
      <c r="J161" s="30" t="s">
        <v>19</v>
      </c>
    </row>
    <row r="162" spans="1:10" ht="15.75" thickBot="1" x14ac:dyDescent="0.5">
      <c r="A162" s="19">
        <v>156</v>
      </c>
      <c r="B162" s="21">
        <v>1182</v>
      </c>
      <c r="C162" s="20" t="s">
        <v>512</v>
      </c>
      <c r="D162" s="21">
        <v>48</v>
      </c>
      <c r="E162" s="21" t="s">
        <v>13</v>
      </c>
      <c r="F162" s="21" t="s">
        <v>292</v>
      </c>
      <c r="G162" s="21"/>
      <c r="H162" s="21"/>
      <c r="I162" s="30">
        <v>2043</v>
      </c>
      <c r="J162" s="30" t="s">
        <v>19</v>
      </c>
    </row>
    <row r="163" spans="1:10" ht="15.75" thickBot="1" x14ac:dyDescent="0.5">
      <c r="A163" s="19">
        <v>157</v>
      </c>
      <c r="B163" s="21">
        <v>1183</v>
      </c>
      <c r="C163" s="20" t="s">
        <v>514</v>
      </c>
      <c r="D163" s="21">
        <v>55</v>
      </c>
      <c r="E163" s="21" t="s">
        <v>13</v>
      </c>
      <c r="F163" s="21" t="s">
        <v>29</v>
      </c>
      <c r="G163" s="21"/>
      <c r="H163" s="21"/>
      <c r="I163" s="30">
        <v>2161</v>
      </c>
      <c r="J163" s="30" t="s">
        <v>19</v>
      </c>
    </row>
    <row r="164" spans="1:10" ht="15.75" thickBot="1" x14ac:dyDescent="0.5">
      <c r="A164" s="19">
        <v>158</v>
      </c>
      <c r="B164" s="21">
        <v>1184</v>
      </c>
      <c r="C164" s="20" t="s">
        <v>516</v>
      </c>
      <c r="D164" s="21">
        <v>59</v>
      </c>
      <c r="E164" s="21" t="s">
        <v>13</v>
      </c>
      <c r="F164" s="21" t="s">
        <v>85</v>
      </c>
      <c r="G164" s="21"/>
      <c r="H164" s="21"/>
      <c r="I164" s="30">
        <v>2101</v>
      </c>
      <c r="J164" s="30" t="s">
        <v>19</v>
      </c>
    </row>
    <row r="165" spans="1:10" ht="15.75" thickBot="1" x14ac:dyDescent="0.5">
      <c r="A165" s="19">
        <v>159</v>
      </c>
      <c r="B165" s="21">
        <v>1185</v>
      </c>
      <c r="C165" s="20" t="s">
        <v>518</v>
      </c>
      <c r="D165" s="21" t="s">
        <v>13</v>
      </c>
      <c r="E165" s="21" t="s">
        <v>13</v>
      </c>
      <c r="F165" s="21" t="s">
        <v>79</v>
      </c>
      <c r="G165" s="21"/>
      <c r="H165" s="21"/>
      <c r="I165" s="30">
        <v>2065</v>
      </c>
      <c r="J165" s="30" t="s">
        <v>19</v>
      </c>
    </row>
    <row r="166" spans="1:10" ht="15.75" thickBot="1" x14ac:dyDescent="0.5">
      <c r="A166" s="19">
        <v>160</v>
      </c>
      <c r="B166" s="21">
        <v>1186</v>
      </c>
      <c r="C166" s="20" t="s">
        <v>520</v>
      </c>
      <c r="D166" s="21" t="s">
        <v>13</v>
      </c>
      <c r="E166" s="21" t="s">
        <v>13</v>
      </c>
      <c r="F166" s="21" t="s">
        <v>79</v>
      </c>
      <c r="G166" s="21"/>
      <c r="H166" s="21"/>
      <c r="I166" s="30">
        <v>2053</v>
      </c>
      <c r="J166" s="30" t="s">
        <v>19</v>
      </c>
    </row>
    <row r="167" spans="1:10" ht="15.75" thickBot="1" x14ac:dyDescent="0.5">
      <c r="A167" s="19">
        <v>161</v>
      </c>
      <c r="B167" s="21">
        <v>1187</v>
      </c>
      <c r="C167" s="20" t="s">
        <v>522</v>
      </c>
      <c r="D167" s="21">
        <v>48</v>
      </c>
      <c r="E167" s="21" t="s">
        <v>13</v>
      </c>
      <c r="F167" s="21" t="s">
        <v>193</v>
      </c>
      <c r="G167" s="21"/>
      <c r="H167" s="21"/>
      <c r="I167" s="30">
        <v>2078</v>
      </c>
      <c r="J167" s="30" t="s">
        <v>19</v>
      </c>
    </row>
    <row r="168" spans="1:10" ht="15.75" thickBot="1" x14ac:dyDescent="0.5">
      <c r="A168" s="19">
        <v>162</v>
      </c>
      <c r="B168" s="21">
        <v>4214</v>
      </c>
      <c r="C168" s="20" t="s">
        <v>6540</v>
      </c>
      <c r="D168" s="21">
        <v>12</v>
      </c>
      <c r="E168" s="21"/>
      <c r="F168" s="21" t="s">
        <v>29</v>
      </c>
      <c r="G168" s="21">
        <v>9</v>
      </c>
      <c r="H168" s="21">
        <v>-21</v>
      </c>
      <c r="I168" s="30">
        <v>2079</v>
      </c>
      <c r="J168" s="30" t="s">
        <v>15</v>
      </c>
    </row>
    <row r="169" spans="1:10" ht="15.75" thickBot="1" x14ac:dyDescent="0.5">
      <c r="A169" s="19">
        <v>163</v>
      </c>
      <c r="B169" s="21">
        <v>3682</v>
      </c>
      <c r="C169" s="20" t="s">
        <v>526</v>
      </c>
      <c r="D169" s="21" t="s">
        <v>203</v>
      </c>
      <c r="E169" s="21" t="s">
        <v>13</v>
      </c>
      <c r="F169" s="21" t="s">
        <v>79</v>
      </c>
      <c r="G169" s="21">
        <f>7+9</f>
        <v>16</v>
      </c>
      <c r="H169" s="21">
        <f>-5-6</f>
        <v>-11</v>
      </c>
      <c r="I169" s="30">
        <v>2037</v>
      </c>
      <c r="J169" s="30" t="s">
        <v>15</v>
      </c>
    </row>
    <row r="170" spans="1:10" ht="15.75" thickBot="1" x14ac:dyDescent="0.5">
      <c r="A170" s="19">
        <v>164</v>
      </c>
      <c r="B170" s="21">
        <v>3673</v>
      </c>
      <c r="C170" s="20" t="s">
        <v>530</v>
      </c>
      <c r="D170" s="21" t="s">
        <v>13</v>
      </c>
      <c r="E170" s="21" t="s">
        <v>13</v>
      </c>
      <c r="F170" s="21" t="s">
        <v>239</v>
      </c>
      <c r="G170" s="21"/>
      <c r="H170" s="21"/>
      <c r="I170" s="30">
        <v>2062</v>
      </c>
      <c r="J170" s="30" t="s">
        <v>19</v>
      </c>
    </row>
    <row r="171" spans="1:10" ht="15.75" thickBot="1" x14ac:dyDescent="0.5">
      <c r="A171" s="19">
        <v>165</v>
      </c>
      <c r="B171" s="21">
        <v>1191</v>
      </c>
      <c r="C171" s="20" t="s">
        <v>534</v>
      </c>
      <c r="D171" s="21" t="s">
        <v>13</v>
      </c>
      <c r="E171" s="21" t="s">
        <v>13</v>
      </c>
      <c r="F171" s="21" t="s">
        <v>32</v>
      </c>
      <c r="G171" s="21"/>
      <c r="H171" s="21"/>
      <c r="I171" s="30">
        <v>1903</v>
      </c>
      <c r="J171" s="30" t="s">
        <v>19</v>
      </c>
    </row>
    <row r="172" spans="1:10" ht="15.75" thickBot="1" x14ac:dyDescent="0.5">
      <c r="A172" s="19">
        <v>166</v>
      </c>
      <c r="B172" s="21">
        <v>1192</v>
      </c>
      <c r="C172" s="20" t="s">
        <v>536</v>
      </c>
      <c r="D172" s="21">
        <v>81</v>
      </c>
      <c r="E172" s="21" t="s">
        <v>13</v>
      </c>
      <c r="F172" s="21" t="s">
        <v>79</v>
      </c>
      <c r="G172" s="21"/>
      <c r="H172" s="21"/>
      <c r="I172" s="30">
        <v>2168</v>
      </c>
      <c r="J172" s="30" t="s">
        <v>19</v>
      </c>
    </row>
    <row r="173" spans="1:10" ht="15.75" thickBot="1" x14ac:dyDescent="0.5">
      <c r="A173" s="19">
        <v>167</v>
      </c>
      <c r="B173" s="21">
        <v>1193</v>
      </c>
      <c r="C173" s="20" t="s">
        <v>538</v>
      </c>
      <c r="D173" s="21" t="s">
        <v>13</v>
      </c>
      <c r="E173" s="21" t="s">
        <v>13</v>
      </c>
      <c r="F173" s="21" t="s">
        <v>323</v>
      </c>
      <c r="G173" s="21"/>
      <c r="H173" s="21"/>
      <c r="I173" s="30">
        <v>2025</v>
      </c>
      <c r="J173" s="30" t="s">
        <v>19</v>
      </c>
    </row>
    <row r="174" spans="1:10" ht="15.75" thickBot="1" x14ac:dyDescent="0.5">
      <c r="A174" s="19">
        <v>168</v>
      </c>
      <c r="B174" s="21">
        <v>1194</v>
      </c>
      <c r="C174" s="20" t="s">
        <v>540</v>
      </c>
      <c r="D174" s="21">
        <v>72</v>
      </c>
      <c r="E174" s="21" t="s">
        <v>13</v>
      </c>
      <c r="F174" s="21" t="s">
        <v>29</v>
      </c>
      <c r="G174" s="21"/>
      <c r="H174" s="21"/>
      <c r="I174" s="30">
        <v>1893</v>
      </c>
      <c r="J174" s="30" t="s">
        <v>19</v>
      </c>
    </row>
    <row r="175" spans="1:10" ht="15.75" thickBot="1" x14ac:dyDescent="0.5">
      <c r="A175" s="19">
        <v>169</v>
      </c>
      <c r="B175" s="21">
        <v>1195</v>
      </c>
      <c r="C175" s="20" t="s">
        <v>542</v>
      </c>
      <c r="D175" s="21" t="s">
        <v>13</v>
      </c>
      <c r="E175" s="21" t="s">
        <v>13</v>
      </c>
      <c r="F175" s="21" t="s">
        <v>79</v>
      </c>
      <c r="G175" s="21"/>
      <c r="H175" s="21"/>
      <c r="I175" s="30">
        <v>2101</v>
      </c>
      <c r="J175" s="30" t="s">
        <v>19</v>
      </c>
    </row>
    <row r="176" spans="1:10" ht="15.75" thickBot="1" x14ac:dyDescent="0.5">
      <c r="A176" s="19">
        <v>170</v>
      </c>
      <c r="B176" s="21">
        <v>1196</v>
      </c>
      <c r="C176" s="20" t="s">
        <v>544</v>
      </c>
      <c r="D176" s="21" t="s">
        <v>46</v>
      </c>
      <c r="E176" s="21" t="s">
        <v>13</v>
      </c>
      <c r="F176" s="21" t="s">
        <v>32</v>
      </c>
      <c r="G176" s="21"/>
      <c r="H176" s="21"/>
      <c r="I176" s="30">
        <v>2027</v>
      </c>
      <c r="J176" s="30" t="s">
        <v>19</v>
      </c>
    </row>
    <row r="177" spans="1:10" ht="15.75" thickBot="1" x14ac:dyDescent="0.5">
      <c r="A177" s="19">
        <v>171</v>
      </c>
      <c r="B177" s="21">
        <v>1197</v>
      </c>
      <c r="C177" s="20" t="s">
        <v>546</v>
      </c>
      <c r="D177" s="21" t="s">
        <v>13</v>
      </c>
      <c r="E177" s="21" t="s">
        <v>13</v>
      </c>
      <c r="F177" s="21" t="s">
        <v>79</v>
      </c>
      <c r="G177" s="21"/>
      <c r="H177" s="21"/>
      <c r="I177" s="30">
        <v>2137</v>
      </c>
      <c r="J177" s="30" t="s">
        <v>19</v>
      </c>
    </row>
    <row r="178" spans="1:10" ht="15.75" thickBot="1" x14ac:dyDescent="0.5">
      <c r="A178" s="19">
        <v>172</v>
      </c>
      <c r="B178" s="21">
        <v>1198</v>
      </c>
      <c r="C178" s="20" t="s">
        <v>548</v>
      </c>
      <c r="D178" s="21">
        <v>28</v>
      </c>
      <c r="E178" s="21" t="s">
        <v>13</v>
      </c>
      <c r="F178" s="21" t="s">
        <v>169</v>
      </c>
      <c r="G178" s="21"/>
      <c r="H178" s="21"/>
      <c r="I178" s="30">
        <v>2059</v>
      </c>
      <c r="J178" s="30" t="s">
        <v>19</v>
      </c>
    </row>
    <row r="179" spans="1:10" ht="15.75" thickBot="1" x14ac:dyDescent="0.5">
      <c r="A179" s="19">
        <v>173</v>
      </c>
      <c r="B179" s="21">
        <v>1199</v>
      </c>
      <c r="C179" s="20" t="s">
        <v>550</v>
      </c>
      <c r="D179" s="21">
        <v>60</v>
      </c>
      <c r="E179" s="21" t="s">
        <v>13</v>
      </c>
      <c r="F179" s="21" t="s">
        <v>551</v>
      </c>
      <c r="G179" s="21"/>
      <c r="H179" s="21"/>
      <c r="I179" s="30">
        <v>1997</v>
      </c>
      <c r="J179" s="30" t="s">
        <v>19</v>
      </c>
    </row>
    <row r="180" spans="1:10" ht="15.75" thickBot="1" x14ac:dyDescent="0.5">
      <c r="A180" s="19">
        <v>174</v>
      </c>
      <c r="B180" s="21">
        <v>1200</v>
      </c>
      <c r="C180" s="20" t="s">
        <v>553</v>
      </c>
      <c r="D180" s="21" t="s">
        <v>13</v>
      </c>
      <c r="E180" s="21" t="s">
        <v>57</v>
      </c>
      <c r="F180" s="21" t="s">
        <v>29</v>
      </c>
      <c r="G180" s="21"/>
      <c r="H180" s="21"/>
      <c r="I180" s="30">
        <v>2236</v>
      </c>
      <c r="J180" s="30" t="s">
        <v>19</v>
      </c>
    </row>
    <row r="181" spans="1:10" ht="15.75" thickBot="1" x14ac:dyDescent="0.5">
      <c r="A181" s="19">
        <v>175</v>
      </c>
      <c r="B181" s="21">
        <v>3902</v>
      </c>
      <c r="C181" s="20" t="s">
        <v>555</v>
      </c>
      <c r="D181" s="21" t="s">
        <v>28</v>
      </c>
      <c r="E181" s="21" t="s">
        <v>13</v>
      </c>
      <c r="F181" s="21" t="s">
        <v>29</v>
      </c>
      <c r="G181" s="21"/>
      <c r="H181" s="21"/>
      <c r="I181" s="30">
        <v>2084</v>
      </c>
      <c r="J181" s="30" t="s">
        <v>15</v>
      </c>
    </row>
    <row r="182" spans="1:10" ht="15.75" thickBot="1" x14ac:dyDescent="0.5">
      <c r="A182" s="19">
        <v>176</v>
      </c>
      <c r="B182" s="21">
        <v>1201</v>
      </c>
      <c r="C182" s="20" t="s">
        <v>557</v>
      </c>
      <c r="D182" s="21" t="s">
        <v>13</v>
      </c>
      <c r="E182" s="21" t="s">
        <v>13</v>
      </c>
      <c r="F182" s="21" t="s">
        <v>551</v>
      </c>
      <c r="G182" s="21"/>
      <c r="H182" s="21"/>
      <c r="I182" s="30">
        <v>1958</v>
      </c>
      <c r="J182" s="30" t="s">
        <v>19</v>
      </c>
    </row>
    <row r="183" spans="1:10" ht="15.75" thickBot="1" x14ac:dyDescent="0.5">
      <c r="A183" s="19">
        <v>177</v>
      </c>
      <c r="B183" s="21">
        <v>1202</v>
      </c>
      <c r="C183" s="20" t="s">
        <v>559</v>
      </c>
      <c r="D183" s="21" t="s">
        <v>13</v>
      </c>
      <c r="E183" s="21" t="s">
        <v>13</v>
      </c>
      <c r="F183" s="21" t="s">
        <v>551</v>
      </c>
      <c r="G183" s="21"/>
      <c r="H183" s="21"/>
      <c r="I183" s="30">
        <v>1995</v>
      </c>
      <c r="J183" s="30" t="s">
        <v>19</v>
      </c>
    </row>
    <row r="184" spans="1:10" ht="15.75" thickBot="1" x14ac:dyDescent="0.5">
      <c r="A184" s="19">
        <v>178</v>
      </c>
      <c r="B184" s="21">
        <v>1204</v>
      </c>
      <c r="C184" s="20" t="s">
        <v>563</v>
      </c>
      <c r="D184" s="21" t="s">
        <v>13</v>
      </c>
      <c r="E184" s="21" t="s">
        <v>13</v>
      </c>
      <c r="F184" s="21" t="s">
        <v>29</v>
      </c>
      <c r="G184" s="21"/>
      <c r="H184" s="21"/>
      <c r="I184" s="30">
        <v>2060</v>
      </c>
      <c r="J184" s="30" t="s">
        <v>19</v>
      </c>
    </row>
    <row r="185" spans="1:10" ht="15.75" thickBot="1" x14ac:dyDescent="0.5">
      <c r="A185" s="19">
        <v>179</v>
      </c>
      <c r="B185" s="21">
        <v>1205</v>
      </c>
      <c r="C185" s="20" t="s">
        <v>565</v>
      </c>
      <c r="D185" s="21">
        <v>99</v>
      </c>
      <c r="E185" s="21" t="s">
        <v>13</v>
      </c>
      <c r="F185" s="21" t="s">
        <v>29</v>
      </c>
      <c r="G185" s="21"/>
      <c r="H185" s="21"/>
      <c r="I185" s="30">
        <v>2068</v>
      </c>
      <c r="J185" s="30" t="s">
        <v>19</v>
      </c>
    </row>
    <row r="186" spans="1:10" ht="15.75" thickBot="1" x14ac:dyDescent="0.5">
      <c r="A186" s="19">
        <v>180</v>
      </c>
      <c r="B186" s="21">
        <v>1206</v>
      </c>
      <c r="C186" s="20" t="s">
        <v>567</v>
      </c>
      <c r="D186" s="21">
        <v>41</v>
      </c>
      <c r="E186" s="21" t="s">
        <v>13</v>
      </c>
      <c r="F186" s="21" t="s">
        <v>29</v>
      </c>
      <c r="G186" s="21"/>
      <c r="H186" s="21"/>
      <c r="I186" s="30">
        <v>2061</v>
      </c>
      <c r="J186" s="30" t="s">
        <v>19</v>
      </c>
    </row>
    <row r="187" spans="1:10" ht="15.75" thickBot="1" x14ac:dyDescent="0.5">
      <c r="A187" s="19">
        <v>181</v>
      </c>
      <c r="B187" s="21">
        <v>1207</v>
      </c>
      <c r="C187" s="20" t="s">
        <v>569</v>
      </c>
      <c r="D187" s="21">
        <v>87</v>
      </c>
      <c r="E187" s="21" t="s">
        <v>13</v>
      </c>
      <c r="F187" s="21" t="s">
        <v>79</v>
      </c>
      <c r="G187" s="21"/>
      <c r="H187" s="21"/>
      <c r="I187" s="30">
        <v>2051</v>
      </c>
      <c r="J187" s="30" t="s">
        <v>19</v>
      </c>
    </row>
    <row r="188" spans="1:10" ht="15.75" thickBot="1" x14ac:dyDescent="0.5">
      <c r="A188" s="19">
        <v>182</v>
      </c>
      <c r="B188" s="21">
        <v>1208</v>
      </c>
      <c r="C188" s="20" t="s">
        <v>571</v>
      </c>
      <c r="D188" s="21" t="s">
        <v>13</v>
      </c>
      <c r="E188" s="21" t="s">
        <v>13</v>
      </c>
      <c r="F188" s="21" t="s">
        <v>103</v>
      </c>
      <c r="G188" s="21"/>
      <c r="H188" s="21"/>
      <c r="I188" s="30">
        <v>2035</v>
      </c>
      <c r="J188" s="30" t="s">
        <v>19</v>
      </c>
    </row>
    <row r="189" spans="1:10" ht="15.75" thickBot="1" x14ac:dyDescent="0.5">
      <c r="A189" s="19">
        <v>183</v>
      </c>
      <c r="B189" s="21">
        <v>1210</v>
      </c>
      <c r="C189" s="20" t="s">
        <v>575</v>
      </c>
      <c r="D189" s="21">
        <v>40</v>
      </c>
      <c r="E189" s="21" t="s">
        <v>13</v>
      </c>
      <c r="F189" s="21" t="s">
        <v>169</v>
      </c>
      <c r="G189" s="21"/>
      <c r="H189" s="21"/>
      <c r="I189" s="30">
        <v>2040</v>
      </c>
      <c r="J189" s="30" t="s">
        <v>19</v>
      </c>
    </row>
    <row r="190" spans="1:10" ht="15.75" thickBot="1" x14ac:dyDescent="0.5">
      <c r="A190" s="19">
        <v>184</v>
      </c>
      <c r="B190" s="21">
        <v>1211</v>
      </c>
      <c r="C190" s="20" t="s">
        <v>577</v>
      </c>
      <c r="D190" s="21">
        <v>88</v>
      </c>
      <c r="E190" s="21" t="s">
        <v>13</v>
      </c>
      <c r="F190" s="21" t="s">
        <v>32</v>
      </c>
      <c r="G190" s="21"/>
      <c r="H190" s="21"/>
      <c r="I190" s="30">
        <v>2022</v>
      </c>
      <c r="J190" s="30" t="s">
        <v>19</v>
      </c>
    </row>
    <row r="191" spans="1:10" ht="15.75" thickBot="1" x14ac:dyDescent="0.5">
      <c r="A191" s="19">
        <v>185</v>
      </c>
      <c r="B191" s="21">
        <v>1212</v>
      </c>
      <c r="C191" s="20" t="s">
        <v>579</v>
      </c>
      <c r="D191" s="21">
        <v>56</v>
      </c>
      <c r="E191" s="21" t="s">
        <v>13</v>
      </c>
      <c r="F191" s="21" t="s">
        <v>29</v>
      </c>
      <c r="G191" s="21"/>
      <c r="H191" s="21"/>
      <c r="I191" s="30">
        <v>2040</v>
      </c>
      <c r="J191" s="30" t="s">
        <v>19</v>
      </c>
    </row>
    <row r="192" spans="1:10" ht="15.75" thickBot="1" x14ac:dyDescent="0.5">
      <c r="A192" s="19">
        <v>186</v>
      </c>
      <c r="B192" s="21">
        <v>1213</v>
      </c>
      <c r="C192" s="20" t="s">
        <v>581</v>
      </c>
      <c r="D192" s="21">
        <v>83</v>
      </c>
      <c r="E192" s="21" t="s">
        <v>134</v>
      </c>
      <c r="F192" s="21" t="s">
        <v>29</v>
      </c>
      <c r="G192" s="21"/>
      <c r="H192" s="21"/>
      <c r="I192" s="30">
        <v>2336</v>
      </c>
      <c r="J192" s="30" t="s">
        <v>19</v>
      </c>
    </row>
    <row r="193" spans="1:10" ht="15.75" thickBot="1" x14ac:dyDescent="0.5">
      <c r="A193" s="19">
        <v>187</v>
      </c>
      <c r="B193" s="21">
        <v>1214</v>
      </c>
      <c r="C193" s="20" t="s">
        <v>583</v>
      </c>
      <c r="D193" s="21">
        <v>65</v>
      </c>
      <c r="E193" s="21" t="s">
        <v>13</v>
      </c>
      <c r="F193" s="21" t="s">
        <v>29</v>
      </c>
      <c r="G193" s="21"/>
      <c r="H193" s="21"/>
      <c r="I193" s="30">
        <v>2212</v>
      </c>
      <c r="J193" s="30" t="s">
        <v>19</v>
      </c>
    </row>
    <row r="194" spans="1:10" ht="15.75" thickBot="1" x14ac:dyDescent="0.5">
      <c r="A194" s="19">
        <v>188</v>
      </c>
      <c r="B194" s="21">
        <v>1215</v>
      </c>
      <c r="C194" s="20" t="s">
        <v>585</v>
      </c>
      <c r="D194" s="21">
        <v>87</v>
      </c>
      <c r="E194" s="21" t="s">
        <v>13</v>
      </c>
      <c r="F194" s="21" t="s">
        <v>29</v>
      </c>
      <c r="G194" s="21"/>
      <c r="H194" s="21"/>
      <c r="I194" s="30">
        <v>2082</v>
      </c>
      <c r="J194" s="30" t="s">
        <v>19</v>
      </c>
    </row>
    <row r="195" spans="1:10" ht="15.75" thickBot="1" x14ac:dyDescent="0.5">
      <c r="A195" s="19">
        <v>189</v>
      </c>
      <c r="B195" s="21">
        <v>1216</v>
      </c>
      <c r="C195" s="20" t="s">
        <v>587</v>
      </c>
      <c r="D195" s="21">
        <v>88</v>
      </c>
      <c r="E195" s="21" t="s">
        <v>13</v>
      </c>
      <c r="F195" s="21" t="s">
        <v>29</v>
      </c>
      <c r="G195" s="21"/>
      <c r="H195" s="21"/>
      <c r="I195" s="30">
        <v>2165</v>
      </c>
      <c r="J195" s="30" t="s">
        <v>19</v>
      </c>
    </row>
    <row r="196" spans="1:10" ht="15.75" thickBot="1" x14ac:dyDescent="0.5">
      <c r="A196" s="19">
        <v>190</v>
      </c>
      <c r="B196" s="21">
        <v>1217</v>
      </c>
      <c r="C196" s="20" t="s">
        <v>589</v>
      </c>
      <c r="D196" s="21" t="s">
        <v>13</v>
      </c>
      <c r="E196" s="21" t="s">
        <v>13</v>
      </c>
      <c r="F196" s="21" t="s">
        <v>169</v>
      </c>
      <c r="G196" s="21"/>
      <c r="H196" s="21"/>
      <c r="I196" s="30">
        <v>2160</v>
      </c>
      <c r="J196" s="30" t="s">
        <v>19</v>
      </c>
    </row>
    <row r="197" spans="1:10" ht="15.75" thickBot="1" x14ac:dyDescent="0.5">
      <c r="A197" s="19">
        <v>191</v>
      </c>
      <c r="B197" s="21">
        <v>1218</v>
      </c>
      <c r="C197" s="20" t="s">
        <v>6390</v>
      </c>
      <c r="D197" s="21">
        <v>86</v>
      </c>
      <c r="E197" s="21" t="s">
        <v>134</v>
      </c>
      <c r="F197" s="21" t="s">
        <v>29</v>
      </c>
      <c r="G197" s="21">
        <v>11</v>
      </c>
      <c r="H197" s="21">
        <v>0</v>
      </c>
      <c r="I197" s="30">
        <v>2504</v>
      </c>
      <c r="J197" s="30" t="s">
        <v>15</v>
      </c>
    </row>
    <row r="198" spans="1:10" ht="15.75" thickBot="1" x14ac:dyDescent="0.5">
      <c r="A198" s="19">
        <v>192</v>
      </c>
      <c r="B198" s="21">
        <v>1219</v>
      </c>
      <c r="C198" s="20" t="s">
        <v>592</v>
      </c>
      <c r="D198" s="21">
        <v>53</v>
      </c>
      <c r="E198" s="21" t="s">
        <v>13</v>
      </c>
      <c r="F198" s="21" t="s">
        <v>29</v>
      </c>
      <c r="G198" s="21"/>
      <c r="H198" s="21"/>
      <c r="I198" s="30">
        <v>2168</v>
      </c>
      <c r="J198" s="30" t="s">
        <v>19</v>
      </c>
    </row>
    <row r="199" spans="1:10" ht="15.75" thickBot="1" x14ac:dyDescent="0.5">
      <c r="A199" s="19">
        <v>193</v>
      </c>
      <c r="B199" s="21">
        <v>1220</v>
      </c>
      <c r="C199" s="20" t="s">
        <v>594</v>
      </c>
      <c r="D199" s="21">
        <v>89</v>
      </c>
      <c r="E199" s="21" t="s">
        <v>13</v>
      </c>
      <c r="F199" s="21" t="s">
        <v>79</v>
      </c>
      <c r="G199" s="21"/>
      <c r="H199" s="21"/>
      <c r="I199" s="30">
        <v>2060</v>
      </c>
      <c r="J199" s="30" t="s">
        <v>19</v>
      </c>
    </row>
    <row r="200" spans="1:10" ht="15.75" thickBot="1" x14ac:dyDescent="0.5">
      <c r="A200" s="19">
        <v>194</v>
      </c>
      <c r="B200" s="21">
        <v>1221</v>
      </c>
      <c r="C200" s="20" t="s">
        <v>596</v>
      </c>
      <c r="D200" s="21" t="s">
        <v>13</v>
      </c>
      <c r="E200" s="21" t="s">
        <v>13</v>
      </c>
      <c r="F200" s="21" t="s">
        <v>32</v>
      </c>
      <c r="G200" s="21"/>
      <c r="H200" s="21"/>
      <c r="I200" s="30">
        <v>2060</v>
      </c>
      <c r="J200" s="30" t="s">
        <v>19</v>
      </c>
    </row>
    <row r="201" spans="1:10" ht="15.75" thickBot="1" x14ac:dyDescent="0.5">
      <c r="A201" s="19">
        <v>195</v>
      </c>
      <c r="B201" s="21">
        <v>1222</v>
      </c>
      <c r="C201" s="20" t="s">
        <v>598</v>
      </c>
      <c r="D201" s="21">
        <v>43</v>
      </c>
      <c r="E201" s="21" t="s">
        <v>13</v>
      </c>
      <c r="F201" s="21" t="s">
        <v>29</v>
      </c>
      <c r="G201" s="21"/>
      <c r="H201" s="21"/>
      <c r="I201" s="30">
        <v>2046</v>
      </c>
      <c r="J201" s="30" t="s">
        <v>15</v>
      </c>
    </row>
    <row r="202" spans="1:10" ht="15.75" thickBot="1" x14ac:dyDescent="0.5">
      <c r="A202" s="19">
        <v>196</v>
      </c>
      <c r="B202" s="21">
        <v>1223</v>
      </c>
      <c r="C202" s="20" t="s">
        <v>600</v>
      </c>
      <c r="D202" s="21">
        <v>62</v>
      </c>
      <c r="E202" s="21" t="s">
        <v>13</v>
      </c>
      <c r="F202" s="21" t="s">
        <v>79</v>
      </c>
      <c r="G202" s="21"/>
      <c r="H202" s="21"/>
      <c r="I202" s="30">
        <v>2107</v>
      </c>
      <c r="J202" s="30" t="s">
        <v>19</v>
      </c>
    </row>
    <row r="203" spans="1:10" ht="15.75" thickBot="1" x14ac:dyDescent="0.5">
      <c r="A203" s="19">
        <v>197</v>
      </c>
      <c r="B203" s="21">
        <v>1224</v>
      </c>
      <c r="C203" s="20" t="s">
        <v>602</v>
      </c>
      <c r="D203" s="21">
        <v>90</v>
      </c>
      <c r="E203" s="21" t="s">
        <v>13</v>
      </c>
      <c r="F203" s="21" t="s">
        <v>29</v>
      </c>
      <c r="G203" s="21"/>
      <c r="H203" s="21"/>
      <c r="I203" s="30">
        <v>2138</v>
      </c>
      <c r="J203" s="30" t="s">
        <v>19</v>
      </c>
    </row>
    <row r="204" spans="1:10" ht="15.75" thickBot="1" x14ac:dyDescent="0.5">
      <c r="A204" s="19">
        <v>198</v>
      </c>
      <c r="B204" s="21">
        <v>1226</v>
      </c>
      <c r="C204" s="20" t="s">
        <v>611</v>
      </c>
      <c r="D204" s="21" t="s">
        <v>13</v>
      </c>
      <c r="E204" s="21" t="s">
        <v>13</v>
      </c>
      <c r="F204" s="21" t="s">
        <v>29</v>
      </c>
      <c r="G204" s="21"/>
      <c r="H204" s="21"/>
      <c r="I204" s="30">
        <v>2013</v>
      </c>
      <c r="J204" s="30" t="s">
        <v>19</v>
      </c>
    </row>
    <row r="205" spans="1:10" ht="15.75" thickBot="1" x14ac:dyDescent="0.5">
      <c r="A205" s="19">
        <v>199</v>
      </c>
      <c r="B205" s="21">
        <v>1227</v>
      </c>
      <c r="C205" s="20" t="s">
        <v>613</v>
      </c>
      <c r="D205" s="21" t="s">
        <v>13</v>
      </c>
      <c r="E205" s="21" t="s">
        <v>13</v>
      </c>
      <c r="F205" s="21" t="s">
        <v>79</v>
      </c>
      <c r="G205" s="21"/>
      <c r="H205" s="21"/>
      <c r="I205" s="30">
        <v>2224</v>
      </c>
      <c r="J205" s="30" t="s">
        <v>19</v>
      </c>
    </row>
    <row r="206" spans="1:10" ht="15.75" thickBot="1" x14ac:dyDescent="0.5">
      <c r="A206" s="19">
        <v>200</v>
      </c>
      <c r="B206" s="21">
        <v>1228</v>
      </c>
      <c r="C206" s="20" t="s">
        <v>615</v>
      </c>
      <c r="D206" s="21">
        <v>98</v>
      </c>
      <c r="E206" s="21" t="s">
        <v>13</v>
      </c>
      <c r="F206" s="21" t="s">
        <v>277</v>
      </c>
      <c r="G206" s="21"/>
      <c r="H206" s="21"/>
      <c r="I206" s="30">
        <v>1991</v>
      </c>
      <c r="J206" s="30" t="s">
        <v>19</v>
      </c>
    </row>
    <row r="207" spans="1:10" ht="15.75" thickBot="1" x14ac:dyDescent="0.5">
      <c r="A207" s="19">
        <v>201</v>
      </c>
      <c r="B207" s="21">
        <v>1230</v>
      </c>
      <c r="C207" s="20" t="s">
        <v>619</v>
      </c>
      <c r="D207" s="21">
        <v>91</v>
      </c>
      <c r="E207" s="21" t="s">
        <v>13</v>
      </c>
      <c r="F207" s="21" t="s">
        <v>277</v>
      </c>
      <c r="G207" s="21"/>
      <c r="H207" s="21"/>
      <c r="I207" s="30">
        <v>2056</v>
      </c>
      <c r="J207" s="30" t="s">
        <v>19</v>
      </c>
    </row>
    <row r="208" spans="1:10" ht="15.75" thickBot="1" x14ac:dyDescent="0.5">
      <c r="A208" s="19">
        <v>202</v>
      </c>
      <c r="B208" s="21">
        <v>1232</v>
      </c>
      <c r="C208" s="20" t="s">
        <v>622</v>
      </c>
      <c r="D208" s="21">
        <v>69</v>
      </c>
      <c r="E208" s="21" t="s">
        <v>57</v>
      </c>
      <c r="F208" s="21" t="s">
        <v>91</v>
      </c>
      <c r="G208" s="21"/>
      <c r="H208" s="21"/>
      <c r="I208" s="30">
        <v>2148</v>
      </c>
      <c r="J208" s="30" t="s">
        <v>19</v>
      </c>
    </row>
    <row r="209" spans="1:10" ht="15.75" thickBot="1" x14ac:dyDescent="0.5">
      <c r="A209" s="19">
        <v>203</v>
      </c>
      <c r="B209" s="21">
        <v>1234</v>
      </c>
      <c r="C209" s="20" t="s">
        <v>627</v>
      </c>
      <c r="D209" s="21" t="s">
        <v>13</v>
      </c>
      <c r="E209" s="21" t="s">
        <v>13</v>
      </c>
      <c r="F209" s="21" t="s">
        <v>79</v>
      </c>
      <c r="G209" s="21"/>
      <c r="H209" s="21"/>
      <c r="I209" s="30">
        <v>1981</v>
      </c>
      <c r="J209" s="30" t="s">
        <v>19</v>
      </c>
    </row>
    <row r="210" spans="1:10" ht="15.75" thickBot="1" x14ac:dyDescent="0.5">
      <c r="A210" s="19">
        <v>204</v>
      </c>
      <c r="B210" s="21">
        <v>1235</v>
      </c>
      <c r="C210" s="20" t="s">
        <v>629</v>
      </c>
      <c r="D210" s="21">
        <v>48</v>
      </c>
      <c r="E210" s="21" t="s">
        <v>13</v>
      </c>
      <c r="F210" s="21" t="s">
        <v>169</v>
      </c>
      <c r="G210" s="21"/>
      <c r="H210" s="21"/>
      <c r="I210" s="30">
        <v>2026</v>
      </c>
      <c r="J210" s="30" t="s">
        <v>19</v>
      </c>
    </row>
    <row r="211" spans="1:10" ht="15.75" thickBot="1" x14ac:dyDescent="0.5">
      <c r="A211" s="19">
        <v>205</v>
      </c>
      <c r="B211" s="21">
        <v>1236</v>
      </c>
      <c r="C211" s="20" t="s">
        <v>631</v>
      </c>
      <c r="D211" s="21">
        <v>95</v>
      </c>
      <c r="E211" s="21" t="s">
        <v>13</v>
      </c>
      <c r="F211" s="21" t="s">
        <v>85</v>
      </c>
      <c r="G211" s="21"/>
      <c r="H211" s="21"/>
      <c r="I211" s="30">
        <v>2006</v>
      </c>
      <c r="J211" s="30" t="s">
        <v>19</v>
      </c>
    </row>
    <row r="212" spans="1:10" ht="15.75" thickBot="1" x14ac:dyDescent="0.5">
      <c r="A212" s="19">
        <v>206</v>
      </c>
      <c r="B212" s="21">
        <v>1237</v>
      </c>
      <c r="C212" s="20" t="s">
        <v>633</v>
      </c>
      <c r="D212" s="21" t="s">
        <v>189</v>
      </c>
      <c r="E212" s="21" t="s">
        <v>13</v>
      </c>
      <c r="F212" s="21" t="s">
        <v>551</v>
      </c>
      <c r="G212" s="21"/>
      <c r="H212" s="21"/>
      <c r="I212" s="30">
        <v>1973</v>
      </c>
      <c r="J212" s="30" t="s">
        <v>19</v>
      </c>
    </row>
    <row r="213" spans="1:10" ht="15.75" thickBot="1" x14ac:dyDescent="0.5">
      <c r="A213" s="19">
        <v>207</v>
      </c>
      <c r="B213" s="21">
        <v>1238</v>
      </c>
      <c r="C213" s="20" t="s">
        <v>635</v>
      </c>
      <c r="D213" s="21" t="s">
        <v>13</v>
      </c>
      <c r="E213" s="21" t="s">
        <v>57</v>
      </c>
      <c r="F213" s="21" t="s">
        <v>91</v>
      </c>
      <c r="G213" s="21"/>
      <c r="H213" s="21"/>
      <c r="I213" s="30">
        <v>2116</v>
      </c>
      <c r="J213" s="30" t="s">
        <v>19</v>
      </c>
    </row>
    <row r="214" spans="1:10" ht="15.75" thickBot="1" x14ac:dyDescent="0.5">
      <c r="A214" s="19">
        <v>208</v>
      </c>
      <c r="B214" s="21">
        <v>1239</v>
      </c>
      <c r="C214" s="20" t="s">
        <v>637</v>
      </c>
      <c r="D214" s="21">
        <v>88</v>
      </c>
      <c r="E214" s="21" t="s">
        <v>13</v>
      </c>
      <c r="F214" s="21" t="s">
        <v>32</v>
      </c>
      <c r="G214" s="21"/>
      <c r="H214" s="21"/>
      <c r="I214" s="30">
        <v>2054</v>
      </c>
      <c r="J214" s="30" t="s">
        <v>19</v>
      </c>
    </row>
    <row r="215" spans="1:10" ht="15.75" thickBot="1" x14ac:dyDescent="0.5">
      <c r="A215" s="19">
        <v>209</v>
      </c>
      <c r="B215" s="21">
        <v>1240</v>
      </c>
      <c r="C215" s="20" t="s">
        <v>639</v>
      </c>
      <c r="D215" s="21">
        <v>98</v>
      </c>
      <c r="E215" s="21" t="s">
        <v>184</v>
      </c>
      <c r="F215" s="21" t="s">
        <v>29</v>
      </c>
      <c r="G215" s="21"/>
      <c r="H215" s="21"/>
      <c r="I215" s="30">
        <v>2199</v>
      </c>
      <c r="J215" s="30" t="s">
        <v>19</v>
      </c>
    </row>
    <row r="216" spans="1:10" ht="15.75" thickBot="1" x14ac:dyDescent="0.5">
      <c r="A216" s="19">
        <v>210</v>
      </c>
      <c r="B216" s="21">
        <v>1242</v>
      </c>
      <c r="C216" s="20" t="s">
        <v>641</v>
      </c>
      <c r="D216" s="21" t="s">
        <v>13</v>
      </c>
      <c r="E216" s="21" t="s">
        <v>13</v>
      </c>
      <c r="F216" s="21" t="s">
        <v>551</v>
      </c>
      <c r="G216" s="21"/>
      <c r="H216" s="21"/>
      <c r="I216" s="30">
        <v>2035</v>
      </c>
      <c r="J216" s="30" t="s">
        <v>19</v>
      </c>
    </row>
    <row r="217" spans="1:10" ht="15.75" thickBot="1" x14ac:dyDescent="0.5">
      <c r="A217" s="19">
        <v>211</v>
      </c>
      <c r="B217" s="21">
        <v>3881</v>
      </c>
      <c r="C217" s="20" t="s">
        <v>643</v>
      </c>
      <c r="D217" s="21" t="s">
        <v>13</v>
      </c>
      <c r="E217" s="21" t="s">
        <v>13</v>
      </c>
      <c r="F217" s="21" t="s">
        <v>29</v>
      </c>
      <c r="G217" s="21"/>
      <c r="H217" s="21"/>
      <c r="I217" s="30">
        <v>2063</v>
      </c>
      <c r="J217" s="30" t="s">
        <v>15</v>
      </c>
    </row>
    <row r="218" spans="1:10" ht="15.75" thickBot="1" x14ac:dyDescent="0.5">
      <c r="A218" s="19">
        <v>212</v>
      </c>
      <c r="B218" s="21">
        <v>1243</v>
      </c>
      <c r="C218" s="20" t="s">
        <v>645</v>
      </c>
      <c r="D218" s="21">
        <v>52</v>
      </c>
      <c r="E218" s="21" t="s">
        <v>13</v>
      </c>
      <c r="F218" s="21" t="s">
        <v>29</v>
      </c>
      <c r="G218" s="21"/>
      <c r="H218" s="21"/>
      <c r="I218" s="30">
        <v>2052</v>
      </c>
      <c r="J218" s="30" t="s">
        <v>19</v>
      </c>
    </row>
    <row r="219" spans="1:10" ht="15.75" thickBot="1" x14ac:dyDescent="0.5">
      <c r="A219" s="19">
        <v>213</v>
      </c>
      <c r="B219" s="21">
        <v>1244</v>
      </c>
      <c r="C219" s="20" t="s">
        <v>647</v>
      </c>
      <c r="D219" s="21">
        <v>87</v>
      </c>
      <c r="E219" s="21" t="s">
        <v>13</v>
      </c>
      <c r="F219" s="21" t="s">
        <v>277</v>
      </c>
      <c r="G219" s="21"/>
      <c r="H219" s="21"/>
      <c r="I219" s="30">
        <v>2020</v>
      </c>
      <c r="J219" s="30" t="s">
        <v>19</v>
      </c>
    </row>
    <row r="220" spans="1:10" ht="15.75" thickBot="1" x14ac:dyDescent="0.5">
      <c r="A220" s="19">
        <v>214</v>
      </c>
      <c r="B220" s="21">
        <v>1245</v>
      </c>
      <c r="C220" s="20" t="s">
        <v>649</v>
      </c>
      <c r="D220" s="21">
        <v>96</v>
      </c>
      <c r="E220" s="21" t="s">
        <v>13</v>
      </c>
      <c r="F220" s="21" t="s">
        <v>29</v>
      </c>
      <c r="G220" s="21"/>
      <c r="H220" s="21"/>
      <c r="I220" s="30">
        <v>2125</v>
      </c>
      <c r="J220" s="30" t="s">
        <v>15</v>
      </c>
    </row>
    <row r="221" spans="1:10" ht="15.75" thickBot="1" x14ac:dyDescent="0.5">
      <c r="A221" s="19">
        <v>215</v>
      </c>
      <c r="B221" s="21">
        <v>4130</v>
      </c>
      <c r="C221" s="20" t="s">
        <v>6309</v>
      </c>
      <c r="D221" s="21" t="s">
        <v>2153</v>
      </c>
      <c r="E221" s="21" t="s">
        <v>13</v>
      </c>
      <c r="F221" s="21" t="s">
        <v>79</v>
      </c>
      <c r="G221" s="21"/>
      <c r="H221" s="21"/>
      <c r="I221" s="30">
        <v>2086</v>
      </c>
      <c r="J221" s="30" t="s">
        <v>15</v>
      </c>
    </row>
    <row r="222" spans="1:10" ht="15.75" thickBot="1" x14ac:dyDescent="0.5">
      <c r="A222" s="19">
        <v>216</v>
      </c>
      <c r="B222" s="21">
        <v>3676</v>
      </c>
      <c r="C222" s="20" t="s">
        <v>651</v>
      </c>
      <c r="D222" s="21" t="s">
        <v>652</v>
      </c>
      <c r="E222" s="21" t="s">
        <v>13</v>
      </c>
      <c r="F222" s="21" t="s">
        <v>79</v>
      </c>
      <c r="G222" s="21">
        <v>9</v>
      </c>
      <c r="H222" s="21">
        <v>1</v>
      </c>
      <c r="I222" s="30">
        <v>2122</v>
      </c>
      <c r="J222" s="30" t="s">
        <v>15</v>
      </c>
    </row>
    <row r="223" spans="1:10" ht="15.75" thickBot="1" x14ac:dyDescent="0.5">
      <c r="A223" s="19">
        <v>217</v>
      </c>
      <c r="B223" s="21">
        <v>1246</v>
      </c>
      <c r="C223" s="20" t="s">
        <v>654</v>
      </c>
      <c r="D223" s="21">
        <v>86</v>
      </c>
      <c r="E223" s="21" t="s">
        <v>13</v>
      </c>
      <c r="F223" s="21" t="s">
        <v>323</v>
      </c>
      <c r="G223" s="21"/>
      <c r="H223" s="21"/>
      <c r="I223" s="30">
        <v>2037</v>
      </c>
      <c r="J223" s="30" t="s">
        <v>19</v>
      </c>
    </row>
    <row r="224" spans="1:10" ht="15.75" thickBot="1" x14ac:dyDescent="0.5">
      <c r="A224" s="19">
        <v>218</v>
      </c>
      <c r="B224" s="21">
        <v>1249</v>
      </c>
      <c r="C224" s="20" t="s">
        <v>660</v>
      </c>
      <c r="D224" s="21">
        <v>58</v>
      </c>
      <c r="E224" s="21" t="s">
        <v>57</v>
      </c>
      <c r="F224" s="21" t="s">
        <v>29</v>
      </c>
      <c r="G224" s="21"/>
      <c r="H224" s="21"/>
      <c r="I224" s="30">
        <v>2122</v>
      </c>
      <c r="J224" s="30" t="s">
        <v>19</v>
      </c>
    </row>
    <row r="225" spans="1:10" ht="15.75" thickBot="1" x14ac:dyDescent="0.5">
      <c r="A225" s="19">
        <v>219</v>
      </c>
      <c r="B225" s="21">
        <v>1250</v>
      </c>
      <c r="C225" s="20" t="s">
        <v>662</v>
      </c>
      <c r="D225" s="21">
        <v>48</v>
      </c>
      <c r="E225" s="21" t="s">
        <v>13</v>
      </c>
      <c r="F225" s="21" t="s">
        <v>29</v>
      </c>
      <c r="G225" s="21"/>
      <c r="H225" s="21"/>
      <c r="I225" s="30">
        <v>2030</v>
      </c>
      <c r="J225" s="30" t="s">
        <v>19</v>
      </c>
    </row>
    <row r="226" spans="1:10" ht="15.75" thickBot="1" x14ac:dyDescent="0.5">
      <c r="A226" s="19">
        <v>220</v>
      </c>
      <c r="B226" s="21">
        <v>1251</v>
      </c>
      <c r="C226" s="20" t="s">
        <v>664</v>
      </c>
      <c r="D226" s="21">
        <v>86</v>
      </c>
      <c r="E226" s="21" t="s">
        <v>13</v>
      </c>
      <c r="F226" s="21" t="s">
        <v>32</v>
      </c>
      <c r="G226" s="21"/>
      <c r="H226" s="21"/>
      <c r="I226" s="30">
        <v>2060</v>
      </c>
      <c r="J226" s="30" t="s">
        <v>19</v>
      </c>
    </row>
    <row r="227" spans="1:10" ht="15.75" thickBot="1" x14ac:dyDescent="0.5">
      <c r="A227" s="19">
        <v>221</v>
      </c>
      <c r="B227" s="21">
        <v>4148</v>
      </c>
      <c r="C227" s="20" t="s">
        <v>6286</v>
      </c>
      <c r="D227" s="21" t="s">
        <v>6287</v>
      </c>
      <c r="E227" s="21" t="s">
        <v>13</v>
      </c>
      <c r="F227" s="21" t="s">
        <v>79</v>
      </c>
      <c r="G227" s="21">
        <v>7</v>
      </c>
      <c r="H227" s="21">
        <v>-9</v>
      </c>
      <c r="I227" s="30">
        <v>2076</v>
      </c>
      <c r="J227" s="30" t="s">
        <v>15</v>
      </c>
    </row>
    <row r="228" spans="1:10" ht="15.75" thickBot="1" x14ac:dyDescent="0.5">
      <c r="A228" s="19">
        <v>222</v>
      </c>
      <c r="B228" s="21">
        <v>1252</v>
      </c>
      <c r="C228" s="20" t="s">
        <v>666</v>
      </c>
      <c r="D228" s="21">
        <v>97</v>
      </c>
      <c r="E228" s="21" t="s">
        <v>13</v>
      </c>
      <c r="F228" s="21" t="s">
        <v>29</v>
      </c>
      <c r="G228" s="21"/>
      <c r="H228" s="21"/>
      <c r="I228" s="30">
        <v>2101</v>
      </c>
      <c r="J228" s="30" t="s">
        <v>19</v>
      </c>
    </row>
    <row r="229" spans="1:10" ht="15.75" thickBot="1" x14ac:dyDescent="0.5">
      <c r="A229" s="19">
        <v>223</v>
      </c>
      <c r="B229" s="21">
        <v>1255</v>
      </c>
      <c r="C229" s="20" t="s">
        <v>672</v>
      </c>
      <c r="D229" s="21">
        <v>89</v>
      </c>
      <c r="E229" s="21" t="s">
        <v>13</v>
      </c>
      <c r="F229" s="21" t="s">
        <v>29</v>
      </c>
      <c r="G229" s="21"/>
      <c r="H229" s="21"/>
      <c r="I229" s="30">
        <v>2129</v>
      </c>
      <c r="J229" s="30" t="s">
        <v>19</v>
      </c>
    </row>
    <row r="230" spans="1:10" ht="15.75" thickBot="1" x14ac:dyDescent="0.5">
      <c r="A230" s="19">
        <v>224</v>
      </c>
      <c r="B230" s="21">
        <v>1257</v>
      </c>
      <c r="C230" s="20" t="s">
        <v>676</v>
      </c>
      <c r="D230" s="21" t="s">
        <v>13</v>
      </c>
      <c r="E230" s="21" t="s">
        <v>13</v>
      </c>
      <c r="F230" s="21" t="s">
        <v>29</v>
      </c>
      <c r="G230" s="21"/>
      <c r="H230" s="21"/>
      <c r="I230" s="30">
        <v>2015</v>
      </c>
      <c r="J230" s="30" t="s">
        <v>19</v>
      </c>
    </row>
    <row r="231" spans="1:10" ht="15.75" thickBot="1" x14ac:dyDescent="0.5">
      <c r="A231" s="19">
        <v>225</v>
      </c>
      <c r="B231" s="21">
        <v>1258</v>
      </c>
      <c r="C231" s="20" t="s">
        <v>678</v>
      </c>
      <c r="D231" s="21">
        <v>94</v>
      </c>
      <c r="E231" s="21" t="s">
        <v>13</v>
      </c>
      <c r="F231" s="21" t="s">
        <v>85</v>
      </c>
      <c r="G231" s="21"/>
      <c r="H231" s="21"/>
      <c r="I231" s="30">
        <v>2035</v>
      </c>
      <c r="J231" s="30" t="s">
        <v>19</v>
      </c>
    </row>
    <row r="232" spans="1:10" ht="15.75" thickBot="1" x14ac:dyDescent="0.5">
      <c r="A232" s="19">
        <v>226</v>
      </c>
      <c r="B232" s="21">
        <v>1259</v>
      </c>
      <c r="C232" s="20" t="s">
        <v>680</v>
      </c>
      <c r="D232" s="21" t="s">
        <v>13</v>
      </c>
      <c r="E232" s="21" t="s">
        <v>13</v>
      </c>
      <c r="F232" s="21" t="s">
        <v>323</v>
      </c>
      <c r="G232" s="21"/>
      <c r="H232" s="21"/>
      <c r="I232" s="30">
        <v>2045</v>
      </c>
      <c r="J232" s="30" t="s">
        <v>19</v>
      </c>
    </row>
    <row r="233" spans="1:10" ht="15.75" thickBot="1" x14ac:dyDescent="0.5">
      <c r="A233" s="19">
        <v>227</v>
      </c>
      <c r="B233" s="21">
        <v>1260</v>
      </c>
      <c r="C233" s="20" t="s">
        <v>682</v>
      </c>
      <c r="D233" s="21">
        <v>51</v>
      </c>
      <c r="E233" s="21" t="s">
        <v>57</v>
      </c>
      <c r="F233" s="21" t="s">
        <v>469</v>
      </c>
      <c r="G233" s="21">
        <v>8</v>
      </c>
      <c r="H233" s="21">
        <v>0</v>
      </c>
      <c r="I233" s="30">
        <v>2291</v>
      </c>
      <c r="J233" s="30" t="s">
        <v>15</v>
      </c>
    </row>
    <row r="234" spans="1:10" ht="15.75" thickBot="1" x14ac:dyDescent="0.5">
      <c r="A234" s="19">
        <v>228</v>
      </c>
      <c r="B234" s="21">
        <v>1261</v>
      </c>
      <c r="C234" s="20" t="s">
        <v>684</v>
      </c>
      <c r="D234" s="21">
        <v>82</v>
      </c>
      <c r="E234" s="21" t="s">
        <v>13</v>
      </c>
      <c r="F234" s="21" t="s">
        <v>79</v>
      </c>
      <c r="G234" s="21"/>
      <c r="H234" s="21"/>
      <c r="I234" s="30">
        <v>2051</v>
      </c>
      <c r="J234" s="30" t="s">
        <v>19</v>
      </c>
    </row>
    <row r="235" spans="1:10" ht="15.75" thickBot="1" x14ac:dyDescent="0.5">
      <c r="A235" s="19">
        <v>229</v>
      </c>
      <c r="B235" s="21">
        <v>1262</v>
      </c>
      <c r="C235" s="20" t="s">
        <v>686</v>
      </c>
      <c r="D235" s="21">
        <v>83</v>
      </c>
      <c r="E235" s="21" t="s">
        <v>13</v>
      </c>
      <c r="F235" s="21" t="s">
        <v>29</v>
      </c>
      <c r="G235" s="21"/>
      <c r="H235" s="21"/>
      <c r="I235" s="30">
        <v>2048</v>
      </c>
      <c r="J235" s="30" t="s">
        <v>19</v>
      </c>
    </row>
    <row r="236" spans="1:10" ht="15.75" thickBot="1" x14ac:dyDescent="0.5">
      <c r="A236" s="19">
        <v>230</v>
      </c>
      <c r="B236" s="21">
        <v>1263</v>
      </c>
      <c r="C236" s="20" t="s">
        <v>688</v>
      </c>
      <c r="D236" s="21">
        <v>95</v>
      </c>
      <c r="E236" s="21" t="s">
        <v>13</v>
      </c>
      <c r="F236" s="21" t="s">
        <v>79</v>
      </c>
      <c r="G236" s="21"/>
      <c r="H236" s="21"/>
      <c r="I236" s="30">
        <v>2020</v>
      </c>
      <c r="J236" s="30" t="s">
        <v>19</v>
      </c>
    </row>
    <row r="237" spans="1:10" ht="15.75" thickBot="1" x14ac:dyDescent="0.5">
      <c r="A237" s="19">
        <v>231</v>
      </c>
      <c r="B237" s="21">
        <v>1264</v>
      </c>
      <c r="C237" s="20" t="s">
        <v>690</v>
      </c>
      <c r="D237" s="21">
        <v>89</v>
      </c>
      <c r="E237" s="21" t="s">
        <v>13</v>
      </c>
      <c r="F237" s="21" t="s">
        <v>29</v>
      </c>
      <c r="G237" s="21"/>
      <c r="H237" s="21"/>
      <c r="I237" s="30">
        <v>2051</v>
      </c>
      <c r="J237" s="30" t="s">
        <v>19</v>
      </c>
    </row>
    <row r="238" spans="1:10" ht="15.75" thickBot="1" x14ac:dyDescent="0.5">
      <c r="A238" s="19">
        <v>232</v>
      </c>
      <c r="B238" s="21">
        <v>1265</v>
      </c>
      <c r="C238" s="20" t="s">
        <v>692</v>
      </c>
      <c r="D238" s="21">
        <v>88</v>
      </c>
      <c r="E238" s="21" t="s">
        <v>13</v>
      </c>
      <c r="F238" s="21" t="s">
        <v>29</v>
      </c>
      <c r="G238" s="21"/>
      <c r="H238" s="21"/>
      <c r="I238" s="30">
        <v>2060</v>
      </c>
      <c r="J238" s="30" t="s">
        <v>19</v>
      </c>
    </row>
    <row r="239" spans="1:10" ht="15.75" thickBot="1" x14ac:dyDescent="0.5">
      <c r="A239" s="19">
        <v>233</v>
      </c>
      <c r="B239" s="21">
        <v>1266</v>
      </c>
      <c r="C239" s="20" t="s">
        <v>6570</v>
      </c>
      <c r="D239" s="21">
        <v>86</v>
      </c>
      <c r="E239" s="21" t="s">
        <v>57</v>
      </c>
      <c r="F239" s="21" t="s">
        <v>29</v>
      </c>
      <c r="G239" s="21"/>
      <c r="H239" s="21"/>
      <c r="I239" s="30">
        <v>2226</v>
      </c>
      <c r="J239" s="30" t="s">
        <v>19</v>
      </c>
    </row>
    <row r="240" spans="1:10" ht="15.75" thickBot="1" x14ac:dyDescent="0.5">
      <c r="A240" s="19">
        <v>234</v>
      </c>
      <c r="B240" s="21">
        <v>1267</v>
      </c>
      <c r="C240" s="20" t="s">
        <v>695</v>
      </c>
      <c r="D240" s="21">
        <v>40</v>
      </c>
      <c r="E240" s="21" t="s">
        <v>13</v>
      </c>
      <c r="F240" s="21" t="s">
        <v>29</v>
      </c>
      <c r="G240" s="21"/>
      <c r="H240" s="21"/>
      <c r="I240" s="30">
        <v>2043</v>
      </c>
      <c r="J240" s="30" t="s">
        <v>19</v>
      </c>
    </row>
    <row r="241" spans="1:10" ht="15.75" thickBot="1" x14ac:dyDescent="0.5">
      <c r="A241" s="19">
        <v>235</v>
      </c>
      <c r="B241" s="21">
        <v>1268</v>
      </c>
      <c r="C241" s="20" t="s">
        <v>699</v>
      </c>
      <c r="D241" s="21">
        <v>69</v>
      </c>
      <c r="E241" s="21" t="s">
        <v>13</v>
      </c>
      <c r="F241" s="21" t="s">
        <v>32</v>
      </c>
      <c r="G241" s="21"/>
      <c r="H241" s="21"/>
      <c r="I241" s="30">
        <v>2070</v>
      </c>
      <c r="J241" s="30" t="s">
        <v>19</v>
      </c>
    </row>
    <row r="242" spans="1:10" ht="15.75" thickBot="1" x14ac:dyDescent="0.5">
      <c r="A242" s="19">
        <v>236</v>
      </c>
      <c r="B242" s="21">
        <v>1269</v>
      </c>
      <c r="C242" s="20" t="s">
        <v>701</v>
      </c>
      <c r="D242" s="21">
        <v>98</v>
      </c>
      <c r="E242" s="21" t="s">
        <v>13</v>
      </c>
      <c r="F242" s="21" t="s">
        <v>29</v>
      </c>
      <c r="G242" s="21"/>
      <c r="H242" s="21"/>
      <c r="I242" s="30">
        <v>2088</v>
      </c>
      <c r="J242" s="30" t="s">
        <v>19</v>
      </c>
    </row>
    <row r="243" spans="1:10" ht="15.75" thickBot="1" x14ac:dyDescent="0.5">
      <c r="A243" s="19">
        <v>237</v>
      </c>
      <c r="B243" s="21">
        <v>4230</v>
      </c>
      <c r="C243" s="20" t="s">
        <v>6519</v>
      </c>
      <c r="D243" s="61" t="s">
        <v>13</v>
      </c>
      <c r="E243" s="21"/>
      <c r="F243" s="21" t="s">
        <v>32</v>
      </c>
      <c r="G243" s="21">
        <v>8</v>
      </c>
      <c r="H243" s="21">
        <v>-68</v>
      </c>
      <c r="I243" s="30">
        <v>2032</v>
      </c>
      <c r="J243" s="30" t="s">
        <v>15</v>
      </c>
    </row>
    <row r="244" spans="1:10" ht="15.75" thickBot="1" x14ac:dyDescent="0.5">
      <c r="A244" s="19">
        <v>238</v>
      </c>
      <c r="B244" s="21">
        <v>4049</v>
      </c>
      <c r="C244" s="20" t="s">
        <v>6108</v>
      </c>
      <c r="D244" s="21" t="s">
        <v>6107</v>
      </c>
      <c r="E244" s="21" t="s">
        <v>13</v>
      </c>
      <c r="F244" s="21" t="s">
        <v>79</v>
      </c>
      <c r="G244" s="21">
        <f>13+7+9</f>
        <v>29</v>
      </c>
      <c r="H244" s="21">
        <f>37+20+21</f>
        <v>78</v>
      </c>
      <c r="I244" s="30">
        <v>2175</v>
      </c>
      <c r="J244" s="30" t="s">
        <v>15</v>
      </c>
    </row>
    <row r="245" spans="1:10" ht="15.75" thickBot="1" x14ac:dyDescent="0.5">
      <c r="A245" s="19">
        <v>239</v>
      </c>
      <c r="B245" s="21">
        <v>1270</v>
      </c>
      <c r="C245" s="20" t="s">
        <v>705</v>
      </c>
      <c r="D245" s="21" t="s">
        <v>189</v>
      </c>
      <c r="E245" s="21" t="s">
        <v>13</v>
      </c>
      <c r="F245" s="21" t="s">
        <v>29</v>
      </c>
      <c r="G245" s="21"/>
      <c r="H245" s="21"/>
      <c r="I245" s="30">
        <v>2122</v>
      </c>
      <c r="J245" s="30" t="s">
        <v>19</v>
      </c>
    </row>
    <row r="246" spans="1:10" ht="15.75" thickBot="1" x14ac:dyDescent="0.5">
      <c r="A246" s="19">
        <v>240</v>
      </c>
      <c r="B246" s="21">
        <v>1271</v>
      </c>
      <c r="C246" s="20" t="s">
        <v>707</v>
      </c>
      <c r="D246" s="21">
        <v>96</v>
      </c>
      <c r="E246" s="21" t="s">
        <v>13</v>
      </c>
      <c r="F246" s="21" t="s">
        <v>29</v>
      </c>
      <c r="G246" s="21"/>
      <c r="H246" s="21"/>
      <c r="I246" s="30">
        <v>2078</v>
      </c>
      <c r="J246" s="30" t="s">
        <v>19</v>
      </c>
    </row>
    <row r="247" spans="1:10" ht="15.75" thickBot="1" x14ac:dyDescent="0.5">
      <c r="A247" s="19">
        <v>241</v>
      </c>
      <c r="B247" s="21">
        <v>1272</v>
      </c>
      <c r="C247" s="20" t="s">
        <v>6187</v>
      </c>
      <c r="D247" s="21" t="s">
        <v>158</v>
      </c>
      <c r="E247" s="21" t="s">
        <v>57</v>
      </c>
      <c r="F247" s="21" t="s">
        <v>29</v>
      </c>
      <c r="G247" s="21">
        <f>9+7+9+11+8</f>
        <v>44</v>
      </c>
      <c r="H247" s="21">
        <f>11+7+18-4+7</f>
        <v>39</v>
      </c>
      <c r="I247" s="30">
        <v>2283</v>
      </c>
      <c r="J247" s="30" t="s">
        <v>15</v>
      </c>
    </row>
    <row r="248" spans="1:10" ht="15.75" thickBot="1" x14ac:dyDescent="0.5">
      <c r="A248" s="19">
        <v>242</v>
      </c>
      <c r="B248" s="21">
        <v>1273</v>
      </c>
      <c r="C248" s="20" t="s">
        <v>710</v>
      </c>
      <c r="D248" s="21" t="s">
        <v>13</v>
      </c>
      <c r="E248" s="21" t="s">
        <v>13</v>
      </c>
      <c r="F248" s="21" t="s">
        <v>29</v>
      </c>
      <c r="G248" s="21"/>
      <c r="H248" s="21"/>
      <c r="I248" s="30">
        <v>2056</v>
      </c>
      <c r="J248" s="30" t="s">
        <v>19</v>
      </c>
    </row>
    <row r="249" spans="1:10" ht="15.75" thickBot="1" x14ac:dyDescent="0.5">
      <c r="A249" s="19">
        <v>243</v>
      </c>
      <c r="B249" s="21">
        <v>1274</v>
      </c>
      <c r="C249" s="20" t="s">
        <v>712</v>
      </c>
      <c r="D249" s="21">
        <v>77</v>
      </c>
      <c r="E249" s="21" t="s">
        <v>13</v>
      </c>
      <c r="F249" s="21" t="s">
        <v>29</v>
      </c>
      <c r="G249" s="21"/>
      <c r="H249" s="21"/>
      <c r="I249" s="30">
        <v>1954</v>
      </c>
      <c r="J249" s="30" t="s">
        <v>19</v>
      </c>
    </row>
    <row r="250" spans="1:10" ht="15.75" thickBot="1" x14ac:dyDescent="0.5">
      <c r="A250" s="19">
        <v>244</v>
      </c>
      <c r="B250" s="21">
        <v>1277</v>
      </c>
      <c r="C250" s="20" t="s">
        <v>722</v>
      </c>
      <c r="D250" s="21">
        <v>72</v>
      </c>
      <c r="E250" s="21" t="s">
        <v>134</v>
      </c>
      <c r="F250" s="21" t="s">
        <v>29</v>
      </c>
      <c r="G250" s="21"/>
      <c r="H250" s="21"/>
      <c r="I250" s="30">
        <v>2192</v>
      </c>
      <c r="J250" s="30" t="s">
        <v>19</v>
      </c>
    </row>
    <row r="251" spans="1:10" ht="15.75" thickBot="1" x14ac:dyDescent="0.5">
      <c r="A251" s="19">
        <v>245</v>
      </c>
      <c r="B251" s="21">
        <v>1278</v>
      </c>
      <c r="C251" s="20" t="s">
        <v>724</v>
      </c>
      <c r="D251" s="21">
        <v>52</v>
      </c>
      <c r="E251" s="21" t="s">
        <v>13</v>
      </c>
      <c r="F251" s="21" t="s">
        <v>32</v>
      </c>
      <c r="G251" s="21"/>
      <c r="H251" s="21"/>
      <c r="I251" s="30">
        <v>2024</v>
      </c>
      <c r="J251" s="30" t="s">
        <v>19</v>
      </c>
    </row>
    <row r="252" spans="1:10" ht="15.75" thickBot="1" x14ac:dyDescent="0.5">
      <c r="A252" s="19">
        <v>246</v>
      </c>
      <c r="B252" s="21">
        <v>1279</v>
      </c>
      <c r="C252" s="20" t="s">
        <v>726</v>
      </c>
      <c r="D252" s="21">
        <v>51</v>
      </c>
      <c r="E252" s="21" t="s">
        <v>13</v>
      </c>
      <c r="F252" s="21" t="s">
        <v>32</v>
      </c>
      <c r="G252" s="21"/>
      <c r="H252" s="21"/>
      <c r="I252" s="30">
        <v>1954</v>
      </c>
      <c r="J252" s="30" t="s">
        <v>19</v>
      </c>
    </row>
    <row r="253" spans="1:10" ht="15.75" thickBot="1" x14ac:dyDescent="0.5">
      <c r="A253" s="19">
        <v>247</v>
      </c>
      <c r="B253" s="21">
        <v>1282</v>
      </c>
      <c r="C253" s="20" t="s">
        <v>732</v>
      </c>
      <c r="D253" s="21">
        <v>57</v>
      </c>
      <c r="E253" s="21" t="s">
        <v>13</v>
      </c>
      <c r="F253" s="21" t="s">
        <v>79</v>
      </c>
      <c r="G253" s="21"/>
      <c r="H253" s="21"/>
      <c r="I253" s="30">
        <v>2003</v>
      </c>
      <c r="J253" s="30" t="s">
        <v>19</v>
      </c>
    </row>
    <row r="254" spans="1:10" ht="15.75" thickBot="1" x14ac:dyDescent="0.5">
      <c r="A254" s="19">
        <v>248</v>
      </c>
      <c r="B254" s="21">
        <v>1283</v>
      </c>
      <c r="C254" s="20" t="s">
        <v>734</v>
      </c>
      <c r="D254" s="21">
        <v>56</v>
      </c>
      <c r="E254" s="21" t="s">
        <v>13</v>
      </c>
      <c r="F254" s="21" t="s">
        <v>29</v>
      </c>
      <c r="G254" s="21"/>
      <c r="H254" s="21"/>
      <c r="I254" s="30">
        <v>2097</v>
      </c>
      <c r="J254" s="30" t="s">
        <v>19</v>
      </c>
    </row>
    <row r="255" spans="1:10" ht="15.75" thickBot="1" x14ac:dyDescent="0.5">
      <c r="A255" s="19">
        <v>249</v>
      </c>
      <c r="B255" s="21">
        <v>1284</v>
      </c>
      <c r="C255" s="20" t="s">
        <v>736</v>
      </c>
      <c r="D255" s="21">
        <v>49</v>
      </c>
      <c r="E255" s="21" t="s">
        <v>57</v>
      </c>
      <c r="F255" s="21" t="s">
        <v>79</v>
      </c>
      <c r="G255" s="21"/>
      <c r="H255" s="21"/>
      <c r="I255" s="30">
        <v>2202</v>
      </c>
      <c r="J255" s="30" t="s">
        <v>15</v>
      </c>
    </row>
    <row r="256" spans="1:10" ht="15.75" thickBot="1" x14ac:dyDescent="0.5">
      <c r="A256" s="19">
        <v>250</v>
      </c>
      <c r="B256" s="21">
        <v>4124</v>
      </c>
      <c r="C256" s="20" t="s">
        <v>6359</v>
      </c>
      <c r="D256" s="21" t="s">
        <v>3648</v>
      </c>
      <c r="E256" s="21" t="s">
        <v>13</v>
      </c>
      <c r="F256" s="21" t="s">
        <v>29</v>
      </c>
      <c r="G256" s="21">
        <v>11</v>
      </c>
      <c r="H256" s="21">
        <v>0</v>
      </c>
      <c r="I256" s="30">
        <v>2092</v>
      </c>
      <c r="J256" s="30" t="s">
        <v>15</v>
      </c>
    </row>
    <row r="257" spans="1:10" ht="15.75" thickBot="1" x14ac:dyDescent="0.5">
      <c r="A257" s="19">
        <v>251</v>
      </c>
      <c r="B257" s="21">
        <v>4058</v>
      </c>
      <c r="C257" s="20" t="s">
        <v>6321</v>
      </c>
      <c r="D257" s="21" t="s">
        <v>510</v>
      </c>
      <c r="E257" s="21" t="s">
        <v>13</v>
      </c>
      <c r="F257" s="21" t="s">
        <v>29</v>
      </c>
      <c r="G257" s="21">
        <f>9+9+11</f>
        <v>29</v>
      </c>
      <c r="H257" s="21">
        <f>6+19+21</f>
        <v>46</v>
      </c>
      <c r="I257" s="30">
        <v>2135</v>
      </c>
      <c r="J257" s="30" t="s">
        <v>15</v>
      </c>
    </row>
    <row r="258" spans="1:10" ht="15.75" thickBot="1" x14ac:dyDescent="0.5">
      <c r="A258" s="19">
        <v>252</v>
      </c>
      <c r="B258" s="21">
        <v>1285</v>
      </c>
      <c r="C258" s="20" t="s">
        <v>738</v>
      </c>
      <c r="D258" s="21">
        <v>49</v>
      </c>
      <c r="E258" s="21" t="s">
        <v>13</v>
      </c>
      <c r="F258" s="21" t="s">
        <v>29</v>
      </c>
      <c r="G258" s="21"/>
      <c r="H258" s="21"/>
      <c r="I258" s="30">
        <v>2060</v>
      </c>
      <c r="J258" s="30" t="s">
        <v>19</v>
      </c>
    </row>
    <row r="259" spans="1:10" ht="15.75" thickBot="1" x14ac:dyDescent="0.5">
      <c r="A259" s="19">
        <v>253</v>
      </c>
      <c r="B259" s="21">
        <v>1287</v>
      </c>
      <c r="C259" s="20" t="s">
        <v>742</v>
      </c>
      <c r="D259" s="21">
        <v>66</v>
      </c>
      <c r="E259" s="21" t="s">
        <v>13</v>
      </c>
      <c r="F259" s="21" t="s">
        <v>32</v>
      </c>
      <c r="G259" s="21"/>
      <c r="H259" s="21"/>
      <c r="I259" s="30">
        <v>2065</v>
      </c>
      <c r="J259" s="30" t="s">
        <v>19</v>
      </c>
    </row>
    <row r="260" spans="1:10" ht="15.75" thickBot="1" x14ac:dyDescent="0.5">
      <c r="A260" s="19">
        <v>254</v>
      </c>
      <c r="B260" s="21">
        <v>1288</v>
      </c>
      <c r="C260" s="20" t="s">
        <v>744</v>
      </c>
      <c r="D260" s="21">
        <v>42</v>
      </c>
      <c r="E260" s="21" t="s">
        <v>13</v>
      </c>
      <c r="F260" s="21" t="s">
        <v>29</v>
      </c>
      <c r="G260" s="21"/>
      <c r="H260" s="21"/>
      <c r="I260" s="30">
        <v>1994</v>
      </c>
      <c r="J260" s="30" t="s">
        <v>19</v>
      </c>
    </row>
    <row r="261" spans="1:10" ht="15.75" thickBot="1" x14ac:dyDescent="0.5">
      <c r="A261" s="19">
        <v>255</v>
      </c>
      <c r="B261" s="21">
        <v>1289</v>
      </c>
      <c r="C261" s="20" t="s">
        <v>746</v>
      </c>
      <c r="D261" s="21">
        <v>97</v>
      </c>
      <c r="E261" s="21" t="s">
        <v>13</v>
      </c>
      <c r="F261" s="21" t="s">
        <v>79</v>
      </c>
      <c r="G261" s="21"/>
      <c r="H261" s="21"/>
      <c r="I261" s="30">
        <v>2068</v>
      </c>
      <c r="J261" s="30" t="s">
        <v>19</v>
      </c>
    </row>
    <row r="262" spans="1:10" ht="15.75" thickBot="1" x14ac:dyDescent="0.5">
      <c r="A262" s="19">
        <v>256</v>
      </c>
      <c r="B262" s="21">
        <v>1290</v>
      </c>
      <c r="C262" s="20" t="s">
        <v>748</v>
      </c>
      <c r="D262" s="21">
        <v>99</v>
      </c>
      <c r="E262" s="21" t="s">
        <v>13</v>
      </c>
      <c r="F262" s="21" t="s">
        <v>292</v>
      </c>
      <c r="G262" s="21"/>
      <c r="H262" s="21"/>
      <c r="I262" s="30">
        <v>2106</v>
      </c>
      <c r="J262" s="30" t="s">
        <v>19</v>
      </c>
    </row>
    <row r="263" spans="1:10" ht="15.75" thickBot="1" x14ac:dyDescent="0.5">
      <c r="A263" s="19">
        <v>257</v>
      </c>
      <c r="B263" s="21">
        <v>1291</v>
      </c>
      <c r="C263" s="20" t="s">
        <v>750</v>
      </c>
      <c r="D263" s="21" t="s">
        <v>13</v>
      </c>
      <c r="E263" s="21" t="s">
        <v>13</v>
      </c>
      <c r="F263" s="21" t="s">
        <v>29</v>
      </c>
      <c r="G263" s="21"/>
      <c r="H263" s="21"/>
      <c r="I263" s="30">
        <v>2093</v>
      </c>
      <c r="J263" s="30" t="s">
        <v>19</v>
      </c>
    </row>
    <row r="264" spans="1:10" ht="15.75" thickBot="1" x14ac:dyDescent="0.5">
      <c r="A264" s="19">
        <v>258</v>
      </c>
      <c r="B264" s="21">
        <v>1292</v>
      </c>
      <c r="C264" s="20" t="s">
        <v>752</v>
      </c>
      <c r="D264" s="21">
        <v>41</v>
      </c>
      <c r="E264" s="21" t="s">
        <v>13</v>
      </c>
      <c r="F264" s="21" t="s">
        <v>169</v>
      </c>
      <c r="G264" s="21"/>
      <c r="H264" s="21"/>
      <c r="I264" s="30">
        <v>2085</v>
      </c>
      <c r="J264" s="30" t="s">
        <v>19</v>
      </c>
    </row>
    <row r="265" spans="1:10" ht="15.75" thickBot="1" x14ac:dyDescent="0.5">
      <c r="A265" s="19">
        <v>259</v>
      </c>
      <c r="B265" s="21">
        <v>1293</v>
      </c>
      <c r="C265" s="20" t="s">
        <v>754</v>
      </c>
      <c r="D265" s="21">
        <v>97</v>
      </c>
      <c r="E265" s="21" t="s">
        <v>13</v>
      </c>
      <c r="F265" s="21" t="s">
        <v>29</v>
      </c>
      <c r="G265" s="21"/>
      <c r="H265" s="21"/>
      <c r="I265" s="30">
        <v>2062</v>
      </c>
      <c r="J265" s="30" t="s">
        <v>19</v>
      </c>
    </row>
    <row r="266" spans="1:10" ht="15.75" thickBot="1" x14ac:dyDescent="0.5">
      <c r="A266" s="19">
        <v>260</v>
      </c>
      <c r="B266" s="21">
        <v>1294</v>
      </c>
      <c r="C266" s="20" t="s">
        <v>756</v>
      </c>
      <c r="D266" s="21" t="s">
        <v>13</v>
      </c>
      <c r="E266" s="21" t="s">
        <v>13</v>
      </c>
      <c r="F266" s="21" t="s">
        <v>29</v>
      </c>
      <c r="G266" s="21"/>
      <c r="H266" s="21"/>
      <c r="I266" s="30">
        <v>2035</v>
      </c>
      <c r="J266" s="30" t="s">
        <v>19</v>
      </c>
    </row>
    <row r="267" spans="1:10" ht="15.75" thickBot="1" x14ac:dyDescent="0.5">
      <c r="A267" s="19">
        <v>261</v>
      </c>
      <c r="B267" s="21">
        <v>1295</v>
      </c>
      <c r="C267" s="20" t="s">
        <v>758</v>
      </c>
      <c r="D267" s="21" t="s">
        <v>13</v>
      </c>
      <c r="E267" s="21" t="s">
        <v>13</v>
      </c>
      <c r="F267" s="21" t="s">
        <v>323</v>
      </c>
      <c r="G267" s="21"/>
      <c r="H267" s="21"/>
      <c r="I267" s="30">
        <v>2065</v>
      </c>
      <c r="J267" s="30" t="s">
        <v>19</v>
      </c>
    </row>
    <row r="268" spans="1:10" ht="15.75" thickBot="1" x14ac:dyDescent="0.5">
      <c r="A268" s="19">
        <v>262</v>
      </c>
      <c r="B268" s="21">
        <v>1296</v>
      </c>
      <c r="C268" s="20" t="s">
        <v>760</v>
      </c>
      <c r="D268" s="21">
        <v>95</v>
      </c>
      <c r="E268" s="21" t="s">
        <v>13</v>
      </c>
      <c r="F268" s="21" t="s">
        <v>32</v>
      </c>
      <c r="G268" s="21"/>
      <c r="H268" s="21"/>
      <c r="I268" s="30">
        <v>2049</v>
      </c>
      <c r="J268" s="30" t="s">
        <v>19</v>
      </c>
    </row>
    <row r="269" spans="1:10" ht="15.75" thickBot="1" x14ac:dyDescent="0.5">
      <c r="A269" s="19">
        <v>263</v>
      </c>
      <c r="B269" s="21">
        <v>1297</v>
      </c>
      <c r="C269" s="20" t="s">
        <v>762</v>
      </c>
      <c r="D269" s="21">
        <v>95</v>
      </c>
      <c r="E269" s="21" t="s">
        <v>13</v>
      </c>
      <c r="F269" s="21" t="s">
        <v>32</v>
      </c>
      <c r="G269" s="21"/>
      <c r="H269" s="21"/>
      <c r="I269" s="30">
        <v>1957</v>
      </c>
      <c r="J269" s="30" t="s">
        <v>19</v>
      </c>
    </row>
    <row r="270" spans="1:10" ht="15.75" thickBot="1" x14ac:dyDescent="0.5">
      <c r="A270" s="19">
        <v>264</v>
      </c>
      <c r="B270" s="21">
        <v>1298</v>
      </c>
      <c r="C270" s="20" t="s">
        <v>764</v>
      </c>
      <c r="D270" s="21">
        <v>97</v>
      </c>
      <c r="E270" s="21" t="s">
        <v>13</v>
      </c>
      <c r="F270" s="21" t="s">
        <v>32</v>
      </c>
      <c r="G270" s="21"/>
      <c r="H270" s="21"/>
      <c r="I270" s="30">
        <v>1940</v>
      </c>
      <c r="J270" s="30" t="s">
        <v>19</v>
      </c>
    </row>
    <row r="271" spans="1:10" ht="15.75" thickBot="1" x14ac:dyDescent="0.5">
      <c r="A271" s="19">
        <v>265</v>
      </c>
      <c r="B271" s="21">
        <v>1300</v>
      </c>
      <c r="C271" s="20" t="s">
        <v>766</v>
      </c>
      <c r="D271" s="21" t="s">
        <v>82</v>
      </c>
      <c r="E271" s="21" t="s">
        <v>13</v>
      </c>
      <c r="F271" s="21" t="s">
        <v>85</v>
      </c>
      <c r="G271" s="21"/>
      <c r="H271" s="21"/>
      <c r="I271" s="30">
        <v>1972</v>
      </c>
      <c r="J271" s="30" t="s">
        <v>19</v>
      </c>
    </row>
    <row r="272" spans="1:10" ht="15.75" thickBot="1" x14ac:dyDescent="0.5">
      <c r="A272" s="19">
        <v>266</v>
      </c>
      <c r="B272" s="21">
        <v>1301</v>
      </c>
      <c r="C272" s="20" t="s">
        <v>773</v>
      </c>
      <c r="D272" s="21" t="s">
        <v>13</v>
      </c>
      <c r="E272" s="21" t="s">
        <v>13</v>
      </c>
      <c r="F272" s="21" t="s">
        <v>469</v>
      </c>
      <c r="G272" s="21"/>
      <c r="H272" s="21"/>
      <c r="I272" s="30">
        <v>2060</v>
      </c>
      <c r="J272" s="30" t="s">
        <v>19</v>
      </c>
    </row>
    <row r="273" spans="1:10" ht="15.75" thickBot="1" x14ac:dyDescent="0.5">
      <c r="A273" s="19">
        <v>267</v>
      </c>
      <c r="B273" s="21">
        <v>1302</v>
      </c>
      <c r="C273" s="20" t="s">
        <v>775</v>
      </c>
      <c r="D273" s="21">
        <v>95</v>
      </c>
      <c r="E273" s="21" t="s">
        <v>13</v>
      </c>
      <c r="F273" s="21" t="s">
        <v>29</v>
      </c>
      <c r="G273" s="21"/>
      <c r="H273" s="21"/>
      <c r="I273" s="30">
        <v>2148</v>
      </c>
      <c r="J273" s="30" t="s">
        <v>19</v>
      </c>
    </row>
    <row r="274" spans="1:10" ht="15.75" thickBot="1" x14ac:dyDescent="0.5">
      <c r="A274" s="19">
        <v>268</v>
      </c>
      <c r="B274" s="21">
        <v>1303</v>
      </c>
      <c r="C274" s="20" t="s">
        <v>777</v>
      </c>
      <c r="D274" s="21" t="s">
        <v>13</v>
      </c>
      <c r="E274" s="21" t="s">
        <v>13</v>
      </c>
      <c r="F274" s="21" t="s">
        <v>149</v>
      </c>
      <c r="G274" s="21"/>
      <c r="H274" s="21"/>
      <c r="I274" s="30">
        <v>1985</v>
      </c>
      <c r="J274" s="30" t="s">
        <v>19</v>
      </c>
    </row>
    <row r="275" spans="1:10" ht="15.75" thickBot="1" x14ac:dyDescent="0.5">
      <c r="A275" s="19">
        <v>269</v>
      </c>
      <c r="B275" s="21">
        <v>3852</v>
      </c>
      <c r="C275" s="20" t="s">
        <v>779</v>
      </c>
      <c r="D275" s="21">
        <v>73</v>
      </c>
      <c r="E275" s="21" t="s">
        <v>57</v>
      </c>
      <c r="F275" s="21" t="s">
        <v>780</v>
      </c>
      <c r="G275" s="21">
        <v>8</v>
      </c>
      <c r="H275" s="21">
        <v>3</v>
      </c>
      <c r="I275" s="30">
        <v>2058</v>
      </c>
      <c r="J275" s="30" t="s">
        <v>15</v>
      </c>
    </row>
    <row r="276" spans="1:10" ht="15.75" thickBot="1" x14ac:dyDescent="0.5">
      <c r="A276" s="19">
        <v>270</v>
      </c>
      <c r="B276" s="21">
        <v>1304</v>
      </c>
      <c r="C276" s="20" t="s">
        <v>782</v>
      </c>
      <c r="D276" s="21">
        <v>96</v>
      </c>
      <c r="E276" s="21" t="s">
        <v>13</v>
      </c>
      <c r="F276" s="21" t="s">
        <v>32</v>
      </c>
      <c r="G276" s="21"/>
      <c r="H276" s="21"/>
      <c r="I276" s="30">
        <v>2053</v>
      </c>
      <c r="J276" s="30" t="s">
        <v>19</v>
      </c>
    </row>
    <row r="277" spans="1:10" ht="15.75" thickBot="1" x14ac:dyDescent="0.5">
      <c r="A277" s="19">
        <v>271</v>
      </c>
      <c r="B277" s="21">
        <v>1305</v>
      </c>
      <c r="C277" s="20" t="s">
        <v>784</v>
      </c>
      <c r="D277" s="21">
        <v>60</v>
      </c>
      <c r="E277" s="21" t="s">
        <v>13</v>
      </c>
      <c r="F277" s="21" t="s">
        <v>32</v>
      </c>
      <c r="G277" s="21"/>
      <c r="H277" s="21"/>
      <c r="I277" s="30">
        <v>2059</v>
      </c>
      <c r="J277" s="30" t="s">
        <v>19</v>
      </c>
    </row>
    <row r="278" spans="1:10" ht="15.75" thickBot="1" x14ac:dyDescent="0.5">
      <c r="A278" s="19">
        <v>272</v>
      </c>
      <c r="B278" s="21">
        <v>1306</v>
      </c>
      <c r="C278" s="20" t="s">
        <v>786</v>
      </c>
      <c r="D278" s="21">
        <v>93</v>
      </c>
      <c r="E278" s="21" t="s">
        <v>13</v>
      </c>
      <c r="F278" s="21" t="s">
        <v>29</v>
      </c>
      <c r="G278" s="21"/>
      <c r="H278" s="21"/>
      <c r="I278" s="30">
        <v>2124</v>
      </c>
      <c r="J278" s="30" t="s">
        <v>15</v>
      </c>
    </row>
    <row r="279" spans="1:10" ht="15.75" thickBot="1" x14ac:dyDescent="0.5">
      <c r="A279" s="19">
        <v>273</v>
      </c>
      <c r="B279" s="21">
        <v>1307</v>
      </c>
      <c r="C279" s="20" t="s">
        <v>790</v>
      </c>
      <c r="D279" s="21">
        <v>66</v>
      </c>
      <c r="E279" s="21" t="s">
        <v>184</v>
      </c>
      <c r="F279" s="21" t="s">
        <v>29</v>
      </c>
      <c r="G279" s="21"/>
      <c r="H279" s="21"/>
      <c r="I279" s="30">
        <v>2288</v>
      </c>
      <c r="J279" s="30" t="s">
        <v>19</v>
      </c>
    </row>
    <row r="280" spans="1:10" ht="15.75" thickBot="1" x14ac:dyDescent="0.5">
      <c r="A280" s="19">
        <v>274</v>
      </c>
      <c r="B280" s="21">
        <v>1308</v>
      </c>
      <c r="C280" s="20" t="s">
        <v>792</v>
      </c>
      <c r="D280" s="21">
        <v>64</v>
      </c>
      <c r="E280" s="21" t="s">
        <v>13</v>
      </c>
      <c r="F280" s="21" t="s">
        <v>551</v>
      </c>
      <c r="G280" s="21"/>
      <c r="H280" s="21"/>
      <c r="I280" s="30">
        <v>2036</v>
      </c>
      <c r="J280" s="30" t="s">
        <v>15</v>
      </c>
    </row>
    <row r="281" spans="1:10" ht="15.75" thickBot="1" x14ac:dyDescent="0.5">
      <c r="A281" s="19">
        <v>275</v>
      </c>
      <c r="B281" s="21">
        <v>1309</v>
      </c>
      <c r="C281" s="20" t="s">
        <v>794</v>
      </c>
      <c r="D281" s="21">
        <v>88</v>
      </c>
      <c r="E281" s="21" t="s">
        <v>13</v>
      </c>
      <c r="F281" s="21" t="s">
        <v>79</v>
      </c>
      <c r="G281" s="21"/>
      <c r="H281" s="21"/>
      <c r="I281" s="30">
        <v>2064</v>
      </c>
      <c r="J281" s="30" t="s">
        <v>19</v>
      </c>
    </row>
    <row r="282" spans="1:10" ht="15.75" thickBot="1" x14ac:dyDescent="0.5">
      <c r="A282" s="19">
        <v>276</v>
      </c>
      <c r="B282" s="21">
        <v>1310</v>
      </c>
      <c r="C282" s="20" t="s">
        <v>796</v>
      </c>
      <c r="D282" s="21">
        <v>76</v>
      </c>
      <c r="E282" s="21" t="s">
        <v>184</v>
      </c>
      <c r="F282" s="21" t="s">
        <v>29</v>
      </c>
      <c r="G282" s="21"/>
      <c r="H282" s="21"/>
      <c r="I282" s="30">
        <v>2211</v>
      </c>
      <c r="J282" s="30" t="s">
        <v>19</v>
      </c>
    </row>
    <row r="283" spans="1:10" ht="15.75" thickBot="1" x14ac:dyDescent="0.5">
      <c r="A283" s="19">
        <v>277</v>
      </c>
      <c r="B283" s="21">
        <v>1311</v>
      </c>
      <c r="C283" s="20" t="s">
        <v>798</v>
      </c>
      <c r="D283" s="21">
        <v>89</v>
      </c>
      <c r="E283" s="21" t="s">
        <v>13</v>
      </c>
      <c r="F283" s="21" t="s">
        <v>29</v>
      </c>
      <c r="G283" s="21"/>
      <c r="H283" s="21"/>
      <c r="I283" s="30">
        <v>2113</v>
      </c>
      <c r="J283" s="30" t="s">
        <v>19</v>
      </c>
    </row>
    <row r="284" spans="1:10" ht="15.75" thickBot="1" x14ac:dyDescent="0.5">
      <c r="A284" s="19">
        <v>278</v>
      </c>
      <c r="B284" s="21">
        <v>3683</v>
      </c>
      <c r="C284" s="20" t="s">
        <v>800</v>
      </c>
      <c r="D284" s="21">
        <v>62</v>
      </c>
      <c r="E284" s="21" t="s">
        <v>13</v>
      </c>
      <c r="F284" s="21" t="s">
        <v>85</v>
      </c>
      <c r="G284" s="21"/>
      <c r="H284" s="21"/>
      <c r="I284" s="30">
        <v>2093</v>
      </c>
      <c r="J284" s="30" t="s">
        <v>19</v>
      </c>
    </row>
    <row r="285" spans="1:10" ht="15.75" thickBot="1" x14ac:dyDescent="0.5">
      <c r="A285" s="19">
        <v>279</v>
      </c>
      <c r="B285" s="21">
        <v>4104</v>
      </c>
      <c r="C285" s="20" t="s">
        <v>6222</v>
      </c>
      <c r="D285" s="21" t="s">
        <v>1439</v>
      </c>
      <c r="E285" s="21" t="s">
        <v>13</v>
      </c>
      <c r="F285" s="21" t="s">
        <v>29</v>
      </c>
      <c r="G285" s="21"/>
      <c r="H285" s="21"/>
      <c r="I285" s="30">
        <v>2049</v>
      </c>
      <c r="J285" s="30" t="s">
        <v>15</v>
      </c>
    </row>
    <row r="286" spans="1:10" ht="15.75" thickBot="1" x14ac:dyDescent="0.5">
      <c r="A286" s="19">
        <v>280</v>
      </c>
      <c r="B286" s="21">
        <v>1312</v>
      </c>
      <c r="C286" s="20" t="s">
        <v>802</v>
      </c>
      <c r="D286" s="21" t="s">
        <v>652</v>
      </c>
      <c r="E286" s="21" t="s">
        <v>13</v>
      </c>
      <c r="F286" s="21" t="s">
        <v>29</v>
      </c>
      <c r="G286" s="21"/>
      <c r="H286" s="21"/>
      <c r="I286" s="30">
        <v>2085</v>
      </c>
      <c r="J286" s="30" t="s">
        <v>19</v>
      </c>
    </row>
    <row r="287" spans="1:10" ht="15.75" thickBot="1" x14ac:dyDescent="0.5">
      <c r="A287" s="19">
        <v>281</v>
      </c>
      <c r="B287" s="21">
        <v>3684</v>
      </c>
      <c r="C287" s="20" t="s">
        <v>804</v>
      </c>
      <c r="D287" s="21" t="s">
        <v>510</v>
      </c>
      <c r="E287" s="21" t="s">
        <v>13</v>
      </c>
      <c r="F287" s="21" t="s">
        <v>29</v>
      </c>
      <c r="G287" s="21"/>
      <c r="H287" s="21"/>
      <c r="I287" s="30">
        <v>2032</v>
      </c>
      <c r="J287" s="30" t="s">
        <v>19</v>
      </c>
    </row>
    <row r="288" spans="1:10" ht="15.75" thickBot="1" x14ac:dyDescent="0.5">
      <c r="A288" s="19">
        <v>282</v>
      </c>
      <c r="B288" s="21">
        <v>3685</v>
      </c>
      <c r="C288" s="20" t="s">
        <v>806</v>
      </c>
      <c r="D288" s="21" t="s">
        <v>82</v>
      </c>
      <c r="E288" s="21" t="s">
        <v>57</v>
      </c>
      <c r="F288" s="21" t="s">
        <v>193</v>
      </c>
      <c r="G288" s="21">
        <f>7+6+7</f>
        <v>20</v>
      </c>
      <c r="H288" s="21">
        <f>-10-11-12</f>
        <v>-33</v>
      </c>
      <c r="I288" s="30">
        <v>2161</v>
      </c>
      <c r="J288" s="30" t="s">
        <v>15</v>
      </c>
    </row>
    <row r="289" spans="1:10" ht="15.75" thickBot="1" x14ac:dyDescent="0.5">
      <c r="A289" s="19">
        <v>283</v>
      </c>
      <c r="B289" s="21">
        <v>1314</v>
      </c>
      <c r="C289" s="20" t="s">
        <v>810</v>
      </c>
      <c r="D289" s="21" t="s">
        <v>13</v>
      </c>
      <c r="E289" s="21" t="s">
        <v>13</v>
      </c>
      <c r="F289" s="21" t="s">
        <v>85</v>
      </c>
      <c r="G289" s="21"/>
      <c r="H289" s="21"/>
      <c r="I289" s="30">
        <v>2024</v>
      </c>
      <c r="J289" s="30" t="s">
        <v>19</v>
      </c>
    </row>
    <row r="290" spans="1:10" ht="15.75" thickBot="1" x14ac:dyDescent="0.5">
      <c r="A290" s="19">
        <v>284</v>
      </c>
      <c r="B290" s="21">
        <v>1315</v>
      </c>
      <c r="C290" s="20" t="s">
        <v>812</v>
      </c>
      <c r="D290" s="21" t="s">
        <v>46</v>
      </c>
      <c r="E290" s="21" t="s">
        <v>13</v>
      </c>
      <c r="F290" s="21" t="s">
        <v>29</v>
      </c>
      <c r="G290" s="21"/>
      <c r="H290" s="21"/>
      <c r="I290" s="30">
        <v>2047</v>
      </c>
      <c r="J290" s="30" t="s">
        <v>19</v>
      </c>
    </row>
    <row r="291" spans="1:10" ht="15.75" thickBot="1" x14ac:dyDescent="0.5">
      <c r="A291" s="19">
        <v>285</v>
      </c>
      <c r="B291" s="21">
        <v>1316</v>
      </c>
      <c r="C291" s="20" t="s">
        <v>814</v>
      </c>
      <c r="D291" s="21">
        <v>91</v>
      </c>
      <c r="E291" s="21" t="s">
        <v>13</v>
      </c>
      <c r="F291" s="21" t="s">
        <v>29</v>
      </c>
      <c r="G291" s="21"/>
      <c r="H291" s="21"/>
      <c r="I291" s="30">
        <v>1965</v>
      </c>
      <c r="J291" s="30" t="s">
        <v>19</v>
      </c>
    </row>
    <row r="292" spans="1:10" ht="15.75" thickBot="1" x14ac:dyDescent="0.5">
      <c r="A292" s="19">
        <v>286</v>
      </c>
      <c r="B292" s="21">
        <v>1317</v>
      </c>
      <c r="C292" s="20" t="s">
        <v>816</v>
      </c>
      <c r="D292" s="21">
        <v>66</v>
      </c>
      <c r="E292" s="21" t="s">
        <v>13</v>
      </c>
      <c r="F292" s="21" t="s">
        <v>29</v>
      </c>
      <c r="G292" s="21"/>
      <c r="H292" s="21"/>
      <c r="I292" s="30">
        <v>2047</v>
      </c>
      <c r="J292" s="30" t="s">
        <v>15</v>
      </c>
    </row>
    <row r="293" spans="1:10" ht="15.75" thickBot="1" x14ac:dyDescent="0.5">
      <c r="A293" s="19">
        <v>287</v>
      </c>
      <c r="B293" s="21">
        <v>1318</v>
      </c>
      <c r="C293" s="20" t="s">
        <v>818</v>
      </c>
      <c r="D293" s="21" t="s">
        <v>82</v>
      </c>
      <c r="E293" s="21" t="s">
        <v>57</v>
      </c>
      <c r="F293" s="21" t="s">
        <v>29</v>
      </c>
      <c r="G293" s="21"/>
      <c r="H293" s="21"/>
      <c r="I293" s="30">
        <v>2166</v>
      </c>
      <c r="J293" s="30" t="s">
        <v>19</v>
      </c>
    </row>
    <row r="294" spans="1:10" ht="15.75" thickBot="1" x14ac:dyDescent="0.5">
      <c r="A294" s="19">
        <v>288</v>
      </c>
      <c r="B294" s="21">
        <v>1319</v>
      </c>
      <c r="C294" s="20" t="s">
        <v>820</v>
      </c>
      <c r="D294" s="21" t="s">
        <v>13</v>
      </c>
      <c r="E294" s="21" t="s">
        <v>13</v>
      </c>
      <c r="F294" s="21" t="s">
        <v>79</v>
      </c>
      <c r="G294" s="21"/>
      <c r="H294" s="21"/>
      <c r="I294" s="30">
        <v>2174</v>
      </c>
      <c r="J294" s="30" t="s">
        <v>19</v>
      </c>
    </row>
    <row r="295" spans="1:10" ht="15.75" thickBot="1" x14ac:dyDescent="0.5">
      <c r="A295" s="19">
        <v>289</v>
      </c>
      <c r="B295" s="21">
        <v>1320</v>
      </c>
      <c r="C295" s="20" t="s">
        <v>822</v>
      </c>
      <c r="D295" s="21">
        <v>32</v>
      </c>
      <c r="E295" s="21" t="s">
        <v>13</v>
      </c>
      <c r="F295" s="21" t="s">
        <v>32</v>
      </c>
      <c r="G295" s="21"/>
      <c r="H295" s="21"/>
      <c r="I295" s="30">
        <v>2040</v>
      </c>
      <c r="J295" s="30" t="s">
        <v>19</v>
      </c>
    </row>
    <row r="296" spans="1:10" ht="15.75" thickBot="1" x14ac:dyDescent="0.5">
      <c r="A296" s="19">
        <v>290</v>
      </c>
      <c r="B296" s="21">
        <v>1321</v>
      </c>
      <c r="C296" s="20" t="s">
        <v>824</v>
      </c>
      <c r="D296" s="21">
        <v>92</v>
      </c>
      <c r="E296" s="21" t="s">
        <v>13</v>
      </c>
      <c r="F296" s="21" t="s">
        <v>193</v>
      </c>
      <c r="G296" s="21"/>
      <c r="H296" s="21"/>
      <c r="I296" s="30">
        <v>1999</v>
      </c>
      <c r="J296" s="30" t="s">
        <v>19</v>
      </c>
    </row>
    <row r="297" spans="1:10" ht="15.75" thickBot="1" x14ac:dyDescent="0.5">
      <c r="A297" s="19">
        <v>291</v>
      </c>
      <c r="B297" s="21">
        <v>1322</v>
      </c>
      <c r="C297" s="20" t="s">
        <v>826</v>
      </c>
      <c r="D297" s="21">
        <v>90</v>
      </c>
      <c r="E297" s="21" t="s">
        <v>13</v>
      </c>
      <c r="F297" s="21" t="s">
        <v>29</v>
      </c>
      <c r="G297" s="21"/>
      <c r="H297" s="21"/>
      <c r="I297" s="30">
        <v>2048</v>
      </c>
      <c r="J297" s="30" t="s">
        <v>19</v>
      </c>
    </row>
    <row r="298" spans="1:10" ht="15.75" thickBot="1" x14ac:dyDescent="0.5">
      <c r="A298" s="19">
        <v>292</v>
      </c>
      <c r="B298" s="21">
        <v>1323</v>
      </c>
      <c r="C298" s="20" t="s">
        <v>828</v>
      </c>
      <c r="D298" s="21" t="s">
        <v>189</v>
      </c>
      <c r="E298" s="21" t="s">
        <v>13</v>
      </c>
      <c r="F298" s="21" t="s">
        <v>32</v>
      </c>
      <c r="G298" s="21"/>
      <c r="H298" s="21"/>
      <c r="I298" s="30">
        <v>2062</v>
      </c>
      <c r="J298" s="30" t="s">
        <v>19</v>
      </c>
    </row>
    <row r="299" spans="1:10" ht="15.75" thickBot="1" x14ac:dyDescent="0.5">
      <c r="A299" s="19">
        <v>293</v>
      </c>
      <c r="B299" s="21">
        <v>3686</v>
      </c>
      <c r="C299" s="20" t="s">
        <v>832</v>
      </c>
      <c r="D299" s="21" t="s">
        <v>13</v>
      </c>
      <c r="E299" s="21" t="s">
        <v>13</v>
      </c>
      <c r="F299" s="21" t="s">
        <v>193</v>
      </c>
      <c r="G299" s="21"/>
      <c r="H299" s="21"/>
      <c r="I299" s="30">
        <v>2044</v>
      </c>
      <c r="J299" s="30" t="s">
        <v>19</v>
      </c>
    </row>
    <row r="300" spans="1:10" ht="15.75" thickBot="1" x14ac:dyDescent="0.5">
      <c r="A300" s="19">
        <v>294</v>
      </c>
      <c r="B300" s="21">
        <v>1325</v>
      </c>
      <c r="C300" s="20" t="s">
        <v>834</v>
      </c>
      <c r="D300" s="21">
        <v>95</v>
      </c>
      <c r="E300" s="21" t="s">
        <v>13</v>
      </c>
      <c r="F300" s="21" t="s">
        <v>85</v>
      </c>
      <c r="G300" s="21"/>
      <c r="H300" s="21"/>
      <c r="I300" s="30">
        <v>1985</v>
      </c>
      <c r="J300" s="30" t="s">
        <v>19</v>
      </c>
    </row>
    <row r="301" spans="1:10" ht="15.75" thickBot="1" x14ac:dyDescent="0.5">
      <c r="A301" s="19">
        <v>295</v>
      </c>
      <c r="B301" s="21">
        <v>1326</v>
      </c>
      <c r="C301" s="20" t="s">
        <v>838</v>
      </c>
      <c r="D301" s="21">
        <v>71</v>
      </c>
      <c r="E301" s="21" t="s">
        <v>57</v>
      </c>
      <c r="F301" s="21" t="s">
        <v>79</v>
      </c>
      <c r="G301" s="21"/>
      <c r="H301" s="21"/>
      <c r="I301" s="30">
        <v>2087</v>
      </c>
      <c r="J301" s="30" t="s">
        <v>19</v>
      </c>
    </row>
    <row r="302" spans="1:10" ht="15.75" thickBot="1" x14ac:dyDescent="0.5">
      <c r="A302" s="19">
        <v>296</v>
      </c>
      <c r="B302" s="21">
        <v>1328</v>
      </c>
      <c r="C302" s="20" t="s">
        <v>842</v>
      </c>
      <c r="D302" s="21">
        <v>98</v>
      </c>
      <c r="E302" s="21" t="s">
        <v>13</v>
      </c>
      <c r="F302" s="21" t="s">
        <v>29</v>
      </c>
      <c r="G302" s="21"/>
      <c r="H302" s="21"/>
      <c r="I302" s="30">
        <v>2067</v>
      </c>
      <c r="J302" s="30" t="s">
        <v>19</v>
      </c>
    </row>
    <row r="303" spans="1:10" ht="15.75" thickBot="1" x14ac:dyDescent="0.5">
      <c r="A303" s="19">
        <v>297</v>
      </c>
      <c r="B303" s="21">
        <v>1329</v>
      </c>
      <c r="C303" s="20" t="s">
        <v>844</v>
      </c>
      <c r="D303" s="21" t="s">
        <v>13</v>
      </c>
      <c r="E303" s="21" t="s">
        <v>13</v>
      </c>
      <c r="F303" s="21" t="s">
        <v>29</v>
      </c>
      <c r="G303" s="21"/>
      <c r="H303" s="21"/>
      <c r="I303" s="30">
        <v>2063</v>
      </c>
      <c r="J303" s="30" t="s">
        <v>19</v>
      </c>
    </row>
    <row r="304" spans="1:10" ht="15.75" thickBot="1" x14ac:dyDescent="0.5">
      <c r="A304" s="19">
        <v>298</v>
      </c>
      <c r="B304" s="21">
        <v>4222</v>
      </c>
      <c r="C304" s="20" t="s">
        <v>6560</v>
      </c>
      <c r="D304" s="21">
        <v>13</v>
      </c>
      <c r="E304" s="21"/>
      <c r="F304" s="21" t="s">
        <v>29</v>
      </c>
      <c r="G304" s="21">
        <v>11</v>
      </c>
      <c r="H304" s="21">
        <v>-7</v>
      </c>
      <c r="I304" s="30">
        <v>2093</v>
      </c>
      <c r="J304" s="30" t="s">
        <v>15</v>
      </c>
    </row>
    <row r="305" spans="1:10" ht="15.75" thickBot="1" x14ac:dyDescent="0.5">
      <c r="A305" s="19">
        <v>299</v>
      </c>
      <c r="B305" s="21">
        <v>1330</v>
      </c>
      <c r="C305" s="20" t="s">
        <v>846</v>
      </c>
      <c r="D305" s="21">
        <v>61</v>
      </c>
      <c r="E305" s="21" t="s">
        <v>134</v>
      </c>
      <c r="F305" s="21" t="s">
        <v>29</v>
      </c>
      <c r="G305" s="21">
        <v>11</v>
      </c>
      <c r="H305" s="21">
        <v>-24</v>
      </c>
      <c r="I305" s="30">
        <v>2306</v>
      </c>
      <c r="J305" s="30" t="s">
        <v>15</v>
      </c>
    </row>
    <row r="306" spans="1:10" ht="15.75" thickBot="1" x14ac:dyDescent="0.5">
      <c r="A306" s="19">
        <v>300</v>
      </c>
      <c r="B306" s="21">
        <v>1331</v>
      </c>
      <c r="C306" s="20" t="s">
        <v>848</v>
      </c>
      <c r="D306" s="21" t="s">
        <v>13</v>
      </c>
      <c r="E306" s="21" t="s">
        <v>13</v>
      </c>
      <c r="F306" s="21" t="s">
        <v>29</v>
      </c>
      <c r="G306" s="21"/>
      <c r="H306" s="21"/>
      <c r="I306" s="30">
        <v>2252</v>
      </c>
      <c r="J306" s="30" t="s">
        <v>19</v>
      </c>
    </row>
    <row r="307" spans="1:10" ht="15.75" thickBot="1" x14ac:dyDescent="0.5">
      <c r="A307" s="19">
        <v>301</v>
      </c>
      <c r="B307" s="21">
        <v>3687</v>
      </c>
      <c r="C307" s="20" t="s">
        <v>850</v>
      </c>
      <c r="D307" s="21" t="s">
        <v>510</v>
      </c>
      <c r="E307" s="21" t="s">
        <v>13</v>
      </c>
      <c r="F307" s="21" t="s">
        <v>79</v>
      </c>
      <c r="G307" s="21"/>
      <c r="H307" s="21"/>
      <c r="I307" s="30">
        <v>2055</v>
      </c>
      <c r="J307" s="30" t="s">
        <v>19</v>
      </c>
    </row>
    <row r="308" spans="1:10" ht="15.75" thickBot="1" x14ac:dyDescent="0.5">
      <c r="A308" s="19">
        <v>302</v>
      </c>
      <c r="B308" s="21">
        <v>1332</v>
      </c>
      <c r="C308" s="20" t="s">
        <v>852</v>
      </c>
      <c r="D308" s="21">
        <v>99</v>
      </c>
      <c r="E308" s="21" t="s">
        <v>184</v>
      </c>
      <c r="F308" s="21" t="s">
        <v>29</v>
      </c>
      <c r="G308" s="21"/>
      <c r="H308" s="21"/>
      <c r="I308" s="30">
        <v>2250</v>
      </c>
      <c r="J308" s="30" t="s">
        <v>19</v>
      </c>
    </row>
    <row r="309" spans="1:10" ht="15.75" thickBot="1" x14ac:dyDescent="0.5">
      <c r="A309" s="19">
        <v>303</v>
      </c>
      <c r="B309" s="21">
        <v>1333</v>
      </c>
      <c r="C309" s="20" t="s">
        <v>854</v>
      </c>
      <c r="D309" s="21" t="s">
        <v>13</v>
      </c>
      <c r="E309" s="21" t="s">
        <v>13</v>
      </c>
      <c r="F309" s="21" t="s">
        <v>29</v>
      </c>
      <c r="G309" s="21"/>
      <c r="H309" s="21"/>
      <c r="I309" s="30">
        <v>2125</v>
      </c>
      <c r="J309" s="30" t="s">
        <v>19</v>
      </c>
    </row>
    <row r="310" spans="1:10" ht="15.75" thickBot="1" x14ac:dyDescent="0.5">
      <c r="A310" s="19">
        <v>304</v>
      </c>
      <c r="B310" s="21">
        <v>1335</v>
      </c>
      <c r="C310" s="20" t="s">
        <v>860</v>
      </c>
      <c r="D310" s="21">
        <v>73</v>
      </c>
      <c r="E310" s="21" t="s">
        <v>57</v>
      </c>
      <c r="F310" s="21" t="s">
        <v>32</v>
      </c>
      <c r="G310" s="21"/>
      <c r="H310" s="21"/>
      <c r="I310" s="30">
        <v>2165</v>
      </c>
      <c r="J310" s="30" t="s">
        <v>19</v>
      </c>
    </row>
    <row r="311" spans="1:10" ht="15.75" thickBot="1" x14ac:dyDescent="0.5">
      <c r="A311" s="19">
        <v>305</v>
      </c>
      <c r="B311" s="21">
        <v>1336</v>
      </c>
      <c r="C311" s="20" t="s">
        <v>862</v>
      </c>
      <c r="D311" s="21">
        <v>59</v>
      </c>
      <c r="E311" s="21" t="s">
        <v>13</v>
      </c>
      <c r="F311" s="21" t="s">
        <v>32</v>
      </c>
      <c r="G311" s="21"/>
      <c r="H311" s="21"/>
      <c r="I311" s="30">
        <v>2064</v>
      </c>
      <c r="J311" s="30" t="s">
        <v>19</v>
      </c>
    </row>
    <row r="312" spans="1:10" ht="15.75" thickBot="1" x14ac:dyDescent="0.5">
      <c r="A312" s="19">
        <v>306</v>
      </c>
      <c r="B312" s="21">
        <v>1342</v>
      </c>
      <c r="C312" s="20" t="s">
        <v>874</v>
      </c>
      <c r="D312" s="21">
        <v>95</v>
      </c>
      <c r="E312" s="21" t="s">
        <v>57</v>
      </c>
      <c r="F312" s="21" t="s">
        <v>29</v>
      </c>
      <c r="G312" s="21"/>
      <c r="H312" s="21"/>
      <c r="I312" s="30">
        <v>2169</v>
      </c>
      <c r="J312" s="30" t="s">
        <v>19</v>
      </c>
    </row>
    <row r="313" spans="1:10" ht="15.75" thickBot="1" x14ac:dyDescent="0.5">
      <c r="A313" s="19">
        <v>307</v>
      </c>
      <c r="B313" s="21">
        <v>1343</v>
      </c>
      <c r="C313" s="20" t="s">
        <v>876</v>
      </c>
      <c r="D313" s="21" t="s">
        <v>13</v>
      </c>
      <c r="E313" s="21" t="s">
        <v>13</v>
      </c>
      <c r="F313" s="21" t="s">
        <v>29</v>
      </c>
      <c r="G313" s="21"/>
      <c r="H313" s="21"/>
      <c r="I313" s="30">
        <v>1935</v>
      </c>
      <c r="J313" s="30" t="s">
        <v>19</v>
      </c>
    </row>
    <row r="314" spans="1:10" ht="15.75" thickBot="1" x14ac:dyDescent="0.5">
      <c r="A314" s="19">
        <v>308</v>
      </c>
      <c r="B314" s="21">
        <v>1344</v>
      </c>
      <c r="C314" s="20" t="s">
        <v>878</v>
      </c>
      <c r="D314" s="21">
        <v>55</v>
      </c>
      <c r="E314" s="21" t="s">
        <v>13</v>
      </c>
      <c r="F314" s="21" t="s">
        <v>29</v>
      </c>
      <c r="G314" s="21"/>
      <c r="H314" s="21"/>
      <c r="I314" s="30">
        <v>2061</v>
      </c>
      <c r="J314" s="30" t="s">
        <v>19</v>
      </c>
    </row>
    <row r="315" spans="1:10" ht="15.75" thickBot="1" x14ac:dyDescent="0.5">
      <c r="A315" s="19">
        <v>309</v>
      </c>
      <c r="B315" s="21">
        <v>4121</v>
      </c>
      <c r="C315" s="20" t="s">
        <v>6356</v>
      </c>
      <c r="D315" s="21" t="s">
        <v>28</v>
      </c>
      <c r="E315" s="21" t="s">
        <v>13</v>
      </c>
      <c r="F315" s="21" t="s">
        <v>29</v>
      </c>
      <c r="G315" s="21"/>
      <c r="H315" s="21"/>
      <c r="I315" s="30">
        <v>2105</v>
      </c>
      <c r="J315" s="30" t="s">
        <v>15</v>
      </c>
    </row>
    <row r="316" spans="1:10" ht="15.75" thickBot="1" x14ac:dyDescent="0.5">
      <c r="A316" s="19">
        <v>310</v>
      </c>
      <c r="B316" s="21">
        <v>1345</v>
      </c>
      <c r="C316" s="20" t="s">
        <v>880</v>
      </c>
      <c r="D316" s="21">
        <v>90</v>
      </c>
      <c r="E316" s="21" t="s">
        <v>13</v>
      </c>
      <c r="F316" s="21" t="s">
        <v>79</v>
      </c>
      <c r="G316" s="21"/>
      <c r="H316" s="21"/>
      <c r="I316" s="30">
        <v>2066</v>
      </c>
      <c r="J316" s="30" t="s">
        <v>19</v>
      </c>
    </row>
    <row r="317" spans="1:10" ht="15.75" thickBot="1" x14ac:dyDescent="0.5">
      <c r="A317" s="19">
        <v>311</v>
      </c>
      <c r="B317" s="21">
        <v>1346</v>
      </c>
      <c r="C317" s="20" t="s">
        <v>882</v>
      </c>
      <c r="D317" s="21">
        <v>67</v>
      </c>
      <c r="E317" s="21" t="s">
        <v>13</v>
      </c>
      <c r="F317" s="21" t="s">
        <v>193</v>
      </c>
      <c r="G317" s="21"/>
      <c r="H317" s="21"/>
      <c r="I317" s="30">
        <v>2055</v>
      </c>
      <c r="J317" s="30" t="s">
        <v>15</v>
      </c>
    </row>
    <row r="318" spans="1:10" ht="15.75" thickBot="1" x14ac:dyDescent="0.5">
      <c r="A318" s="19">
        <v>312</v>
      </c>
      <c r="B318" s="21">
        <v>1921</v>
      </c>
      <c r="C318" s="20" t="s">
        <v>884</v>
      </c>
      <c r="D318" s="21">
        <v>82</v>
      </c>
      <c r="E318" s="21" t="s">
        <v>57</v>
      </c>
      <c r="F318" s="21" t="s">
        <v>193</v>
      </c>
      <c r="G318" s="21">
        <v>10</v>
      </c>
      <c r="H318" s="21">
        <v>-16</v>
      </c>
      <c r="I318" s="30">
        <v>2192</v>
      </c>
      <c r="J318" s="30" t="s">
        <v>15</v>
      </c>
    </row>
    <row r="319" spans="1:10" ht="15.75" thickBot="1" x14ac:dyDescent="0.5">
      <c r="A319" s="19">
        <v>313</v>
      </c>
      <c r="B319" s="21">
        <v>1347</v>
      </c>
      <c r="C319" s="20" t="s">
        <v>886</v>
      </c>
      <c r="D319" s="21">
        <v>49</v>
      </c>
      <c r="E319" s="21" t="s">
        <v>13</v>
      </c>
      <c r="F319" s="21" t="s">
        <v>239</v>
      </c>
      <c r="G319" s="21"/>
      <c r="H319" s="21"/>
      <c r="I319" s="30">
        <v>2058</v>
      </c>
      <c r="J319" s="30" t="s">
        <v>19</v>
      </c>
    </row>
    <row r="320" spans="1:10" ht="15.75" thickBot="1" x14ac:dyDescent="0.5">
      <c r="A320" s="19">
        <v>314</v>
      </c>
      <c r="B320" s="21">
        <v>1348</v>
      </c>
      <c r="C320" s="20" t="s">
        <v>888</v>
      </c>
      <c r="D320" s="21">
        <v>68</v>
      </c>
      <c r="E320" s="21" t="s">
        <v>13</v>
      </c>
      <c r="F320" s="21" t="s">
        <v>239</v>
      </c>
      <c r="G320" s="21"/>
      <c r="H320" s="21"/>
      <c r="I320" s="30">
        <v>2062</v>
      </c>
      <c r="J320" s="30" t="s">
        <v>19</v>
      </c>
    </row>
    <row r="321" spans="1:10" ht="15.75" thickBot="1" x14ac:dyDescent="0.5">
      <c r="A321" s="19">
        <v>315</v>
      </c>
      <c r="B321" s="21">
        <v>1349</v>
      </c>
      <c r="C321" s="20" t="s">
        <v>890</v>
      </c>
      <c r="D321" s="21" t="s">
        <v>13</v>
      </c>
      <c r="E321" s="21" t="s">
        <v>13</v>
      </c>
      <c r="F321" s="21" t="s">
        <v>239</v>
      </c>
      <c r="G321" s="21"/>
      <c r="H321" s="21"/>
      <c r="I321" s="30">
        <v>2010</v>
      </c>
      <c r="J321" s="30" t="s">
        <v>19</v>
      </c>
    </row>
    <row r="322" spans="1:10" ht="15.75" thickBot="1" x14ac:dyDescent="0.5">
      <c r="A322" s="19">
        <v>316</v>
      </c>
      <c r="B322" s="21">
        <v>1350</v>
      </c>
      <c r="C322" s="20" t="s">
        <v>892</v>
      </c>
      <c r="D322" s="21">
        <v>91</v>
      </c>
      <c r="E322" s="21" t="s">
        <v>13</v>
      </c>
      <c r="F322" s="21" t="s">
        <v>551</v>
      </c>
      <c r="G322" s="21"/>
      <c r="H322" s="21"/>
      <c r="I322" s="30">
        <v>2134</v>
      </c>
      <c r="J322" s="30" t="s">
        <v>15</v>
      </c>
    </row>
    <row r="323" spans="1:10" ht="15.75" thickBot="1" x14ac:dyDescent="0.5">
      <c r="A323" s="19">
        <v>317</v>
      </c>
      <c r="B323" s="21">
        <v>1354</v>
      </c>
      <c r="C323" s="20" t="s">
        <v>901</v>
      </c>
      <c r="D323" s="21">
        <v>60</v>
      </c>
      <c r="E323" s="21" t="s">
        <v>13</v>
      </c>
      <c r="F323" s="21" t="s">
        <v>239</v>
      </c>
      <c r="G323" s="21"/>
      <c r="H323" s="21"/>
      <c r="I323" s="30">
        <v>2075</v>
      </c>
      <c r="J323" s="30" t="s">
        <v>19</v>
      </c>
    </row>
    <row r="324" spans="1:10" ht="15.75" thickBot="1" x14ac:dyDescent="0.5">
      <c r="A324" s="19">
        <v>318</v>
      </c>
      <c r="B324" s="21">
        <v>1939</v>
      </c>
      <c r="C324" s="20" t="s">
        <v>6445</v>
      </c>
      <c r="D324" s="21">
        <v>78</v>
      </c>
      <c r="E324" s="21" t="s">
        <v>57</v>
      </c>
      <c r="F324" s="21" t="s">
        <v>193</v>
      </c>
      <c r="G324" s="21">
        <v>10</v>
      </c>
      <c r="H324" s="21">
        <v>14</v>
      </c>
      <c r="I324" s="30">
        <v>2154</v>
      </c>
      <c r="J324" s="30" t="s">
        <v>15</v>
      </c>
    </row>
    <row r="325" spans="1:10" ht="15.75" thickBot="1" x14ac:dyDescent="0.5">
      <c r="A325" s="19">
        <v>319</v>
      </c>
      <c r="B325" s="21">
        <v>1356</v>
      </c>
      <c r="C325" s="20" t="s">
        <v>905</v>
      </c>
      <c r="D325" s="21">
        <v>92</v>
      </c>
      <c r="E325" s="21" t="s">
        <v>13</v>
      </c>
      <c r="F325" s="21" t="s">
        <v>277</v>
      </c>
      <c r="G325" s="21"/>
      <c r="H325" s="21"/>
      <c r="I325" s="30">
        <v>2061</v>
      </c>
      <c r="J325" s="30" t="s">
        <v>19</v>
      </c>
    </row>
    <row r="326" spans="1:10" ht="15.75" thickBot="1" x14ac:dyDescent="0.5">
      <c r="A326" s="19">
        <v>320</v>
      </c>
      <c r="B326" s="21">
        <v>1357</v>
      </c>
      <c r="C326" s="20" t="s">
        <v>907</v>
      </c>
      <c r="D326" s="21">
        <v>90</v>
      </c>
      <c r="E326" s="21" t="s">
        <v>13</v>
      </c>
      <c r="F326" s="21" t="s">
        <v>79</v>
      </c>
      <c r="G326" s="21"/>
      <c r="H326" s="21"/>
      <c r="I326" s="30">
        <v>2043</v>
      </c>
      <c r="J326" s="30" t="s">
        <v>19</v>
      </c>
    </row>
    <row r="327" spans="1:10" ht="15.75" thickBot="1" x14ac:dyDescent="0.5">
      <c r="A327" s="19">
        <v>321</v>
      </c>
      <c r="B327" s="21">
        <v>1358</v>
      </c>
      <c r="C327" s="20" t="s">
        <v>909</v>
      </c>
      <c r="D327" s="21">
        <v>45</v>
      </c>
      <c r="E327" s="21" t="s">
        <v>13</v>
      </c>
      <c r="F327" s="21" t="s">
        <v>29</v>
      </c>
      <c r="G327" s="21"/>
      <c r="H327" s="21"/>
      <c r="I327" s="30">
        <v>2011</v>
      </c>
      <c r="J327" s="30" t="s">
        <v>19</v>
      </c>
    </row>
    <row r="328" spans="1:10" ht="15.75" thickBot="1" x14ac:dyDescent="0.5">
      <c r="A328" s="19">
        <v>322</v>
      </c>
      <c r="B328" s="21">
        <v>1361</v>
      </c>
      <c r="C328" s="20" t="s">
        <v>921</v>
      </c>
      <c r="D328" s="21">
        <v>90</v>
      </c>
      <c r="E328" s="21" t="s">
        <v>13</v>
      </c>
      <c r="F328" s="21" t="s">
        <v>29</v>
      </c>
      <c r="G328" s="21"/>
      <c r="H328" s="21"/>
      <c r="I328" s="30">
        <v>2040</v>
      </c>
      <c r="J328" s="30" t="s">
        <v>19</v>
      </c>
    </row>
    <row r="329" spans="1:10" ht="15.75" thickBot="1" x14ac:dyDescent="0.5">
      <c r="A329" s="19">
        <v>323</v>
      </c>
      <c r="B329" s="21">
        <v>1362</v>
      </c>
      <c r="C329" s="20" t="s">
        <v>923</v>
      </c>
      <c r="D329" s="21" t="s">
        <v>13</v>
      </c>
      <c r="E329" s="21" t="s">
        <v>13</v>
      </c>
      <c r="F329" s="21" t="s">
        <v>79</v>
      </c>
      <c r="G329" s="21"/>
      <c r="H329" s="21"/>
      <c r="I329" s="30">
        <v>2070</v>
      </c>
      <c r="J329" s="30" t="s">
        <v>19</v>
      </c>
    </row>
    <row r="330" spans="1:10" ht="15.75" thickBot="1" x14ac:dyDescent="0.5">
      <c r="A330" s="19">
        <v>324</v>
      </c>
      <c r="B330" s="21">
        <v>1364</v>
      </c>
      <c r="C330" s="20" t="s">
        <v>927</v>
      </c>
      <c r="D330" s="21">
        <v>38</v>
      </c>
      <c r="E330" s="21" t="s">
        <v>13</v>
      </c>
      <c r="F330" s="21" t="s">
        <v>169</v>
      </c>
      <c r="G330" s="21"/>
      <c r="H330" s="21"/>
      <c r="I330" s="30">
        <v>2223</v>
      </c>
      <c r="J330" s="30" t="s">
        <v>19</v>
      </c>
    </row>
    <row r="331" spans="1:10" ht="15.75" thickBot="1" x14ac:dyDescent="0.5">
      <c r="A331" s="19">
        <v>325</v>
      </c>
      <c r="B331" s="21">
        <v>1366</v>
      </c>
      <c r="C331" s="20" t="s">
        <v>931</v>
      </c>
      <c r="D331" s="21">
        <v>42</v>
      </c>
      <c r="E331" s="21" t="s">
        <v>13</v>
      </c>
      <c r="F331" s="21" t="s">
        <v>29</v>
      </c>
      <c r="G331" s="21"/>
      <c r="H331" s="21"/>
      <c r="I331" s="30">
        <v>2057</v>
      </c>
      <c r="J331" s="30" t="s">
        <v>19</v>
      </c>
    </row>
    <row r="332" spans="1:10" ht="15.75" thickBot="1" x14ac:dyDescent="0.5">
      <c r="A332" s="19">
        <v>326</v>
      </c>
      <c r="B332" s="21">
        <v>1367</v>
      </c>
      <c r="C332" s="20" t="s">
        <v>933</v>
      </c>
      <c r="D332" s="21" t="s">
        <v>13</v>
      </c>
      <c r="E332" s="21" t="s">
        <v>13</v>
      </c>
      <c r="F332" s="21" t="s">
        <v>193</v>
      </c>
      <c r="G332" s="21"/>
      <c r="H332" s="21"/>
      <c r="I332" s="30">
        <v>2044</v>
      </c>
      <c r="J332" s="30" t="s">
        <v>19</v>
      </c>
    </row>
    <row r="333" spans="1:10" ht="15.75" thickBot="1" x14ac:dyDescent="0.5">
      <c r="A333" s="19">
        <v>327</v>
      </c>
      <c r="B333" s="21">
        <v>4135</v>
      </c>
      <c r="C333" s="20" t="s">
        <v>6362</v>
      </c>
      <c r="D333" s="21" t="s">
        <v>6263</v>
      </c>
      <c r="E333" s="21" t="s">
        <v>13</v>
      </c>
      <c r="F333" s="21" t="s">
        <v>29</v>
      </c>
      <c r="G333" s="21">
        <v>11</v>
      </c>
      <c r="H333" s="21">
        <v>15</v>
      </c>
      <c r="I333" s="30">
        <v>2133</v>
      </c>
      <c r="J333" s="30" t="s">
        <v>15</v>
      </c>
    </row>
    <row r="334" spans="1:10" ht="15.75" thickBot="1" x14ac:dyDescent="0.5">
      <c r="A334" s="19">
        <v>328</v>
      </c>
      <c r="B334" s="21">
        <v>1369</v>
      </c>
      <c r="C334" s="20" t="s">
        <v>938</v>
      </c>
      <c r="D334" s="21">
        <v>97</v>
      </c>
      <c r="E334" s="21" t="s">
        <v>57</v>
      </c>
      <c r="F334" s="21" t="s">
        <v>79</v>
      </c>
      <c r="G334" s="21"/>
      <c r="H334" s="21"/>
      <c r="I334" s="30">
        <v>2216</v>
      </c>
      <c r="J334" s="30" t="s">
        <v>19</v>
      </c>
    </row>
    <row r="335" spans="1:10" ht="15.75" thickBot="1" x14ac:dyDescent="0.5">
      <c r="A335" s="19">
        <v>329</v>
      </c>
      <c r="B335" s="21">
        <v>1370</v>
      </c>
      <c r="C335" s="20" t="s">
        <v>940</v>
      </c>
      <c r="D335" s="21">
        <v>33</v>
      </c>
      <c r="E335" s="21" t="s">
        <v>13</v>
      </c>
      <c r="F335" s="21" t="s">
        <v>469</v>
      </c>
      <c r="G335" s="21"/>
      <c r="H335" s="21"/>
      <c r="I335" s="30">
        <v>2002</v>
      </c>
      <c r="J335" s="30" t="s">
        <v>19</v>
      </c>
    </row>
    <row r="336" spans="1:10" ht="15.75" thickBot="1" x14ac:dyDescent="0.5">
      <c r="A336" s="19">
        <v>330</v>
      </c>
      <c r="B336" s="21">
        <v>1371</v>
      </c>
      <c r="C336" s="20" t="s">
        <v>942</v>
      </c>
      <c r="D336" s="21" t="s">
        <v>137</v>
      </c>
      <c r="E336" s="21" t="s">
        <v>13</v>
      </c>
      <c r="F336" s="21" t="s">
        <v>29</v>
      </c>
      <c r="G336" s="21"/>
      <c r="H336" s="21"/>
      <c r="I336" s="30">
        <v>2060</v>
      </c>
      <c r="J336" s="30" t="s">
        <v>19</v>
      </c>
    </row>
    <row r="337" spans="1:10" ht="15.75" thickBot="1" x14ac:dyDescent="0.5">
      <c r="A337" s="19">
        <v>331</v>
      </c>
      <c r="B337" s="21">
        <v>1372</v>
      </c>
      <c r="C337" s="20" t="s">
        <v>944</v>
      </c>
      <c r="D337" s="21">
        <v>74</v>
      </c>
      <c r="E337" s="21" t="s">
        <v>13</v>
      </c>
      <c r="F337" s="21" t="s">
        <v>292</v>
      </c>
      <c r="G337" s="21"/>
      <c r="H337" s="21"/>
      <c r="I337" s="30">
        <v>2060</v>
      </c>
      <c r="J337" s="30" t="s">
        <v>19</v>
      </c>
    </row>
    <row r="338" spans="1:10" ht="15.75" thickBot="1" x14ac:dyDescent="0.5">
      <c r="A338" s="19">
        <v>332</v>
      </c>
      <c r="B338" s="21">
        <v>1373</v>
      </c>
      <c r="C338" s="20" t="s">
        <v>946</v>
      </c>
      <c r="D338" s="21">
        <v>32</v>
      </c>
      <c r="E338" s="21" t="s">
        <v>13</v>
      </c>
      <c r="F338" s="21" t="s">
        <v>169</v>
      </c>
      <c r="G338" s="21"/>
      <c r="H338" s="21"/>
      <c r="I338" s="30">
        <v>2051</v>
      </c>
      <c r="J338" s="30" t="s">
        <v>19</v>
      </c>
    </row>
    <row r="339" spans="1:10" ht="15.75" thickBot="1" x14ac:dyDescent="0.5">
      <c r="A339" s="19">
        <v>333</v>
      </c>
      <c r="B339" s="21">
        <v>3689</v>
      </c>
      <c r="C339" s="20" t="s">
        <v>948</v>
      </c>
      <c r="D339" s="21" t="s">
        <v>510</v>
      </c>
      <c r="E339" s="21" t="s">
        <v>13</v>
      </c>
      <c r="F339" s="21" t="s">
        <v>79</v>
      </c>
      <c r="G339" s="21"/>
      <c r="H339" s="21"/>
      <c r="I339" s="30">
        <v>2080</v>
      </c>
      <c r="J339" s="30" t="s">
        <v>15</v>
      </c>
    </row>
    <row r="340" spans="1:10" ht="15.75" thickBot="1" x14ac:dyDescent="0.5">
      <c r="A340" s="19">
        <v>334</v>
      </c>
      <c r="B340" s="21">
        <v>1374</v>
      </c>
      <c r="C340" s="20" t="s">
        <v>950</v>
      </c>
      <c r="D340" s="21">
        <v>37</v>
      </c>
      <c r="E340" s="21" t="s">
        <v>13</v>
      </c>
      <c r="F340" s="21" t="s">
        <v>29</v>
      </c>
      <c r="G340" s="21"/>
      <c r="H340" s="21"/>
      <c r="I340" s="30">
        <v>2054</v>
      </c>
      <c r="J340" s="30" t="s">
        <v>19</v>
      </c>
    </row>
    <row r="341" spans="1:10" ht="15.75" thickBot="1" x14ac:dyDescent="0.5">
      <c r="A341" s="19">
        <v>335</v>
      </c>
      <c r="B341" s="21">
        <v>1375</v>
      </c>
      <c r="C341" s="20" t="s">
        <v>952</v>
      </c>
      <c r="D341" s="21">
        <v>99</v>
      </c>
      <c r="E341" s="21" t="s">
        <v>13</v>
      </c>
      <c r="F341" s="21" t="s">
        <v>193</v>
      </c>
      <c r="G341" s="21"/>
      <c r="H341" s="21"/>
      <c r="I341" s="30">
        <v>2092</v>
      </c>
      <c r="J341" s="30" t="s">
        <v>15</v>
      </c>
    </row>
    <row r="342" spans="1:10" ht="15.75" thickBot="1" x14ac:dyDescent="0.5">
      <c r="A342" s="19">
        <v>336</v>
      </c>
      <c r="B342" s="21">
        <v>1376</v>
      </c>
      <c r="C342" s="20" t="s">
        <v>954</v>
      </c>
      <c r="D342" s="21">
        <v>93</v>
      </c>
      <c r="E342" s="21" t="s">
        <v>13</v>
      </c>
      <c r="F342" s="21" t="s">
        <v>29</v>
      </c>
      <c r="G342" s="21"/>
      <c r="H342" s="21"/>
      <c r="I342" s="30">
        <v>2075</v>
      </c>
      <c r="J342" s="30" t="s">
        <v>19</v>
      </c>
    </row>
    <row r="343" spans="1:10" ht="15.75" thickBot="1" x14ac:dyDescent="0.5">
      <c r="A343" s="19">
        <v>337</v>
      </c>
      <c r="B343" s="21">
        <v>1377</v>
      </c>
      <c r="C343" s="20" t="s">
        <v>956</v>
      </c>
      <c r="D343" s="21">
        <v>99</v>
      </c>
      <c r="E343" s="21" t="s">
        <v>13</v>
      </c>
      <c r="F343" s="21" t="s">
        <v>292</v>
      </c>
      <c r="G343" s="21"/>
      <c r="H343" s="21"/>
      <c r="I343" s="30">
        <v>2012</v>
      </c>
      <c r="J343" s="30" t="s">
        <v>19</v>
      </c>
    </row>
    <row r="344" spans="1:10" ht="15.75" thickBot="1" x14ac:dyDescent="0.5">
      <c r="A344" s="19">
        <v>338</v>
      </c>
      <c r="B344" s="21">
        <v>1378</v>
      </c>
      <c r="C344" s="20" t="s">
        <v>958</v>
      </c>
      <c r="D344" s="21">
        <v>84</v>
      </c>
      <c r="E344" s="21" t="s">
        <v>13</v>
      </c>
      <c r="F344" s="21" t="s">
        <v>29</v>
      </c>
      <c r="G344" s="21"/>
      <c r="H344" s="21"/>
      <c r="I344" s="30">
        <v>2222</v>
      </c>
      <c r="J344" s="30" t="s">
        <v>15</v>
      </c>
    </row>
    <row r="345" spans="1:10" ht="15.75" thickBot="1" x14ac:dyDescent="0.5">
      <c r="A345" s="19">
        <v>339</v>
      </c>
      <c r="B345" s="21">
        <v>1379</v>
      </c>
      <c r="C345" s="20" t="s">
        <v>960</v>
      </c>
      <c r="D345" s="21">
        <v>95</v>
      </c>
      <c r="E345" s="21" t="s">
        <v>13</v>
      </c>
      <c r="F345" s="21" t="s">
        <v>79</v>
      </c>
      <c r="G345" s="21"/>
      <c r="H345" s="21"/>
      <c r="I345" s="30">
        <v>2001</v>
      </c>
      <c r="J345" s="30" t="s">
        <v>19</v>
      </c>
    </row>
    <row r="346" spans="1:10" ht="15.75" thickBot="1" x14ac:dyDescent="0.5">
      <c r="A346" s="19">
        <v>340</v>
      </c>
      <c r="B346" s="21">
        <v>1380</v>
      </c>
      <c r="C346" s="20" t="s">
        <v>962</v>
      </c>
      <c r="D346" s="21">
        <v>95</v>
      </c>
      <c r="E346" s="21" t="s">
        <v>13</v>
      </c>
      <c r="F346" s="21" t="s">
        <v>32</v>
      </c>
      <c r="G346" s="21"/>
      <c r="H346" s="21"/>
      <c r="I346" s="30">
        <v>2027</v>
      </c>
      <c r="J346" s="30" t="s">
        <v>19</v>
      </c>
    </row>
    <row r="347" spans="1:10" ht="15.75" thickBot="1" x14ac:dyDescent="0.5">
      <c r="A347" s="19">
        <v>341</v>
      </c>
      <c r="B347" s="21">
        <v>1381</v>
      </c>
      <c r="C347" s="20" t="s">
        <v>964</v>
      </c>
      <c r="D347" s="21">
        <v>77</v>
      </c>
      <c r="E347" s="21" t="s">
        <v>13</v>
      </c>
      <c r="F347" s="21" t="s">
        <v>292</v>
      </c>
      <c r="G347" s="21">
        <v>9</v>
      </c>
      <c r="H347" s="21">
        <v>-2</v>
      </c>
      <c r="I347" s="30">
        <v>2021</v>
      </c>
      <c r="J347" s="30" t="s">
        <v>15</v>
      </c>
    </row>
    <row r="348" spans="1:10" ht="15.75" thickBot="1" x14ac:dyDescent="0.5">
      <c r="A348" s="19">
        <v>342</v>
      </c>
      <c r="B348" s="21">
        <v>1382</v>
      </c>
      <c r="C348" s="20" t="s">
        <v>966</v>
      </c>
      <c r="D348" s="21">
        <v>47</v>
      </c>
      <c r="E348" s="21" t="s">
        <v>13</v>
      </c>
      <c r="F348" s="21" t="s">
        <v>29</v>
      </c>
      <c r="G348" s="21"/>
      <c r="H348" s="21"/>
      <c r="I348" s="30">
        <v>2063</v>
      </c>
      <c r="J348" s="30" t="s">
        <v>19</v>
      </c>
    </row>
    <row r="349" spans="1:10" ht="15.75" thickBot="1" x14ac:dyDescent="0.5">
      <c r="A349" s="19">
        <v>343</v>
      </c>
      <c r="B349" s="21">
        <v>1383</v>
      </c>
      <c r="C349" s="20" t="s">
        <v>968</v>
      </c>
      <c r="D349" s="21">
        <v>44</v>
      </c>
      <c r="E349" s="21" t="s">
        <v>13</v>
      </c>
      <c r="F349" s="21" t="s">
        <v>29</v>
      </c>
      <c r="G349" s="21"/>
      <c r="H349" s="21"/>
      <c r="I349" s="30">
        <v>2100</v>
      </c>
      <c r="J349" s="30" t="s">
        <v>19</v>
      </c>
    </row>
    <row r="350" spans="1:10" ht="15.75" thickBot="1" x14ac:dyDescent="0.5">
      <c r="A350" s="19">
        <v>344</v>
      </c>
      <c r="B350" s="21">
        <v>1384</v>
      </c>
      <c r="C350" s="20" t="s">
        <v>970</v>
      </c>
      <c r="D350" s="21">
        <v>80</v>
      </c>
      <c r="E350" s="21" t="s">
        <v>134</v>
      </c>
      <c r="F350" s="21" t="s">
        <v>29</v>
      </c>
      <c r="G350" s="21"/>
      <c r="H350" s="21"/>
      <c r="I350" s="30">
        <v>2358</v>
      </c>
      <c r="J350" s="30" t="s">
        <v>19</v>
      </c>
    </row>
    <row r="351" spans="1:10" ht="15.75" thickBot="1" x14ac:dyDescent="0.5">
      <c r="A351" s="19">
        <v>345</v>
      </c>
      <c r="B351" s="21">
        <v>1385</v>
      </c>
      <c r="C351" s="20" t="s">
        <v>972</v>
      </c>
      <c r="D351" s="21">
        <v>93</v>
      </c>
      <c r="E351" s="21" t="s">
        <v>13</v>
      </c>
      <c r="F351" s="21" t="s">
        <v>32</v>
      </c>
      <c r="G351" s="21"/>
      <c r="H351" s="21"/>
      <c r="I351" s="30">
        <v>2048</v>
      </c>
      <c r="J351" s="30" t="s">
        <v>19</v>
      </c>
    </row>
    <row r="352" spans="1:10" ht="15.75" thickBot="1" x14ac:dyDescent="0.5">
      <c r="A352" s="19">
        <v>346</v>
      </c>
      <c r="B352" s="21">
        <v>1386</v>
      </c>
      <c r="C352" s="20" t="s">
        <v>974</v>
      </c>
      <c r="D352" s="21" t="s">
        <v>13</v>
      </c>
      <c r="E352" s="21" t="s">
        <v>13</v>
      </c>
      <c r="F352" s="21" t="s">
        <v>323</v>
      </c>
      <c r="G352" s="21"/>
      <c r="H352" s="21"/>
      <c r="I352" s="30">
        <v>2022</v>
      </c>
      <c r="J352" s="30" t="s">
        <v>19</v>
      </c>
    </row>
    <row r="353" spans="1:10" ht="15.75" thickBot="1" x14ac:dyDescent="0.5">
      <c r="A353" s="19">
        <v>347</v>
      </c>
      <c r="B353" s="21">
        <v>1387</v>
      </c>
      <c r="C353" s="20" t="s">
        <v>976</v>
      </c>
      <c r="D353" s="21">
        <v>90</v>
      </c>
      <c r="E353" s="21" t="s">
        <v>13</v>
      </c>
      <c r="F353" s="21" t="s">
        <v>323</v>
      </c>
      <c r="G353" s="21"/>
      <c r="H353" s="21"/>
      <c r="I353" s="30">
        <v>1984</v>
      </c>
      <c r="J353" s="30" t="s">
        <v>19</v>
      </c>
    </row>
    <row r="354" spans="1:10" ht="15.75" thickBot="1" x14ac:dyDescent="0.5">
      <c r="A354" s="19">
        <v>348</v>
      </c>
      <c r="B354" s="21">
        <v>1388</v>
      </c>
      <c r="C354" s="20" t="s">
        <v>978</v>
      </c>
      <c r="D354" s="21">
        <v>46</v>
      </c>
      <c r="E354" s="21" t="s">
        <v>13</v>
      </c>
      <c r="F354" s="21" t="s">
        <v>32</v>
      </c>
      <c r="G354" s="21"/>
      <c r="H354" s="21"/>
      <c r="I354" s="30">
        <v>2062</v>
      </c>
      <c r="J354" s="30" t="s">
        <v>19</v>
      </c>
    </row>
    <row r="355" spans="1:10" ht="15.75" thickBot="1" x14ac:dyDescent="0.5">
      <c r="A355" s="19">
        <v>349</v>
      </c>
      <c r="B355" s="21">
        <v>1389</v>
      </c>
      <c r="C355" s="20" t="s">
        <v>982</v>
      </c>
      <c r="D355" s="21">
        <v>59</v>
      </c>
      <c r="E355" s="21" t="s">
        <v>13</v>
      </c>
      <c r="F355" s="21" t="s">
        <v>32</v>
      </c>
      <c r="G355" s="21"/>
      <c r="H355" s="21"/>
      <c r="I355" s="30">
        <v>2119</v>
      </c>
      <c r="J355" s="30" t="s">
        <v>19</v>
      </c>
    </row>
    <row r="356" spans="1:10" ht="15.75" thickBot="1" x14ac:dyDescent="0.5">
      <c r="A356" s="19">
        <v>350</v>
      </c>
      <c r="B356" s="21">
        <v>1390</v>
      </c>
      <c r="C356" s="20" t="s">
        <v>984</v>
      </c>
      <c r="D356" s="21" t="s">
        <v>13</v>
      </c>
      <c r="E356" s="21" t="s">
        <v>13</v>
      </c>
      <c r="F356" s="21" t="s">
        <v>91</v>
      </c>
      <c r="G356" s="21"/>
      <c r="H356" s="21"/>
      <c r="I356" s="30">
        <v>2021</v>
      </c>
      <c r="J356" s="30" t="s">
        <v>19</v>
      </c>
    </row>
    <row r="357" spans="1:10" ht="15.75" thickBot="1" x14ac:dyDescent="0.5">
      <c r="A357" s="19">
        <v>351</v>
      </c>
      <c r="B357" s="21">
        <v>1392</v>
      </c>
      <c r="C357" s="20" t="s">
        <v>990</v>
      </c>
      <c r="D357" s="21">
        <v>72</v>
      </c>
      <c r="E357" s="21" t="s">
        <v>13</v>
      </c>
      <c r="F357" s="21" t="s">
        <v>91</v>
      </c>
      <c r="G357" s="21"/>
      <c r="H357" s="21"/>
      <c r="I357" s="30">
        <v>2045</v>
      </c>
      <c r="J357" s="30" t="s">
        <v>19</v>
      </c>
    </row>
    <row r="358" spans="1:10" ht="15.75" thickBot="1" x14ac:dyDescent="0.5">
      <c r="A358" s="19">
        <v>352</v>
      </c>
      <c r="B358" s="21">
        <v>1393</v>
      </c>
      <c r="C358" s="20" t="s">
        <v>994</v>
      </c>
      <c r="D358" s="21">
        <v>81</v>
      </c>
      <c r="E358" s="21" t="s">
        <v>57</v>
      </c>
      <c r="F358" s="21" t="s">
        <v>29</v>
      </c>
      <c r="G358" s="21"/>
      <c r="H358" s="21"/>
      <c r="I358" s="30">
        <v>2173</v>
      </c>
      <c r="J358" s="30" t="s">
        <v>19</v>
      </c>
    </row>
    <row r="359" spans="1:10" ht="15.75" thickBot="1" x14ac:dyDescent="0.5">
      <c r="A359" s="19">
        <v>353</v>
      </c>
      <c r="B359" s="21">
        <v>1394</v>
      </c>
      <c r="C359" s="20" t="s">
        <v>996</v>
      </c>
      <c r="D359" s="21">
        <v>87</v>
      </c>
      <c r="E359" s="21" t="s">
        <v>13</v>
      </c>
      <c r="F359" s="21" t="s">
        <v>32</v>
      </c>
      <c r="G359" s="21"/>
      <c r="H359" s="21"/>
      <c r="I359" s="30">
        <v>2067</v>
      </c>
      <c r="J359" s="30" t="s">
        <v>19</v>
      </c>
    </row>
    <row r="360" spans="1:10" ht="15.75" thickBot="1" x14ac:dyDescent="0.5">
      <c r="A360" s="19">
        <v>354</v>
      </c>
      <c r="B360" s="21">
        <v>1395</v>
      </c>
      <c r="C360" s="20" t="s">
        <v>998</v>
      </c>
      <c r="D360" s="21" t="s">
        <v>13</v>
      </c>
      <c r="E360" s="21" t="s">
        <v>13</v>
      </c>
      <c r="F360" s="21" t="s">
        <v>29</v>
      </c>
      <c r="G360" s="21"/>
      <c r="H360" s="21"/>
      <c r="I360" s="30">
        <v>1908</v>
      </c>
      <c r="J360" s="30" t="s">
        <v>19</v>
      </c>
    </row>
    <row r="361" spans="1:10" ht="15.75" thickBot="1" x14ac:dyDescent="0.5">
      <c r="A361" s="19">
        <v>355</v>
      </c>
      <c r="B361" s="21">
        <v>1396</v>
      </c>
      <c r="C361" s="20" t="s">
        <v>1000</v>
      </c>
      <c r="D361" s="21" t="s">
        <v>49</v>
      </c>
      <c r="E361" s="21" t="s">
        <v>13</v>
      </c>
      <c r="F361" s="21" t="s">
        <v>193</v>
      </c>
      <c r="G361" s="21"/>
      <c r="H361" s="21"/>
      <c r="I361" s="30">
        <v>2009</v>
      </c>
      <c r="J361" s="30" t="s">
        <v>19</v>
      </c>
    </row>
    <row r="362" spans="1:10" ht="15.75" thickBot="1" x14ac:dyDescent="0.5">
      <c r="A362" s="19">
        <v>356</v>
      </c>
      <c r="B362" s="21">
        <v>1397</v>
      </c>
      <c r="C362" s="20" t="s">
        <v>1002</v>
      </c>
      <c r="D362" s="21">
        <v>98</v>
      </c>
      <c r="E362" s="21" t="s">
        <v>13</v>
      </c>
      <c r="F362" s="21" t="s">
        <v>277</v>
      </c>
      <c r="G362" s="21"/>
      <c r="H362" s="21"/>
      <c r="I362" s="30">
        <v>2031</v>
      </c>
      <c r="J362" s="30" t="s">
        <v>19</v>
      </c>
    </row>
    <row r="363" spans="1:10" ht="15.75" thickBot="1" x14ac:dyDescent="0.5">
      <c r="A363" s="19">
        <v>357</v>
      </c>
      <c r="B363" s="21">
        <v>1398</v>
      </c>
      <c r="C363" s="20" t="s">
        <v>1004</v>
      </c>
      <c r="D363" s="21">
        <v>50</v>
      </c>
      <c r="E363" s="21" t="s">
        <v>13</v>
      </c>
      <c r="F363" s="21" t="s">
        <v>32</v>
      </c>
      <c r="G363" s="21"/>
      <c r="H363" s="21"/>
      <c r="I363" s="30">
        <v>2055</v>
      </c>
      <c r="J363" s="30" t="s">
        <v>19</v>
      </c>
    </row>
    <row r="364" spans="1:10" ht="15.75" thickBot="1" x14ac:dyDescent="0.5">
      <c r="A364" s="19">
        <v>358</v>
      </c>
      <c r="B364" s="21">
        <v>1399</v>
      </c>
      <c r="C364" s="20" t="s">
        <v>1006</v>
      </c>
      <c r="D364" s="21">
        <v>47</v>
      </c>
      <c r="E364" s="21" t="s">
        <v>13</v>
      </c>
      <c r="F364" s="21" t="s">
        <v>32</v>
      </c>
      <c r="G364" s="21"/>
      <c r="H364" s="21"/>
      <c r="I364" s="30">
        <v>2116</v>
      </c>
      <c r="J364" s="30" t="s">
        <v>19</v>
      </c>
    </row>
    <row r="365" spans="1:10" ht="15.75" thickBot="1" x14ac:dyDescent="0.5">
      <c r="A365" s="19">
        <v>359</v>
      </c>
      <c r="B365" s="21">
        <v>1401</v>
      </c>
      <c r="C365" s="20" t="s">
        <v>1013</v>
      </c>
      <c r="D365" s="21" t="s">
        <v>13</v>
      </c>
      <c r="E365" s="21" t="s">
        <v>13</v>
      </c>
      <c r="F365" s="21" t="s">
        <v>323</v>
      </c>
      <c r="G365" s="21"/>
      <c r="H365" s="21"/>
      <c r="I365" s="30">
        <v>2065</v>
      </c>
      <c r="J365" s="30" t="s">
        <v>19</v>
      </c>
    </row>
    <row r="366" spans="1:10" ht="15.75" thickBot="1" x14ac:dyDescent="0.5">
      <c r="A366" s="19">
        <v>360</v>
      </c>
      <c r="B366" s="21">
        <v>1402</v>
      </c>
      <c r="C366" s="20" t="s">
        <v>1015</v>
      </c>
      <c r="D366" s="21" t="s">
        <v>13</v>
      </c>
      <c r="E366" s="21" t="s">
        <v>13</v>
      </c>
      <c r="F366" s="21" t="s">
        <v>323</v>
      </c>
      <c r="G366" s="21"/>
      <c r="H366" s="21"/>
      <c r="I366" s="30">
        <v>2085</v>
      </c>
      <c r="J366" s="30" t="s">
        <v>19</v>
      </c>
    </row>
    <row r="367" spans="1:10" ht="15.75" thickBot="1" x14ac:dyDescent="0.5">
      <c r="A367" s="19">
        <v>361</v>
      </c>
      <c r="B367" s="21">
        <v>1403</v>
      </c>
      <c r="C367" s="20" t="s">
        <v>1017</v>
      </c>
      <c r="D367" s="21">
        <v>92</v>
      </c>
      <c r="E367" s="21" t="s">
        <v>13</v>
      </c>
      <c r="F367" s="21" t="s">
        <v>79</v>
      </c>
      <c r="G367" s="21"/>
      <c r="H367" s="21"/>
      <c r="I367" s="30">
        <v>2055</v>
      </c>
      <c r="J367" s="30" t="s">
        <v>19</v>
      </c>
    </row>
    <row r="368" spans="1:10" ht="15.75" thickBot="1" x14ac:dyDescent="0.5">
      <c r="A368" s="19">
        <v>362</v>
      </c>
      <c r="B368" s="21">
        <v>4211</v>
      </c>
      <c r="C368" s="20" t="s">
        <v>6537</v>
      </c>
      <c r="D368" s="21">
        <v>13</v>
      </c>
      <c r="E368" s="21"/>
      <c r="F368" s="21" t="s">
        <v>29</v>
      </c>
      <c r="G368" s="21">
        <f>9+11</f>
        <v>20</v>
      </c>
      <c r="H368" s="21">
        <f>32+12</f>
        <v>44</v>
      </c>
      <c r="I368" s="30">
        <v>2144</v>
      </c>
      <c r="J368" s="30" t="s">
        <v>15</v>
      </c>
    </row>
    <row r="369" spans="1:10" ht="15.75" thickBot="1" x14ac:dyDescent="0.5">
      <c r="A369" s="19">
        <v>363</v>
      </c>
      <c r="B369" s="21">
        <v>1404</v>
      </c>
      <c r="C369" s="20" t="s">
        <v>1019</v>
      </c>
      <c r="D369" s="21" t="s">
        <v>13</v>
      </c>
      <c r="E369" s="21" t="s">
        <v>13</v>
      </c>
      <c r="F369" s="21" t="s">
        <v>29</v>
      </c>
      <c r="G369" s="21"/>
      <c r="H369" s="21"/>
      <c r="I369" s="30">
        <v>2047</v>
      </c>
      <c r="J369" s="30" t="s">
        <v>19</v>
      </c>
    </row>
    <row r="370" spans="1:10" ht="15.75" thickBot="1" x14ac:dyDescent="0.5">
      <c r="A370" s="19">
        <v>364</v>
      </c>
      <c r="B370" s="21">
        <v>1405</v>
      </c>
      <c r="C370" s="20" t="s">
        <v>1021</v>
      </c>
      <c r="D370" s="21">
        <v>50</v>
      </c>
      <c r="E370" s="21" t="s">
        <v>13</v>
      </c>
      <c r="F370" s="21" t="s">
        <v>29</v>
      </c>
      <c r="G370" s="21"/>
      <c r="H370" s="21"/>
      <c r="I370" s="30">
        <v>2037</v>
      </c>
      <c r="J370" s="30" t="s">
        <v>19</v>
      </c>
    </row>
    <row r="371" spans="1:10" ht="15.75" thickBot="1" x14ac:dyDescent="0.5">
      <c r="A371" s="19">
        <v>365</v>
      </c>
      <c r="B371" s="21">
        <v>1406</v>
      </c>
      <c r="C371" s="20" t="s">
        <v>1023</v>
      </c>
      <c r="D371" s="21">
        <v>88</v>
      </c>
      <c r="E371" s="21" t="s">
        <v>184</v>
      </c>
      <c r="F371" s="21" t="s">
        <v>29</v>
      </c>
      <c r="G371" s="21"/>
      <c r="H371" s="21"/>
      <c r="I371" s="30">
        <v>2239</v>
      </c>
      <c r="J371" s="30" t="s">
        <v>19</v>
      </c>
    </row>
    <row r="372" spans="1:10" ht="15.75" thickBot="1" x14ac:dyDescent="0.5">
      <c r="A372" s="19">
        <v>366</v>
      </c>
      <c r="B372" s="21">
        <v>1408</v>
      </c>
      <c r="C372" s="20" t="s">
        <v>1027</v>
      </c>
      <c r="D372" s="21" t="s">
        <v>13</v>
      </c>
      <c r="E372" s="21" t="s">
        <v>13</v>
      </c>
      <c r="F372" s="21" t="s">
        <v>193</v>
      </c>
      <c r="G372" s="21"/>
      <c r="H372" s="21"/>
      <c r="I372" s="30">
        <v>2044</v>
      </c>
      <c r="J372" s="30" t="s">
        <v>19</v>
      </c>
    </row>
    <row r="373" spans="1:10" ht="15.75" thickBot="1" x14ac:dyDescent="0.5">
      <c r="A373" s="19">
        <v>367</v>
      </c>
      <c r="B373" s="21">
        <v>1409</v>
      </c>
      <c r="C373" s="20" t="s">
        <v>1029</v>
      </c>
      <c r="D373" s="21">
        <v>95</v>
      </c>
      <c r="E373" s="21" t="s">
        <v>13</v>
      </c>
      <c r="F373" s="21" t="s">
        <v>29</v>
      </c>
      <c r="G373" s="21">
        <v>11</v>
      </c>
      <c r="H373" s="21">
        <v>10</v>
      </c>
      <c r="I373" s="30">
        <v>2103</v>
      </c>
      <c r="J373" s="30" t="s">
        <v>15</v>
      </c>
    </row>
    <row r="374" spans="1:10" ht="15.75" thickBot="1" x14ac:dyDescent="0.5">
      <c r="A374" s="19">
        <v>368</v>
      </c>
      <c r="B374" s="21">
        <v>1410</v>
      </c>
      <c r="C374" s="20" t="s">
        <v>1031</v>
      </c>
      <c r="D374" s="21">
        <v>90</v>
      </c>
      <c r="E374" s="21" t="s">
        <v>13</v>
      </c>
      <c r="F374" s="21" t="s">
        <v>79</v>
      </c>
      <c r="G374" s="21"/>
      <c r="H374" s="21"/>
      <c r="I374" s="30">
        <v>2064</v>
      </c>
      <c r="J374" s="30" t="s">
        <v>19</v>
      </c>
    </row>
    <row r="375" spans="1:10" ht="15.75" thickBot="1" x14ac:dyDescent="0.5">
      <c r="A375" s="19">
        <v>369</v>
      </c>
      <c r="B375" s="21">
        <v>1411</v>
      </c>
      <c r="C375" s="20" t="s">
        <v>1033</v>
      </c>
      <c r="D375" s="21" t="s">
        <v>13</v>
      </c>
      <c r="E375" s="21" t="s">
        <v>13</v>
      </c>
      <c r="F375" s="21" t="s">
        <v>29</v>
      </c>
      <c r="G375" s="21"/>
      <c r="H375" s="21"/>
      <c r="I375" s="30">
        <v>2012</v>
      </c>
      <c r="J375" s="30" t="s">
        <v>19</v>
      </c>
    </row>
    <row r="376" spans="1:10" ht="15.75" thickBot="1" x14ac:dyDescent="0.5">
      <c r="A376" s="19">
        <v>370</v>
      </c>
      <c r="B376" s="21">
        <v>1412</v>
      </c>
      <c r="C376" s="20" t="s">
        <v>1035</v>
      </c>
      <c r="D376" s="21">
        <v>90</v>
      </c>
      <c r="E376" s="21" t="s">
        <v>13</v>
      </c>
      <c r="F376" s="21" t="s">
        <v>79</v>
      </c>
      <c r="G376" s="21"/>
      <c r="H376" s="21"/>
      <c r="I376" s="30">
        <v>2015</v>
      </c>
      <c r="J376" s="30" t="s">
        <v>19</v>
      </c>
    </row>
    <row r="377" spans="1:10" ht="15.75" thickBot="1" x14ac:dyDescent="0.5">
      <c r="A377" s="19">
        <v>371</v>
      </c>
      <c r="B377" s="21">
        <v>3694</v>
      </c>
      <c r="C377" s="20" t="s">
        <v>1037</v>
      </c>
      <c r="D377" s="21" t="s">
        <v>13</v>
      </c>
      <c r="E377" s="21" t="s">
        <v>13</v>
      </c>
      <c r="F377" s="21" t="s">
        <v>85</v>
      </c>
      <c r="G377" s="21"/>
      <c r="H377" s="21"/>
      <c r="I377" s="30">
        <v>2076</v>
      </c>
      <c r="J377" s="30" t="s">
        <v>19</v>
      </c>
    </row>
    <row r="378" spans="1:10" ht="15.75" thickBot="1" x14ac:dyDescent="0.5">
      <c r="A378" s="19">
        <v>372</v>
      </c>
      <c r="B378" s="21">
        <v>3870</v>
      </c>
      <c r="C378" s="20" t="s">
        <v>1039</v>
      </c>
      <c r="D378" s="21" t="s">
        <v>1040</v>
      </c>
      <c r="E378" s="21" t="s">
        <v>57</v>
      </c>
      <c r="F378" s="21" t="s">
        <v>193</v>
      </c>
      <c r="G378" s="21">
        <v>8</v>
      </c>
      <c r="H378" s="21">
        <v>24</v>
      </c>
      <c r="I378" s="30">
        <v>2115</v>
      </c>
      <c r="J378" s="30" t="s">
        <v>15</v>
      </c>
    </row>
    <row r="379" spans="1:10" ht="15.75" thickBot="1" x14ac:dyDescent="0.5">
      <c r="A379" s="19">
        <v>373</v>
      </c>
      <c r="B379" s="21">
        <v>3695</v>
      </c>
      <c r="C379" s="20" t="s">
        <v>1046</v>
      </c>
      <c r="D379" s="21" t="s">
        <v>652</v>
      </c>
      <c r="E379" s="21" t="s">
        <v>57</v>
      </c>
      <c r="F379" s="21" t="s">
        <v>1047</v>
      </c>
      <c r="G379" s="21">
        <v>10</v>
      </c>
      <c r="H379" s="21">
        <v>-13</v>
      </c>
      <c r="I379" s="30">
        <v>2009</v>
      </c>
      <c r="J379" s="30" t="s">
        <v>15</v>
      </c>
    </row>
    <row r="380" spans="1:10" ht="15.75" thickBot="1" x14ac:dyDescent="0.5">
      <c r="A380" s="19">
        <v>374</v>
      </c>
      <c r="B380" s="21">
        <v>1416</v>
      </c>
      <c r="C380" s="20" t="s">
        <v>1052</v>
      </c>
      <c r="D380" s="21" t="s">
        <v>46</v>
      </c>
      <c r="E380" s="21" t="s">
        <v>13</v>
      </c>
      <c r="F380" s="21" t="s">
        <v>780</v>
      </c>
      <c r="G380" s="21"/>
      <c r="H380" s="21"/>
      <c r="I380" s="30">
        <v>1983</v>
      </c>
      <c r="J380" s="30" t="s">
        <v>19</v>
      </c>
    </row>
    <row r="381" spans="1:10" ht="15.75" thickBot="1" x14ac:dyDescent="0.5">
      <c r="A381" s="19">
        <v>375</v>
      </c>
      <c r="B381" s="21">
        <v>1418</v>
      </c>
      <c r="C381" s="20" t="s">
        <v>1056</v>
      </c>
      <c r="D381" s="21" t="s">
        <v>13</v>
      </c>
      <c r="E381" s="21" t="s">
        <v>13</v>
      </c>
      <c r="F381" s="21" t="s">
        <v>149</v>
      </c>
      <c r="G381" s="21"/>
      <c r="H381" s="21"/>
      <c r="I381" s="30">
        <v>2035</v>
      </c>
      <c r="J381" s="30" t="s">
        <v>19</v>
      </c>
    </row>
    <row r="382" spans="1:10" ht="15.75" thickBot="1" x14ac:dyDescent="0.5">
      <c r="A382" s="19">
        <v>376</v>
      </c>
      <c r="B382" s="21">
        <v>1419</v>
      </c>
      <c r="C382" s="20" t="s">
        <v>1060</v>
      </c>
      <c r="D382" s="21">
        <v>65</v>
      </c>
      <c r="E382" s="21" t="s">
        <v>13</v>
      </c>
      <c r="F382" s="21" t="s">
        <v>239</v>
      </c>
      <c r="G382" s="21"/>
      <c r="H382" s="21"/>
      <c r="I382" s="30">
        <v>2057</v>
      </c>
      <c r="J382" s="30" t="s">
        <v>19</v>
      </c>
    </row>
    <row r="383" spans="1:10" ht="15.75" thickBot="1" x14ac:dyDescent="0.5">
      <c r="A383" s="19">
        <v>377</v>
      </c>
      <c r="B383" s="21">
        <v>3696</v>
      </c>
      <c r="C383" s="20" t="s">
        <v>1062</v>
      </c>
      <c r="D383" s="21" t="s">
        <v>13</v>
      </c>
      <c r="E383" s="21" t="s">
        <v>13</v>
      </c>
      <c r="F383" s="21" t="s">
        <v>239</v>
      </c>
      <c r="G383" s="21"/>
      <c r="H383" s="21"/>
      <c r="I383" s="30">
        <v>2089</v>
      </c>
      <c r="J383" s="30" t="s">
        <v>19</v>
      </c>
    </row>
    <row r="384" spans="1:10" ht="15.75" thickBot="1" x14ac:dyDescent="0.5">
      <c r="A384" s="19">
        <v>378</v>
      </c>
      <c r="B384" s="21">
        <v>4163</v>
      </c>
      <c r="C384" s="20" t="s">
        <v>6416</v>
      </c>
      <c r="D384" s="21" t="s">
        <v>13</v>
      </c>
      <c r="E384" s="21" t="s">
        <v>13</v>
      </c>
      <c r="F384" s="21" t="s">
        <v>193</v>
      </c>
      <c r="G384" s="21">
        <v>7</v>
      </c>
      <c r="H384" s="21">
        <v>0</v>
      </c>
      <c r="I384" s="30">
        <v>2100</v>
      </c>
      <c r="J384" s="30" t="s">
        <v>15</v>
      </c>
    </row>
    <row r="385" spans="1:10" ht="15.75" thickBot="1" x14ac:dyDescent="0.5">
      <c r="A385" s="19">
        <v>379</v>
      </c>
      <c r="B385" s="21">
        <v>1420</v>
      </c>
      <c r="C385" s="20" t="s">
        <v>1064</v>
      </c>
      <c r="D385" s="21">
        <v>47</v>
      </c>
      <c r="E385" s="21" t="s">
        <v>13</v>
      </c>
      <c r="F385" s="21" t="s">
        <v>239</v>
      </c>
      <c r="G385" s="21"/>
      <c r="H385" s="21"/>
      <c r="I385" s="30">
        <v>2027</v>
      </c>
      <c r="J385" s="30" t="s">
        <v>19</v>
      </c>
    </row>
    <row r="386" spans="1:10" ht="15.75" thickBot="1" x14ac:dyDescent="0.5">
      <c r="A386" s="19">
        <v>380</v>
      </c>
      <c r="B386" s="21">
        <v>3851</v>
      </c>
      <c r="C386" s="20" t="s">
        <v>1066</v>
      </c>
      <c r="D386" s="21" t="s">
        <v>158</v>
      </c>
      <c r="E386" s="21" t="s">
        <v>13</v>
      </c>
      <c r="F386" s="21" t="s">
        <v>193</v>
      </c>
      <c r="G386" s="21"/>
      <c r="H386" s="21"/>
      <c r="I386" s="30">
        <v>2107</v>
      </c>
      <c r="J386" s="30" t="s">
        <v>15</v>
      </c>
    </row>
    <row r="387" spans="1:10" ht="15.75" thickBot="1" x14ac:dyDescent="0.5">
      <c r="A387" s="19">
        <v>381</v>
      </c>
      <c r="B387" s="21">
        <v>1423</v>
      </c>
      <c r="C387" s="20" t="s">
        <v>1072</v>
      </c>
      <c r="D387" s="21" t="s">
        <v>13</v>
      </c>
      <c r="E387" s="21" t="s">
        <v>13</v>
      </c>
      <c r="F387" s="21" t="s">
        <v>239</v>
      </c>
      <c r="G387" s="21"/>
      <c r="H387" s="21"/>
      <c r="I387" s="30">
        <v>1971</v>
      </c>
      <c r="J387" s="30" t="s">
        <v>19</v>
      </c>
    </row>
    <row r="388" spans="1:10" ht="15.75" thickBot="1" x14ac:dyDescent="0.5">
      <c r="A388" s="19">
        <v>382</v>
      </c>
      <c r="B388" s="21">
        <v>1424</v>
      </c>
      <c r="C388" s="20" t="s">
        <v>1074</v>
      </c>
      <c r="D388" s="21" t="s">
        <v>13</v>
      </c>
      <c r="E388" s="21" t="s">
        <v>13</v>
      </c>
      <c r="F388" s="21" t="s">
        <v>91</v>
      </c>
      <c r="G388" s="21"/>
      <c r="H388" s="21"/>
      <c r="I388" s="30">
        <v>2063</v>
      </c>
      <c r="J388" s="30" t="s">
        <v>19</v>
      </c>
    </row>
    <row r="389" spans="1:10" ht="15.75" thickBot="1" x14ac:dyDescent="0.5">
      <c r="A389" s="19">
        <v>383</v>
      </c>
      <c r="B389" s="21">
        <v>1425</v>
      </c>
      <c r="C389" s="20" t="s">
        <v>1076</v>
      </c>
      <c r="D389" s="21" t="s">
        <v>13</v>
      </c>
      <c r="E389" s="21" t="s">
        <v>13</v>
      </c>
      <c r="F389" s="21" t="s">
        <v>551</v>
      </c>
      <c r="G389" s="21"/>
      <c r="H389" s="21"/>
      <c r="I389" s="30">
        <v>2044</v>
      </c>
      <c r="J389" s="30" t="s">
        <v>15</v>
      </c>
    </row>
    <row r="390" spans="1:10" ht="15.75" thickBot="1" x14ac:dyDescent="0.5">
      <c r="A390" s="19">
        <v>384</v>
      </c>
      <c r="B390" s="21">
        <v>1426</v>
      </c>
      <c r="C390" s="20" t="s">
        <v>1078</v>
      </c>
      <c r="D390" s="21">
        <v>74</v>
      </c>
      <c r="E390" s="21" t="s">
        <v>13</v>
      </c>
      <c r="F390" s="21" t="s">
        <v>29</v>
      </c>
      <c r="G390" s="21"/>
      <c r="H390" s="21"/>
      <c r="I390" s="30">
        <v>1994</v>
      </c>
      <c r="J390" s="30" t="s">
        <v>19</v>
      </c>
    </row>
    <row r="391" spans="1:10" ht="15.75" thickBot="1" x14ac:dyDescent="0.5">
      <c r="A391" s="19">
        <v>385</v>
      </c>
      <c r="B391" s="21">
        <v>1427</v>
      </c>
      <c r="C391" s="20" t="s">
        <v>1080</v>
      </c>
      <c r="D391" s="21" t="s">
        <v>13</v>
      </c>
      <c r="E391" s="21" t="s">
        <v>13</v>
      </c>
      <c r="F391" s="21" t="s">
        <v>85</v>
      </c>
      <c r="G391" s="21"/>
      <c r="H391" s="21"/>
      <c r="I391" s="30">
        <v>2052</v>
      </c>
      <c r="J391" s="30" t="s">
        <v>19</v>
      </c>
    </row>
    <row r="392" spans="1:10" ht="15.75" thickBot="1" x14ac:dyDescent="0.5">
      <c r="A392" s="19">
        <v>386</v>
      </c>
      <c r="B392" s="21">
        <v>1428</v>
      </c>
      <c r="C392" s="20" t="s">
        <v>1082</v>
      </c>
      <c r="D392" s="21">
        <v>89</v>
      </c>
      <c r="E392" s="21" t="s">
        <v>13</v>
      </c>
      <c r="F392" s="21" t="s">
        <v>85</v>
      </c>
      <c r="G392" s="21"/>
      <c r="H392" s="21"/>
      <c r="I392" s="30">
        <v>2055</v>
      </c>
      <c r="J392" s="30" t="s">
        <v>19</v>
      </c>
    </row>
    <row r="393" spans="1:10" ht="15.75" thickBot="1" x14ac:dyDescent="0.5">
      <c r="A393" s="19">
        <v>387</v>
      </c>
      <c r="B393" s="21">
        <v>1429</v>
      </c>
      <c r="C393" s="20" t="s">
        <v>1086</v>
      </c>
      <c r="D393" s="21">
        <v>36</v>
      </c>
      <c r="E393" s="21" t="s">
        <v>57</v>
      </c>
      <c r="F393" s="21" t="s">
        <v>85</v>
      </c>
      <c r="G393" s="21"/>
      <c r="H393" s="21"/>
      <c r="I393" s="30">
        <v>2196</v>
      </c>
      <c r="J393" s="30" t="s">
        <v>19</v>
      </c>
    </row>
    <row r="394" spans="1:10" ht="15.75" thickBot="1" x14ac:dyDescent="0.5">
      <c r="A394" s="19">
        <v>388</v>
      </c>
      <c r="B394" s="21">
        <v>1430</v>
      </c>
      <c r="C394" s="20" t="s">
        <v>1088</v>
      </c>
      <c r="D394" s="21" t="s">
        <v>13</v>
      </c>
      <c r="E394" s="21" t="s">
        <v>13</v>
      </c>
      <c r="F394" s="21" t="s">
        <v>323</v>
      </c>
      <c r="G394" s="21"/>
      <c r="H394" s="21"/>
      <c r="I394" s="30">
        <v>1982</v>
      </c>
      <c r="J394" s="30" t="s">
        <v>19</v>
      </c>
    </row>
    <row r="395" spans="1:10" ht="15.75" thickBot="1" x14ac:dyDescent="0.5">
      <c r="A395" s="19">
        <v>389</v>
      </c>
      <c r="B395" s="21">
        <v>3872</v>
      </c>
      <c r="C395" s="20" t="s">
        <v>1090</v>
      </c>
      <c r="D395" s="21" t="s">
        <v>49</v>
      </c>
      <c r="E395" s="21" t="s">
        <v>13</v>
      </c>
      <c r="F395" s="21" t="s">
        <v>193</v>
      </c>
      <c r="G395" s="21">
        <f>7+7</f>
        <v>14</v>
      </c>
      <c r="H395" s="21">
        <f>-2+2</f>
        <v>0</v>
      </c>
      <c r="I395" s="30">
        <v>2115</v>
      </c>
      <c r="J395" s="30" t="s">
        <v>15</v>
      </c>
    </row>
    <row r="396" spans="1:10" ht="15.75" thickBot="1" x14ac:dyDescent="0.5">
      <c r="A396" s="19">
        <v>390</v>
      </c>
      <c r="B396" s="21">
        <v>1431</v>
      </c>
      <c r="C396" s="20" t="s">
        <v>1092</v>
      </c>
      <c r="D396" s="21" t="s">
        <v>13</v>
      </c>
      <c r="E396" s="21" t="s">
        <v>13</v>
      </c>
      <c r="F396" s="21" t="s">
        <v>85</v>
      </c>
      <c r="G396" s="21"/>
      <c r="H396" s="21"/>
      <c r="I396" s="30">
        <v>1971</v>
      </c>
      <c r="J396" s="30" t="s">
        <v>19</v>
      </c>
    </row>
    <row r="397" spans="1:10" ht="15.75" thickBot="1" x14ac:dyDescent="0.5">
      <c r="A397" s="19">
        <v>391</v>
      </c>
      <c r="B397" s="21">
        <v>1432</v>
      </c>
      <c r="C397" s="20" t="s">
        <v>1094</v>
      </c>
      <c r="D397" s="21" t="s">
        <v>13</v>
      </c>
      <c r="E397" s="21" t="s">
        <v>13</v>
      </c>
      <c r="F397" s="21" t="s">
        <v>85</v>
      </c>
      <c r="G397" s="21"/>
      <c r="H397" s="21"/>
      <c r="I397" s="30">
        <v>2028</v>
      </c>
      <c r="J397" s="30" t="s">
        <v>19</v>
      </c>
    </row>
    <row r="398" spans="1:10" ht="15.75" thickBot="1" x14ac:dyDescent="0.5">
      <c r="A398" s="19">
        <v>392</v>
      </c>
      <c r="B398" s="21">
        <v>1433</v>
      </c>
      <c r="C398" s="20" t="s">
        <v>1096</v>
      </c>
      <c r="D398" s="21">
        <v>97</v>
      </c>
      <c r="E398" s="21" t="s">
        <v>13</v>
      </c>
      <c r="F398" s="21" t="s">
        <v>32</v>
      </c>
      <c r="G398" s="21"/>
      <c r="H398" s="21"/>
      <c r="I398" s="30">
        <v>2052</v>
      </c>
      <c r="J398" s="30" t="s">
        <v>19</v>
      </c>
    </row>
    <row r="399" spans="1:10" ht="15.75" thickBot="1" x14ac:dyDescent="0.5">
      <c r="A399" s="19">
        <v>393</v>
      </c>
      <c r="B399" s="21">
        <v>1434</v>
      </c>
      <c r="C399" s="20" t="s">
        <v>1098</v>
      </c>
      <c r="D399" s="21">
        <v>81</v>
      </c>
      <c r="E399" s="21" t="s">
        <v>13</v>
      </c>
      <c r="F399" s="21" t="s">
        <v>32</v>
      </c>
      <c r="G399" s="21"/>
      <c r="H399" s="21"/>
      <c r="I399" s="30">
        <v>2057</v>
      </c>
      <c r="J399" s="30" t="s">
        <v>19</v>
      </c>
    </row>
    <row r="400" spans="1:10" ht="15.75" thickBot="1" x14ac:dyDescent="0.5">
      <c r="A400" s="19">
        <v>394</v>
      </c>
      <c r="B400" s="21">
        <v>1435</v>
      </c>
      <c r="C400" s="20" t="s">
        <v>1100</v>
      </c>
      <c r="D400" s="21">
        <v>66</v>
      </c>
      <c r="E400" s="21" t="s">
        <v>13</v>
      </c>
      <c r="F400" s="21" t="s">
        <v>85</v>
      </c>
      <c r="G400" s="21"/>
      <c r="H400" s="21"/>
      <c r="I400" s="30">
        <v>1948</v>
      </c>
      <c r="J400" s="30" t="s">
        <v>19</v>
      </c>
    </row>
    <row r="401" spans="1:10" ht="15.75" thickBot="1" x14ac:dyDescent="0.5">
      <c r="A401" s="19">
        <v>395</v>
      </c>
      <c r="B401" s="21">
        <v>1436</v>
      </c>
      <c r="C401" s="20" t="s">
        <v>1102</v>
      </c>
      <c r="D401" s="21">
        <v>49</v>
      </c>
      <c r="E401" s="21" t="s">
        <v>13</v>
      </c>
      <c r="F401" s="21" t="s">
        <v>292</v>
      </c>
      <c r="G401" s="21"/>
      <c r="H401" s="21"/>
      <c r="I401" s="30">
        <v>2068</v>
      </c>
      <c r="J401" s="30" t="s">
        <v>19</v>
      </c>
    </row>
    <row r="402" spans="1:10" ht="15.75" thickBot="1" x14ac:dyDescent="0.5">
      <c r="A402" s="19">
        <v>396</v>
      </c>
      <c r="B402" s="21">
        <v>3665</v>
      </c>
      <c r="C402" s="20" t="s">
        <v>1107</v>
      </c>
      <c r="D402" s="21" t="s">
        <v>62</v>
      </c>
      <c r="E402" s="21" t="s">
        <v>13</v>
      </c>
      <c r="F402" s="21" t="s">
        <v>79</v>
      </c>
      <c r="G402" s="21"/>
      <c r="H402" s="21"/>
      <c r="I402" s="30">
        <v>2117</v>
      </c>
      <c r="J402" s="30" t="s">
        <v>15</v>
      </c>
    </row>
    <row r="403" spans="1:10" ht="15.75" thickBot="1" x14ac:dyDescent="0.5">
      <c r="A403" s="19">
        <v>397</v>
      </c>
      <c r="B403" s="21">
        <v>3697</v>
      </c>
      <c r="C403" s="20" t="s">
        <v>1109</v>
      </c>
      <c r="D403" s="21" t="s">
        <v>13</v>
      </c>
      <c r="E403" s="21" t="s">
        <v>13</v>
      </c>
      <c r="F403" s="21" t="s">
        <v>85</v>
      </c>
      <c r="G403" s="21"/>
      <c r="H403" s="21"/>
      <c r="I403" s="30">
        <v>2107</v>
      </c>
      <c r="J403" s="30" t="s">
        <v>19</v>
      </c>
    </row>
    <row r="404" spans="1:10" ht="15.75" thickBot="1" x14ac:dyDescent="0.5">
      <c r="A404" s="19">
        <v>398</v>
      </c>
      <c r="B404" s="21">
        <v>1437</v>
      </c>
      <c r="C404" s="20" t="s">
        <v>1111</v>
      </c>
      <c r="D404" s="21">
        <v>91</v>
      </c>
      <c r="E404" s="21" t="s">
        <v>13</v>
      </c>
      <c r="F404" s="21" t="s">
        <v>32</v>
      </c>
      <c r="G404" s="21"/>
      <c r="H404" s="21"/>
      <c r="I404" s="30">
        <v>2064</v>
      </c>
      <c r="J404" s="30" t="s">
        <v>19</v>
      </c>
    </row>
    <row r="405" spans="1:10" ht="15.75" thickBot="1" x14ac:dyDescent="0.5">
      <c r="A405" s="19">
        <v>399</v>
      </c>
      <c r="B405" s="21">
        <v>1438</v>
      </c>
      <c r="C405" s="20" t="s">
        <v>1113</v>
      </c>
      <c r="D405" s="21">
        <v>76</v>
      </c>
      <c r="E405" s="21" t="s">
        <v>134</v>
      </c>
      <c r="F405" s="21" t="s">
        <v>29</v>
      </c>
      <c r="G405" s="21">
        <f>8+11+8</f>
        <v>27</v>
      </c>
      <c r="H405" s="21">
        <f>7+2+5</f>
        <v>14</v>
      </c>
      <c r="I405" s="30">
        <v>2496</v>
      </c>
      <c r="J405" s="30" t="s">
        <v>15</v>
      </c>
    </row>
    <row r="406" spans="1:10" ht="15.75" thickBot="1" x14ac:dyDescent="0.5">
      <c r="A406" s="19">
        <v>400</v>
      </c>
      <c r="B406" s="21">
        <v>1439</v>
      </c>
      <c r="C406" s="20" t="s">
        <v>1115</v>
      </c>
      <c r="D406" s="21">
        <v>99</v>
      </c>
      <c r="E406" s="21" t="s">
        <v>13</v>
      </c>
      <c r="F406" s="21" t="s">
        <v>29</v>
      </c>
      <c r="G406" s="21">
        <v>8</v>
      </c>
      <c r="H406" s="21">
        <v>-2</v>
      </c>
      <c r="I406" s="30">
        <v>2106</v>
      </c>
      <c r="J406" s="30" t="s">
        <v>15</v>
      </c>
    </row>
    <row r="407" spans="1:10" ht="15.75" thickBot="1" x14ac:dyDescent="0.5">
      <c r="A407" s="19">
        <v>401</v>
      </c>
      <c r="B407" s="21">
        <v>1440</v>
      </c>
      <c r="C407" s="20" t="s">
        <v>1117</v>
      </c>
      <c r="D407" s="21">
        <v>93</v>
      </c>
      <c r="E407" s="21" t="s">
        <v>13</v>
      </c>
      <c r="F407" s="21" t="s">
        <v>32</v>
      </c>
      <c r="G407" s="21"/>
      <c r="H407" s="21"/>
      <c r="I407" s="30">
        <v>2014</v>
      </c>
      <c r="J407" s="30" t="s">
        <v>19</v>
      </c>
    </row>
    <row r="408" spans="1:10" ht="15.75" thickBot="1" x14ac:dyDescent="0.5">
      <c r="A408" s="19">
        <v>402</v>
      </c>
      <c r="B408" s="21">
        <v>1441</v>
      </c>
      <c r="C408" s="20" t="s">
        <v>1119</v>
      </c>
      <c r="D408" s="21">
        <v>65</v>
      </c>
      <c r="E408" s="21" t="s">
        <v>13</v>
      </c>
      <c r="F408" s="21" t="s">
        <v>382</v>
      </c>
      <c r="G408" s="21"/>
      <c r="H408" s="21"/>
      <c r="I408" s="30">
        <v>1985</v>
      </c>
      <c r="J408" s="30" t="s">
        <v>19</v>
      </c>
    </row>
    <row r="409" spans="1:10" ht="15.75" thickBot="1" x14ac:dyDescent="0.5">
      <c r="A409" s="19">
        <v>403</v>
      </c>
      <c r="B409" s="21">
        <v>1442</v>
      </c>
      <c r="C409" s="20" t="s">
        <v>1121</v>
      </c>
      <c r="D409" s="21" t="s">
        <v>13</v>
      </c>
      <c r="E409" s="21" t="s">
        <v>13</v>
      </c>
      <c r="F409" s="21" t="s">
        <v>29</v>
      </c>
      <c r="G409" s="21"/>
      <c r="H409" s="21"/>
      <c r="I409" s="30">
        <v>2025</v>
      </c>
      <c r="J409" s="30" t="s">
        <v>19</v>
      </c>
    </row>
    <row r="410" spans="1:10" ht="15.75" thickBot="1" x14ac:dyDescent="0.5">
      <c r="A410" s="19">
        <v>404</v>
      </c>
      <c r="B410" s="21">
        <v>1443</v>
      </c>
      <c r="C410" s="20" t="s">
        <v>1123</v>
      </c>
      <c r="D410" s="21" t="s">
        <v>82</v>
      </c>
      <c r="E410" s="21" t="s">
        <v>13</v>
      </c>
      <c r="F410" s="21" t="s">
        <v>29</v>
      </c>
      <c r="G410" s="21"/>
      <c r="H410" s="21"/>
      <c r="I410" s="30">
        <v>2028</v>
      </c>
      <c r="J410" s="30" t="s">
        <v>19</v>
      </c>
    </row>
    <row r="411" spans="1:10" ht="15.75" thickBot="1" x14ac:dyDescent="0.5">
      <c r="A411" s="19">
        <v>405</v>
      </c>
      <c r="B411" s="21">
        <v>1444</v>
      </c>
      <c r="C411" s="20" t="s">
        <v>1125</v>
      </c>
      <c r="D411" s="21">
        <v>91</v>
      </c>
      <c r="E411" s="21" t="s">
        <v>13</v>
      </c>
      <c r="F411" s="21" t="s">
        <v>103</v>
      </c>
      <c r="G411" s="21"/>
      <c r="H411" s="21"/>
      <c r="I411" s="30">
        <v>1874</v>
      </c>
      <c r="J411" s="30" t="s">
        <v>19</v>
      </c>
    </row>
    <row r="412" spans="1:10" ht="15.75" thickBot="1" x14ac:dyDescent="0.5">
      <c r="A412" s="19">
        <v>406</v>
      </c>
      <c r="B412" s="21">
        <v>1445</v>
      </c>
      <c r="C412" s="20" t="s">
        <v>1127</v>
      </c>
      <c r="D412" s="21">
        <v>91</v>
      </c>
      <c r="E412" s="21" t="s">
        <v>13</v>
      </c>
      <c r="F412" s="21" t="s">
        <v>79</v>
      </c>
      <c r="G412" s="21"/>
      <c r="H412" s="21"/>
      <c r="I412" s="30">
        <v>2045</v>
      </c>
      <c r="J412" s="30" t="s">
        <v>19</v>
      </c>
    </row>
    <row r="413" spans="1:10" ht="15.75" thickBot="1" x14ac:dyDescent="0.5">
      <c r="A413" s="19">
        <v>407</v>
      </c>
      <c r="B413" s="21">
        <v>1447</v>
      </c>
      <c r="C413" s="20" t="s">
        <v>1131</v>
      </c>
      <c r="D413" s="21">
        <v>39</v>
      </c>
      <c r="E413" s="21" t="s">
        <v>13</v>
      </c>
      <c r="F413" s="21" t="s">
        <v>169</v>
      </c>
      <c r="G413" s="21"/>
      <c r="H413" s="21"/>
      <c r="I413" s="30">
        <v>2045</v>
      </c>
      <c r="J413" s="30" t="s">
        <v>19</v>
      </c>
    </row>
    <row r="414" spans="1:10" ht="15.75" thickBot="1" x14ac:dyDescent="0.5">
      <c r="A414" s="19">
        <v>408</v>
      </c>
      <c r="B414" s="21">
        <v>1452</v>
      </c>
      <c r="C414" s="20" t="s">
        <v>1141</v>
      </c>
      <c r="D414" s="21">
        <v>89</v>
      </c>
      <c r="E414" s="21" t="s">
        <v>13</v>
      </c>
      <c r="F414" s="21" t="s">
        <v>1142</v>
      </c>
      <c r="G414" s="21"/>
      <c r="H414" s="21"/>
      <c r="I414" s="30">
        <v>1997</v>
      </c>
      <c r="J414" s="30" t="s">
        <v>19</v>
      </c>
    </row>
    <row r="415" spans="1:10" ht="15.75" thickBot="1" x14ac:dyDescent="0.5">
      <c r="A415" s="19">
        <v>409</v>
      </c>
      <c r="B415" s="21">
        <v>1453</v>
      </c>
      <c r="C415" s="20" t="s">
        <v>1144</v>
      </c>
      <c r="D415" s="21">
        <v>96</v>
      </c>
      <c r="E415" s="21" t="s">
        <v>13</v>
      </c>
      <c r="F415" s="21" t="s">
        <v>1142</v>
      </c>
      <c r="G415" s="21"/>
      <c r="H415" s="21"/>
      <c r="I415" s="30">
        <v>2060</v>
      </c>
      <c r="J415" s="30" t="s">
        <v>19</v>
      </c>
    </row>
    <row r="416" spans="1:10" ht="15.75" thickBot="1" x14ac:dyDescent="0.5">
      <c r="A416" s="19">
        <v>410</v>
      </c>
      <c r="B416" s="21">
        <v>1455</v>
      </c>
      <c r="C416" s="20" t="s">
        <v>1149</v>
      </c>
      <c r="D416" s="21" t="s">
        <v>13</v>
      </c>
      <c r="E416" s="21" t="s">
        <v>13</v>
      </c>
      <c r="F416" s="21" t="s">
        <v>32</v>
      </c>
      <c r="G416" s="21"/>
      <c r="H416" s="21"/>
      <c r="I416" s="30">
        <v>2026</v>
      </c>
      <c r="J416" s="30" t="s">
        <v>19</v>
      </c>
    </row>
    <row r="417" spans="1:10" ht="15.75" thickBot="1" x14ac:dyDescent="0.5">
      <c r="A417" s="19">
        <v>411</v>
      </c>
      <c r="B417" s="21">
        <v>1456</v>
      </c>
      <c r="C417" s="20" t="s">
        <v>1151</v>
      </c>
      <c r="D417" s="21">
        <v>94</v>
      </c>
      <c r="E417" s="21" t="s">
        <v>13</v>
      </c>
      <c r="F417" s="21" t="s">
        <v>29</v>
      </c>
      <c r="G417" s="21"/>
      <c r="H417" s="21"/>
      <c r="I417" s="30">
        <v>2065</v>
      </c>
      <c r="J417" s="30" t="s">
        <v>19</v>
      </c>
    </row>
    <row r="418" spans="1:10" ht="15.75" thickBot="1" x14ac:dyDescent="0.5">
      <c r="A418" s="19">
        <v>412</v>
      </c>
      <c r="B418" s="21">
        <v>1457</v>
      </c>
      <c r="C418" s="20" t="s">
        <v>1153</v>
      </c>
      <c r="D418" s="21">
        <v>89</v>
      </c>
      <c r="E418" s="21" t="s">
        <v>13</v>
      </c>
      <c r="F418" s="21" t="s">
        <v>79</v>
      </c>
      <c r="G418" s="21"/>
      <c r="H418" s="21"/>
      <c r="I418" s="30">
        <v>2015</v>
      </c>
      <c r="J418" s="30" t="s">
        <v>19</v>
      </c>
    </row>
    <row r="419" spans="1:10" ht="15.75" thickBot="1" x14ac:dyDescent="0.5">
      <c r="A419" s="19">
        <v>413</v>
      </c>
      <c r="B419" s="21">
        <v>1459</v>
      </c>
      <c r="C419" s="20" t="s">
        <v>1157</v>
      </c>
      <c r="D419" s="21" t="s">
        <v>46</v>
      </c>
      <c r="E419" s="21" t="s">
        <v>13</v>
      </c>
      <c r="F419" s="21" t="s">
        <v>149</v>
      </c>
      <c r="G419" s="21"/>
      <c r="H419" s="21"/>
      <c r="I419" s="30">
        <v>2016</v>
      </c>
      <c r="J419" s="30" t="s">
        <v>19</v>
      </c>
    </row>
    <row r="420" spans="1:10" ht="15.75" thickBot="1" x14ac:dyDescent="0.5">
      <c r="A420" s="19">
        <v>414</v>
      </c>
      <c r="B420" s="21">
        <v>1460</v>
      </c>
      <c r="C420" s="20" t="s">
        <v>1159</v>
      </c>
      <c r="D420" s="21">
        <v>96</v>
      </c>
      <c r="E420" s="21" t="s">
        <v>13</v>
      </c>
      <c r="F420" s="21" t="s">
        <v>1142</v>
      </c>
      <c r="G420" s="21"/>
      <c r="H420" s="21"/>
      <c r="I420" s="30">
        <v>2060</v>
      </c>
      <c r="J420" s="30" t="s">
        <v>19</v>
      </c>
    </row>
    <row r="421" spans="1:10" ht="15.75" thickBot="1" x14ac:dyDescent="0.5">
      <c r="A421" s="19">
        <v>415</v>
      </c>
      <c r="B421" s="21">
        <v>3698</v>
      </c>
      <c r="C421" s="20" t="s">
        <v>1161</v>
      </c>
      <c r="D421" s="21" t="s">
        <v>13</v>
      </c>
      <c r="E421" s="21" t="s">
        <v>13</v>
      </c>
      <c r="F421" s="21" t="s">
        <v>85</v>
      </c>
      <c r="G421" s="21"/>
      <c r="H421" s="21"/>
      <c r="I421" s="30">
        <v>2102</v>
      </c>
      <c r="J421" s="30" t="s">
        <v>19</v>
      </c>
    </row>
    <row r="422" spans="1:10" ht="15.75" thickBot="1" x14ac:dyDescent="0.5">
      <c r="A422" s="19">
        <v>416</v>
      </c>
      <c r="B422" s="21">
        <v>1461</v>
      </c>
      <c r="C422" s="20" t="s">
        <v>1163</v>
      </c>
      <c r="D422" s="21">
        <v>83</v>
      </c>
      <c r="E422" s="21" t="s">
        <v>13</v>
      </c>
      <c r="F422" s="21" t="s">
        <v>1142</v>
      </c>
      <c r="G422" s="21"/>
      <c r="H422" s="21"/>
      <c r="I422" s="30">
        <v>2085</v>
      </c>
      <c r="J422" s="30" t="s">
        <v>19</v>
      </c>
    </row>
    <row r="423" spans="1:10" ht="15.75" thickBot="1" x14ac:dyDescent="0.5">
      <c r="A423" s="19">
        <v>417</v>
      </c>
      <c r="B423" s="21">
        <v>1462</v>
      </c>
      <c r="C423" s="20" t="s">
        <v>1165</v>
      </c>
      <c r="D423" s="21">
        <v>92</v>
      </c>
      <c r="E423" s="21" t="s">
        <v>13</v>
      </c>
      <c r="F423" s="21" t="s">
        <v>32</v>
      </c>
      <c r="G423" s="21"/>
      <c r="H423" s="21"/>
      <c r="I423" s="30">
        <v>2063</v>
      </c>
      <c r="J423" s="30" t="s">
        <v>19</v>
      </c>
    </row>
    <row r="424" spans="1:10" ht="15.75" thickBot="1" x14ac:dyDescent="0.5">
      <c r="A424" s="19">
        <v>418</v>
      </c>
      <c r="B424" s="21">
        <v>1463</v>
      </c>
      <c r="C424" s="20" t="s">
        <v>1167</v>
      </c>
      <c r="D424" s="21">
        <v>86</v>
      </c>
      <c r="E424" s="21" t="s">
        <v>13</v>
      </c>
      <c r="F424" s="21" t="s">
        <v>32</v>
      </c>
      <c r="G424" s="21"/>
      <c r="H424" s="21"/>
      <c r="I424" s="30">
        <v>2045</v>
      </c>
      <c r="J424" s="30" t="s">
        <v>19</v>
      </c>
    </row>
    <row r="425" spans="1:10" ht="15.75" thickBot="1" x14ac:dyDescent="0.5">
      <c r="A425" s="19">
        <v>419</v>
      </c>
      <c r="B425" s="21">
        <v>1464</v>
      </c>
      <c r="C425" s="20" t="s">
        <v>1169</v>
      </c>
      <c r="D425" s="21">
        <v>90</v>
      </c>
      <c r="E425" s="21" t="s">
        <v>13</v>
      </c>
      <c r="F425" s="21" t="s">
        <v>323</v>
      </c>
      <c r="G425" s="21"/>
      <c r="H425" s="21"/>
      <c r="I425" s="30">
        <v>2046</v>
      </c>
      <c r="J425" s="30" t="s">
        <v>19</v>
      </c>
    </row>
    <row r="426" spans="1:10" ht="15.75" thickBot="1" x14ac:dyDescent="0.5">
      <c r="A426" s="19">
        <v>420</v>
      </c>
      <c r="B426" s="21">
        <v>1465</v>
      </c>
      <c r="C426" s="20" t="s">
        <v>1171</v>
      </c>
      <c r="D426" s="21">
        <v>42</v>
      </c>
      <c r="E426" s="21" t="s">
        <v>57</v>
      </c>
      <c r="F426" s="21" t="s">
        <v>29</v>
      </c>
      <c r="G426" s="21">
        <v>9</v>
      </c>
      <c r="H426" s="21">
        <v>-3</v>
      </c>
      <c r="I426" s="30">
        <v>2119</v>
      </c>
      <c r="J426" s="30" t="s">
        <v>15</v>
      </c>
    </row>
    <row r="427" spans="1:10" ht="15.75" thickBot="1" x14ac:dyDescent="0.5">
      <c r="A427" s="19">
        <v>421</v>
      </c>
      <c r="B427" s="21">
        <v>1466</v>
      </c>
      <c r="C427" s="20" t="s">
        <v>1173</v>
      </c>
      <c r="D427" s="21">
        <v>95</v>
      </c>
      <c r="E427" s="21" t="s">
        <v>13</v>
      </c>
      <c r="F427" s="21" t="s">
        <v>1142</v>
      </c>
      <c r="G427" s="21"/>
      <c r="H427" s="21"/>
      <c r="I427" s="30">
        <v>2073</v>
      </c>
      <c r="J427" s="30" t="s">
        <v>19</v>
      </c>
    </row>
    <row r="428" spans="1:10" ht="15.75" thickBot="1" x14ac:dyDescent="0.5">
      <c r="A428" s="19">
        <v>422</v>
      </c>
      <c r="B428" s="21">
        <v>4059</v>
      </c>
      <c r="C428" s="20" t="s">
        <v>6322</v>
      </c>
      <c r="D428" s="21" t="s">
        <v>158</v>
      </c>
      <c r="E428" s="21" t="s">
        <v>13</v>
      </c>
      <c r="F428" s="21" t="s">
        <v>29</v>
      </c>
      <c r="G428" s="21"/>
      <c r="H428" s="21"/>
      <c r="I428" s="30">
        <v>2104</v>
      </c>
      <c r="J428" s="30" t="s">
        <v>15</v>
      </c>
    </row>
    <row r="429" spans="1:10" ht="15.75" thickBot="1" x14ac:dyDescent="0.5">
      <c r="A429" s="19">
        <v>423</v>
      </c>
      <c r="B429" s="21">
        <v>3845</v>
      </c>
      <c r="C429" s="20" t="s">
        <v>1178</v>
      </c>
      <c r="D429" s="21" t="s">
        <v>62</v>
      </c>
      <c r="E429" s="21" t="s">
        <v>184</v>
      </c>
      <c r="F429" s="21" t="s">
        <v>29</v>
      </c>
      <c r="G429" s="21">
        <f>8+7+11+7+8</f>
        <v>41</v>
      </c>
      <c r="H429" s="21">
        <f>8-6-7-7+27</f>
        <v>15</v>
      </c>
      <c r="I429" s="30">
        <v>2351</v>
      </c>
      <c r="J429" s="30" t="s">
        <v>15</v>
      </c>
    </row>
    <row r="430" spans="1:10" ht="15.75" thickBot="1" x14ac:dyDescent="0.5">
      <c r="A430" s="19">
        <v>424</v>
      </c>
      <c r="B430" s="21">
        <v>1468</v>
      </c>
      <c r="C430" s="20" t="s">
        <v>1183</v>
      </c>
      <c r="D430" s="21">
        <v>49</v>
      </c>
      <c r="E430" s="21" t="s">
        <v>13</v>
      </c>
      <c r="F430" s="21" t="s">
        <v>32</v>
      </c>
      <c r="G430" s="21"/>
      <c r="H430" s="21"/>
      <c r="I430" s="30">
        <v>1998</v>
      </c>
      <c r="J430" s="30" t="s">
        <v>19</v>
      </c>
    </row>
    <row r="431" spans="1:10" ht="15.75" thickBot="1" x14ac:dyDescent="0.5">
      <c r="A431" s="19">
        <v>425</v>
      </c>
      <c r="B431" s="21">
        <v>1469</v>
      </c>
      <c r="C431" s="20" t="s">
        <v>1185</v>
      </c>
      <c r="D431" s="21">
        <v>90</v>
      </c>
      <c r="E431" s="21" t="s">
        <v>13</v>
      </c>
      <c r="F431" s="21" t="s">
        <v>323</v>
      </c>
      <c r="G431" s="21"/>
      <c r="H431" s="21"/>
      <c r="I431" s="30">
        <v>2026</v>
      </c>
      <c r="J431" s="30" t="s">
        <v>19</v>
      </c>
    </row>
    <row r="432" spans="1:10" ht="15.75" thickBot="1" x14ac:dyDescent="0.5">
      <c r="A432" s="19">
        <v>426</v>
      </c>
      <c r="B432" s="21">
        <v>1470</v>
      </c>
      <c r="C432" s="20" t="s">
        <v>1187</v>
      </c>
      <c r="D432" s="21" t="s">
        <v>13</v>
      </c>
      <c r="E432" s="21" t="s">
        <v>13</v>
      </c>
      <c r="F432" s="21" t="s">
        <v>32</v>
      </c>
      <c r="G432" s="21"/>
      <c r="H432" s="21"/>
      <c r="I432" s="30">
        <v>2060</v>
      </c>
      <c r="J432" s="30" t="s">
        <v>19</v>
      </c>
    </row>
    <row r="433" spans="1:10" ht="15.75" thickBot="1" x14ac:dyDescent="0.5">
      <c r="A433" s="19">
        <v>427</v>
      </c>
      <c r="B433" s="21">
        <v>1471</v>
      </c>
      <c r="C433" s="20" t="s">
        <v>1189</v>
      </c>
      <c r="D433" s="21" t="s">
        <v>137</v>
      </c>
      <c r="E433" s="21" t="s">
        <v>13</v>
      </c>
      <c r="F433" s="21" t="s">
        <v>149</v>
      </c>
      <c r="G433" s="21"/>
      <c r="H433" s="21"/>
      <c r="I433" s="30">
        <v>1936</v>
      </c>
      <c r="J433" s="30" t="s">
        <v>19</v>
      </c>
    </row>
    <row r="434" spans="1:10" ht="15.75" thickBot="1" x14ac:dyDescent="0.5">
      <c r="A434" s="19">
        <v>428</v>
      </c>
      <c r="B434" s="21">
        <v>3699</v>
      </c>
      <c r="C434" s="20" t="s">
        <v>1191</v>
      </c>
      <c r="D434" s="21" t="s">
        <v>13</v>
      </c>
      <c r="E434" s="21" t="s">
        <v>13</v>
      </c>
      <c r="F434" s="21" t="s">
        <v>85</v>
      </c>
      <c r="G434" s="21"/>
      <c r="H434" s="21"/>
      <c r="I434" s="30">
        <v>2104</v>
      </c>
      <c r="J434" s="30" t="s">
        <v>19</v>
      </c>
    </row>
    <row r="435" spans="1:10" ht="15.75" thickBot="1" x14ac:dyDescent="0.5">
      <c r="A435" s="19">
        <v>429</v>
      </c>
      <c r="B435" s="21">
        <v>1472</v>
      </c>
      <c r="C435" s="20" t="s">
        <v>1193</v>
      </c>
      <c r="D435" s="21">
        <v>93</v>
      </c>
      <c r="E435" s="21" t="s">
        <v>13</v>
      </c>
      <c r="F435" s="21" t="s">
        <v>29</v>
      </c>
      <c r="G435" s="21"/>
      <c r="H435" s="21"/>
      <c r="I435" s="30">
        <v>2045</v>
      </c>
      <c r="J435" s="30" t="s">
        <v>19</v>
      </c>
    </row>
    <row r="436" spans="1:10" ht="15.75" thickBot="1" x14ac:dyDescent="0.5">
      <c r="A436" s="19">
        <v>430</v>
      </c>
      <c r="B436" s="21">
        <v>1473</v>
      </c>
      <c r="C436" s="20" t="s">
        <v>1195</v>
      </c>
      <c r="D436" s="21" t="s">
        <v>13</v>
      </c>
      <c r="E436" s="21" t="s">
        <v>13</v>
      </c>
      <c r="F436" s="21" t="s">
        <v>85</v>
      </c>
      <c r="G436" s="21"/>
      <c r="H436" s="21"/>
      <c r="I436" s="30">
        <v>2040</v>
      </c>
      <c r="J436" s="30" t="s">
        <v>19</v>
      </c>
    </row>
    <row r="437" spans="1:10" ht="15.75" thickBot="1" x14ac:dyDescent="0.5">
      <c r="A437" s="19">
        <v>431</v>
      </c>
      <c r="B437" s="21">
        <v>1474</v>
      </c>
      <c r="C437" s="20" t="s">
        <v>1197</v>
      </c>
      <c r="D437" s="21">
        <v>44</v>
      </c>
      <c r="E437" s="21" t="s">
        <v>13</v>
      </c>
      <c r="F437" s="21" t="s">
        <v>29</v>
      </c>
      <c r="G437" s="21"/>
      <c r="H437" s="21"/>
      <c r="I437" s="30">
        <v>2119</v>
      </c>
      <c r="J437" s="30" t="s">
        <v>19</v>
      </c>
    </row>
    <row r="438" spans="1:10" ht="15.75" thickBot="1" x14ac:dyDescent="0.5">
      <c r="A438" s="19">
        <v>432</v>
      </c>
      <c r="B438" s="21">
        <v>1475</v>
      </c>
      <c r="C438" s="20" t="s">
        <v>1199</v>
      </c>
      <c r="D438" s="21" t="s">
        <v>13</v>
      </c>
      <c r="E438" s="21" t="s">
        <v>13</v>
      </c>
      <c r="F438" s="21" t="s">
        <v>79</v>
      </c>
      <c r="G438" s="21"/>
      <c r="H438" s="21"/>
      <c r="I438" s="30">
        <v>2049</v>
      </c>
      <c r="J438" s="30" t="s">
        <v>19</v>
      </c>
    </row>
    <row r="439" spans="1:10" ht="15.75" thickBot="1" x14ac:dyDescent="0.5">
      <c r="A439" s="19">
        <v>433</v>
      </c>
      <c r="B439" s="21">
        <v>1476</v>
      </c>
      <c r="C439" s="20" t="s">
        <v>1201</v>
      </c>
      <c r="D439" s="21">
        <v>92</v>
      </c>
      <c r="E439" s="21" t="s">
        <v>13</v>
      </c>
      <c r="F439" s="21" t="s">
        <v>32</v>
      </c>
      <c r="G439" s="21"/>
      <c r="H439" s="21"/>
      <c r="I439" s="30">
        <v>2045</v>
      </c>
      <c r="J439" s="30" t="s">
        <v>19</v>
      </c>
    </row>
    <row r="440" spans="1:10" ht="15.75" thickBot="1" x14ac:dyDescent="0.5">
      <c r="A440" s="19">
        <v>434</v>
      </c>
      <c r="B440" s="21">
        <v>1477</v>
      </c>
      <c r="C440" s="20" t="s">
        <v>1203</v>
      </c>
      <c r="D440" s="21">
        <v>94</v>
      </c>
      <c r="E440" s="21" t="s">
        <v>13</v>
      </c>
      <c r="F440" s="21" t="s">
        <v>32</v>
      </c>
      <c r="G440" s="21"/>
      <c r="H440" s="21"/>
      <c r="I440" s="30">
        <v>2076</v>
      </c>
      <c r="J440" s="30" t="s">
        <v>19</v>
      </c>
    </row>
    <row r="441" spans="1:10" ht="15.75" thickBot="1" x14ac:dyDescent="0.5">
      <c r="A441" s="19">
        <v>435</v>
      </c>
      <c r="B441" s="21">
        <v>1478</v>
      </c>
      <c r="C441" s="20" t="s">
        <v>1205</v>
      </c>
      <c r="D441" s="21" t="s">
        <v>82</v>
      </c>
      <c r="E441" s="21" t="s">
        <v>57</v>
      </c>
      <c r="F441" s="21" t="s">
        <v>193</v>
      </c>
      <c r="G441" s="21"/>
      <c r="H441" s="21"/>
      <c r="I441" s="30">
        <v>2140</v>
      </c>
      <c r="J441" s="30" t="s">
        <v>19</v>
      </c>
    </row>
    <row r="442" spans="1:10" ht="15.75" thickBot="1" x14ac:dyDescent="0.5">
      <c r="A442" s="19">
        <v>436</v>
      </c>
      <c r="B442" s="21">
        <v>1479</v>
      </c>
      <c r="C442" s="20" t="s">
        <v>1207</v>
      </c>
      <c r="D442" s="21" t="s">
        <v>13</v>
      </c>
      <c r="E442" s="21" t="s">
        <v>13</v>
      </c>
      <c r="F442" s="21" t="s">
        <v>193</v>
      </c>
      <c r="G442" s="21"/>
      <c r="H442" s="21"/>
      <c r="I442" s="30">
        <v>2119</v>
      </c>
      <c r="J442" s="30" t="s">
        <v>19</v>
      </c>
    </row>
    <row r="443" spans="1:10" ht="15.75" thickBot="1" x14ac:dyDescent="0.5">
      <c r="A443" s="19">
        <v>437</v>
      </c>
      <c r="B443" s="21">
        <v>1480</v>
      </c>
      <c r="C443" s="20" t="s">
        <v>1209</v>
      </c>
      <c r="D443" s="21" t="s">
        <v>13</v>
      </c>
      <c r="E443" s="21" t="s">
        <v>13</v>
      </c>
      <c r="F443" s="21" t="s">
        <v>29</v>
      </c>
      <c r="G443" s="21"/>
      <c r="H443" s="21"/>
      <c r="I443" s="30">
        <v>2020</v>
      </c>
      <c r="J443" s="30" t="s">
        <v>19</v>
      </c>
    </row>
    <row r="444" spans="1:10" ht="15.75" thickBot="1" x14ac:dyDescent="0.5">
      <c r="A444" s="19">
        <v>438</v>
      </c>
      <c r="B444" s="21">
        <v>1481</v>
      </c>
      <c r="C444" s="20" t="s">
        <v>1211</v>
      </c>
      <c r="D444" s="21" t="s">
        <v>82</v>
      </c>
      <c r="E444" s="21" t="s">
        <v>57</v>
      </c>
      <c r="F444" s="21" t="s">
        <v>85</v>
      </c>
      <c r="G444" s="21"/>
      <c r="H444" s="21"/>
      <c r="I444" s="30">
        <v>2188</v>
      </c>
      <c r="J444" s="30" t="s">
        <v>15</v>
      </c>
    </row>
    <row r="445" spans="1:10" ht="15.75" thickBot="1" x14ac:dyDescent="0.5">
      <c r="A445" s="19">
        <v>439</v>
      </c>
      <c r="B445" s="21">
        <v>1482</v>
      </c>
      <c r="C445" s="20" t="s">
        <v>1213</v>
      </c>
      <c r="D445" s="21" t="s">
        <v>46</v>
      </c>
      <c r="E445" s="21" t="s">
        <v>57</v>
      </c>
      <c r="F445" s="21" t="s">
        <v>85</v>
      </c>
      <c r="G445" s="21"/>
      <c r="H445" s="21"/>
      <c r="I445" s="30">
        <v>2110</v>
      </c>
      <c r="J445" s="30" t="s">
        <v>19</v>
      </c>
    </row>
    <row r="446" spans="1:10" ht="15.75" thickBot="1" x14ac:dyDescent="0.5">
      <c r="A446" s="19">
        <v>440</v>
      </c>
      <c r="B446" s="21">
        <v>1483</v>
      </c>
      <c r="C446" s="20" t="s">
        <v>1215</v>
      </c>
      <c r="D446" s="21">
        <v>78</v>
      </c>
      <c r="E446" s="21" t="s">
        <v>134</v>
      </c>
      <c r="F446" s="21" t="s">
        <v>85</v>
      </c>
      <c r="G446" s="21"/>
      <c r="H446" s="21"/>
      <c r="I446" s="30">
        <v>2477</v>
      </c>
      <c r="J446" s="30" t="s">
        <v>15</v>
      </c>
    </row>
    <row r="447" spans="1:10" ht="15.75" thickBot="1" x14ac:dyDescent="0.5">
      <c r="A447" s="19">
        <v>441</v>
      </c>
      <c r="B447" s="21">
        <v>4022</v>
      </c>
      <c r="C447" s="20" t="s">
        <v>1223</v>
      </c>
      <c r="D447" s="21" t="s">
        <v>203</v>
      </c>
      <c r="E447" s="21" t="s">
        <v>13</v>
      </c>
      <c r="F447" s="21" t="s">
        <v>29</v>
      </c>
      <c r="G447" s="21"/>
      <c r="H447" s="21"/>
      <c r="I447" s="30">
        <v>2077</v>
      </c>
      <c r="J447" s="30" t="s">
        <v>15</v>
      </c>
    </row>
    <row r="448" spans="1:10" ht="15.75" thickBot="1" x14ac:dyDescent="0.5">
      <c r="A448" s="19">
        <v>442</v>
      </c>
      <c r="B448" s="21">
        <v>1487</v>
      </c>
      <c r="C448" s="20" t="s">
        <v>1225</v>
      </c>
      <c r="D448" s="21">
        <v>93</v>
      </c>
      <c r="E448" s="21" t="s">
        <v>13</v>
      </c>
      <c r="F448" s="21" t="s">
        <v>29</v>
      </c>
      <c r="G448" s="21"/>
      <c r="H448" s="21"/>
      <c r="I448" s="30">
        <v>2070</v>
      </c>
      <c r="J448" s="30" t="s">
        <v>19</v>
      </c>
    </row>
    <row r="449" spans="1:10" ht="15.75" thickBot="1" x14ac:dyDescent="0.5">
      <c r="A449" s="19">
        <v>443</v>
      </c>
      <c r="B449" s="21">
        <v>4026</v>
      </c>
      <c r="C449" s="20" t="s">
        <v>1227</v>
      </c>
      <c r="D449" s="21" t="s">
        <v>510</v>
      </c>
      <c r="E449" s="21" t="s">
        <v>13</v>
      </c>
      <c r="F449" s="21" t="s">
        <v>29</v>
      </c>
      <c r="G449" s="21"/>
      <c r="H449" s="21"/>
      <c r="I449" s="30">
        <v>2087</v>
      </c>
      <c r="J449" s="30" t="s">
        <v>15</v>
      </c>
    </row>
    <row r="450" spans="1:10" ht="15.75" thickBot="1" x14ac:dyDescent="0.5">
      <c r="A450" s="19">
        <v>444</v>
      </c>
      <c r="B450" s="21">
        <v>1488</v>
      </c>
      <c r="C450" s="20" t="s">
        <v>1229</v>
      </c>
      <c r="D450" s="21" t="s">
        <v>13</v>
      </c>
      <c r="E450" s="21" t="s">
        <v>13</v>
      </c>
      <c r="F450" s="21" t="s">
        <v>79</v>
      </c>
      <c r="G450" s="21"/>
      <c r="H450" s="21"/>
      <c r="I450" s="30">
        <v>2089</v>
      </c>
      <c r="J450" s="30" t="s">
        <v>19</v>
      </c>
    </row>
    <row r="451" spans="1:10" ht="15.75" thickBot="1" x14ac:dyDescent="0.5">
      <c r="A451" s="19">
        <v>445</v>
      </c>
      <c r="B451" s="21">
        <v>1489</v>
      </c>
      <c r="C451" s="20" t="s">
        <v>1231</v>
      </c>
      <c r="D451" s="21">
        <v>97</v>
      </c>
      <c r="E451" s="21" t="s">
        <v>13</v>
      </c>
      <c r="F451" s="21" t="s">
        <v>32</v>
      </c>
      <c r="G451" s="21"/>
      <c r="H451" s="21"/>
      <c r="I451" s="30">
        <v>2095</v>
      </c>
      <c r="J451" s="30" t="s">
        <v>19</v>
      </c>
    </row>
    <row r="452" spans="1:10" ht="15.75" thickBot="1" x14ac:dyDescent="0.5">
      <c r="A452" s="19">
        <v>446</v>
      </c>
      <c r="B452" s="21">
        <v>1490</v>
      </c>
      <c r="C452" s="20" t="s">
        <v>1233</v>
      </c>
      <c r="D452" s="21">
        <v>55</v>
      </c>
      <c r="E452" s="21" t="s">
        <v>134</v>
      </c>
      <c r="F452" s="21" t="s">
        <v>193</v>
      </c>
      <c r="G452" s="21">
        <v>8</v>
      </c>
      <c r="H452" s="21">
        <v>0</v>
      </c>
      <c r="I452" s="30">
        <v>2499</v>
      </c>
      <c r="J452" s="30" t="s">
        <v>15</v>
      </c>
    </row>
    <row r="453" spans="1:10" ht="15.75" thickBot="1" x14ac:dyDescent="0.5">
      <c r="A453" s="19">
        <v>447</v>
      </c>
      <c r="B453" s="21">
        <v>1491</v>
      </c>
      <c r="C453" s="20" t="s">
        <v>1235</v>
      </c>
      <c r="D453" s="21" t="s">
        <v>189</v>
      </c>
      <c r="E453" s="21" t="s">
        <v>13</v>
      </c>
      <c r="F453" s="21" t="s">
        <v>277</v>
      </c>
      <c r="G453" s="21"/>
      <c r="H453" s="21"/>
      <c r="I453" s="30">
        <v>2008</v>
      </c>
      <c r="J453" s="30" t="s">
        <v>19</v>
      </c>
    </row>
    <row r="454" spans="1:10" ht="15.75" thickBot="1" x14ac:dyDescent="0.5">
      <c r="A454" s="19">
        <v>448</v>
      </c>
      <c r="B454" s="21">
        <v>1492</v>
      </c>
      <c r="C454" s="20" t="s">
        <v>1237</v>
      </c>
      <c r="D454" s="21" t="s">
        <v>13</v>
      </c>
      <c r="E454" s="21" t="s">
        <v>13</v>
      </c>
      <c r="F454" s="21" t="s">
        <v>193</v>
      </c>
      <c r="G454" s="21"/>
      <c r="H454" s="21"/>
      <c r="I454" s="30">
        <v>2046</v>
      </c>
      <c r="J454" s="30" t="s">
        <v>19</v>
      </c>
    </row>
    <row r="455" spans="1:10" ht="15.75" thickBot="1" x14ac:dyDescent="0.5">
      <c r="A455" s="19">
        <v>449</v>
      </c>
      <c r="B455" s="21">
        <v>1493</v>
      </c>
      <c r="C455" s="20" t="s">
        <v>1239</v>
      </c>
      <c r="D455" s="21">
        <v>86</v>
      </c>
      <c r="E455" s="21" t="s">
        <v>13</v>
      </c>
      <c r="F455" s="21" t="s">
        <v>193</v>
      </c>
      <c r="G455" s="21"/>
      <c r="H455" s="21"/>
      <c r="I455" s="30">
        <v>2039</v>
      </c>
      <c r="J455" s="30" t="s">
        <v>19</v>
      </c>
    </row>
    <row r="456" spans="1:10" ht="15.75" thickBot="1" x14ac:dyDescent="0.5">
      <c r="A456" s="19">
        <v>450</v>
      </c>
      <c r="B456" s="21">
        <v>1494</v>
      </c>
      <c r="C456" s="20" t="s">
        <v>1241</v>
      </c>
      <c r="D456" s="21">
        <v>85</v>
      </c>
      <c r="E456" s="21" t="s">
        <v>13</v>
      </c>
      <c r="F456" s="21" t="s">
        <v>79</v>
      </c>
      <c r="G456" s="21"/>
      <c r="H456" s="21"/>
      <c r="I456" s="30">
        <v>2045</v>
      </c>
      <c r="J456" s="30" t="s">
        <v>19</v>
      </c>
    </row>
    <row r="457" spans="1:10" ht="15.75" thickBot="1" x14ac:dyDescent="0.5">
      <c r="A457" s="19">
        <v>451</v>
      </c>
      <c r="B457" s="21">
        <v>1495</v>
      </c>
      <c r="C457" s="20" t="s">
        <v>1243</v>
      </c>
      <c r="D457" s="21">
        <v>65</v>
      </c>
      <c r="E457" s="21" t="s">
        <v>13</v>
      </c>
      <c r="F457" s="21" t="s">
        <v>29</v>
      </c>
      <c r="G457" s="21"/>
      <c r="H457" s="21"/>
      <c r="I457" s="30">
        <v>2181</v>
      </c>
      <c r="J457" s="30" t="s">
        <v>19</v>
      </c>
    </row>
    <row r="458" spans="1:10" ht="15.75" thickBot="1" x14ac:dyDescent="0.5">
      <c r="A458" s="19">
        <v>452</v>
      </c>
      <c r="B458" s="21">
        <v>1496</v>
      </c>
      <c r="C458" s="20" t="s">
        <v>1245</v>
      </c>
      <c r="D458" s="21" t="s">
        <v>510</v>
      </c>
      <c r="E458" s="21" t="s">
        <v>13</v>
      </c>
      <c r="F458" s="21" t="s">
        <v>29</v>
      </c>
      <c r="G458" s="21">
        <f>9+7</f>
        <v>16</v>
      </c>
      <c r="H458" s="21">
        <f>21+9</f>
        <v>30</v>
      </c>
      <c r="I458" s="30">
        <v>2171</v>
      </c>
      <c r="J458" s="30" t="s">
        <v>15</v>
      </c>
    </row>
    <row r="459" spans="1:10" ht="15.75" thickBot="1" x14ac:dyDescent="0.5">
      <c r="A459" s="19">
        <v>453</v>
      </c>
      <c r="B459" s="21">
        <v>1497</v>
      </c>
      <c r="C459" s="20" t="s">
        <v>1247</v>
      </c>
      <c r="D459" s="21">
        <v>49</v>
      </c>
      <c r="E459" s="21" t="s">
        <v>13</v>
      </c>
      <c r="F459" s="21" t="s">
        <v>79</v>
      </c>
      <c r="G459" s="21"/>
      <c r="H459" s="21"/>
      <c r="I459" s="30">
        <v>2045</v>
      </c>
      <c r="J459" s="30" t="s">
        <v>19</v>
      </c>
    </row>
    <row r="460" spans="1:10" ht="15.75" thickBot="1" x14ac:dyDescent="0.5">
      <c r="A460" s="19">
        <v>454</v>
      </c>
      <c r="B460" s="21">
        <v>1498</v>
      </c>
      <c r="C460" s="20" t="s">
        <v>1249</v>
      </c>
      <c r="D460" s="21">
        <v>41</v>
      </c>
      <c r="E460" s="21" t="s">
        <v>13</v>
      </c>
      <c r="F460" s="21" t="s">
        <v>29</v>
      </c>
      <c r="G460" s="21"/>
      <c r="H460" s="21"/>
      <c r="I460" s="30">
        <v>2000</v>
      </c>
      <c r="J460" s="30" t="s">
        <v>19</v>
      </c>
    </row>
    <row r="461" spans="1:10" ht="15.75" thickBot="1" x14ac:dyDescent="0.5">
      <c r="A461" s="19">
        <v>455</v>
      </c>
      <c r="B461" s="21">
        <v>1499</v>
      </c>
      <c r="C461" s="20" t="s">
        <v>1251</v>
      </c>
      <c r="D461" s="21" t="s">
        <v>13</v>
      </c>
      <c r="E461" s="21" t="s">
        <v>13</v>
      </c>
      <c r="F461" s="21" t="s">
        <v>551</v>
      </c>
      <c r="G461" s="21"/>
      <c r="H461" s="21"/>
      <c r="I461" s="30">
        <v>1972</v>
      </c>
      <c r="J461" s="30" t="s">
        <v>19</v>
      </c>
    </row>
    <row r="462" spans="1:10" ht="15.75" thickBot="1" x14ac:dyDescent="0.5">
      <c r="A462" s="19">
        <v>456</v>
      </c>
      <c r="B462" s="21">
        <v>1500</v>
      </c>
      <c r="C462" s="20" t="s">
        <v>1253</v>
      </c>
      <c r="D462" s="21">
        <v>88</v>
      </c>
      <c r="E462" s="21" t="s">
        <v>13</v>
      </c>
      <c r="F462" s="21" t="s">
        <v>79</v>
      </c>
      <c r="G462" s="21"/>
      <c r="H462" s="21"/>
      <c r="I462" s="30">
        <v>2051</v>
      </c>
      <c r="J462" s="30" t="s">
        <v>19</v>
      </c>
    </row>
    <row r="463" spans="1:10" ht="15.75" thickBot="1" x14ac:dyDescent="0.5">
      <c r="A463" s="19">
        <v>457</v>
      </c>
      <c r="B463" s="21">
        <v>1501</v>
      </c>
      <c r="C463" s="20" t="s">
        <v>1255</v>
      </c>
      <c r="D463" s="21">
        <v>90</v>
      </c>
      <c r="E463" s="21" t="s">
        <v>13</v>
      </c>
      <c r="F463" s="21" t="s">
        <v>79</v>
      </c>
      <c r="G463" s="21"/>
      <c r="H463" s="21"/>
      <c r="I463" s="30">
        <v>2055</v>
      </c>
      <c r="J463" s="30" t="s">
        <v>19</v>
      </c>
    </row>
    <row r="464" spans="1:10" ht="15.75" thickBot="1" x14ac:dyDescent="0.5">
      <c r="A464" s="19">
        <v>458</v>
      </c>
      <c r="B464" s="21">
        <v>1502</v>
      </c>
      <c r="C464" s="20" t="s">
        <v>1257</v>
      </c>
      <c r="D464" s="21">
        <v>38</v>
      </c>
      <c r="E464" s="21" t="s">
        <v>184</v>
      </c>
      <c r="F464" s="21" t="s">
        <v>85</v>
      </c>
      <c r="G464" s="21">
        <f>10+9+8</f>
        <v>27</v>
      </c>
      <c r="H464" s="21">
        <f>-5-8-4</f>
        <v>-17</v>
      </c>
      <c r="I464" s="30">
        <v>2059</v>
      </c>
      <c r="J464" s="30" t="s">
        <v>15</v>
      </c>
    </row>
    <row r="465" spans="1:10" ht="15.75" thickBot="1" x14ac:dyDescent="0.5">
      <c r="A465" s="19">
        <v>459</v>
      </c>
      <c r="B465" s="21">
        <v>1505</v>
      </c>
      <c r="C465" s="20" t="s">
        <v>1261</v>
      </c>
      <c r="D465" s="21">
        <v>92</v>
      </c>
      <c r="E465" s="21" t="s">
        <v>13</v>
      </c>
      <c r="F465" s="21" t="s">
        <v>79</v>
      </c>
      <c r="G465" s="21"/>
      <c r="H465" s="21"/>
      <c r="I465" s="30">
        <v>2066</v>
      </c>
      <c r="J465" s="30" t="s">
        <v>19</v>
      </c>
    </row>
    <row r="466" spans="1:10" ht="15.75" thickBot="1" x14ac:dyDescent="0.5">
      <c r="A466" s="19">
        <v>460</v>
      </c>
      <c r="B466" s="21">
        <v>1506</v>
      </c>
      <c r="C466" s="20" t="s">
        <v>1263</v>
      </c>
      <c r="D466" s="21" t="s">
        <v>46</v>
      </c>
      <c r="E466" s="21" t="s">
        <v>184</v>
      </c>
      <c r="F466" s="21" t="s">
        <v>29</v>
      </c>
      <c r="G466" s="21"/>
      <c r="H466" s="21"/>
      <c r="I466" s="30">
        <v>2248</v>
      </c>
      <c r="J466" s="30" t="s">
        <v>19</v>
      </c>
    </row>
    <row r="467" spans="1:10" ht="15.75" thickBot="1" x14ac:dyDescent="0.5">
      <c r="A467" s="19">
        <v>461</v>
      </c>
      <c r="B467" s="21">
        <v>1507</v>
      </c>
      <c r="C467" s="20" t="s">
        <v>1265</v>
      </c>
      <c r="D467" s="21">
        <v>89</v>
      </c>
      <c r="E467" s="21" t="s">
        <v>13</v>
      </c>
      <c r="F467" s="21" t="s">
        <v>79</v>
      </c>
      <c r="G467" s="21"/>
      <c r="H467" s="21"/>
      <c r="I467" s="30">
        <v>2036</v>
      </c>
      <c r="J467" s="30" t="s">
        <v>19</v>
      </c>
    </row>
    <row r="468" spans="1:10" ht="15.75" thickBot="1" x14ac:dyDescent="0.5">
      <c r="A468" s="19">
        <v>462</v>
      </c>
      <c r="B468" s="21">
        <v>1509</v>
      </c>
      <c r="C468" s="20" t="s">
        <v>1270</v>
      </c>
      <c r="D468" s="21">
        <v>93</v>
      </c>
      <c r="E468" s="21" t="s">
        <v>13</v>
      </c>
      <c r="F468" s="21" t="s">
        <v>32</v>
      </c>
      <c r="G468" s="21"/>
      <c r="H468" s="21"/>
      <c r="I468" s="30">
        <v>2054</v>
      </c>
      <c r="J468" s="30" t="s">
        <v>19</v>
      </c>
    </row>
    <row r="469" spans="1:10" ht="15.75" thickBot="1" x14ac:dyDescent="0.5">
      <c r="A469" s="19">
        <v>463</v>
      </c>
      <c r="B469" s="21">
        <v>1510</v>
      </c>
      <c r="C469" s="20" t="s">
        <v>1272</v>
      </c>
      <c r="D469" s="21" t="s">
        <v>46</v>
      </c>
      <c r="E469" s="21" t="s">
        <v>13</v>
      </c>
      <c r="F469" s="21" t="s">
        <v>32</v>
      </c>
      <c r="G469" s="21"/>
      <c r="H469" s="21"/>
      <c r="I469" s="30">
        <v>2059</v>
      </c>
      <c r="J469" s="30" t="s">
        <v>19</v>
      </c>
    </row>
    <row r="470" spans="1:10" ht="15.75" thickBot="1" x14ac:dyDescent="0.5">
      <c r="A470" s="19">
        <v>464</v>
      </c>
      <c r="B470" s="21">
        <v>1511</v>
      </c>
      <c r="C470" s="20" t="s">
        <v>1274</v>
      </c>
      <c r="D470" s="21">
        <v>30</v>
      </c>
      <c r="E470" s="21" t="s">
        <v>13</v>
      </c>
      <c r="F470" s="21" t="s">
        <v>29</v>
      </c>
      <c r="G470" s="21"/>
      <c r="H470" s="21"/>
      <c r="I470" s="30">
        <v>2028</v>
      </c>
      <c r="J470" s="30" t="s">
        <v>19</v>
      </c>
    </row>
    <row r="471" spans="1:10" ht="15.75" thickBot="1" x14ac:dyDescent="0.5">
      <c r="A471" s="19">
        <v>465</v>
      </c>
      <c r="B471" s="21">
        <v>1512</v>
      </c>
      <c r="C471" s="20" t="s">
        <v>1276</v>
      </c>
      <c r="D471" s="21">
        <v>90</v>
      </c>
      <c r="E471" s="21" t="s">
        <v>13</v>
      </c>
      <c r="F471" s="21" t="s">
        <v>29</v>
      </c>
      <c r="G471" s="21"/>
      <c r="H471" s="21"/>
      <c r="I471" s="30">
        <v>2056</v>
      </c>
      <c r="J471" s="30" t="s">
        <v>19</v>
      </c>
    </row>
    <row r="472" spans="1:10" ht="15.75" thickBot="1" x14ac:dyDescent="0.5">
      <c r="A472" s="19">
        <v>466</v>
      </c>
      <c r="B472" s="21">
        <v>1513</v>
      </c>
      <c r="C472" s="20" t="s">
        <v>1278</v>
      </c>
      <c r="D472" s="21">
        <v>55</v>
      </c>
      <c r="E472" s="21" t="s">
        <v>13</v>
      </c>
      <c r="F472" s="21" t="s">
        <v>32</v>
      </c>
      <c r="G472" s="21"/>
      <c r="H472" s="21"/>
      <c r="I472" s="30">
        <v>2007</v>
      </c>
      <c r="J472" s="30" t="s">
        <v>19</v>
      </c>
    </row>
    <row r="473" spans="1:10" ht="15.75" thickBot="1" x14ac:dyDescent="0.5">
      <c r="A473" s="19">
        <v>467</v>
      </c>
      <c r="B473" s="21">
        <v>1514</v>
      </c>
      <c r="C473" s="20" t="s">
        <v>1280</v>
      </c>
      <c r="D473" s="21">
        <v>88</v>
      </c>
      <c r="E473" s="21" t="s">
        <v>13</v>
      </c>
      <c r="F473" s="21" t="s">
        <v>323</v>
      </c>
      <c r="G473" s="21"/>
      <c r="H473" s="21"/>
      <c r="I473" s="30">
        <v>2086</v>
      </c>
      <c r="J473" s="30" t="s">
        <v>19</v>
      </c>
    </row>
    <row r="474" spans="1:10" ht="15.75" thickBot="1" x14ac:dyDescent="0.5">
      <c r="A474" s="19">
        <v>468</v>
      </c>
      <c r="B474" s="21">
        <v>1515</v>
      </c>
      <c r="C474" s="20" t="s">
        <v>1282</v>
      </c>
      <c r="D474" s="21">
        <v>94</v>
      </c>
      <c r="E474" s="21" t="s">
        <v>13</v>
      </c>
      <c r="F474" s="21" t="s">
        <v>32</v>
      </c>
      <c r="G474" s="21"/>
      <c r="H474" s="21"/>
      <c r="I474" s="30">
        <v>2051</v>
      </c>
      <c r="J474" s="30" t="s">
        <v>19</v>
      </c>
    </row>
    <row r="475" spans="1:10" ht="15.75" thickBot="1" x14ac:dyDescent="0.5">
      <c r="A475" s="19">
        <v>469</v>
      </c>
      <c r="B475" s="21">
        <v>1516</v>
      </c>
      <c r="C475" s="20" t="s">
        <v>1284</v>
      </c>
      <c r="D475" s="21">
        <v>51</v>
      </c>
      <c r="E475" s="21" t="s">
        <v>13</v>
      </c>
      <c r="F475" s="21" t="s">
        <v>29</v>
      </c>
      <c r="G475" s="21"/>
      <c r="H475" s="21"/>
      <c r="I475" s="30">
        <v>2114</v>
      </c>
      <c r="J475" s="30" t="s">
        <v>19</v>
      </c>
    </row>
    <row r="476" spans="1:10" ht="15.75" thickBot="1" x14ac:dyDescent="0.5">
      <c r="A476" s="19">
        <v>470</v>
      </c>
      <c r="B476" s="21">
        <v>1518</v>
      </c>
      <c r="C476" s="20" t="s">
        <v>1286</v>
      </c>
      <c r="D476" s="21">
        <v>90</v>
      </c>
      <c r="E476" s="21" t="s">
        <v>184</v>
      </c>
      <c r="F476" s="21" t="s">
        <v>193</v>
      </c>
      <c r="G476" s="21">
        <f>7+11</f>
        <v>18</v>
      </c>
      <c r="H476" s="21">
        <f>9+2</f>
        <v>11</v>
      </c>
      <c r="I476" s="30">
        <v>2470</v>
      </c>
      <c r="J476" s="30" t="s">
        <v>15</v>
      </c>
    </row>
    <row r="477" spans="1:10" ht="15.75" thickBot="1" x14ac:dyDescent="0.5">
      <c r="A477" s="19">
        <v>471</v>
      </c>
      <c r="B477" s="21">
        <v>1519</v>
      </c>
      <c r="C477" s="20" t="s">
        <v>1288</v>
      </c>
      <c r="D477" s="21" t="s">
        <v>13</v>
      </c>
      <c r="E477" s="21" t="s">
        <v>13</v>
      </c>
      <c r="F477" s="21" t="s">
        <v>29</v>
      </c>
      <c r="G477" s="21"/>
      <c r="H477" s="21"/>
      <c r="I477" s="30">
        <v>2033</v>
      </c>
      <c r="J477" s="30" t="s">
        <v>19</v>
      </c>
    </row>
    <row r="478" spans="1:10" ht="15.75" thickBot="1" x14ac:dyDescent="0.5">
      <c r="A478" s="19">
        <v>472</v>
      </c>
      <c r="B478" s="21">
        <v>3700</v>
      </c>
      <c r="C478" s="20" t="s">
        <v>1290</v>
      </c>
      <c r="D478" s="21" t="s">
        <v>13</v>
      </c>
      <c r="E478" s="21" t="s">
        <v>13</v>
      </c>
      <c r="F478" s="21" t="s">
        <v>85</v>
      </c>
      <c r="G478" s="21"/>
      <c r="H478" s="21"/>
      <c r="I478" s="30">
        <v>2131</v>
      </c>
      <c r="J478" s="30" t="s">
        <v>19</v>
      </c>
    </row>
    <row r="479" spans="1:10" ht="15.75" thickBot="1" x14ac:dyDescent="0.5">
      <c r="A479" s="19">
        <v>473</v>
      </c>
      <c r="B479" s="21">
        <v>1520</v>
      </c>
      <c r="C479" s="20" t="s">
        <v>1294</v>
      </c>
      <c r="D479" s="21">
        <v>68</v>
      </c>
      <c r="E479" s="21" t="s">
        <v>13</v>
      </c>
      <c r="F479" s="21" t="s">
        <v>32</v>
      </c>
      <c r="G479" s="21"/>
      <c r="H479" s="21"/>
      <c r="I479" s="30">
        <v>2025</v>
      </c>
      <c r="J479" s="30" t="s">
        <v>19</v>
      </c>
    </row>
    <row r="480" spans="1:10" ht="15.75" thickBot="1" x14ac:dyDescent="0.5">
      <c r="A480" s="19">
        <v>474</v>
      </c>
      <c r="B480" s="21">
        <v>1521</v>
      </c>
      <c r="C480" s="20" t="s">
        <v>1296</v>
      </c>
      <c r="D480" s="21">
        <v>85</v>
      </c>
      <c r="E480" s="21" t="s">
        <v>13</v>
      </c>
      <c r="F480" s="21" t="s">
        <v>551</v>
      </c>
      <c r="G480" s="21"/>
      <c r="H480" s="21"/>
      <c r="I480" s="30">
        <v>2209</v>
      </c>
      <c r="J480" s="30" t="s">
        <v>19</v>
      </c>
    </row>
    <row r="481" spans="1:10" ht="15.75" thickBot="1" x14ac:dyDescent="0.5">
      <c r="A481" s="19">
        <v>475</v>
      </c>
      <c r="B481" s="21">
        <v>1523</v>
      </c>
      <c r="C481" s="20" t="s">
        <v>1300</v>
      </c>
      <c r="D481" s="21">
        <v>88</v>
      </c>
      <c r="E481" s="21" t="s">
        <v>13</v>
      </c>
      <c r="F481" s="21" t="s">
        <v>29</v>
      </c>
      <c r="G481" s="21"/>
      <c r="H481" s="21"/>
      <c r="I481" s="30">
        <v>2010</v>
      </c>
      <c r="J481" s="30" t="s">
        <v>19</v>
      </c>
    </row>
    <row r="482" spans="1:10" ht="15.75" thickBot="1" x14ac:dyDescent="0.5">
      <c r="A482" s="19">
        <v>476</v>
      </c>
      <c r="B482" s="21">
        <v>1524</v>
      </c>
      <c r="C482" s="20" t="s">
        <v>1302</v>
      </c>
      <c r="D482" s="21" t="s">
        <v>13</v>
      </c>
      <c r="E482" s="21" t="s">
        <v>13</v>
      </c>
      <c r="F482" s="21" t="s">
        <v>29</v>
      </c>
      <c r="G482" s="21"/>
      <c r="H482" s="21"/>
      <c r="I482" s="30">
        <v>2027</v>
      </c>
      <c r="J482" s="30" t="s">
        <v>19</v>
      </c>
    </row>
    <row r="483" spans="1:10" ht="15.75" thickBot="1" x14ac:dyDescent="0.5">
      <c r="A483" s="19">
        <v>477</v>
      </c>
      <c r="B483" s="21">
        <v>1525</v>
      </c>
      <c r="C483" s="20" t="s">
        <v>1304</v>
      </c>
      <c r="D483" s="21" t="s">
        <v>13</v>
      </c>
      <c r="E483" s="21" t="s">
        <v>13</v>
      </c>
      <c r="F483" s="21" t="s">
        <v>79</v>
      </c>
      <c r="G483" s="21"/>
      <c r="H483" s="21"/>
      <c r="I483" s="30">
        <v>2066</v>
      </c>
      <c r="J483" s="30" t="s">
        <v>19</v>
      </c>
    </row>
    <row r="484" spans="1:10" ht="15.75" thickBot="1" x14ac:dyDescent="0.5">
      <c r="A484" s="19">
        <v>478</v>
      </c>
      <c r="B484" s="21">
        <v>1526</v>
      </c>
      <c r="C484" s="20" t="s">
        <v>1306</v>
      </c>
      <c r="D484" s="21">
        <v>81</v>
      </c>
      <c r="E484" s="21" t="s">
        <v>13</v>
      </c>
      <c r="F484" s="21" t="s">
        <v>29</v>
      </c>
      <c r="G484" s="21"/>
      <c r="H484" s="21"/>
      <c r="I484" s="30">
        <v>1891</v>
      </c>
      <c r="J484" s="30" t="s">
        <v>19</v>
      </c>
    </row>
    <row r="485" spans="1:10" ht="15.75" thickBot="1" x14ac:dyDescent="0.5">
      <c r="A485" s="19">
        <v>479</v>
      </c>
      <c r="B485" s="21">
        <v>1528</v>
      </c>
      <c r="C485" s="20" t="s">
        <v>1312</v>
      </c>
      <c r="D485" s="21">
        <v>42</v>
      </c>
      <c r="E485" s="21" t="s">
        <v>13</v>
      </c>
      <c r="F485" s="21" t="s">
        <v>116</v>
      </c>
      <c r="G485" s="21"/>
      <c r="H485" s="21"/>
      <c r="I485" s="30">
        <v>2077</v>
      </c>
      <c r="J485" s="30" t="s">
        <v>19</v>
      </c>
    </row>
    <row r="486" spans="1:10" ht="15.75" thickBot="1" x14ac:dyDescent="0.5">
      <c r="A486" s="19">
        <v>480</v>
      </c>
      <c r="B486" s="21">
        <v>1529</v>
      </c>
      <c r="C486" s="20" t="s">
        <v>1314</v>
      </c>
      <c r="D486" s="21">
        <v>97</v>
      </c>
      <c r="E486" s="21" t="s">
        <v>13</v>
      </c>
      <c r="F486" s="21" t="s">
        <v>79</v>
      </c>
      <c r="G486" s="21"/>
      <c r="H486" s="21"/>
      <c r="I486" s="30">
        <v>2056</v>
      </c>
      <c r="J486" s="30" t="s">
        <v>19</v>
      </c>
    </row>
    <row r="487" spans="1:10" ht="15.75" thickBot="1" x14ac:dyDescent="0.5">
      <c r="A487" s="19">
        <v>481</v>
      </c>
      <c r="B487" s="21">
        <v>1530</v>
      </c>
      <c r="C487" s="20" t="s">
        <v>1316</v>
      </c>
      <c r="D487" s="21" t="s">
        <v>13</v>
      </c>
      <c r="E487" s="21" t="s">
        <v>13</v>
      </c>
      <c r="F487" s="21" t="s">
        <v>29</v>
      </c>
      <c r="G487" s="21"/>
      <c r="H487" s="21"/>
      <c r="I487" s="30">
        <v>2060</v>
      </c>
      <c r="J487" s="30" t="s">
        <v>19</v>
      </c>
    </row>
    <row r="488" spans="1:10" ht="15.75" thickBot="1" x14ac:dyDescent="0.5">
      <c r="A488" s="19">
        <v>482</v>
      </c>
      <c r="B488" s="21">
        <v>4103</v>
      </c>
      <c r="C488" s="20" t="s">
        <v>6221</v>
      </c>
      <c r="D488" s="21" t="s">
        <v>3648</v>
      </c>
      <c r="E488" s="21" t="s">
        <v>13</v>
      </c>
      <c r="F488" s="21" t="s">
        <v>29</v>
      </c>
      <c r="G488" s="21"/>
      <c r="H488" s="21"/>
      <c r="I488" s="30">
        <v>2063</v>
      </c>
      <c r="J488" s="30" t="s">
        <v>15</v>
      </c>
    </row>
    <row r="489" spans="1:10" ht="15.75" thickBot="1" x14ac:dyDescent="0.5">
      <c r="A489" s="19">
        <v>483</v>
      </c>
      <c r="B489" s="21">
        <v>1531</v>
      </c>
      <c r="C489" s="20" t="s">
        <v>1318</v>
      </c>
      <c r="D489" s="21" t="s">
        <v>137</v>
      </c>
      <c r="E489" s="21" t="s">
        <v>13</v>
      </c>
      <c r="F489" s="21" t="s">
        <v>29</v>
      </c>
      <c r="G489" s="21"/>
      <c r="H489" s="21"/>
      <c r="I489" s="30">
        <v>2061</v>
      </c>
      <c r="J489" s="30" t="s">
        <v>19</v>
      </c>
    </row>
    <row r="490" spans="1:10" ht="15.75" thickBot="1" x14ac:dyDescent="0.5">
      <c r="A490" s="19">
        <v>484</v>
      </c>
      <c r="B490" s="21">
        <v>1532</v>
      </c>
      <c r="C490" s="20" t="s">
        <v>1320</v>
      </c>
      <c r="D490" s="21" t="s">
        <v>137</v>
      </c>
      <c r="E490" s="21" t="s">
        <v>13</v>
      </c>
      <c r="F490" s="21" t="s">
        <v>29</v>
      </c>
      <c r="G490" s="21"/>
      <c r="H490" s="21"/>
      <c r="I490" s="30">
        <v>2091</v>
      </c>
      <c r="J490" s="30" t="s">
        <v>19</v>
      </c>
    </row>
    <row r="491" spans="1:10" ht="15.75" thickBot="1" x14ac:dyDescent="0.5">
      <c r="A491" s="19">
        <v>485</v>
      </c>
      <c r="B491" s="21">
        <v>4060</v>
      </c>
      <c r="C491" s="20" t="s">
        <v>6338</v>
      </c>
      <c r="D491" s="21" t="s">
        <v>510</v>
      </c>
      <c r="E491" s="21" t="s">
        <v>13</v>
      </c>
      <c r="F491" s="21" t="s">
        <v>29</v>
      </c>
      <c r="G491" s="21">
        <v>8</v>
      </c>
      <c r="H491" s="21">
        <v>-14</v>
      </c>
      <c r="I491" s="30">
        <v>2068</v>
      </c>
      <c r="J491" s="30" t="s">
        <v>15</v>
      </c>
    </row>
    <row r="492" spans="1:10" ht="15.75" thickBot="1" x14ac:dyDescent="0.5">
      <c r="A492" s="19">
        <v>486</v>
      </c>
      <c r="B492" s="21">
        <v>1533</v>
      </c>
      <c r="C492" s="20" t="s">
        <v>6136</v>
      </c>
      <c r="D492" s="21">
        <v>98</v>
      </c>
      <c r="E492" s="21" t="s">
        <v>184</v>
      </c>
      <c r="F492" s="21" t="s">
        <v>29</v>
      </c>
      <c r="G492" s="21">
        <f>11+9+11</f>
        <v>31</v>
      </c>
      <c r="H492" s="21">
        <f>23-16+16</f>
        <v>23</v>
      </c>
      <c r="I492" s="30">
        <v>2414</v>
      </c>
      <c r="J492" s="30" t="s">
        <v>15</v>
      </c>
    </row>
    <row r="493" spans="1:10" ht="15.75" thickBot="1" x14ac:dyDescent="0.5">
      <c r="A493" s="19">
        <v>487</v>
      </c>
      <c r="B493" s="21">
        <v>1534</v>
      </c>
      <c r="C493" s="20" t="s">
        <v>6186</v>
      </c>
      <c r="D493" s="21" t="s">
        <v>28</v>
      </c>
      <c r="E493" s="21" t="s">
        <v>184</v>
      </c>
      <c r="F493" s="21" t="s">
        <v>29</v>
      </c>
      <c r="G493" s="21">
        <f>8+9+10+7+11+7</f>
        <v>52</v>
      </c>
      <c r="H493" s="21">
        <f>12+12+42+10+15+5</f>
        <v>96</v>
      </c>
      <c r="I493" s="30">
        <v>2372</v>
      </c>
      <c r="J493" s="30" t="s">
        <v>15</v>
      </c>
    </row>
    <row r="494" spans="1:10" ht="15.75" thickBot="1" x14ac:dyDescent="0.5">
      <c r="A494" s="19">
        <v>488</v>
      </c>
      <c r="B494" s="21">
        <v>1535</v>
      </c>
      <c r="C494" s="20" t="s">
        <v>1324</v>
      </c>
      <c r="D494" s="21">
        <v>39</v>
      </c>
      <c r="E494" s="21" t="s">
        <v>13</v>
      </c>
      <c r="F494" s="21" t="s">
        <v>29</v>
      </c>
      <c r="G494" s="21"/>
      <c r="H494" s="21"/>
      <c r="I494" s="30">
        <v>2061</v>
      </c>
      <c r="J494" s="30" t="s">
        <v>19</v>
      </c>
    </row>
    <row r="495" spans="1:10" ht="15.75" thickBot="1" x14ac:dyDescent="0.5">
      <c r="A495" s="19">
        <v>489</v>
      </c>
      <c r="B495" s="21">
        <v>1536</v>
      </c>
      <c r="C495" s="20" t="s">
        <v>1326</v>
      </c>
      <c r="D495" s="21" t="s">
        <v>13</v>
      </c>
      <c r="E495" s="21" t="s">
        <v>13</v>
      </c>
      <c r="F495" s="21" t="s">
        <v>29</v>
      </c>
      <c r="G495" s="21"/>
      <c r="H495" s="21"/>
      <c r="I495" s="30">
        <v>1970</v>
      </c>
      <c r="J495" s="30" t="s">
        <v>19</v>
      </c>
    </row>
    <row r="496" spans="1:10" ht="15.75" thickBot="1" x14ac:dyDescent="0.5">
      <c r="A496" s="19">
        <v>490</v>
      </c>
      <c r="B496" s="21">
        <v>1537</v>
      </c>
      <c r="C496" s="20" t="s">
        <v>1328</v>
      </c>
      <c r="D496" s="21" t="s">
        <v>13</v>
      </c>
      <c r="E496" s="21" t="s">
        <v>13</v>
      </c>
      <c r="F496" s="21" t="s">
        <v>29</v>
      </c>
      <c r="G496" s="21"/>
      <c r="H496" s="21"/>
      <c r="I496" s="30">
        <v>2067</v>
      </c>
      <c r="J496" s="30" t="s">
        <v>19</v>
      </c>
    </row>
    <row r="497" spans="1:10" ht="15.75" thickBot="1" x14ac:dyDescent="0.5">
      <c r="A497" s="19">
        <v>491</v>
      </c>
      <c r="B497" s="21">
        <v>1538</v>
      </c>
      <c r="C497" s="20" t="s">
        <v>1330</v>
      </c>
      <c r="D497" s="21">
        <v>90</v>
      </c>
      <c r="E497" s="21" t="s">
        <v>184</v>
      </c>
      <c r="F497" s="21" t="s">
        <v>29</v>
      </c>
      <c r="G497" s="21"/>
      <c r="H497" s="21"/>
      <c r="I497" s="30">
        <v>2248</v>
      </c>
      <c r="J497" s="30" t="s">
        <v>19</v>
      </c>
    </row>
    <row r="498" spans="1:10" ht="15.75" thickBot="1" x14ac:dyDescent="0.5">
      <c r="A498" s="19">
        <v>492</v>
      </c>
      <c r="B498" s="21">
        <v>1539</v>
      </c>
      <c r="C498" s="20" t="s">
        <v>1332</v>
      </c>
      <c r="D498" s="21">
        <v>84</v>
      </c>
      <c r="E498" s="21" t="s">
        <v>13</v>
      </c>
      <c r="F498" s="21" t="s">
        <v>29</v>
      </c>
      <c r="G498" s="21"/>
      <c r="H498" s="21"/>
      <c r="I498" s="30">
        <v>2003</v>
      </c>
      <c r="J498" s="30" t="s">
        <v>19</v>
      </c>
    </row>
    <row r="499" spans="1:10" ht="15.75" thickBot="1" x14ac:dyDescent="0.5">
      <c r="A499" s="19">
        <v>493</v>
      </c>
      <c r="B499" s="21">
        <v>1540</v>
      </c>
      <c r="C499" s="20" t="s">
        <v>6145</v>
      </c>
      <c r="D499" s="21">
        <v>94</v>
      </c>
      <c r="E499" s="21" t="s">
        <v>57</v>
      </c>
      <c r="F499" s="21" t="s">
        <v>29</v>
      </c>
      <c r="G499" s="21"/>
      <c r="H499" s="21"/>
      <c r="I499" s="30">
        <v>2122</v>
      </c>
      <c r="J499" s="30" t="s">
        <v>15</v>
      </c>
    </row>
    <row r="500" spans="1:10" ht="15.75" thickBot="1" x14ac:dyDescent="0.5">
      <c r="A500" s="19">
        <v>494</v>
      </c>
      <c r="B500" s="21">
        <v>1541</v>
      </c>
      <c r="C500" s="20" t="s">
        <v>1334</v>
      </c>
      <c r="D500" s="21">
        <v>89</v>
      </c>
      <c r="E500" s="21" t="s">
        <v>134</v>
      </c>
      <c r="F500" s="21" t="s">
        <v>29</v>
      </c>
      <c r="G500" s="21"/>
      <c r="H500" s="21"/>
      <c r="I500" s="30">
        <v>2461</v>
      </c>
      <c r="J500" s="30" t="s">
        <v>19</v>
      </c>
    </row>
    <row r="501" spans="1:10" ht="15.75" thickBot="1" x14ac:dyDescent="0.5">
      <c r="A501" s="19">
        <v>495</v>
      </c>
      <c r="B501" s="21">
        <v>1542</v>
      </c>
      <c r="C501" s="20" t="s">
        <v>1336</v>
      </c>
      <c r="D501" s="21">
        <v>73</v>
      </c>
      <c r="E501" s="21" t="s">
        <v>57</v>
      </c>
      <c r="F501" s="21" t="s">
        <v>29</v>
      </c>
      <c r="G501" s="21"/>
      <c r="H501" s="21"/>
      <c r="I501" s="30">
        <v>2193</v>
      </c>
      <c r="J501" s="30" t="s">
        <v>19</v>
      </c>
    </row>
    <row r="502" spans="1:10" ht="15.75" thickBot="1" x14ac:dyDescent="0.5">
      <c r="A502" s="19">
        <v>496</v>
      </c>
      <c r="B502" s="21">
        <v>1543</v>
      </c>
      <c r="C502" s="20" t="s">
        <v>1338</v>
      </c>
      <c r="D502" s="21">
        <v>50</v>
      </c>
      <c r="E502" s="21" t="s">
        <v>13</v>
      </c>
      <c r="F502" s="21" t="s">
        <v>29</v>
      </c>
      <c r="G502" s="21"/>
      <c r="H502" s="21"/>
      <c r="I502" s="30">
        <v>2040</v>
      </c>
      <c r="J502" s="30" t="s">
        <v>19</v>
      </c>
    </row>
    <row r="503" spans="1:10" ht="15.75" thickBot="1" x14ac:dyDescent="0.5">
      <c r="A503" s="19">
        <v>497</v>
      </c>
      <c r="B503" s="21">
        <v>1544</v>
      </c>
      <c r="C503" s="20" t="s">
        <v>1340</v>
      </c>
      <c r="D503" s="21">
        <v>32</v>
      </c>
      <c r="E503" s="21" t="s">
        <v>13</v>
      </c>
      <c r="F503" s="21" t="s">
        <v>169</v>
      </c>
      <c r="G503" s="21"/>
      <c r="H503" s="21"/>
      <c r="I503" s="30">
        <v>2011</v>
      </c>
      <c r="J503" s="30" t="s">
        <v>19</v>
      </c>
    </row>
    <row r="504" spans="1:10" ht="15.75" thickBot="1" x14ac:dyDescent="0.5">
      <c r="A504" s="19">
        <v>498</v>
      </c>
      <c r="B504" s="21">
        <v>3886</v>
      </c>
      <c r="C504" s="20" t="s">
        <v>1342</v>
      </c>
      <c r="D504" s="21" t="s">
        <v>82</v>
      </c>
      <c r="E504" s="21" t="s">
        <v>13</v>
      </c>
      <c r="F504" s="21" t="s">
        <v>29</v>
      </c>
      <c r="G504" s="21">
        <v>8</v>
      </c>
      <c r="H504" s="21">
        <v>8</v>
      </c>
      <c r="I504" s="30">
        <v>2152</v>
      </c>
      <c r="J504" s="30" t="s">
        <v>15</v>
      </c>
    </row>
    <row r="505" spans="1:10" ht="15.75" thickBot="1" x14ac:dyDescent="0.5">
      <c r="A505" s="19">
        <v>499</v>
      </c>
      <c r="B505" s="21">
        <v>1545</v>
      </c>
      <c r="C505" s="20" t="s">
        <v>1344</v>
      </c>
      <c r="D505" s="21">
        <v>61</v>
      </c>
      <c r="E505" s="21" t="s">
        <v>13</v>
      </c>
      <c r="F505" s="21" t="s">
        <v>469</v>
      </c>
      <c r="G505" s="21"/>
      <c r="H505" s="21"/>
      <c r="I505" s="30">
        <v>2174</v>
      </c>
      <c r="J505" s="30" t="s">
        <v>19</v>
      </c>
    </row>
    <row r="506" spans="1:10" ht="15.75" thickBot="1" x14ac:dyDescent="0.5">
      <c r="A506" s="19">
        <v>500</v>
      </c>
      <c r="B506" s="21">
        <v>1546</v>
      </c>
      <c r="C506" s="20" t="s">
        <v>1346</v>
      </c>
      <c r="D506" s="21">
        <v>76</v>
      </c>
      <c r="E506" s="21" t="s">
        <v>13</v>
      </c>
      <c r="F506" s="21" t="s">
        <v>469</v>
      </c>
      <c r="G506" s="21"/>
      <c r="H506" s="21"/>
      <c r="I506" s="30">
        <v>2033</v>
      </c>
      <c r="J506" s="30" t="s">
        <v>19</v>
      </c>
    </row>
    <row r="507" spans="1:10" ht="15.75" thickBot="1" x14ac:dyDescent="0.5">
      <c r="A507" s="19">
        <v>501</v>
      </c>
      <c r="B507" s="21">
        <v>1547</v>
      </c>
      <c r="C507" s="20" t="s">
        <v>1348</v>
      </c>
      <c r="D507" s="21">
        <v>86</v>
      </c>
      <c r="E507" s="21" t="s">
        <v>13</v>
      </c>
      <c r="F507" s="21" t="s">
        <v>32</v>
      </c>
      <c r="G507" s="21"/>
      <c r="H507" s="21"/>
      <c r="I507" s="30">
        <v>2108</v>
      </c>
      <c r="J507" s="30" t="s">
        <v>19</v>
      </c>
    </row>
    <row r="508" spans="1:10" ht="15.75" thickBot="1" x14ac:dyDescent="0.5">
      <c r="A508" s="19">
        <v>502</v>
      </c>
      <c r="B508" s="21">
        <v>1548</v>
      </c>
      <c r="C508" s="20" t="s">
        <v>1350</v>
      </c>
      <c r="D508" s="21">
        <v>55</v>
      </c>
      <c r="E508" s="21" t="s">
        <v>13</v>
      </c>
      <c r="F508" s="21" t="s">
        <v>169</v>
      </c>
      <c r="G508" s="21"/>
      <c r="H508" s="21"/>
      <c r="I508" s="30">
        <v>2056</v>
      </c>
      <c r="J508" s="30" t="s">
        <v>19</v>
      </c>
    </row>
    <row r="509" spans="1:10" ht="15.75" thickBot="1" x14ac:dyDescent="0.5">
      <c r="A509" s="19">
        <v>503</v>
      </c>
      <c r="B509" s="21">
        <v>1550</v>
      </c>
      <c r="C509" s="20" t="s">
        <v>1354</v>
      </c>
      <c r="D509" s="21" t="s">
        <v>13</v>
      </c>
      <c r="E509" s="21" t="s">
        <v>13</v>
      </c>
      <c r="F509" s="21" t="s">
        <v>169</v>
      </c>
      <c r="G509" s="21"/>
      <c r="H509" s="21"/>
      <c r="I509" s="30">
        <v>2043</v>
      </c>
      <c r="J509" s="30" t="s">
        <v>19</v>
      </c>
    </row>
    <row r="510" spans="1:10" ht="15.75" thickBot="1" x14ac:dyDescent="0.5">
      <c r="A510" s="19">
        <v>504</v>
      </c>
      <c r="B510" s="21">
        <v>1551</v>
      </c>
      <c r="C510" s="20" t="s">
        <v>1356</v>
      </c>
      <c r="D510" s="21" t="s">
        <v>13</v>
      </c>
      <c r="E510" s="21" t="s">
        <v>13</v>
      </c>
      <c r="F510" s="21" t="s">
        <v>79</v>
      </c>
      <c r="G510" s="21"/>
      <c r="H510" s="21"/>
      <c r="I510" s="30">
        <v>2024</v>
      </c>
      <c r="J510" s="30" t="s">
        <v>19</v>
      </c>
    </row>
    <row r="511" spans="1:10" ht="15.75" thickBot="1" x14ac:dyDescent="0.5">
      <c r="A511" s="19">
        <v>505</v>
      </c>
      <c r="B511" s="21">
        <v>1552</v>
      </c>
      <c r="C511" s="20" t="s">
        <v>1358</v>
      </c>
      <c r="D511" s="21" t="s">
        <v>13</v>
      </c>
      <c r="E511" s="21" t="s">
        <v>13</v>
      </c>
      <c r="F511" s="21" t="s">
        <v>103</v>
      </c>
      <c r="G511" s="21"/>
      <c r="H511" s="21"/>
      <c r="I511" s="30">
        <v>2073</v>
      </c>
      <c r="J511" s="30" t="s">
        <v>19</v>
      </c>
    </row>
    <row r="512" spans="1:10" ht="15.75" thickBot="1" x14ac:dyDescent="0.5">
      <c r="A512" s="19">
        <v>506</v>
      </c>
      <c r="B512" s="21">
        <v>1555</v>
      </c>
      <c r="C512" s="20" t="s">
        <v>1364</v>
      </c>
      <c r="D512" s="21">
        <v>85</v>
      </c>
      <c r="E512" s="21" t="s">
        <v>13</v>
      </c>
      <c r="F512" s="21" t="s">
        <v>29</v>
      </c>
      <c r="G512" s="21"/>
      <c r="H512" s="21"/>
      <c r="I512" s="30">
        <v>2139</v>
      </c>
      <c r="J512" s="30" t="s">
        <v>19</v>
      </c>
    </row>
    <row r="513" spans="1:10" ht="15.75" thickBot="1" x14ac:dyDescent="0.5">
      <c r="A513" s="19">
        <v>507</v>
      </c>
      <c r="B513" s="21">
        <v>1556</v>
      </c>
      <c r="C513" s="20" t="s">
        <v>1366</v>
      </c>
      <c r="D513" s="21">
        <v>96</v>
      </c>
      <c r="E513" s="21" t="s">
        <v>13</v>
      </c>
      <c r="F513" s="21" t="s">
        <v>79</v>
      </c>
      <c r="G513" s="21"/>
      <c r="H513" s="21"/>
      <c r="I513" s="30">
        <v>2047</v>
      </c>
      <c r="J513" s="30" t="s">
        <v>19</v>
      </c>
    </row>
    <row r="514" spans="1:10" ht="15.75" thickBot="1" x14ac:dyDescent="0.5">
      <c r="A514" s="19">
        <v>508</v>
      </c>
      <c r="B514" s="21">
        <v>4186</v>
      </c>
      <c r="C514" s="20" t="s">
        <v>6455</v>
      </c>
      <c r="D514" s="57" t="s">
        <v>42</v>
      </c>
      <c r="E514" s="21" t="s">
        <v>13</v>
      </c>
      <c r="F514" s="21" t="s">
        <v>29</v>
      </c>
      <c r="G514" s="21">
        <v>11</v>
      </c>
      <c r="H514" s="21">
        <v>38</v>
      </c>
      <c r="I514" s="30">
        <v>2138</v>
      </c>
      <c r="J514" s="30" t="s">
        <v>15</v>
      </c>
    </row>
    <row r="515" spans="1:10" ht="15.75" thickBot="1" x14ac:dyDescent="0.5">
      <c r="A515" s="19">
        <v>509</v>
      </c>
      <c r="B515" s="21">
        <v>1558</v>
      </c>
      <c r="C515" s="20" t="s">
        <v>1370</v>
      </c>
      <c r="D515" s="21" t="s">
        <v>13</v>
      </c>
      <c r="E515" s="21" t="s">
        <v>13</v>
      </c>
      <c r="F515" s="21" t="s">
        <v>29</v>
      </c>
      <c r="G515" s="21"/>
      <c r="H515" s="21"/>
      <c r="I515" s="30">
        <v>2032</v>
      </c>
      <c r="J515" s="30" t="s">
        <v>19</v>
      </c>
    </row>
    <row r="516" spans="1:10" ht="15.75" thickBot="1" x14ac:dyDescent="0.5">
      <c r="A516" s="19">
        <v>510</v>
      </c>
      <c r="B516" s="21">
        <v>1559</v>
      </c>
      <c r="C516" s="20" t="s">
        <v>1372</v>
      </c>
      <c r="D516" s="21" t="s">
        <v>13</v>
      </c>
      <c r="E516" s="21" t="s">
        <v>13</v>
      </c>
      <c r="F516" s="21" t="s">
        <v>29</v>
      </c>
      <c r="G516" s="21"/>
      <c r="H516" s="21"/>
      <c r="I516" s="30">
        <v>2003</v>
      </c>
      <c r="J516" s="30" t="s">
        <v>19</v>
      </c>
    </row>
    <row r="517" spans="1:10" ht="15.75" thickBot="1" x14ac:dyDescent="0.5">
      <c r="A517" s="19">
        <v>511</v>
      </c>
      <c r="B517" s="21">
        <v>1560</v>
      </c>
      <c r="C517" s="20" t="s">
        <v>1374</v>
      </c>
      <c r="D517" s="21">
        <v>89</v>
      </c>
      <c r="E517" s="21" t="s">
        <v>13</v>
      </c>
      <c r="F517" s="21" t="s">
        <v>29</v>
      </c>
      <c r="G517" s="21"/>
      <c r="H517" s="21"/>
      <c r="I517" s="30">
        <v>2038</v>
      </c>
      <c r="J517" s="30" t="s">
        <v>19</v>
      </c>
    </row>
    <row r="518" spans="1:10" ht="15.75" thickBot="1" x14ac:dyDescent="0.5">
      <c r="A518" s="19">
        <v>512</v>
      </c>
      <c r="B518" s="21">
        <v>1561</v>
      </c>
      <c r="C518" s="20" t="s">
        <v>1381</v>
      </c>
      <c r="D518" s="21">
        <v>53</v>
      </c>
      <c r="E518" s="21" t="s">
        <v>13</v>
      </c>
      <c r="F518" s="21" t="s">
        <v>169</v>
      </c>
      <c r="G518" s="21"/>
      <c r="H518" s="21"/>
      <c r="I518" s="30">
        <v>1960</v>
      </c>
      <c r="J518" s="30" t="s">
        <v>19</v>
      </c>
    </row>
    <row r="519" spans="1:10" ht="15.75" thickBot="1" x14ac:dyDescent="0.5">
      <c r="A519" s="19">
        <v>513</v>
      </c>
      <c r="B519" s="21">
        <v>1562</v>
      </c>
      <c r="C519" s="20" t="s">
        <v>1383</v>
      </c>
      <c r="D519" s="21" t="s">
        <v>13</v>
      </c>
      <c r="E519" s="21" t="s">
        <v>13</v>
      </c>
      <c r="F519" s="21" t="s">
        <v>29</v>
      </c>
      <c r="G519" s="21"/>
      <c r="H519" s="21"/>
      <c r="I519" s="30">
        <v>2045</v>
      </c>
      <c r="J519" s="30" t="s">
        <v>19</v>
      </c>
    </row>
    <row r="520" spans="1:10" ht="15.75" thickBot="1" x14ac:dyDescent="0.5">
      <c r="A520" s="19">
        <v>514</v>
      </c>
      <c r="B520" s="21">
        <v>1563</v>
      </c>
      <c r="C520" s="20" t="s">
        <v>1385</v>
      </c>
      <c r="D520" s="21">
        <v>90</v>
      </c>
      <c r="E520" s="21" t="s">
        <v>13</v>
      </c>
      <c r="F520" s="21" t="s">
        <v>29</v>
      </c>
      <c r="G520" s="21"/>
      <c r="H520" s="21"/>
      <c r="I520" s="30">
        <v>2038</v>
      </c>
      <c r="J520" s="30" t="s">
        <v>19</v>
      </c>
    </row>
    <row r="521" spans="1:10" ht="15.75" thickBot="1" x14ac:dyDescent="0.5">
      <c r="A521" s="19">
        <v>515</v>
      </c>
      <c r="B521" s="21">
        <v>1564</v>
      </c>
      <c r="C521" s="20" t="s">
        <v>1387</v>
      </c>
      <c r="D521" s="21">
        <v>67</v>
      </c>
      <c r="E521" s="21" t="s">
        <v>13</v>
      </c>
      <c r="F521" s="21" t="s">
        <v>29</v>
      </c>
      <c r="G521" s="21"/>
      <c r="H521" s="21"/>
      <c r="I521" s="30">
        <v>2108</v>
      </c>
      <c r="J521" s="30" t="s">
        <v>19</v>
      </c>
    </row>
    <row r="522" spans="1:10" ht="15.75" thickBot="1" x14ac:dyDescent="0.5">
      <c r="A522" s="19">
        <v>516</v>
      </c>
      <c r="B522" s="21">
        <v>1565</v>
      </c>
      <c r="C522" s="20" t="s">
        <v>1389</v>
      </c>
      <c r="D522" s="21">
        <v>58</v>
      </c>
      <c r="E522" s="21" t="s">
        <v>13</v>
      </c>
      <c r="F522" s="21" t="s">
        <v>32</v>
      </c>
      <c r="G522" s="21"/>
      <c r="H522" s="21"/>
      <c r="I522" s="30">
        <v>2082</v>
      </c>
      <c r="J522" s="30" t="s">
        <v>19</v>
      </c>
    </row>
    <row r="523" spans="1:10" ht="15.75" thickBot="1" x14ac:dyDescent="0.5">
      <c r="A523" s="19">
        <v>517</v>
      </c>
      <c r="B523" s="21">
        <v>4199</v>
      </c>
      <c r="C523" s="20" t="s">
        <v>6468</v>
      </c>
      <c r="D523" s="57" t="s">
        <v>6259</v>
      </c>
      <c r="E523" s="21" t="s">
        <v>13</v>
      </c>
      <c r="F523" s="21" t="s">
        <v>29</v>
      </c>
      <c r="G523" s="21">
        <v>11</v>
      </c>
      <c r="H523" s="21">
        <v>-49</v>
      </c>
      <c r="I523" s="30">
        <v>2051</v>
      </c>
      <c r="J523" s="30" t="s">
        <v>15</v>
      </c>
    </row>
    <row r="524" spans="1:10" ht="15.75" thickBot="1" x14ac:dyDescent="0.5">
      <c r="A524" s="19">
        <v>518</v>
      </c>
      <c r="B524" s="21">
        <v>1566</v>
      </c>
      <c r="C524" s="20" t="s">
        <v>1391</v>
      </c>
      <c r="D524" s="21">
        <v>69</v>
      </c>
      <c r="E524" s="21" t="s">
        <v>13</v>
      </c>
      <c r="F524" s="21" t="s">
        <v>1142</v>
      </c>
      <c r="G524" s="21"/>
      <c r="H524" s="21"/>
      <c r="I524" s="30">
        <v>2047</v>
      </c>
      <c r="J524" s="30" t="s">
        <v>19</v>
      </c>
    </row>
    <row r="525" spans="1:10" ht="15.75" thickBot="1" x14ac:dyDescent="0.5">
      <c r="A525" s="19">
        <v>519</v>
      </c>
      <c r="B525" s="21">
        <v>1567</v>
      </c>
      <c r="C525" s="20" t="s">
        <v>1393</v>
      </c>
      <c r="D525" s="21">
        <v>87</v>
      </c>
      <c r="E525" s="21" t="s">
        <v>13</v>
      </c>
      <c r="F525" s="21" t="s">
        <v>29</v>
      </c>
      <c r="G525" s="21"/>
      <c r="H525" s="21"/>
      <c r="I525" s="30">
        <v>2057</v>
      </c>
      <c r="J525" s="30" t="s">
        <v>19</v>
      </c>
    </row>
    <row r="526" spans="1:10" ht="15.75" thickBot="1" x14ac:dyDescent="0.5">
      <c r="A526" s="19">
        <v>520</v>
      </c>
      <c r="B526" s="21">
        <v>1568</v>
      </c>
      <c r="C526" s="20" t="s">
        <v>1395</v>
      </c>
      <c r="D526" s="21">
        <v>57</v>
      </c>
      <c r="E526" s="21" t="s">
        <v>13</v>
      </c>
      <c r="F526" s="21" t="s">
        <v>32</v>
      </c>
      <c r="G526" s="21"/>
      <c r="H526" s="21"/>
      <c r="I526" s="30">
        <v>2074</v>
      </c>
      <c r="J526" s="30" t="s">
        <v>19</v>
      </c>
    </row>
    <row r="527" spans="1:10" ht="15.75" thickBot="1" x14ac:dyDescent="0.5">
      <c r="A527" s="19">
        <v>521</v>
      </c>
      <c r="B527" s="21">
        <v>1569</v>
      </c>
      <c r="C527" s="20" t="s">
        <v>1397</v>
      </c>
      <c r="D527" s="21">
        <v>53</v>
      </c>
      <c r="E527" s="21" t="s">
        <v>13</v>
      </c>
      <c r="F527" s="21" t="s">
        <v>29</v>
      </c>
      <c r="G527" s="21"/>
      <c r="H527" s="21"/>
      <c r="I527" s="30">
        <v>1991</v>
      </c>
      <c r="J527" s="30" t="s">
        <v>19</v>
      </c>
    </row>
    <row r="528" spans="1:10" ht="15.75" thickBot="1" x14ac:dyDescent="0.5">
      <c r="A528" s="19">
        <v>522</v>
      </c>
      <c r="B528" s="21">
        <v>1570</v>
      </c>
      <c r="C528" s="20" t="s">
        <v>1399</v>
      </c>
      <c r="D528" s="21">
        <v>89</v>
      </c>
      <c r="E528" s="21" t="s">
        <v>13</v>
      </c>
      <c r="F528" s="21" t="s">
        <v>79</v>
      </c>
      <c r="G528" s="21"/>
      <c r="H528" s="21"/>
      <c r="I528" s="30">
        <v>2076</v>
      </c>
      <c r="J528" s="30" t="s">
        <v>19</v>
      </c>
    </row>
    <row r="529" spans="1:10" ht="15.75" thickBot="1" x14ac:dyDescent="0.5">
      <c r="A529" s="19">
        <v>523</v>
      </c>
      <c r="B529" s="21">
        <v>1572</v>
      </c>
      <c r="C529" s="20" t="s">
        <v>1403</v>
      </c>
      <c r="D529" s="21">
        <v>89</v>
      </c>
      <c r="E529" s="21" t="s">
        <v>13</v>
      </c>
      <c r="F529" s="21" t="s">
        <v>79</v>
      </c>
      <c r="G529" s="21"/>
      <c r="H529" s="21"/>
      <c r="I529" s="30">
        <v>2166</v>
      </c>
      <c r="J529" s="30" t="s">
        <v>19</v>
      </c>
    </row>
    <row r="530" spans="1:10" ht="15.75" thickBot="1" x14ac:dyDescent="0.5">
      <c r="A530" s="19">
        <v>524</v>
      </c>
      <c r="B530" s="21">
        <v>1573</v>
      </c>
      <c r="C530" s="20" t="s">
        <v>1405</v>
      </c>
      <c r="D530" s="21">
        <v>52</v>
      </c>
      <c r="E530" s="21" t="s">
        <v>13</v>
      </c>
      <c r="F530" s="21" t="s">
        <v>29</v>
      </c>
      <c r="G530" s="21"/>
      <c r="H530" s="21"/>
      <c r="I530" s="30">
        <v>2018</v>
      </c>
      <c r="J530" s="30" t="s">
        <v>19</v>
      </c>
    </row>
    <row r="531" spans="1:10" ht="15.75" thickBot="1" x14ac:dyDescent="0.5">
      <c r="A531" s="19">
        <v>525</v>
      </c>
      <c r="B531" s="21">
        <v>1575</v>
      </c>
      <c r="C531" s="20" t="s">
        <v>1410</v>
      </c>
      <c r="D531" s="21">
        <v>93</v>
      </c>
      <c r="E531" s="21" t="s">
        <v>13</v>
      </c>
      <c r="F531" s="21" t="s">
        <v>29</v>
      </c>
      <c r="G531" s="21"/>
      <c r="H531" s="21"/>
      <c r="I531" s="30">
        <v>2066</v>
      </c>
      <c r="J531" s="30" t="s">
        <v>19</v>
      </c>
    </row>
    <row r="532" spans="1:10" ht="15.75" thickBot="1" x14ac:dyDescent="0.5">
      <c r="A532" s="19">
        <v>526</v>
      </c>
      <c r="B532" s="21">
        <v>1576</v>
      </c>
      <c r="C532" s="20" t="s">
        <v>1412</v>
      </c>
      <c r="D532" s="21">
        <v>83</v>
      </c>
      <c r="E532" s="21" t="s">
        <v>57</v>
      </c>
      <c r="F532" s="21" t="s">
        <v>277</v>
      </c>
      <c r="G532" s="21"/>
      <c r="H532" s="21"/>
      <c r="I532" s="30">
        <v>2145</v>
      </c>
      <c r="J532" s="30" t="s">
        <v>19</v>
      </c>
    </row>
    <row r="533" spans="1:10" ht="15.75" thickBot="1" x14ac:dyDescent="0.5">
      <c r="A533" s="19">
        <v>527</v>
      </c>
      <c r="B533" s="21">
        <v>1577</v>
      </c>
      <c r="C533" s="20" t="s">
        <v>1414</v>
      </c>
      <c r="D533" s="21" t="s">
        <v>13</v>
      </c>
      <c r="E533" s="21" t="s">
        <v>13</v>
      </c>
      <c r="F533" s="21" t="s">
        <v>29</v>
      </c>
      <c r="G533" s="21"/>
      <c r="H533" s="21"/>
      <c r="I533" s="30">
        <v>2054</v>
      </c>
      <c r="J533" s="30" t="s">
        <v>19</v>
      </c>
    </row>
    <row r="534" spans="1:10" ht="15.75" thickBot="1" x14ac:dyDescent="0.5">
      <c r="A534" s="19">
        <v>528</v>
      </c>
      <c r="B534" s="21">
        <v>1578</v>
      </c>
      <c r="C534" s="20" t="s">
        <v>1416</v>
      </c>
      <c r="D534" s="21">
        <v>57</v>
      </c>
      <c r="E534" s="21" t="s">
        <v>13</v>
      </c>
      <c r="F534" s="21" t="s">
        <v>29</v>
      </c>
      <c r="G534" s="21"/>
      <c r="H534" s="21"/>
      <c r="I534" s="30">
        <v>2000</v>
      </c>
      <c r="J534" s="30" t="s">
        <v>19</v>
      </c>
    </row>
    <row r="535" spans="1:10" ht="15.75" thickBot="1" x14ac:dyDescent="0.5">
      <c r="A535" s="19">
        <v>529</v>
      </c>
      <c r="B535" s="21">
        <v>1579</v>
      </c>
      <c r="C535" s="20" t="s">
        <v>1418</v>
      </c>
      <c r="D535" s="21">
        <v>61</v>
      </c>
      <c r="E535" s="21" t="s">
        <v>13</v>
      </c>
      <c r="F535" s="21" t="s">
        <v>551</v>
      </c>
      <c r="G535" s="21"/>
      <c r="H535" s="21"/>
      <c r="I535" s="30">
        <v>2149</v>
      </c>
      <c r="J535" s="30" t="s">
        <v>19</v>
      </c>
    </row>
    <row r="536" spans="1:10" ht="15.75" thickBot="1" x14ac:dyDescent="0.5">
      <c r="A536" s="19">
        <v>530</v>
      </c>
      <c r="B536" s="21">
        <v>1580</v>
      </c>
      <c r="C536" s="20" t="s">
        <v>1420</v>
      </c>
      <c r="D536" s="21">
        <v>91</v>
      </c>
      <c r="E536" s="21" t="s">
        <v>13</v>
      </c>
      <c r="F536" s="21" t="s">
        <v>29</v>
      </c>
      <c r="G536" s="21"/>
      <c r="H536" s="21"/>
      <c r="I536" s="30">
        <v>2046</v>
      </c>
      <c r="J536" s="30" t="s">
        <v>19</v>
      </c>
    </row>
    <row r="537" spans="1:10" ht="15.75" thickBot="1" x14ac:dyDescent="0.5">
      <c r="A537" s="19">
        <v>531</v>
      </c>
      <c r="B537" s="21">
        <v>1581</v>
      </c>
      <c r="C537" s="20" t="s">
        <v>1422</v>
      </c>
      <c r="D537" s="21">
        <v>55</v>
      </c>
      <c r="E537" s="21" t="s">
        <v>184</v>
      </c>
      <c r="F537" s="21" t="s">
        <v>29</v>
      </c>
      <c r="G537" s="21"/>
      <c r="H537" s="21"/>
      <c r="I537" s="30">
        <v>2187</v>
      </c>
      <c r="J537" s="30" t="s">
        <v>19</v>
      </c>
    </row>
    <row r="538" spans="1:10" ht="15.75" thickBot="1" x14ac:dyDescent="0.5">
      <c r="A538" s="19">
        <v>532</v>
      </c>
      <c r="B538" s="21">
        <v>1582</v>
      </c>
      <c r="C538" s="20" t="s">
        <v>1424</v>
      </c>
      <c r="D538" s="21">
        <v>54</v>
      </c>
      <c r="E538" s="21" t="s">
        <v>134</v>
      </c>
      <c r="F538" s="21" t="s">
        <v>169</v>
      </c>
      <c r="G538" s="21"/>
      <c r="H538" s="21"/>
      <c r="I538" s="30">
        <v>2369</v>
      </c>
      <c r="J538" s="30" t="s">
        <v>19</v>
      </c>
    </row>
    <row r="539" spans="1:10" ht="15.75" thickBot="1" x14ac:dyDescent="0.5">
      <c r="A539" s="19">
        <v>533</v>
      </c>
      <c r="B539" s="21">
        <v>1583</v>
      </c>
      <c r="C539" s="20" t="s">
        <v>1426</v>
      </c>
      <c r="D539" s="21" t="s">
        <v>13</v>
      </c>
      <c r="E539" s="21" t="s">
        <v>13</v>
      </c>
      <c r="F539" s="21" t="s">
        <v>29</v>
      </c>
      <c r="G539" s="21"/>
      <c r="H539" s="21"/>
      <c r="I539" s="30">
        <v>1929</v>
      </c>
      <c r="J539" s="30" t="s">
        <v>19</v>
      </c>
    </row>
    <row r="540" spans="1:10" ht="15.75" thickBot="1" x14ac:dyDescent="0.5">
      <c r="A540" s="19">
        <v>534</v>
      </c>
      <c r="B540" s="21">
        <v>4154</v>
      </c>
      <c r="C540" s="20" t="s">
        <v>6295</v>
      </c>
      <c r="D540" s="21" t="s">
        <v>13</v>
      </c>
      <c r="E540" s="21" t="s">
        <v>13</v>
      </c>
      <c r="F540" s="21" t="s">
        <v>469</v>
      </c>
      <c r="G540" s="21"/>
      <c r="H540" s="21"/>
      <c r="I540" s="30">
        <v>2037</v>
      </c>
      <c r="J540" s="30" t="s">
        <v>15</v>
      </c>
    </row>
    <row r="541" spans="1:10" ht="15.75" thickBot="1" x14ac:dyDescent="0.5">
      <c r="A541" s="19">
        <v>535</v>
      </c>
      <c r="B541" s="21">
        <v>3912</v>
      </c>
      <c r="C541" s="20" t="s">
        <v>6146</v>
      </c>
      <c r="D541" s="21" t="s">
        <v>510</v>
      </c>
      <c r="E541" s="21" t="s">
        <v>13</v>
      </c>
      <c r="F541" s="21" t="s">
        <v>29</v>
      </c>
      <c r="G541" s="21"/>
      <c r="H541" s="21"/>
      <c r="I541" s="30">
        <v>2086</v>
      </c>
      <c r="J541" s="30" t="s">
        <v>15</v>
      </c>
    </row>
    <row r="542" spans="1:10" ht="15.75" thickBot="1" x14ac:dyDescent="0.5">
      <c r="A542" s="19">
        <v>536</v>
      </c>
      <c r="B542" s="21">
        <v>1584</v>
      </c>
      <c r="C542" s="20" t="s">
        <v>1428</v>
      </c>
      <c r="D542" s="21">
        <v>60</v>
      </c>
      <c r="E542" s="21" t="s">
        <v>57</v>
      </c>
      <c r="F542" s="21" t="s">
        <v>29</v>
      </c>
      <c r="G542" s="21">
        <v>7</v>
      </c>
      <c r="H542" s="21">
        <v>-5</v>
      </c>
      <c r="I542" s="30">
        <v>2143</v>
      </c>
      <c r="J542" s="30" t="s">
        <v>15</v>
      </c>
    </row>
    <row r="543" spans="1:10" ht="15.75" thickBot="1" x14ac:dyDescent="0.5">
      <c r="A543" s="19">
        <v>537</v>
      </c>
      <c r="B543" s="21">
        <v>1585</v>
      </c>
      <c r="C543" s="20" t="s">
        <v>1430</v>
      </c>
      <c r="D543" s="21">
        <v>90</v>
      </c>
      <c r="E543" s="21" t="s">
        <v>184</v>
      </c>
      <c r="F543" s="21" t="s">
        <v>29</v>
      </c>
      <c r="G543" s="21">
        <v>8</v>
      </c>
      <c r="H543" s="21">
        <v>7</v>
      </c>
      <c r="I543" s="30">
        <v>2438</v>
      </c>
      <c r="J543" s="30" t="s">
        <v>15</v>
      </c>
    </row>
    <row r="544" spans="1:10" ht="15.75" thickBot="1" x14ac:dyDescent="0.5">
      <c r="A544" s="19">
        <v>538</v>
      </c>
      <c r="B544" s="21">
        <v>1586</v>
      </c>
      <c r="C544" s="20" t="s">
        <v>1432</v>
      </c>
      <c r="D544" s="21" t="s">
        <v>13</v>
      </c>
      <c r="E544" s="21" t="s">
        <v>13</v>
      </c>
      <c r="F544" s="21" t="s">
        <v>79</v>
      </c>
      <c r="G544" s="21"/>
      <c r="H544" s="21"/>
      <c r="I544" s="30">
        <v>2063</v>
      </c>
      <c r="J544" s="30" t="s">
        <v>19</v>
      </c>
    </row>
    <row r="545" spans="1:10" ht="15.75" thickBot="1" x14ac:dyDescent="0.5">
      <c r="A545" s="19">
        <v>539</v>
      </c>
      <c r="B545" s="21">
        <v>1587</v>
      </c>
      <c r="C545" s="20" t="s">
        <v>1434</v>
      </c>
      <c r="D545" s="21">
        <v>90</v>
      </c>
      <c r="E545" s="21" t="s">
        <v>13</v>
      </c>
      <c r="F545" s="21" t="s">
        <v>29</v>
      </c>
      <c r="G545" s="21"/>
      <c r="H545" s="21"/>
      <c r="I545" s="30">
        <v>2035</v>
      </c>
      <c r="J545" s="30" t="s">
        <v>19</v>
      </c>
    </row>
    <row r="546" spans="1:10" ht="15.75" thickBot="1" x14ac:dyDescent="0.5">
      <c r="A546" s="19">
        <v>540</v>
      </c>
      <c r="B546" s="21">
        <v>1588</v>
      </c>
      <c r="C546" s="20" t="s">
        <v>1436</v>
      </c>
      <c r="D546" s="21">
        <v>94</v>
      </c>
      <c r="E546" s="21" t="s">
        <v>13</v>
      </c>
      <c r="F546" s="21" t="s">
        <v>79</v>
      </c>
      <c r="G546" s="21"/>
      <c r="H546" s="21"/>
      <c r="I546" s="30">
        <v>2061</v>
      </c>
      <c r="J546" s="30" t="s">
        <v>19</v>
      </c>
    </row>
    <row r="547" spans="1:10" ht="15.75" thickBot="1" x14ac:dyDescent="0.5">
      <c r="A547" s="19">
        <v>541</v>
      </c>
      <c r="B547" s="21">
        <v>3900</v>
      </c>
      <c r="C547" s="20" t="s">
        <v>1438</v>
      </c>
      <c r="D547" s="21" t="s">
        <v>1439</v>
      </c>
      <c r="E547" s="21" t="s">
        <v>13</v>
      </c>
      <c r="F547" s="21" t="s">
        <v>29</v>
      </c>
      <c r="G547" s="21"/>
      <c r="H547" s="21"/>
      <c r="I547" s="30">
        <v>2101</v>
      </c>
      <c r="J547" s="30" t="s">
        <v>19</v>
      </c>
    </row>
    <row r="548" spans="1:10" ht="15.75" thickBot="1" x14ac:dyDescent="0.5">
      <c r="A548" s="19">
        <v>542</v>
      </c>
      <c r="B548" s="21">
        <v>1589</v>
      </c>
      <c r="C548" s="20" t="s">
        <v>1441</v>
      </c>
      <c r="D548" s="21">
        <v>85</v>
      </c>
      <c r="E548" s="21" t="s">
        <v>13</v>
      </c>
      <c r="F548" s="21" t="s">
        <v>79</v>
      </c>
      <c r="G548" s="21"/>
      <c r="H548" s="21"/>
      <c r="I548" s="30">
        <v>2065</v>
      </c>
      <c r="J548" s="30" t="s">
        <v>19</v>
      </c>
    </row>
    <row r="549" spans="1:10" ht="15.75" thickBot="1" x14ac:dyDescent="0.5">
      <c r="A549" s="19">
        <v>543</v>
      </c>
      <c r="B549" s="21">
        <v>1590</v>
      </c>
      <c r="C549" s="20" t="s">
        <v>1443</v>
      </c>
      <c r="D549" s="21" t="s">
        <v>13</v>
      </c>
      <c r="E549" s="21" t="s">
        <v>13</v>
      </c>
      <c r="F549" s="21" t="s">
        <v>323</v>
      </c>
      <c r="G549" s="21"/>
      <c r="H549" s="21"/>
      <c r="I549" s="30">
        <v>2085</v>
      </c>
      <c r="J549" s="30" t="s">
        <v>19</v>
      </c>
    </row>
    <row r="550" spans="1:10" ht="15.75" thickBot="1" x14ac:dyDescent="0.5">
      <c r="A550" s="19">
        <v>544</v>
      </c>
      <c r="B550" s="21">
        <v>1591</v>
      </c>
      <c r="C550" s="20" t="s">
        <v>1445</v>
      </c>
      <c r="D550" s="21">
        <v>71</v>
      </c>
      <c r="E550" s="21" t="s">
        <v>13</v>
      </c>
      <c r="F550" s="21" t="s">
        <v>239</v>
      </c>
      <c r="G550" s="21"/>
      <c r="H550" s="21"/>
      <c r="I550" s="30">
        <v>2034</v>
      </c>
      <c r="J550" s="30" t="s">
        <v>19</v>
      </c>
    </row>
    <row r="551" spans="1:10" ht="15.75" thickBot="1" x14ac:dyDescent="0.5">
      <c r="A551" s="19">
        <v>545</v>
      </c>
      <c r="B551" s="21">
        <v>1592</v>
      </c>
      <c r="C551" s="20" t="s">
        <v>1447</v>
      </c>
      <c r="D551" s="21" t="s">
        <v>137</v>
      </c>
      <c r="E551" s="21" t="s">
        <v>13</v>
      </c>
      <c r="F551" s="21" t="s">
        <v>29</v>
      </c>
      <c r="G551" s="21"/>
      <c r="H551" s="21"/>
      <c r="I551" s="30">
        <v>2058</v>
      </c>
      <c r="J551" s="30" t="s">
        <v>19</v>
      </c>
    </row>
    <row r="552" spans="1:10" ht="15.75" thickBot="1" x14ac:dyDescent="0.5">
      <c r="A552" s="19">
        <v>546</v>
      </c>
      <c r="B552" s="21">
        <v>1593</v>
      </c>
      <c r="C552" s="20" t="s">
        <v>1449</v>
      </c>
      <c r="D552" s="21">
        <v>77</v>
      </c>
      <c r="E552" s="21" t="s">
        <v>13</v>
      </c>
      <c r="F552" s="21" t="s">
        <v>32</v>
      </c>
      <c r="G552" s="21"/>
      <c r="H552" s="21"/>
      <c r="I552" s="30">
        <v>2062</v>
      </c>
      <c r="J552" s="30" t="s">
        <v>19</v>
      </c>
    </row>
    <row r="553" spans="1:10" ht="15.75" thickBot="1" x14ac:dyDescent="0.5">
      <c r="A553" s="19">
        <v>547</v>
      </c>
      <c r="B553" s="21">
        <v>1594</v>
      </c>
      <c r="C553" s="20" t="s">
        <v>1451</v>
      </c>
      <c r="D553" s="21">
        <v>95</v>
      </c>
      <c r="E553" s="21" t="s">
        <v>13</v>
      </c>
      <c r="F553" s="21" t="s">
        <v>32</v>
      </c>
      <c r="G553" s="21"/>
      <c r="H553" s="21"/>
      <c r="I553" s="30">
        <v>2054</v>
      </c>
      <c r="J553" s="30" t="s">
        <v>19</v>
      </c>
    </row>
    <row r="554" spans="1:10" ht="15.75" thickBot="1" x14ac:dyDescent="0.5">
      <c r="A554" s="19">
        <v>548</v>
      </c>
      <c r="B554" s="21">
        <v>1595</v>
      </c>
      <c r="C554" s="20" t="s">
        <v>1453</v>
      </c>
      <c r="D554" s="21" t="s">
        <v>189</v>
      </c>
      <c r="E554" s="21" t="s">
        <v>57</v>
      </c>
      <c r="F554" s="21" t="s">
        <v>29</v>
      </c>
      <c r="G554" s="21">
        <f>8+7+11+9+7+8</f>
        <v>50</v>
      </c>
      <c r="H554" s="21">
        <f>-1+13+20-2-3+23</f>
        <v>50</v>
      </c>
      <c r="I554" s="30">
        <v>2250</v>
      </c>
      <c r="J554" s="30" t="s">
        <v>15</v>
      </c>
    </row>
    <row r="555" spans="1:10" ht="15.75" thickBot="1" x14ac:dyDescent="0.5">
      <c r="A555" s="19">
        <v>549</v>
      </c>
      <c r="B555" s="21">
        <v>1597</v>
      </c>
      <c r="C555" s="20" t="s">
        <v>1455</v>
      </c>
      <c r="D555" s="21">
        <v>90</v>
      </c>
      <c r="E555" s="21" t="s">
        <v>13</v>
      </c>
      <c r="F555" s="21" t="s">
        <v>79</v>
      </c>
      <c r="G555" s="21"/>
      <c r="H555" s="21"/>
      <c r="I555" s="30">
        <v>2060</v>
      </c>
      <c r="J555" s="30" t="s">
        <v>19</v>
      </c>
    </row>
    <row r="556" spans="1:10" ht="15.75" thickBot="1" x14ac:dyDescent="0.5">
      <c r="A556" s="19">
        <v>550</v>
      </c>
      <c r="B556" s="21">
        <v>1598</v>
      </c>
      <c r="C556" s="20" t="s">
        <v>1460</v>
      </c>
      <c r="D556" s="21">
        <v>80</v>
      </c>
      <c r="E556" s="21" t="s">
        <v>13</v>
      </c>
      <c r="F556" s="21" t="s">
        <v>32</v>
      </c>
      <c r="G556" s="21"/>
      <c r="H556" s="21"/>
      <c r="I556" s="30">
        <v>2066</v>
      </c>
      <c r="J556" s="30" t="s">
        <v>19</v>
      </c>
    </row>
    <row r="557" spans="1:10" ht="15.75" thickBot="1" x14ac:dyDescent="0.5">
      <c r="A557" s="19">
        <v>551</v>
      </c>
      <c r="B557" s="21">
        <v>4016</v>
      </c>
      <c r="C557" s="20" t="s">
        <v>6189</v>
      </c>
      <c r="D557" s="21">
        <v>83</v>
      </c>
      <c r="E557" s="21" t="s">
        <v>13</v>
      </c>
      <c r="F557" s="21" t="s">
        <v>29</v>
      </c>
      <c r="G557" s="21"/>
      <c r="H557" s="21"/>
      <c r="I557" s="30">
        <v>2098</v>
      </c>
      <c r="J557" s="30" t="s">
        <v>15</v>
      </c>
    </row>
    <row r="558" spans="1:10" ht="15.75" thickBot="1" x14ac:dyDescent="0.5">
      <c r="A558" s="19">
        <v>552</v>
      </c>
      <c r="B558" s="21">
        <v>1599</v>
      </c>
      <c r="C558" s="20" t="s">
        <v>1463</v>
      </c>
      <c r="D558" s="21">
        <v>93</v>
      </c>
      <c r="E558" s="21" t="s">
        <v>13</v>
      </c>
      <c r="F558" s="21" t="s">
        <v>29</v>
      </c>
      <c r="G558" s="21"/>
      <c r="H558" s="21"/>
      <c r="I558" s="30">
        <v>2051</v>
      </c>
      <c r="J558" s="30" t="s">
        <v>19</v>
      </c>
    </row>
    <row r="559" spans="1:10" ht="15.75" thickBot="1" x14ac:dyDescent="0.5">
      <c r="A559" s="19">
        <v>553</v>
      </c>
      <c r="B559" s="21">
        <v>4138</v>
      </c>
      <c r="C559" s="20" t="s">
        <v>6365</v>
      </c>
      <c r="D559" s="21" t="s">
        <v>203</v>
      </c>
      <c r="E559" s="21" t="s">
        <v>13</v>
      </c>
      <c r="F559" s="21" t="s">
        <v>29</v>
      </c>
      <c r="G559" s="21"/>
      <c r="H559" s="21"/>
      <c r="I559" s="30">
        <v>2080</v>
      </c>
      <c r="J559" s="30" t="s">
        <v>15</v>
      </c>
    </row>
    <row r="560" spans="1:10" ht="15.75" thickBot="1" x14ac:dyDescent="0.5">
      <c r="A560" s="19">
        <v>554</v>
      </c>
      <c r="B560" s="21">
        <v>1600</v>
      </c>
      <c r="C560" s="20" t="s">
        <v>1465</v>
      </c>
      <c r="D560" s="21" t="s">
        <v>13</v>
      </c>
      <c r="E560" s="21" t="s">
        <v>13</v>
      </c>
      <c r="F560" s="21" t="s">
        <v>277</v>
      </c>
      <c r="G560" s="21"/>
      <c r="H560" s="21"/>
      <c r="I560" s="30">
        <v>2019</v>
      </c>
      <c r="J560" s="30" t="s">
        <v>19</v>
      </c>
    </row>
    <row r="561" spans="1:10" ht="15.75" thickBot="1" x14ac:dyDescent="0.5">
      <c r="A561" s="19">
        <v>555</v>
      </c>
      <c r="B561" s="21">
        <v>1601</v>
      </c>
      <c r="C561" s="20" t="s">
        <v>1467</v>
      </c>
      <c r="D561" s="21">
        <v>98</v>
      </c>
      <c r="E561" s="21" t="s">
        <v>13</v>
      </c>
      <c r="F561" s="21" t="s">
        <v>85</v>
      </c>
      <c r="G561" s="21"/>
      <c r="H561" s="21"/>
      <c r="I561" s="30">
        <v>1983</v>
      </c>
      <c r="J561" s="30" t="s">
        <v>19</v>
      </c>
    </row>
    <row r="562" spans="1:10" ht="15.75" thickBot="1" x14ac:dyDescent="0.5">
      <c r="A562" s="19">
        <v>556</v>
      </c>
      <c r="B562" s="21">
        <v>1602</v>
      </c>
      <c r="C562" s="20" t="s">
        <v>1469</v>
      </c>
      <c r="D562" s="21">
        <v>88</v>
      </c>
      <c r="E562" s="21" t="s">
        <v>13</v>
      </c>
      <c r="F562" s="21" t="s">
        <v>29</v>
      </c>
      <c r="G562" s="21"/>
      <c r="H562" s="21"/>
      <c r="I562" s="30">
        <v>2083</v>
      </c>
      <c r="J562" s="30" t="s">
        <v>19</v>
      </c>
    </row>
    <row r="563" spans="1:10" ht="15.75" thickBot="1" x14ac:dyDescent="0.5">
      <c r="A563" s="19">
        <v>557</v>
      </c>
      <c r="B563" s="21">
        <v>1603</v>
      </c>
      <c r="C563" s="20" t="s">
        <v>1471</v>
      </c>
      <c r="D563" s="21">
        <v>52</v>
      </c>
      <c r="E563" s="21" t="s">
        <v>13</v>
      </c>
      <c r="F563" s="21" t="s">
        <v>79</v>
      </c>
      <c r="G563" s="21"/>
      <c r="H563" s="21"/>
      <c r="I563" s="30">
        <v>2066</v>
      </c>
      <c r="J563" s="30" t="s">
        <v>19</v>
      </c>
    </row>
    <row r="564" spans="1:10" ht="15.75" thickBot="1" x14ac:dyDescent="0.5">
      <c r="A564" s="19">
        <v>558</v>
      </c>
      <c r="B564" s="21">
        <v>1604</v>
      </c>
      <c r="C564" s="20" t="s">
        <v>1473</v>
      </c>
      <c r="D564" s="21" t="s">
        <v>13</v>
      </c>
      <c r="E564" s="21" t="s">
        <v>13</v>
      </c>
      <c r="F564" s="21" t="s">
        <v>29</v>
      </c>
      <c r="G564" s="21"/>
      <c r="H564" s="21"/>
      <c r="I564" s="30">
        <v>2053</v>
      </c>
      <c r="J564" s="30" t="s">
        <v>19</v>
      </c>
    </row>
    <row r="565" spans="1:10" ht="15.75" thickBot="1" x14ac:dyDescent="0.5">
      <c r="A565" s="19">
        <v>559</v>
      </c>
      <c r="B565" s="21">
        <v>1605</v>
      </c>
      <c r="C565" s="20" t="s">
        <v>1475</v>
      </c>
      <c r="D565" s="21" t="s">
        <v>13</v>
      </c>
      <c r="E565" s="21" t="s">
        <v>13</v>
      </c>
      <c r="F565" s="21" t="s">
        <v>29</v>
      </c>
      <c r="G565" s="21"/>
      <c r="H565" s="21"/>
      <c r="I565" s="30">
        <v>1985</v>
      </c>
      <c r="J565" s="30" t="s">
        <v>19</v>
      </c>
    </row>
    <row r="566" spans="1:10" ht="15.75" thickBot="1" x14ac:dyDescent="0.5">
      <c r="A566" s="19">
        <v>560</v>
      </c>
      <c r="B566" s="21">
        <v>1606</v>
      </c>
      <c r="C566" s="20" t="s">
        <v>1477</v>
      </c>
      <c r="D566" s="21" t="s">
        <v>13</v>
      </c>
      <c r="E566" s="21" t="s">
        <v>13</v>
      </c>
      <c r="F566" s="21" t="s">
        <v>85</v>
      </c>
      <c r="G566" s="21"/>
      <c r="H566" s="21"/>
      <c r="I566" s="30">
        <v>2050</v>
      </c>
      <c r="J566" s="30" t="s">
        <v>19</v>
      </c>
    </row>
    <row r="567" spans="1:10" ht="15.75" thickBot="1" x14ac:dyDescent="0.5">
      <c r="A567" s="19">
        <v>561</v>
      </c>
      <c r="B567" s="21">
        <v>3873</v>
      </c>
      <c r="C567" s="20" t="s">
        <v>1484</v>
      </c>
      <c r="D567" s="21" t="s">
        <v>13</v>
      </c>
      <c r="E567" s="21" t="s">
        <v>13</v>
      </c>
      <c r="F567" s="21" t="s">
        <v>323</v>
      </c>
      <c r="G567" s="21"/>
      <c r="H567" s="21"/>
      <c r="I567" s="30">
        <v>2073</v>
      </c>
      <c r="J567" s="30" t="s">
        <v>19</v>
      </c>
    </row>
    <row r="568" spans="1:10" ht="15.75" thickBot="1" x14ac:dyDescent="0.5">
      <c r="A568" s="19">
        <v>562</v>
      </c>
      <c r="B568" s="21">
        <v>1609</v>
      </c>
      <c r="C568" s="20" t="s">
        <v>1486</v>
      </c>
      <c r="D568" s="21">
        <v>98</v>
      </c>
      <c r="E568" s="21" t="s">
        <v>13</v>
      </c>
      <c r="F568" s="21" t="s">
        <v>79</v>
      </c>
      <c r="G568" s="21"/>
      <c r="H568" s="21"/>
      <c r="I568" s="30">
        <v>2036</v>
      </c>
      <c r="J568" s="30" t="s">
        <v>19</v>
      </c>
    </row>
    <row r="569" spans="1:10" ht="15.75" thickBot="1" x14ac:dyDescent="0.5">
      <c r="A569" s="19">
        <v>563</v>
      </c>
      <c r="B569" s="21">
        <v>1611</v>
      </c>
      <c r="C569" s="20" t="s">
        <v>1491</v>
      </c>
      <c r="D569" s="21" t="s">
        <v>13</v>
      </c>
      <c r="E569" s="21" t="s">
        <v>13</v>
      </c>
      <c r="F569" s="21" t="s">
        <v>469</v>
      </c>
      <c r="G569" s="21"/>
      <c r="H569" s="21"/>
      <c r="I569" s="30">
        <v>2085</v>
      </c>
      <c r="J569" s="30" t="s">
        <v>19</v>
      </c>
    </row>
    <row r="570" spans="1:10" ht="15.75" thickBot="1" x14ac:dyDescent="0.5">
      <c r="A570" s="19">
        <v>564</v>
      </c>
      <c r="B570" s="21">
        <v>1612</v>
      </c>
      <c r="C570" s="20" t="s">
        <v>1493</v>
      </c>
      <c r="D570" s="21">
        <v>57</v>
      </c>
      <c r="E570" s="21" t="s">
        <v>57</v>
      </c>
      <c r="F570" s="21" t="s">
        <v>469</v>
      </c>
      <c r="G570" s="21">
        <f>10+8</f>
        <v>18</v>
      </c>
      <c r="H570" s="21">
        <f>40-8</f>
        <v>32</v>
      </c>
      <c r="I570" s="30">
        <v>2239</v>
      </c>
      <c r="J570" s="30" t="s">
        <v>15</v>
      </c>
    </row>
    <row r="571" spans="1:10" ht="15.75" thickBot="1" x14ac:dyDescent="0.5">
      <c r="A571" s="19">
        <v>565</v>
      </c>
      <c r="B571" s="21">
        <v>1613</v>
      </c>
      <c r="C571" s="20" t="s">
        <v>1495</v>
      </c>
      <c r="D571" s="21">
        <v>88</v>
      </c>
      <c r="E571" s="21" t="s">
        <v>13</v>
      </c>
      <c r="F571" s="21" t="s">
        <v>29</v>
      </c>
      <c r="G571" s="21"/>
      <c r="H571" s="21"/>
      <c r="I571" s="30">
        <v>2062</v>
      </c>
      <c r="J571" s="30" t="s">
        <v>19</v>
      </c>
    </row>
    <row r="572" spans="1:10" ht="15.75" thickBot="1" x14ac:dyDescent="0.5">
      <c r="A572" s="19">
        <v>566</v>
      </c>
      <c r="B572" s="21">
        <v>1614</v>
      </c>
      <c r="C572" s="20" t="s">
        <v>1497</v>
      </c>
      <c r="D572" s="21" t="s">
        <v>13</v>
      </c>
      <c r="E572" s="21" t="s">
        <v>13</v>
      </c>
      <c r="F572" s="21" t="s">
        <v>193</v>
      </c>
      <c r="G572" s="21"/>
      <c r="H572" s="21"/>
      <c r="I572" s="30">
        <v>2040</v>
      </c>
      <c r="J572" s="30" t="s">
        <v>19</v>
      </c>
    </row>
    <row r="573" spans="1:10" ht="15.75" thickBot="1" x14ac:dyDescent="0.5">
      <c r="A573" s="19">
        <v>567</v>
      </c>
      <c r="B573" s="21">
        <v>1615</v>
      </c>
      <c r="C573" s="20" t="s">
        <v>1499</v>
      </c>
      <c r="D573" s="21">
        <v>69</v>
      </c>
      <c r="E573" s="21" t="s">
        <v>13</v>
      </c>
      <c r="F573" s="21" t="s">
        <v>29</v>
      </c>
      <c r="G573" s="21"/>
      <c r="H573" s="21"/>
      <c r="I573" s="30">
        <v>2119</v>
      </c>
      <c r="J573" s="30" t="s">
        <v>19</v>
      </c>
    </row>
    <row r="574" spans="1:10" ht="15.75" thickBot="1" x14ac:dyDescent="0.5">
      <c r="A574" s="19">
        <v>568</v>
      </c>
      <c r="B574" s="21">
        <v>1616</v>
      </c>
      <c r="C574" s="20" t="s">
        <v>1501</v>
      </c>
      <c r="D574" s="21">
        <v>64</v>
      </c>
      <c r="E574" s="21" t="s">
        <v>134</v>
      </c>
      <c r="F574" s="21" t="s">
        <v>29</v>
      </c>
      <c r="G574" s="21"/>
      <c r="H574" s="21"/>
      <c r="I574" s="30">
        <v>2375</v>
      </c>
      <c r="J574" s="30" t="s">
        <v>19</v>
      </c>
    </row>
    <row r="575" spans="1:10" ht="15.75" thickBot="1" x14ac:dyDescent="0.5">
      <c r="A575" s="19">
        <v>569</v>
      </c>
      <c r="B575" s="21">
        <v>1617</v>
      </c>
      <c r="C575" s="20" t="s">
        <v>1504</v>
      </c>
      <c r="D575" s="21">
        <v>66</v>
      </c>
      <c r="E575" s="21" t="s">
        <v>13</v>
      </c>
      <c r="F575" s="21" t="s">
        <v>29</v>
      </c>
      <c r="G575" s="21"/>
      <c r="H575" s="21"/>
      <c r="I575" s="30">
        <v>2030</v>
      </c>
      <c r="J575" s="30" t="s">
        <v>19</v>
      </c>
    </row>
    <row r="576" spans="1:10" ht="15.75" thickBot="1" x14ac:dyDescent="0.5">
      <c r="A576" s="19">
        <v>570</v>
      </c>
      <c r="B576" s="21">
        <v>1618</v>
      </c>
      <c r="C576" s="20" t="s">
        <v>1506</v>
      </c>
      <c r="D576" s="21">
        <v>86</v>
      </c>
      <c r="E576" s="21" t="s">
        <v>13</v>
      </c>
      <c r="F576" s="21" t="s">
        <v>29</v>
      </c>
      <c r="G576" s="21"/>
      <c r="H576" s="21"/>
      <c r="I576" s="30">
        <v>2022</v>
      </c>
      <c r="J576" s="30" t="s">
        <v>19</v>
      </c>
    </row>
    <row r="577" spans="1:10" ht="15.75" thickBot="1" x14ac:dyDescent="0.5">
      <c r="A577" s="19">
        <v>571</v>
      </c>
      <c r="B577" s="21">
        <v>1619</v>
      </c>
      <c r="C577" s="20" t="s">
        <v>1508</v>
      </c>
      <c r="D577" s="21" t="s">
        <v>13</v>
      </c>
      <c r="E577" s="21" t="s">
        <v>13</v>
      </c>
      <c r="F577" s="21" t="s">
        <v>91</v>
      </c>
      <c r="G577" s="21"/>
      <c r="H577" s="21"/>
      <c r="I577" s="30">
        <v>2047</v>
      </c>
      <c r="J577" s="30" t="s">
        <v>19</v>
      </c>
    </row>
    <row r="578" spans="1:10" ht="15.75" thickBot="1" x14ac:dyDescent="0.5">
      <c r="A578" s="19">
        <v>572</v>
      </c>
      <c r="B578" s="21">
        <v>1620</v>
      </c>
      <c r="C578" s="20" t="s">
        <v>1510</v>
      </c>
      <c r="D578" s="21" t="s">
        <v>13</v>
      </c>
      <c r="E578" s="21" t="s">
        <v>13</v>
      </c>
      <c r="F578" s="21" t="s">
        <v>103</v>
      </c>
      <c r="G578" s="21"/>
      <c r="H578" s="21"/>
      <c r="I578" s="30">
        <v>2035</v>
      </c>
      <c r="J578" s="30" t="s">
        <v>19</v>
      </c>
    </row>
    <row r="579" spans="1:10" ht="15.75" thickBot="1" x14ac:dyDescent="0.5">
      <c r="A579" s="19">
        <v>573</v>
      </c>
      <c r="B579" s="21">
        <v>1622</v>
      </c>
      <c r="C579" s="20" t="s">
        <v>1512</v>
      </c>
      <c r="D579" s="21">
        <v>88</v>
      </c>
      <c r="E579" s="21" t="s">
        <v>13</v>
      </c>
      <c r="F579" s="21" t="s">
        <v>29</v>
      </c>
      <c r="G579" s="21"/>
      <c r="H579" s="21"/>
      <c r="I579" s="30">
        <v>2052</v>
      </c>
      <c r="J579" s="30" t="s">
        <v>19</v>
      </c>
    </row>
    <row r="580" spans="1:10" ht="15.75" thickBot="1" x14ac:dyDescent="0.5">
      <c r="A580" s="19">
        <v>574</v>
      </c>
      <c r="B580" s="21">
        <v>3706</v>
      </c>
      <c r="C580" s="20" t="s">
        <v>1514</v>
      </c>
      <c r="D580" s="21" t="s">
        <v>13</v>
      </c>
      <c r="E580" s="21" t="s">
        <v>13</v>
      </c>
      <c r="F580" s="21" t="s">
        <v>85</v>
      </c>
      <c r="G580" s="21"/>
      <c r="H580" s="21"/>
      <c r="I580" s="30">
        <v>2082</v>
      </c>
      <c r="J580" s="30" t="s">
        <v>19</v>
      </c>
    </row>
    <row r="581" spans="1:10" ht="15.75" thickBot="1" x14ac:dyDescent="0.5">
      <c r="A581" s="19">
        <v>575</v>
      </c>
      <c r="B581" s="21">
        <v>1623</v>
      </c>
      <c r="C581" s="20" t="s">
        <v>1516</v>
      </c>
      <c r="D581" s="21" t="s">
        <v>13</v>
      </c>
      <c r="E581" s="21" t="s">
        <v>13</v>
      </c>
      <c r="F581" s="21" t="s">
        <v>54</v>
      </c>
      <c r="G581" s="21"/>
      <c r="H581" s="21"/>
      <c r="I581" s="30">
        <v>2034</v>
      </c>
      <c r="J581" s="30" t="s">
        <v>19</v>
      </c>
    </row>
    <row r="582" spans="1:10" ht="15.75" thickBot="1" x14ac:dyDescent="0.5">
      <c r="A582" s="19">
        <v>576</v>
      </c>
      <c r="B582" s="21">
        <v>1624</v>
      </c>
      <c r="C582" s="20" t="s">
        <v>1518</v>
      </c>
      <c r="D582" s="21">
        <v>90</v>
      </c>
      <c r="E582" s="21" t="s">
        <v>13</v>
      </c>
      <c r="F582" s="21" t="s">
        <v>29</v>
      </c>
      <c r="G582" s="21"/>
      <c r="H582" s="21"/>
      <c r="I582" s="30">
        <v>2049</v>
      </c>
      <c r="J582" s="30" t="s">
        <v>19</v>
      </c>
    </row>
    <row r="583" spans="1:10" ht="15.75" thickBot="1" x14ac:dyDescent="0.5">
      <c r="A583" s="19">
        <v>577</v>
      </c>
      <c r="B583" s="21">
        <v>1625</v>
      </c>
      <c r="C583" s="20" t="s">
        <v>1520</v>
      </c>
      <c r="D583" s="21" t="s">
        <v>189</v>
      </c>
      <c r="E583" s="21" t="s">
        <v>13</v>
      </c>
      <c r="F583" s="21" t="s">
        <v>193</v>
      </c>
      <c r="G583" s="21">
        <v>6</v>
      </c>
      <c r="H583" s="21">
        <v>-4</v>
      </c>
      <c r="I583" s="30">
        <v>2001</v>
      </c>
      <c r="J583" s="30" t="s">
        <v>15</v>
      </c>
    </row>
    <row r="584" spans="1:10" ht="15.75" thickBot="1" x14ac:dyDescent="0.5">
      <c r="A584" s="19">
        <v>578</v>
      </c>
      <c r="B584" s="21">
        <v>1626</v>
      </c>
      <c r="C584" s="20" t="s">
        <v>1522</v>
      </c>
      <c r="D584" s="21">
        <v>91</v>
      </c>
      <c r="E584" s="21" t="s">
        <v>13</v>
      </c>
      <c r="F584" s="21" t="s">
        <v>277</v>
      </c>
      <c r="G584" s="21"/>
      <c r="H584" s="21"/>
      <c r="I584" s="30">
        <v>2057</v>
      </c>
      <c r="J584" s="30" t="s">
        <v>19</v>
      </c>
    </row>
    <row r="585" spans="1:10" ht="15.75" thickBot="1" x14ac:dyDescent="0.5">
      <c r="A585" s="19">
        <v>579</v>
      </c>
      <c r="B585" s="21">
        <v>1627</v>
      </c>
      <c r="C585" s="20" t="s">
        <v>1524</v>
      </c>
      <c r="D585" s="21">
        <v>57</v>
      </c>
      <c r="E585" s="21" t="s">
        <v>13</v>
      </c>
      <c r="F585" s="21" t="s">
        <v>29</v>
      </c>
      <c r="G585" s="21">
        <v>11</v>
      </c>
      <c r="H585" s="21">
        <v>-14</v>
      </c>
      <c r="I585" s="30">
        <v>2161</v>
      </c>
      <c r="J585" s="30" t="s">
        <v>15</v>
      </c>
    </row>
    <row r="586" spans="1:10" ht="15.75" thickBot="1" x14ac:dyDescent="0.5">
      <c r="A586" s="19">
        <v>580</v>
      </c>
      <c r="B586" s="21">
        <v>1628</v>
      </c>
      <c r="C586" s="20" t="s">
        <v>1526</v>
      </c>
      <c r="D586" s="21">
        <v>87</v>
      </c>
      <c r="E586" s="21" t="s">
        <v>13</v>
      </c>
      <c r="F586" s="21" t="s">
        <v>32</v>
      </c>
      <c r="G586" s="21"/>
      <c r="H586" s="21"/>
      <c r="I586" s="30">
        <v>2056</v>
      </c>
      <c r="J586" s="30" t="s">
        <v>19</v>
      </c>
    </row>
    <row r="587" spans="1:10" ht="15.75" thickBot="1" x14ac:dyDescent="0.5">
      <c r="A587" s="19">
        <v>581</v>
      </c>
      <c r="B587" s="21">
        <v>1629</v>
      </c>
      <c r="C587" s="20" t="s">
        <v>1528</v>
      </c>
      <c r="D587" s="21" t="s">
        <v>13</v>
      </c>
      <c r="E587" s="21" t="s">
        <v>13</v>
      </c>
      <c r="F587" s="21" t="s">
        <v>29</v>
      </c>
      <c r="G587" s="21"/>
      <c r="H587" s="21"/>
      <c r="I587" s="30">
        <v>2127</v>
      </c>
      <c r="J587" s="30" t="s">
        <v>19</v>
      </c>
    </row>
    <row r="588" spans="1:10" ht="15.75" thickBot="1" x14ac:dyDescent="0.5">
      <c r="A588" s="19">
        <v>582</v>
      </c>
      <c r="B588" s="21">
        <v>1630</v>
      </c>
      <c r="C588" s="20" t="s">
        <v>1530</v>
      </c>
      <c r="D588" s="21">
        <v>41</v>
      </c>
      <c r="E588" s="21" t="s">
        <v>13</v>
      </c>
      <c r="F588" s="21" t="s">
        <v>29</v>
      </c>
      <c r="G588" s="21"/>
      <c r="H588" s="21"/>
      <c r="I588" s="30">
        <v>2001</v>
      </c>
      <c r="J588" s="30" t="s">
        <v>19</v>
      </c>
    </row>
    <row r="589" spans="1:10" ht="15.75" thickBot="1" x14ac:dyDescent="0.5">
      <c r="A589" s="19">
        <v>583</v>
      </c>
      <c r="B589" s="21">
        <v>1631</v>
      </c>
      <c r="C589" s="20" t="s">
        <v>1532</v>
      </c>
      <c r="D589" s="21" t="s">
        <v>13</v>
      </c>
      <c r="E589" s="21" t="s">
        <v>13</v>
      </c>
      <c r="F589" s="21" t="s">
        <v>85</v>
      </c>
      <c r="G589" s="21"/>
      <c r="H589" s="21"/>
      <c r="I589" s="30">
        <v>2055</v>
      </c>
      <c r="J589" s="30" t="s">
        <v>19</v>
      </c>
    </row>
    <row r="590" spans="1:10" ht="15.75" thickBot="1" x14ac:dyDescent="0.5">
      <c r="A590" s="19">
        <v>584</v>
      </c>
      <c r="B590" s="21">
        <v>1632</v>
      </c>
      <c r="C590" s="20" t="s">
        <v>1534</v>
      </c>
      <c r="D590" s="21">
        <v>53</v>
      </c>
      <c r="E590" s="21" t="s">
        <v>13</v>
      </c>
      <c r="F590" s="21" t="s">
        <v>29</v>
      </c>
      <c r="G590" s="21"/>
      <c r="H590" s="21"/>
      <c r="I590" s="30">
        <v>2002</v>
      </c>
      <c r="J590" s="30" t="s">
        <v>19</v>
      </c>
    </row>
    <row r="591" spans="1:10" ht="15.75" thickBot="1" x14ac:dyDescent="0.5">
      <c r="A591" s="19">
        <v>585</v>
      </c>
      <c r="B591" s="21">
        <v>1633</v>
      </c>
      <c r="C591" s="20" t="s">
        <v>1536</v>
      </c>
      <c r="D591" s="21">
        <v>85</v>
      </c>
      <c r="E591" s="21" t="s">
        <v>57</v>
      </c>
      <c r="F591" s="21" t="s">
        <v>79</v>
      </c>
      <c r="G591" s="21"/>
      <c r="H591" s="21"/>
      <c r="I591" s="30">
        <v>2136</v>
      </c>
      <c r="J591" s="30" t="s">
        <v>19</v>
      </c>
    </row>
    <row r="592" spans="1:10" ht="15.75" thickBot="1" x14ac:dyDescent="0.5">
      <c r="A592" s="19">
        <v>586</v>
      </c>
      <c r="B592" s="21">
        <v>1634</v>
      </c>
      <c r="C592" s="20" t="s">
        <v>1538</v>
      </c>
      <c r="D592" s="21" t="s">
        <v>13</v>
      </c>
      <c r="E592" s="21" t="s">
        <v>13</v>
      </c>
      <c r="F592" s="21" t="s">
        <v>54</v>
      </c>
      <c r="G592" s="21"/>
      <c r="H592" s="21"/>
      <c r="I592" s="30">
        <v>2018</v>
      </c>
      <c r="J592" s="30" t="s">
        <v>19</v>
      </c>
    </row>
    <row r="593" spans="1:10" ht="15.75" thickBot="1" x14ac:dyDescent="0.5">
      <c r="A593" s="19">
        <v>587</v>
      </c>
      <c r="B593" s="21">
        <v>1638</v>
      </c>
      <c r="C593" s="20" t="s">
        <v>1546</v>
      </c>
      <c r="D593" s="57" t="s">
        <v>46</v>
      </c>
      <c r="E593" s="21" t="s">
        <v>13</v>
      </c>
      <c r="F593" s="21" t="s">
        <v>54</v>
      </c>
      <c r="G593" s="21">
        <v>7</v>
      </c>
      <c r="H593" s="21">
        <v>0</v>
      </c>
      <c r="I593" s="30">
        <v>2086</v>
      </c>
      <c r="J593" s="30" t="s">
        <v>15</v>
      </c>
    </row>
    <row r="594" spans="1:10" ht="15.75" thickBot="1" x14ac:dyDescent="0.5">
      <c r="A594" s="19">
        <v>588</v>
      </c>
      <c r="B594" s="21">
        <v>1640</v>
      </c>
      <c r="C594" s="20" t="s">
        <v>1550</v>
      </c>
      <c r="D594" s="21">
        <v>65</v>
      </c>
      <c r="E594" s="21" t="s">
        <v>184</v>
      </c>
      <c r="F594" s="21" t="s">
        <v>169</v>
      </c>
      <c r="G594" s="21"/>
      <c r="H594" s="21"/>
      <c r="I594" s="30">
        <v>2299</v>
      </c>
      <c r="J594" s="30" t="s">
        <v>19</v>
      </c>
    </row>
    <row r="595" spans="1:10" ht="15.75" thickBot="1" x14ac:dyDescent="0.5">
      <c r="A595" s="19">
        <v>589</v>
      </c>
      <c r="B595" s="21">
        <v>1641</v>
      </c>
      <c r="C595" s="20" t="s">
        <v>1552</v>
      </c>
      <c r="D595" s="21">
        <v>70</v>
      </c>
      <c r="E595" s="21" t="s">
        <v>13</v>
      </c>
      <c r="F595" s="21" t="s">
        <v>169</v>
      </c>
      <c r="G595" s="21"/>
      <c r="H595" s="21"/>
      <c r="I595" s="30">
        <v>2185</v>
      </c>
      <c r="J595" s="30" t="s">
        <v>19</v>
      </c>
    </row>
    <row r="596" spans="1:10" ht="15.75" thickBot="1" x14ac:dyDescent="0.5">
      <c r="A596" s="19">
        <v>590</v>
      </c>
      <c r="B596" s="21">
        <v>1642</v>
      </c>
      <c r="C596" s="20" t="s">
        <v>1554</v>
      </c>
      <c r="D596" s="21">
        <v>67</v>
      </c>
      <c r="E596" s="21" t="s">
        <v>13</v>
      </c>
      <c r="F596" s="21" t="s">
        <v>32</v>
      </c>
      <c r="G596" s="21"/>
      <c r="H596" s="21"/>
      <c r="I596" s="30">
        <v>2057</v>
      </c>
      <c r="J596" s="30" t="s">
        <v>19</v>
      </c>
    </row>
    <row r="597" spans="1:10" ht="15.75" thickBot="1" x14ac:dyDescent="0.5">
      <c r="A597" s="19">
        <v>591</v>
      </c>
      <c r="B597" s="21">
        <v>1643</v>
      </c>
      <c r="C597" s="20" t="s">
        <v>1556</v>
      </c>
      <c r="D597" s="21">
        <v>94</v>
      </c>
      <c r="E597" s="21" t="s">
        <v>57</v>
      </c>
      <c r="F597" s="21" t="s">
        <v>29</v>
      </c>
      <c r="G597" s="21"/>
      <c r="H597" s="21"/>
      <c r="I597" s="30">
        <v>2198</v>
      </c>
      <c r="J597" s="30" t="s">
        <v>19</v>
      </c>
    </row>
    <row r="598" spans="1:10" ht="15.75" thickBot="1" x14ac:dyDescent="0.5">
      <c r="A598" s="19">
        <v>592</v>
      </c>
      <c r="B598" s="21">
        <v>4017</v>
      </c>
      <c r="C598" s="20" t="s">
        <v>1558</v>
      </c>
      <c r="D598" s="21">
        <v>91</v>
      </c>
      <c r="E598" s="21" t="s">
        <v>13</v>
      </c>
      <c r="F598" s="21" t="s">
        <v>29</v>
      </c>
      <c r="G598" s="21">
        <v>11</v>
      </c>
      <c r="H598" s="21">
        <v>-1</v>
      </c>
      <c r="I598" s="30">
        <v>2091</v>
      </c>
      <c r="J598" s="30" t="s">
        <v>15</v>
      </c>
    </row>
    <row r="599" spans="1:10" ht="15.75" thickBot="1" x14ac:dyDescent="0.5">
      <c r="A599" s="19">
        <v>593</v>
      </c>
      <c r="B599" s="21">
        <v>1644</v>
      </c>
      <c r="C599" s="20" t="s">
        <v>1560</v>
      </c>
      <c r="D599" s="21" t="s">
        <v>13</v>
      </c>
      <c r="E599" s="21" t="s">
        <v>13</v>
      </c>
      <c r="F599" s="21" t="s">
        <v>29</v>
      </c>
      <c r="G599" s="21"/>
      <c r="H599" s="21"/>
      <c r="I599" s="30">
        <v>1976</v>
      </c>
      <c r="J599" s="30" t="s">
        <v>19</v>
      </c>
    </row>
    <row r="600" spans="1:10" ht="15.75" thickBot="1" x14ac:dyDescent="0.5">
      <c r="A600" s="19">
        <v>594</v>
      </c>
      <c r="B600" s="21">
        <v>1645</v>
      </c>
      <c r="C600" s="20" t="s">
        <v>1562</v>
      </c>
      <c r="D600" s="21" t="s">
        <v>13</v>
      </c>
      <c r="E600" s="21" t="s">
        <v>13</v>
      </c>
      <c r="F600" s="21" t="s">
        <v>79</v>
      </c>
      <c r="G600" s="21"/>
      <c r="H600" s="21"/>
      <c r="I600" s="30">
        <v>2046</v>
      </c>
      <c r="J600" s="30" t="s">
        <v>19</v>
      </c>
    </row>
    <row r="601" spans="1:10" ht="15.75" thickBot="1" x14ac:dyDescent="0.5">
      <c r="A601" s="19">
        <v>595</v>
      </c>
      <c r="B601" s="21">
        <v>1646</v>
      </c>
      <c r="C601" s="20" t="s">
        <v>1564</v>
      </c>
      <c r="D601" s="21" t="s">
        <v>13</v>
      </c>
      <c r="E601" s="21" t="s">
        <v>13</v>
      </c>
      <c r="F601" s="21" t="s">
        <v>29</v>
      </c>
      <c r="G601" s="21"/>
      <c r="H601" s="21"/>
      <c r="I601" s="30">
        <v>2026</v>
      </c>
      <c r="J601" s="30" t="s">
        <v>19</v>
      </c>
    </row>
    <row r="602" spans="1:10" ht="15.75" thickBot="1" x14ac:dyDescent="0.5">
      <c r="A602" s="19">
        <v>596</v>
      </c>
      <c r="B602" s="21">
        <v>1647</v>
      </c>
      <c r="C602" s="20" t="s">
        <v>1566</v>
      </c>
      <c r="D602" s="21" t="s">
        <v>13</v>
      </c>
      <c r="E602" s="21" t="s">
        <v>13</v>
      </c>
      <c r="F602" s="21" t="s">
        <v>54</v>
      </c>
      <c r="G602" s="21"/>
      <c r="H602" s="21"/>
      <c r="I602" s="30">
        <v>2068</v>
      </c>
      <c r="J602" s="30" t="s">
        <v>19</v>
      </c>
    </row>
    <row r="603" spans="1:10" ht="15.75" thickBot="1" x14ac:dyDescent="0.5">
      <c r="A603" s="19">
        <v>597</v>
      </c>
      <c r="B603" s="21">
        <v>1648</v>
      </c>
      <c r="C603" s="20" t="s">
        <v>1568</v>
      </c>
      <c r="D603" s="21">
        <v>85</v>
      </c>
      <c r="E603" s="21" t="s">
        <v>13</v>
      </c>
      <c r="F603" s="21" t="s">
        <v>29</v>
      </c>
      <c r="G603" s="21"/>
      <c r="H603" s="21"/>
      <c r="I603" s="30">
        <v>2039</v>
      </c>
      <c r="J603" s="30" t="s">
        <v>19</v>
      </c>
    </row>
    <row r="604" spans="1:10" ht="15.75" thickBot="1" x14ac:dyDescent="0.5">
      <c r="A604" s="19">
        <v>598</v>
      </c>
      <c r="B604" s="21">
        <v>1649</v>
      </c>
      <c r="C604" s="20" t="s">
        <v>1570</v>
      </c>
      <c r="D604" s="21">
        <v>52</v>
      </c>
      <c r="E604" s="21" t="s">
        <v>13</v>
      </c>
      <c r="F604" s="21" t="s">
        <v>32</v>
      </c>
      <c r="G604" s="21"/>
      <c r="H604" s="21"/>
      <c r="I604" s="30">
        <v>2110</v>
      </c>
      <c r="J604" s="30" t="s">
        <v>19</v>
      </c>
    </row>
    <row r="605" spans="1:10" ht="15.75" thickBot="1" x14ac:dyDescent="0.5">
      <c r="A605" s="19">
        <v>599</v>
      </c>
      <c r="B605" s="21">
        <v>1650</v>
      </c>
      <c r="C605" s="20" t="s">
        <v>6150</v>
      </c>
      <c r="D605" s="21" t="s">
        <v>46</v>
      </c>
      <c r="E605" s="21" t="s">
        <v>13</v>
      </c>
      <c r="F605" s="21" t="s">
        <v>29</v>
      </c>
      <c r="G605" s="21"/>
      <c r="H605" s="21"/>
      <c r="I605" s="30">
        <v>2014</v>
      </c>
      <c r="J605" s="30" t="s">
        <v>15</v>
      </c>
    </row>
    <row r="606" spans="1:10" ht="15.75" thickBot="1" x14ac:dyDescent="0.5">
      <c r="A606" s="19">
        <v>600</v>
      </c>
      <c r="B606" s="21">
        <v>3707</v>
      </c>
      <c r="C606" s="20" t="s">
        <v>1573</v>
      </c>
      <c r="D606" s="21" t="s">
        <v>1439</v>
      </c>
      <c r="E606" s="21" t="s">
        <v>13</v>
      </c>
      <c r="F606" s="21" t="s">
        <v>29</v>
      </c>
      <c r="G606" s="21"/>
      <c r="H606" s="21"/>
      <c r="I606" s="30">
        <v>2099</v>
      </c>
      <c r="J606" s="30" t="s">
        <v>15</v>
      </c>
    </row>
    <row r="607" spans="1:10" ht="15.75" thickBot="1" x14ac:dyDescent="0.5">
      <c r="A607" s="19">
        <v>601</v>
      </c>
      <c r="B607" s="21">
        <v>1651</v>
      </c>
      <c r="C607" s="20" t="s">
        <v>1575</v>
      </c>
      <c r="D607" s="21" t="s">
        <v>82</v>
      </c>
      <c r="E607" s="21" t="s">
        <v>13</v>
      </c>
      <c r="F607" s="21" t="s">
        <v>29</v>
      </c>
      <c r="G607" s="21"/>
      <c r="H607" s="21"/>
      <c r="I607" s="30">
        <v>2089</v>
      </c>
      <c r="J607" s="30" t="s">
        <v>19</v>
      </c>
    </row>
    <row r="608" spans="1:10" ht="15.75" thickBot="1" x14ac:dyDescent="0.5">
      <c r="A608" s="19">
        <v>602</v>
      </c>
      <c r="B608" s="21">
        <v>1652</v>
      </c>
      <c r="C608" s="20" t="s">
        <v>1577</v>
      </c>
      <c r="D608" s="21" t="s">
        <v>13</v>
      </c>
      <c r="E608" s="21" t="s">
        <v>13</v>
      </c>
      <c r="F608" s="21" t="s">
        <v>85</v>
      </c>
      <c r="G608" s="21"/>
      <c r="H608" s="21"/>
      <c r="I608" s="30">
        <v>2226</v>
      </c>
      <c r="J608" s="30" t="s">
        <v>19</v>
      </c>
    </row>
    <row r="609" spans="1:10" ht="15.75" thickBot="1" x14ac:dyDescent="0.5">
      <c r="A609" s="19">
        <v>603</v>
      </c>
      <c r="B609" s="21">
        <v>1653</v>
      </c>
      <c r="C609" s="20" t="s">
        <v>1579</v>
      </c>
      <c r="D609" s="21">
        <v>98</v>
      </c>
      <c r="E609" s="21" t="s">
        <v>184</v>
      </c>
      <c r="F609" s="21" t="s">
        <v>29</v>
      </c>
      <c r="G609" s="21"/>
      <c r="H609" s="21"/>
      <c r="I609" s="30">
        <v>2279</v>
      </c>
      <c r="J609" s="30" t="s">
        <v>19</v>
      </c>
    </row>
    <row r="610" spans="1:10" ht="15.75" thickBot="1" x14ac:dyDescent="0.5">
      <c r="A610" s="19">
        <v>604</v>
      </c>
      <c r="B610" s="21">
        <v>1654</v>
      </c>
      <c r="C610" s="20" t="s">
        <v>1581</v>
      </c>
      <c r="D610" s="21" t="s">
        <v>13</v>
      </c>
      <c r="E610" s="21" t="s">
        <v>13</v>
      </c>
      <c r="F610" s="21" t="s">
        <v>79</v>
      </c>
      <c r="G610" s="21"/>
      <c r="H610" s="21"/>
      <c r="I610" s="30">
        <v>2082</v>
      </c>
      <c r="J610" s="30" t="s">
        <v>19</v>
      </c>
    </row>
    <row r="611" spans="1:10" ht="15.75" thickBot="1" x14ac:dyDescent="0.5">
      <c r="A611" s="19">
        <v>605</v>
      </c>
      <c r="B611" s="21">
        <v>1655</v>
      </c>
      <c r="C611" s="20" t="s">
        <v>6404</v>
      </c>
      <c r="D611" s="21">
        <v>85</v>
      </c>
      <c r="E611" s="21" t="s">
        <v>184</v>
      </c>
      <c r="F611" s="21" t="s">
        <v>29</v>
      </c>
      <c r="G611" s="21"/>
      <c r="H611" s="21"/>
      <c r="I611" s="30">
        <v>2225</v>
      </c>
      <c r="J611" s="30" t="s">
        <v>19</v>
      </c>
    </row>
    <row r="612" spans="1:10" ht="15.75" thickBot="1" x14ac:dyDescent="0.5">
      <c r="A612" s="19">
        <v>606</v>
      </c>
      <c r="B612" s="21">
        <v>1656</v>
      </c>
      <c r="C612" s="20" t="s">
        <v>1585</v>
      </c>
      <c r="D612" s="21">
        <v>47</v>
      </c>
      <c r="E612" s="21" t="s">
        <v>13</v>
      </c>
      <c r="F612" s="21" t="s">
        <v>32</v>
      </c>
      <c r="G612" s="21"/>
      <c r="H612" s="21"/>
      <c r="I612" s="30">
        <v>2057</v>
      </c>
      <c r="J612" s="30" t="s">
        <v>19</v>
      </c>
    </row>
    <row r="613" spans="1:10" ht="15.75" thickBot="1" x14ac:dyDescent="0.5">
      <c r="A613" s="19">
        <v>607</v>
      </c>
      <c r="B613" s="21">
        <v>1657</v>
      </c>
      <c r="C613" s="20" t="s">
        <v>6399</v>
      </c>
      <c r="D613" s="21">
        <v>75</v>
      </c>
      <c r="E613" s="21" t="s">
        <v>184</v>
      </c>
      <c r="F613" s="21" t="s">
        <v>29</v>
      </c>
      <c r="G613" s="21">
        <f>11+11</f>
        <v>22</v>
      </c>
      <c r="H613" s="21">
        <f>28+0</f>
        <v>28</v>
      </c>
      <c r="I613" s="30">
        <v>2429</v>
      </c>
      <c r="J613" s="30" t="s">
        <v>15</v>
      </c>
    </row>
    <row r="614" spans="1:10" ht="15.75" thickBot="1" x14ac:dyDescent="0.5">
      <c r="A614" s="19">
        <v>608</v>
      </c>
      <c r="B614" s="21">
        <v>1658</v>
      </c>
      <c r="C614" s="20" t="s">
        <v>1588</v>
      </c>
      <c r="D614" s="21" t="s">
        <v>13</v>
      </c>
      <c r="E614" s="21" t="s">
        <v>13</v>
      </c>
      <c r="F614" s="21" t="s">
        <v>29</v>
      </c>
      <c r="G614" s="21"/>
      <c r="H614" s="21"/>
      <c r="I614" s="30">
        <v>2054</v>
      </c>
      <c r="J614" s="30" t="s">
        <v>19</v>
      </c>
    </row>
    <row r="615" spans="1:10" ht="15.75" thickBot="1" x14ac:dyDescent="0.5">
      <c r="A615" s="19">
        <v>609</v>
      </c>
      <c r="B615" s="21">
        <v>1659</v>
      </c>
      <c r="C615" s="20" t="s">
        <v>1590</v>
      </c>
      <c r="D615" s="21" t="s">
        <v>49</v>
      </c>
      <c r="E615" s="21" t="s">
        <v>13</v>
      </c>
      <c r="F615" s="21" t="s">
        <v>292</v>
      </c>
      <c r="G615" s="21"/>
      <c r="H615" s="21"/>
      <c r="I615" s="30">
        <v>2066</v>
      </c>
      <c r="J615" s="30" t="s">
        <v>19</v>
      </c>
    </row>
    <row r="616" spans="1:10" ht="15.75" thickBot="1" x14ac:dyDescent="0.5">
      <c r="A616" s="19">
        <v>610</v>
      </c>
      <c r="B616" s="21">
        <v>1660</v>
      </c>
      <c r="C616" s="20" t="s">
        <v>1592</v>
      </c>
      <c r="D616" s="21">
        <v>97</v>
      </c>
      <c r="E616" s="21" t="s">
        <v>13</v>
      </c>
      <c r="F616" s="21" t="s">
        <v>29</v>
      </c>
      <c r="G616" s="21"/>
      <c r="H616" s="21"/>
      <c r="I616" s="30">
        <v>2048</v>
      </c>
      <c r="J616" s="30" t="s">
        <v>19</v>
      </c>
    </row>
    <row r="617" spans="1:10" ht="15.75" thickBot="1" x14ac:dyDescent="0.5">
      <c r="A617" s="19">
        <v>611</v>
      </c>
      <c r="B617" s="21">
        <v>1661</v>
      </c>
      <c r="C617" s="20" t="s">
        <v>1594</v>
      </c>
      <c r="D617" s="21">
        <v>87</v>
      </c>
      <c r="E617" s="21" t="s">
        <v>13</v>
      </c>
      <c r="F617" s="21" t="s">
        <v>79</v>
      </c>
      <c r="G617" s="21"/>
      <c r="H617" s="21"/>
      <c r="I617" s="30">
        <v>2055</v>
      </c>
      <c r="J617" s="30" t="s">
        <v>19</v>
      </c>
    </row>
    <row r="618" spans="1:10" ht="15.75" thickBot="1" x14ac:dyDescent="0.5">
      <c r="A618" s="19">
        <v>612</v>
      </c>
      <c r="B618" s="21">
        <v>1662</v>
      </c>
      <c r="C618" s="20" t="s">
        <v>6140</v>
      </c>
      <c r="D618" s="21">
        <v>90</v>
      </c>
      <c r="E618" s="21" t="s">
        <v>134</v>
      </c>
      <c r="F618" s="21" t="s">
        <v>29</v>
      </c>
      <c r="G618" s="21"/>
      <c r="H618" s="21"/>
      <c r="I618" s="30">
        <v>2403</v>
      </c>
      <c r="J618" s="30" t="s">
        <v>15</v>
      </c>
    </row>
    <row r="619" spans="1:10" ht="15.75" thickBot="1" x14ac:dyDescent="0.5">
      <c r="A619" s="19">
        <v>613</v>
      </c>
      <c r="B619" s="21">
        <v>1664</v>
      </c>
      <c r="C619" s="20" t="s">
        <v>1601</v>
      </c>
      <c r="D619" s="21">
        <v>39</v>
      </c>
      <c r="E619" s="21" t="s">
        <v>13</v>
      </c>
      <c r="F619" s="21" t="s">
        <v>29</v>
      </c>
      <c r="G619" s="21"/>
      <c r="H619" s="21"/>
      <c r="I619" s="30">
        <v>2138</v>
      </c>
      <c r="J619" s="30" t="s">
        <v>19</v>
      </c>
    </row>
    <row r="620" spans="1:10" ht="15.75" thickBot="1" x14ac:dyDescent="0.5">
      <c r="A620" s="19">
        <v>614</v>
      </c>
      <c r="B620" s="21">
        <v>1665</v>
      </c>
      <c r="C620" s="20" t="s">
        <v>1603</v>
      </c>
      <c r="D620" s="21" t="s">
        <v>46</v>
      </c>
      <c r="E620" s="21" t="s">
        <v>13</v>
      </c>
      <c r="F620" s="21" t="s">
        <v>32</v>
      </c>
      <c r="G620" s="21"/>
      <c r="H620" s="21"/>
      <c r="I620" s="30">
        <v>2035</v>
      </c>
      <c r="J620" s="30" t="s">
        <v>19</v>
      </c>
    </row>
    <row r="621" spans="1:10" ht="15.75" thickBot="1" x14ac:dyDescent="0.5">
      <c r="A621" s="19">
        <v>615</v>
      </c>
      <c r="B621" s="21">
        <v>1666</v>
      </c>
      <c r="C621" s="20" t="s">
        <v>1605</v>
      </c>
      <c r="D621" s="21" t="s">
        <v>13</v>
      </c>
      <c r="E621" s="21" t="s">
        <v>13</v>
      </c>
      <c r="F621" s="21" t="s">
        <v>323</v>
      </c>
      <c r="G621" s="21"/>
      <c r="H621" s="21"/>
      <c r="I621" s="30">
        <v>2060</v>
      </c>
      <c r="J621" s="30" t="s">
        <v>19</v>
      </c>
    </row>
    <row r="622" spans="1:10" ht="15.75" thickBot="1" x14ac:dyDescent="0.5">
      <c r="A622" s="19">
        <v>616</v>
      </c>
      <c r="B622" s="21">
        <v>1667</v>
      </c>
      <c r="C622" s="20" t="s">
        <v>1607</v>
      </c>
      <c r="D622" s="21">
        <v>91</v>
      </c>
      <c r="E622" s="21" t="s">
        <v>13</v>
      </c>
      <c r="F622" s="21" t="s">
        <v>29</v>
      </c>
      <c r="G622" s="21"/>
      <c r="H622" s="21"/>
      <c r="I622" s="30">
        <v>2041</v>
      </c>
      <c r="J622" s="30" t="s">
        <v>19</v>
      </c>
    </row>
    <row r="623" spans="1:10" ht="15.75" thickBot="1" x14ac:dyDescent="0.5">
      <c r="A623" s="19">
        <v>617</v>
      </c>
      <c r="B623" s="21">
        <v>1668</v>
      </c>
      <c r="C623" s="20" t="s">
        <v>6391</v>
      </c>
      <c r="D623" s="21">
        <v>77</v>
      </c>
      <c r="E623" s="21" t="s">
        <v>134</v>
      </c>
      <c r="F623" s="21" t="s">
        <v>29</v>
      </c>
      <c r="G623" s="21">
        <f>10+11+11+8</f>
        <v>40</v>
      </c>
      <c r="H623" s="21">
        <f>-11-4-13-13</f>
        <v>-41</v>
      </c>
      <c r="I623" s="30">
        <v>2391</v>
      </c>
      <c r="J623" s="30" t="s">
        <v>15</v>
      </c>
    </row>
    <row r="624" spans="1:10" ht="15.75" thickBot="1" x14ac:dyDescent="0.5">
      <c r="A624" s="19">
        <v>618</v>
      </c>
      <c r="B624" s="21">
        <v>3996</v>
      </c>
      <c r="C624" s="20" t="s">
        <v>6400</v>
      </c>
      <c r="D624" s="21" t="s">
        <v>510</v>
      </c>
      <c r="E624" s="21" t="s">
        <v>13</v>
      </c>
      <c r="F624" s="21" t="s">
        <v>29</v>
      </c>
      <c r="G624" s="21"/>
      <c r="H624" s="21"/>
      <c r="I624" s="30">
        <v>2121</v>
      </c>
      <c r="J624" s="30" t="s">
        <v>15</v>
      </c>
    </row>
    <row r="625" spans="1:10" ht="15.75" thickBot="1" x14ac:dyDescent="0.5">
      <c r="A625" s="19">
        <v>619</v>
      </c>
      <c r="B625" s="21">
        <v>1669</v>
      </c>
      <c r="C625" s="20" t="s">
        <v>6393</v>
      </c>
      <c r="D625" s="21">
        <v>91</v>
      </c>
      <c r="E625" s="21" t="s">
        <v>184</v>
      </c>
      <c r="F625" s="21" t="s">
        <v>29</v>
      </c>
      <c r="G625" s="21"/>
      <c r="H625" s="21"/>
      <c r="I625" s="30">
        <v>2374</v>
      </c>
      <c r="J625" s="30" t="s">
        <v>15</v>
      </c>
    </row>
    <row r="626" spans="1:10" ht="15.75" thickBot="1" x14ac:dyDescent="0.5">
      <c r="A626" s="19">
        <v>620</v>
      </c>
      <c r="B626" s="21">
        <v>1670</v>
      </c>
      <c r="C626" s="20" t="s">
        <v>1612</v>
      </c>
      <c r="D626" s="21" t="s">
        <v>13</v>
      </c>
      <c r="E626" s="21" t="s">
        <v>13</v>
      </c>
      <c r="F626" s="21" t="s">
        <v>103</v>
      </c>
      <c r="G626" s="21"/>
      <c r="H626" s="21"/>
      <c r="I626" s="30">
        <v>2022</v>
      </c>
      <c r="J626" s="30" t="s">
        <v>19</v>
      </c>
    </row>
    <row r="627" spans="1:10" ht="15.75" thickBot="1" x14ac:dyDescent="0.5">
      <c r="A627" s="19">
        <v>621</v>
      </c>
      <c r="B627" s="21">
        <v>1671</v>
      </c>
      <c r="C627" s="20" t="s">
        <v>1614</v>
      </c>
      <c r="D627" s="21" t="s">
        <v>13</v>
      </c>
      <c r="E627" s="21" t="s">
        <v>13</v>
      </c>
      <c r="F627" s="21" t="s">
        <v>193</v>
      </c>
      <c r="G627" s="21"/>
      <c r="H627" s="21"/>
      <c r="I627" s="30">
        <v>2010</v>
      </c>
      <c r="J627" s="30" t="s">
        <v>19</v>
      </c>
    </row>
    <row r="628" spans="1:10" ht="15.75" thickBot="1" x14ac:dyDescent="0.5">
      <c r="A628" s="19">
        <v>622</v>
      </c>
      <c r="B628" s="21">
        <v>1672</v>
      </c>
      <c r="C628" s="20" t="s">
        <v>1616</v>
      </c>
      <c r="D628" s="21">
        <v>50</v>
      </c>
      <c r="E628" s="21" t="s">
        <v>13</v>
      </c>
      <c r="F628" s="21" t="s">
        <v>29</v>
      </c>
      <c r="G628" s="21"/>
      <c r="H628" s="21"/>
      <c r="I628" s="30">
        <v>2110</v>
      </c>
      <c r="J628" s="30" t="s">
        <v>19</v>
      </c>
    </row>
    <row r="629" spans="1:10" ht="15.75" thickBot="1" x14ac:dyDescent="0.5">
      <c r="A629" s="19">
        <v>623</v>
      </c>
      <c r="B629" s="21">
        <v>1674</v>
      </c>
      <c r="C629" s="20" t="s">
        <v>1620</v>
      </c>
      <c r="D629" s="21">
        <v>82</v>
      </c>
      <c r="E629" s="21" t="s">
        <v>13</v>
      </c>
      <c r="F629" s="21" t="s">
        <v>29</v>
      </c>
      <c r="G629" s="21"/>
      <c r="H629" s="21"/>
      <c r="I629" s="30">
        <v>1993</v>
      </c>
      <c r="J629" s="30" t="s">
        <v>19</v>
      </c>
    </row>
    <row r="630" spans="1:10" ht="15.75" thickBot="1" x14ac:dyDescent="0.5">
      <c r="A630" s="19">
        <v>624</v>
      </c>
      <c r="B630" s="21">
        <v>1675</v>
      </c>
      <c r="C630" s="20" t="s">
        <v>1622</v>
      </c>
      <c r="D630" s="21">
        <v>94</v>
      </c>
      <c r="E630" s="21" t="s">
        <v>13</v>
      </c>
      <c r="F630" s="21" t="s">
        <v>29</v>
      </c>
      <c r="G630" s="21"/>
      <c r="H630" s="21"/>
      <c r="I630" s="30">
        <v>2050</v>
      </c>
      <c r="J630" s="30" t="s">
        <v>19</v>
      </c>
    </row>
    <row r="631" spans="1:10" ht="15.75" thickBot="1" x14ac:dyDescent="0.5">
      <c r="A631" s="19">
        <v>625</v>
      </c>
      <c r="B631" s="21">
        <v>1676</v>
      </c>
      <c r="C631" s="20" t="s">
        <v>1624</v>
      </c>
      <c r="D631" s="21">
        <v>64</v>
      </c>
      <c r="E631" s="21" t="s">
        <v>13</v>
      </c>
      <c r="F631" s="21" t="s">
        <v>29</v>
      </c>
      <c r="G631" s="21"/>
      <c r="H631" s="21"/>
      <c r="I631" s="30">
        <v>2096</v>
      </c>
      <c r="J631" s="30" t="s">
        <v>19</v>
      </c>
    </row>
    <row r="632" spans="1:10" ht="15.75" thickBot="1" x14ac:dyDescent="0.5">
      <c r="A632" s="19">
        <v>626</v>
      </c>
      <c r="B632" s="21">
        <v>1677</v>
      </c>
      <c r="C632" s="20" t="s">
        <v>1626</v>
      </c>
      <c r="D632" s="21">
        <v>85</v>
      </c>
      <c r="E632" s="21" t="s">
        <v>13</v>
      </c>
      <c r="F632" s="21" t="s">
        <v>29</v>
      </c>
      <c r="G632" s="21"/>
      <c r="H632" s="21"/>
      <c r="I632" s="30">
        <v>2061</v>
      </c>
      <c r="J632" s="30" t="s">
        <v>19</v>
      </c>
    </row>
    <row r="633" spans="1:10" ht="15.75" thickBot="1" x14ac:dyDescent="0.5">
      <c r="A633" s="19">
        <v>627</v>
      </c>
      <c r="B633" s="21">
        <v>1678</v>
      </c>
      <c r="C633" s="20" t="s">
        <v>1628</v>
      </c>
      <c r="D633" s="21" t="s">
        <v>13</v>
      </c>
      <c r="E633" s="21" t="s">
        <v>13</v>
      </c>
      <c r="F633" s="21" t="s">
        <v>29</v>
      </c>
      <c r="G633" s="21"/>
      <c r="H633" s="21"/>
      <c r="I633" s="30">
        <v>2017</v>
      </c>
      <c r="J633" s="30" t="s">
        <v>19</v>
      </c>
    </row>
    <row r="634" spans="1:10" ht="15.75" thickBot="1" x14ac:dyDescent="0.5">
      <c r="A634" s="19">
        <v>628</v>
      </c>
      <c r="B634" s="21">
        <v>1679</v>
      </c>
      <c r="C634" s="20" t="s">
        <v>1630</v>
      </c>
      <c r="D634" s="21" t="s">
        <v>13</v>
      </c>
      <c r="E634" s="21" t="s">
        <v>13</v>
      </c>
      <c r="F634" s="21" t="s">
        <v>79</v>
      </c>
      <c r="G634" s="21"/>
      <c r="H634" s="21"/>
      <c r="I634" s="30">
        <v>2127</v>
      </c>
      <c r="J634" s="30" t="s">
        <v>19</v>
      </c>
    </row>
    <row r="635" spans="1:10" ht="15.75" thickBot="1" x14ac:dyDescent="0.5">
      <c r="A635" s="19">
        <v>629</v>
      </c>
      <c r="B635" s="21">
        <v>1680</v>
      </c>
      <c r="C635" s="20" t="s">
        <v>1632</v>
      </c>
      <c r="D635" s="21">
        <v>96</v>
      </c>
      <c r="E635" s="21" t="s">
        <v>13</v>
      </c>
      <c r="F635" s="21" t="s">
        <v>323</v>
      </c>
      <c r="G635" s="21"/>
      <c r="H635" s="21"/>
      <c r="I635" s="30">
        <v>2024</v>
      </c>
      <c r="J635" s="30" t="s">
        <v>19</v>
      </c>
    </row>
    <row r="636" spans="1:10" ht="15.75" thickBot="1" x14ac:dyDescent="0.5">
      <c r="A636" s="19">
        <v>630</v>
      </c>
      <c r="B636" s="21">
        <v>1681</v>
      </c>
      <c r="C636" s="20" t="s">
        <v>1634</v>
      </c>
      <c r="D636" s="21">
        <v>75</v>
      </c>
      <c r="E636" s="21" t="s">
        <v>13</v>
      </c>
      <c r="F636" s="21" t="s">
        <v>29</v>
      </c>
      <c r="G636" s="21"/>
      <c r="H636" s="21"/>
      <c r="I636" s="30">
        <v>2173</v>
      </c>
      <c r="J636" s="30" t="s">
        <v>19</v>
      </c>
    </row>
    <row r="637" spans="1:10" ht="15.75" thickBot="1" x14ac:dyDescent="0.5">
      <c r="A637" s="19">
        <v>631</v>
      </c>
      <c r="B637" s="21">
        <v>1682</v>
      </c>
      <c r="C637" s="20" t="s">
        <v>1636</v>
      </c>
      <c r="D637" s="21" t="s">
        <v>13</v>
      </c>
      <c r="E637" s="21" t="s">
        <v>13</v>
      </c>
      <c r="F637" s="21" t="s">
        <v>29</v>
      </c>
      <c r="G637" s="21"/>
      <c r="H637" s="21"/>
      <c r="I637" s="30">
        <v>1973</v>
      </c>
      <c r="J637" s="30" t="s">
        <v>19</v>
      </c>
    </row>
    <row r="638" spans="1:10" ht="15.75" thickBot="1" x14ac:dyDescent="0.5">
      <c r="A638" s="19">
        <v>632</v>
      </c>
      <c r="B638" s="21">
        <v>1683</v>
      </c>
      <c r="C638" s="20" t="s">
        <v>1638</v>
      </c>
      <c r="D638" s="21" t="s">
        <v>189</v>
      </c>
      <c r="E638" s="21" t="s">
        <v>13</v>
      </c>
      <c r="F638" s="21" t="s">
        <v>79</v>
      </c>
      <c r="G638" s="21"/>
      <c r="H638" s="21"/>
      <c r="I638" s="30">
        <v>2047</v>
      </c>
      <c r="J638" s="30" t="s">
        <v>19</v>
      </c>
    </row>
    <row r="639" spans="1:10" ht="15.75" thickBot="1" x14ac:dyDescent="0.5">
      <c r="A639" s="19">
        <v>633</v>
      </c>
      <c r="B639" s="21">
        <v>4051</v>
      </c>
      <c r="C639" s="20" t="s">
        <v>6314</v>
      </c>
      <c r="D639" s="21" t="s">
        <v>46</v>
      </c>
      <c r="E639" s="21" t="s">
        <v>13</v>
      </c>
      <c r="F639" s="21" t="s">
        <v>29</v>
      </c>
      <c r="G639" s="21">
        <v>8</v>
      </c>
      <c r="H639" s="21">
        <v>11</v>
      </c>
      <c r="I639" s="30">
        <v>2133</v>
      </c>
      <c r="J639" s="30" t="s">
        <v>15</v>
      </c>
    </row>
    <row r="640" spans="1:10" ht="15.75" thickBot="1" x14ac:dyDescent="0.5">
      <c r="A640" s="19">
        <v>634</v>
      </c>
      <c r="B640" s="21">
        <v>1684</v>
      </c>
      <c r="C640" s="20" t="s">
        <v>1640</v>
      </c>
      <c r="D640" s="21" t="s">
        <v>13</v>
      </c>
      <c r="E640" s="21" t="s">
        <v>13</v>
      </c>
      <c r="F640" s="21" t="s">
        <v>29</v>
      </c>
      <c r="G640" s="21"/>
      <c r="H640" s="21"/>
      <c r="I640" s="30">
        <v>1987</v>
      </c>
      <c r="J640" s="30" t="s">
        <v>19</v>
      </c>
    </row>
    <row r="641" spans="1:10" ht="15.75" thickBot="1" x14ac:dyDescent="0.5">
      <c r="A641" s="19">
        <v>635</v>
      </c>
      <c r="B641" s="21">
        <v>1685</v>
      </c>
      <c r="C641" s="20" t="s">
        <v>1642</v>
      </c>
      <c r="D641" s="21">
        <v>88</v>
      </c>
      <c r="E641" s="21" t="s">
        <v>134</v>
      </c>
      <c r="F641" s="21" t="s">
        <v>29</v>
      </c>
      <c r="G641" s="21"/>
      <c r="H641" s="21"/>
      <c r="I641" s="30">
        <v>2359</v>
      </c>
      <c r="J641" s="30" t="s">
        <v>19</v>
      </c>
    </row>
    <row r="642" spans="1:10" ht="15.75" thickBot="1" x14ac:dyDescent="0.5">
      <c r="A642" s="19">
        <v>636</v>
      </c>
      <c r="B642" s="21">
        <v>1686</v>
      </c>
      <c r="C642" s="20" t="s">
        <v>1644</v>
      </c>
      <c r="D642" s="21">
        <v>93</v>
      </c>
      <c r="E642" s="21" t="s">
        <v>13</v>
      </c>
      <c r="F642" s="21" t="s">
        <v>79</v>
      </c>
      <c r="G642" s="21"/>
      <c r="H642" s="21"/>
      <c r="I642" s="30">
        <v>2045</v>
      </c>
      <c r="J642" s="30" t="s">
        <v>19</v>
      </c>
    </row>
    <row r="643" spans="1:10" ht="15.75" thickBot="1" x14ac:dyDescent="0.5">
      <c r="A643" s="19">
        <v>637</v>
      </c>
      <c r="B643" s="21">
        <v>1687</v>
      </c>
      <c r="C643" s="20" t="s">
        <v>1646</v>
      </c>
      <c r="D643" s="21">
        <v>79</v>
      </c>
      <c r="E643" s="21" t="s">
        <v>13</v>
      </c>
      <c r="F643" s="21" t="s">
        <v>32</v>
      </c>
      <c r="G643" s="21"/>
      <c r="H643" s="21"/>
      <c r="I643" s="30">
        <v>2078</v>
      </c>
      <c r="J643" s="30" t="s">
        <v>19</v>
      </c>
    </row>
    <row r="644" spans="1:10" ht="15.75" thickBot="1" x14ac:dyDescent="0.5">
      <c r="A644" s="19">
        <v>638</v>
      </c>
      <c r="B644" s="21">
        <v>1688</v>
      </c>
      <c r="C644" s="20" t="s">
        <v>1648</v>
      </c>
      <c r="D644" s="21" t="s">
        <v>189</v>
      </c>
      <c r="E644" s="21" t="s">
        <v>13</v>
      </c>
      <c r="F644" s="21" t="s">
        <v>29</v>
      </c>
      <c r="G644" s="21"/>
      <c r="H644" s="21"/>
      <c r="I644" s="30">
        <v>2003</v>
      </c>
      <c r="J644" s="30" t="s">
        <v>19</v>
      </c>
    </row>
    <row r="645" spans="1:10" ht="15.75" thickBot="1" x14ac:dyDescent="0.5">
      <c r="A645" s="19">
        <v>639</v>
      </c>
      <c r="B645" s="21">
        <v>1689</v>
      </c>
      <c r="C645" s="20" t="s">
        <v>1650</v>
      </c>
      <c r="D645" s="21" t="s">
        <v>13</v>
      </c>
      <c r="E645" s="21" t="s">
        <v>13</v>
      </c>
      <c r="F645" s="21" t="s">
        <v>1651</v>
      </c>
      <c r="G645" s="21"/>
      <c r="H645" s="21"/>
      <c r="I645" s="30">
        <v>1993</v>
      </c>
      <c r="J645" s="30" t="s">
        <v>19</v>
      </c>
    </row>
    <row r="646" spans="1:10" ht="15.75" thickBot="1" x14ac:dyDescent="0.5">
      <c r="A646" s="19">
        <v>640</v>
      </c>
      <c r="B646" s="21">
        <v>3913</v>
      </c>
      <c r="C646" s="20" t="s">
        <v>1653</v>
      </c>
      <c r="D646" s="21" t="s">
        <v>13</v>
      </c>
      <c r="E646" s="21" t="s">
        <v>13</v>
      </c>
      <c r="F646" s="21" t="s">
        <v>29</v>
      </c>
      <c r="G646" s="21"/>
      <c r="H646" s="21"/>
      <c r="I646" s="30">
        <v>2044</v>
      </c>
      <c r="J646" s="30" t="s">
        <v>19</v>
      </c>
    </row>
    <row r="647" spans="1:10" ht="15.75" thickBot="1" x14ac:dyDescent="0.5">
      <c r="A647" s="19">
        <v>641</v>
      </c>
      <c r="B647" s="21">
        <v>1690</v>
      </c>
      <c r="C647" s="20" t="s">
        <v>1655</v>
      </c>
      <c r="D647" s="21" t="s">
        <v>13</v>
      </c>
      <c r="E647" s="21" t="s">
        <v>13</v>
      </c>
      <c r="F647" s="21" t="s">
        <v>323</v>
      </c>
      <c r="G647" s="21"/>
      <c r="H647" s="21"/>
      <c r="I647" s="30">
        <v>2070</v>
      </c>
      <c r="J647" s="30" t="s">
        <v>19</v>
      </c>
    </row>
    <row r="648" spans="1:10" ht="15.75" thickBot="1" x14ac:dyDescent="0.5">
      <c r="A648" s="19">
        <v>642</v>
      </c>
      <c r="B648" s="21">
        <v>1691</v>
      </c>
      <c r="C648" s="20" t="s">
        <v>1657</v>
      </c>
      <c r="D648" s="21" t="s">
        <v>62</v>
      </c>
      <c r="E648" s="21" t="s">
        <v>13</v>
      </c>
      <c r="F648" s="21" t="s">
        <v>169</v>
      </c>
      <c r="G648" s="21"/>
      <c r="H648" s="21"/>
      <c r="I648" s="30">
        <v>1985</v>
      </c>
      <c r="J648" s="30" t="s">
        <v>19</v>
      </c>
    </row>
    <row r="649" spans="1:10" ht="15.75" thickBot="1" x14ac:dyDescent="0.5">
      <c r="A649" s="19">
        <v>643</v>
      </c>
      <c r="B649" s="21">
        <v>1692</v>
      </c>
      <c r="C649" s="20" t="s">
        <v>1659</v>
      </c>
      <c r="D649" s="21">
        <v>65</v>
      </c>
      <c r="E649" s="21" t="s">
        <v>13</v>
      </c>
      <c r="F649" s="21" t="s">
        <v>169</v>
      </c>
      <c r="G649" s="21"/>
      <c r="H649" s="21"/>
      <c r="I649" s="30">
        <v>2007</v>
      </c>
      <c r="J649" s="30" t="s">
        <v>19</v>
      </c>
    </row>
    <row r="650" spans="1:10" ht="15.75" thickBot="1" x14ac:dyDescent="0.5">
      <c r="A650" s="19">
        <v>644</v>
      </c>
      <c r="B650" s="21">
        <v>1693</v>
      </c>
      <c r="C650" s="20" t="s">
        <v>1661</v>
      </c>
      <c r="D650" s="21">
        <v>89</v>
      </c>
      <c r="E650" s="21" t="s">
        <v>13</v>
      </c>
      <c r="F650" s="21" t="s">
        <v>29</v>
      </c>
      <c r="G650" s="21"/>
      <c r="H650" s="21"/>
      <c r="I650" s="30">
        <v>2050</v>
      </c>
      <c r="J650" s="30" t="s">
        <v>19</v>
      </c>
    </row>
    <row r="651" spans="1:10" ht="15.75" thickBot="1" x14ac:dyDescent="0.5">
      <c r="A651" s="19">
        <v>645</v>
      </c>
      <c r="B651" s="21">
        <v>1694</v>
      </c>
      <c r="C651" s="20" t="s">
        <v>1663</v>
      </c>
      <c r="D651" s="21">
        <v>48</v>
      </c>
      <c r="E651" s="21" t="s">
        <v>13</v>
      </c>
      <c r="F651" s="21" t="s">
        <v>29</v>
      </c>
      <c r="G651" s="21"/>
      <c r="H651" s="21"/>
      <c r="I651" s="30">
        <v>2033</v>
      </c>
      <c r="J651" s="30" t="s">
        <v>19</v>
      </c>
    </row>
    <row r="652" spans="1:10" ht="15.75" thickBot="1" x14ac:dyDescent="0.5">
      <c r="A652" s="19">
        <v>646</v>
      </c>
      <c r="B652" s="21">
        <v>1695</v>
      </c>
      <c r="C652" s="20" t="s">
        <v>1665</v>
      </c>
      <c r="D652" s="21">
        <v>85</v>
      </c>
      <c r="E652" s="21" t="s">
        <v>13</v>
      </c>
      <c r="F652" s="21" t="s">
        <v>79</v>
      </c>
      <c r="G652" s="21"/>
      <c r="H652" s="21"/>
      <c r="I652" s="30">
        <v>2025</v>
      </c>
      <c r="J652" s="30" t="s">
        <v>19</v>
      </c>
    </row>
    <row r="653" spans="1:10" ht="15.75" thickBot="1" x14ac:dyDescent="0.5">
      <c r="A653" s="19">
        <v>647</v>
      </c>
      <c r="B653" s="21">
        <v>1696</v>
      </c>
      <c r="C653" s="20" t="s">
        <v>1667</v>
      </c>
      <c r="D653" s="21">
        <v>99</v>
      </c>
      <c r="E653" s="21" t="s">
        <v>13</v>
      </c>
      <c r="F653" s="21" t="s">
        <v>32</v>
      </c>
      <c r="G653" s="21"/>
      <c r="H653" s="21"/>
      <c r="I653" s="30">
        <v>2092</v>
      </c>
      <c r="J653" s="30" t="s">
        <v>19</v>
      </c>
    </row>
    <row r="654" spans="1:10" ht="15.75" thickBot="1" x14ac:dyDescent="0.5">
      <c r="A654" s="19">
        <v>648</v>
      </c>
      <c r="B654" s="21">
        <v>1697</v>
      </c>
      <c r="C654" s="20" t="s">
        <v>1669</v>
      </c>
      <c r="D654" s="21" t="s">
        <v>13</v>
      </c>
      <c r="E654" s="21" t="s">
        <v>13</v>
      </c>
      <c r="F654" s="21" t="s">
        <v>79</v>
      </c>
      <c r="G654" s="21"/>
      <c r="H654" s="21"/>
      <c r="I654" s="30">
        <v>2108</v>
      </c>
      <c r="J654" s="30" t="s">
        <v>19</v>
      </c>
    </row>
    <row r="655" spans="1:10" ht="15.75" thickBot="1" x14ac:dyDescent="0.5">
      <c r="A655" s="19">
        <v>649</v>
      </c>
      <c r="B655" s="21">
        <v>1698</v>
      </c>
      <c r="C655" s="20" t="s">
        <v>1671</v>
      </c>
      <c r="D655" s="21" t="s">
        <v>62</v>
      </c>
      <c r="E655" s="21" t="s">
        <v>57</v>
      </c>
      <c r="F655" s="21" t="s">
        <v>85</v>
      </c>
      <c r="G655" s="21"/>
      <c r="H655" s="21"/>
      <c r="I655" s="30">
        <v>2215</v>
      </c>
      <c r="J655" s="30" t="s">
        <v>19</v>
      </c>
    </row>
    <row r="656" spans="1:10" ht="15.75" thickBot="1" x14ac:dyDescent="0.5">
      <c r="A656" s="19">
        <v>650</v>
      </c>
      <c r="B656" s="21">
        <v>3917</v>
      </c>
      <c r="C656" s="20" t="s">
        <v>1673</v>
      </c>
      <c r="D656" s="21" t="s">
        <v>13</v>
      </c>
      <c r="E656" s="21" t="s">
        <v>13</v>
      </c>
      <c r="F656" s="21" t="s">
        <v>169</v>
      </c>
      <c r="G656" s="21"/>
      <c r="H656" s="21"/>
      <c r="I656" s="30">
        <v>2094</v>
      </c>
      <c r="J656" s="30" t="s">
        <v>19</v>
      </c>
    </row>
    <row r="657" spans="1:10" ht="15.75" thickBot="1" x14ac:dyDescent="0.5">
      <c r="A657" s="19">
        <v>651</v>
      </c>
      <c r="B657" s="21">
        <v>1699</v>
      </c>
      <c r="C657" s="20" t="s">
        <v>1675</v>
      </c>
      <c r="D657" s="21" t="s">
        <v>13</v>
      </c>
      <c r="E657" s="21" t="s">
        <v>13</v>
      </c>
      <c r="F657" s="21" t="s">
        <v>79</v>
      </c>
      <c r="G657" s="21"/>
      <c r="H657" s="21"/>
      <c r="I657" s="30">
        <v>2060</v>
      </c>
      <c r="J657" s="30" t="s">
        <v>19</v>
      </c>
    </row>
    <row r="658" spans="1:10" ht="15.75" thickBot="1" x14ac:dyDescent="0.5">
      <c r="A658" s="19">
        <v>652</v>
      </c>
      <c r="B658" s="21">
        <v>1700</v>
      </c>
      <c r="C658" s="20" t="s">
        <v>1677</v>
      </c>
      <c r="D658" s="21">
        <v>90</v>
      </c>
      <c r="E658" s="21" t="s">
        <v>13</v>
      </c>
      <c r="F658" s="21" t="s">
        <v>32</v>
      </c>
      <c r="G658" s="21"/>
      <c r="H658" s="21"/>
      <c r="I658" s="30">
        <v>2041</v>
      </c>
      <c r="J658" s="30" t="s">
        <v>19</v>
      </c>
    </row>
    <row r="659" spans="1:10" ht="15.75" thickBot="1" x14ac:dyDescent="0.5">
      <c r="A659" s="19">
        <v>653</v>
      </c>
      <c r="B659" s="21">
        <v>1701</v>
      </c>
      <c r="C659" s="20" t="s">
        <v>1679</v>
      </c>
      <c r="D659" s="21" t="s">
        <v>13</v>
      </c>
      <c r="E659" s="21" t="s">
        <v>13</v>
      </c>
      <c r="F659" s="21" t="s">
        <v>169</v>
      </c>
      <c r="G659" s="21"/>
      <c r="H659" s="21"/>
      <c r="I659" s="30">
        <v>2105</v>
      </c>
      <c r="J659" s="30" t="s">
        <v>19</v>
      </c>
    </row>
    <row r="660" spans="1:10" ht="15.75" thickBot="1" x14ac:dyDescent="0.5">
      <c r="A660" s="19">
        <v>654</v>
      </c>
      <c r="B660" s="21">
        <v>1702</v>
      </c>
      <c r="C660" s="20" t="s">
        <v>1681</v>
      </c>
      <c r="D660" s="21">
        <v>91</v>
      </c>
      <c r="E660" s="21" t="s">
        <v>13</v>
      </c>
      <c r="F660" s="21" t="s">
        <v>32</v>
      </c>
      <c r="G660" s="21"/>
      <c r="H660" s="21"/>
      <c r="I660" s="30">
        <v>2049</v>
      </c>
      <c r="J660" s="30" t="s">
        <v>19</v>
      </c>
    </row>
    <row r="661" spans="1:10" ht="15.75" thickBot="1" x14ac:dyDescent="0.5">
      <c r="A661" s="19">
        <v>655</v>
      </c>
      <c r="B661" s="21">
        <v>1703</v>
      </c>
      <c r="C661" s="20" t="s">
        <v>1683</v>
      </c>
      <c r="D661" s="21" t="s">
        <v>13</v>
      </c>
      <c r="E661" s="21" t="s">
        <v>13</v>
      </c>
      <c r="F661" s="21" t="s">
        <v>29</v>
      </c>
      <c r="G661" s="21"/>
      <c r="H661" s="21"/>
      <c r="I661" s="30">
        <v>2030</v>
      </c>
      <c r="J661" s="30" t="s">
        <v>19</v>
      </c>
    </row>
    <row r="662" spans="1:10" ht="15.75" thickBot="1" x14ac:dyDescent="0.5">
      <c r="A662" s="19">
        <v>656</v>
      </c>
      <c r="B662" s="21">
        <v>1704</v>
      </c>
      <c r="C662" s="20" t="s">
        <v>1687</v>
      </c>
      <c r="D662" s="21">
        <v>83</v>
      </c>
      <c r="E662" s="21" t="s">
        <v>57</v>
      </c>
      <c r="F662" s="21" t="s">
        <v>32</v>
      </c>
      <c r="G662" s="21"/>
      <c r="H662" s="21"/>
      <c r="I662" s="30">
        <v>2156</v>
      </c>
      <c r="J662" s="30" t="s">
        <v>19</v>
      </c>
    </row>
    <row r="663" spans="1:10" ht="15.75" thickBot="1" x14ac:dyDescent="0.5">
      <c r="A663" s="19">
        <v>657</v>
      </c>
      <c r="B663" s="21">
        <v>1706</v>
      </c>
      <c r="C663" s="20" t="s">
        <v>1691</v>
      </c>
      <c r="D663" s="21">
        <v>86</v>
      </c>
      <c r="E663" s="21" t="s">
        <v>57</v>
      </c>
      <c r="F663" s="21" t="s">
        <v>29</v>
      </c>
      <c r="G663" s="21"/>
      <c r="H663" s="21"/>
      <c r="I663" s="30">
        <v>2253</v>
      </c>
      <c r="J663" s="30" t="s">
        <v>19</v>
      </c>
    </row>
    <row r="664" spans="1:10" ht="15.75" thickBot="1" x14ac:dyDescent="0.5">
      <c r="A664" s="19">
        <v>658</v>
      </c>
      <c r="B664" s="21">
        <v>1707</v>
      </c>
      <c r="C664" s="20" t="s">
        <v>1693</v>
      </c>
      <c r="D664" s="21">
        <v>98</v>
      </c>
      <c r="E664" s="21" t="s">
        <v>13</v>
      </c>
      <c r="F664" s="21" t="s">
        <v>29</v>
      </c>
      <c r="G664" s="21"/>
      <c r="H664" s="21"/>
      <c r="I664" s="30">
        <v>2013</v>
      </c>
      <c r="J664" s="30" t="s">
        <v>19</v>
      </c>
    </row>
    <row r="665" spans="1:10" ht="15.75" thickBot="1" x14ac:dyDescent="0.5">
      <c r="A665" s="19">
        <v>659</v>
      </c>
      <c r="B665" s="21">
        <v>1708</v>
      </c>
      <c r="C665" s="20" t="s">
        <v>1695</v>
      </c>
      <c r="D665" s="21" t="s">
        <v>82</v>
      </c>
      <c r="E665" s="21" t="s">
        <v>13</v>
      </c>
      <c r="F665" s="21" t="s">
        <v>29</v>
      </c>
      <c r="G665" s="21"/>
      <c r="H665" s="21"/>
      <c r="I665" s="30">
        <v>2053</v>
      </c>
      <c r="J665" s="30" t="s">
        <v>19</v>
      </c>
    </row>
    <row r="666" spans="1:10" ht="15.75" thickBot="1" x14ac:dyDescent="0.5">
      <c r="A666" s="19">
        <v>660</v>
      </c>
      <c r="B666" s="21">
        <v>4220</v>
      </c>
      <c r="C666" s="20" t="s">
        <v>6557</v>
      </c>
      <c r="D666" s="21">
        <v>84</v>
      </c>
      <c r="E666" s="21"/>
      <c r="F666" s="21" t="s">
        <v>29</v>
      </c>
      <c r="G666" s="21">
        <v>11</v>
      </c>
      <c r="H666" s="21">
        <v>-6</v>
      </c>
      <c r="I666" s="30">
        <v>2094</v>
      </c>
      <c r="J666" s="30" t="s">
        <v>15</v>
      </c>
    </row>
    <row r="667" spans="1:10" ht="15.75" thickBot="1" x14ac:dyDescent="0.5">
      <c r="A667" s="19">
        <v>661</v>
      </c>
      <c r="B667" s="21">
        <v>1709</v>
      </c>
      <c r="C667" s="20" t="s">
        <v>1697</v>
      </c>
      <c r="D667" s="21">
        <v>49</v>
      </c>
      <c r="E667" s="21" t="s">
        <v>13</v>
      </c>
      <c r="F667" s="21" t="s">
        <v>169</v>
      </c>
      <c r="G667" s="21"/>
      <c r="H667" s="21"/>
      <c r="I667" s="30">
        <v>2040</v>
      </c>
      <c r="J667" s="30" t="s">
        <v>19</v>
      </c>
    </row>
    <row r="668" spans="1:10" ht="15.75" thickBot="1" x14ac:dyDescent="0.5">
      <c r="A668" s="19">
        <v>662</v>
      </c>
      <c r="B668" s="21">
        <v>1710</v>
      </c>
      <c r="C668" s="20" t="s">
        <v>1699</v>
      </c>
      <c r="D668" s="21">
        <v>94</v>
      </c>
      <c r="E668" s="21" t="s">
        <v>13</v>
      </c>
      <c r="F668" s="21" t="s">
        <v>29</v>
      </c>
      <c r="G668" s="21"/>
      <c r="H668" s="21"/>
      <c r="I668" s="30">
        <v>2055</v>
      </c>
      <c r="J668" s="30" t="s">
        <v>19</v>
      </c>
    </row>
    <row r="669" spans="1:10" ht="15.75" thickBot="1" x14ac:dyDescent="0.5">
      <c r="A669" s="19">
        <v>663</v>
      </c>
      <c r="B669" s="21">
        <v>1711</v>
      </c>
      <c r="C669" s="20" t="s">
        <v>1701</v>
      </c>
      <c r="D669" s="21">
        <v>50</v>
      </c>
      <c r="E669" s="21" t="s">
        <v>13</v>
      </c>
      <c r="F669" s="21" t="s">
        <v>169</v>
      </c>
      <c r="G669" s="21"/>
      <c r="H669" s="21"/>
      <c r="I669" s="30">
        <v>1997</v>
      </c>
      <c r="J669" s="30" t="s">
        <v>19</v>
      </c>
    </row>
    <row r="670" spans="1:10" ht="15.75" thickBot="1" x14ac:dyDescent="0.5">
      <c r="A670" s="19">
        <v>664</v>
      </c>
      <c r="B670" s="21">
        <v>1712</v>
      </c>
      <c r="C670" s="20" t="s">
        <v>1703</v>
      </c>
      <c r="D670" s="21">
        <v>92</v>
      </c>
      <c r="E670" s="21" t="s">
        <v>13</v>
      </c>
      <c r="F670" s="21" t="s">
        <v>29</v>
      </c>
      <c r="G670" s="21"/>
      <c r="H670" s="21"/>
      <c r="I670" s="30">
        <v>2044</v>
      </c>
      <c r="J670" s="30" t="s">
        <v>19</v>
      </c>
    </row>
    <row r="671" spans="1:10" ht="15.75" thickBot="1" x14ac:dyDescent="0.5">
      <c r="A671" s="19">
        <v>665</v>
      </c>
      <c r="B671" s="21">
        <v>1717</v>
      </c>
      <c r="C671" s="20" t="s">
        <v>6284</v>
      </c>
      <c r="D671" s="21">
        <v>74</v>
      </c>
      <c r="E671" s="21" t="s">
        <v>184</v>
      </c>
      <c r="F671" s="21" t="s">
        <v>29</v>
      </c>
      <c r="G671" s="21">
        <f>9+8+7</f>
        <v>24</v>
      </c>
      <c r="H671" s="21">
        <f>2+3-3</f>
        <v>2</v>
      </c>
      <c r="I671" s="30">
        <v>2338</v>
      </c>
      <c r="J671" s="30" t="s">
        <v>15</v>
      </c>
    </row>
    <row r="672" spans="1:10" ht="15.75" thickBot="1" x14ac:dyDescent="0.5">
      <c r="A672" s="19">
        <v>666</v>
      </c>
      <c r="B672" s="21">
        <v>1713</v>
      </c>
      <c r="C672" s="20" t="s">
        <v>1705</v>
      </c>
      <c r="D672" s="21" t="s">
        <v>13</v>
      </c>
      <c r="E672" s="21" t="s">
        <v>13</v>
      </c>
      <c r="F672" s="21" t="s">
        <v>277</v>
      </c>
      <c r="G672" s="21"/>
      <c r="H672" s="21"/>
      <c r="I672" s="30">
        <v>2046</v>
      </c>
      <c r="J672" s="30" t="s">
        <v>19</v>
      </c>
    </row>
    <row r="673" spans="1:10" ht="15.75" thickBot="1" x14ac:dyDescent="0.5">
      <c r="A673" s="19">
        <v>667</v>
      </c>
      <c r="B673" s="21">
        <v>1714</v>
      </c>
      <c r="C673" s="20" t="s">
        <v>1707</v>
      </c>
      <c r="D673" s="21">
        <v>58</v>
      </c>
      <c r="E673" s="21" t="s">
        <v>57</v>
      </c>
      <c r="F673" s="21" t="s">
        <v>32</v>
      </c>
      <c r="G673" s="21"/>
      <c r="H673" s="21"/>
      <c r="I673" s="30">
        <v>2180</v>
      </c>
      <c r="J673" s="30" t="s">
        <v>19</v>
      </c>
    </row>
    <row r="674" spans="1:10" ht="15.75" thickBot="1" x14ac:dyDescent="0.5">
      <c r="A674" s="19">
        <v>668</v>
      </c>
      <c r="B674" s="21">
        <v>1715</v>
      </c>
      <c r="C674" s="20" t="s">
        <v>1709</v>
      </c>
      <c r="D674" s="21">
        <v>40</v>
      </c>
      <c r="E674" s="21" t="s">
        <v>13</v>
      </c>
      <c r="F674" s="21" t="s">
        <v>32</v>
      </c>
      <c r="G674" s="21"/>
      <c r="H674" s="21"/>
      <c r="I674" s="30">
        <v>2059</v>
      </c>
      <c r="J674" s="30" t="s">
        <v>19</v>
      </c>
    </row>
    <row r="675" spans="1:10" ht="15.75" thickBot="1" x14ac:dyDescent="0.5">
      <c r="A675" s="19">
        <v>669</v>
      </c>
      <c r="B675" s="21">
        <v>1716</v>
      </c>
      <c r="C675" s="20" t="s">
        <v>1711</v>
      </c>
      <c r="D675" s="21">
        <v>73</v>
      </c>
      <c r="E675" s="21" t="s">
        <v>13</v>
      </c>
      <c r="F675" s="21" t="s">
        <v>29</v>
      </c>
      <c r="G675" s="21"/>
      <c r="H675" s="21"/>
      <c r="I675" s="30">
        <v>2005</v>
      </c>
      <c r="J675" s="30" t="s">
        <v>19</v>
      </c>
    </row>
    <row r="676" spans="1:10" ht="15.75" thickBot="1" x14ac:dyDescent="0.5">
      <c r="A676" s="19">
        <v>670</v>
      </c>
      <c r="B676" s="21">
        <v>1718</v>
      </c>
      <c r="C676" s="20" t="s">
        <v>6398</v>
      </c>
      <c r="D676" s="21" t="s">
        <v>510</v>
      </c>
      <c r="E676" s="21" t="s">
        <v>57</v>
      </c>
      <c r="F676" s="21" t="s">
        <v>29</v>
      </c>
      <c r="G676" s="21"/>
      <c r="H676" s="21"/>
      <c r="I676" s="30">
        <v>2207</v>
      </c>
      <c r="J676" s="30" t="s">
        <v>15</v>
      </c>
    </row>
    <row r="677" spans="1:10" ht="15.75" thickBot="1" x14ac:dyDescent="0.5">
      <c r="A677" s="19">
        <v>671</v>
      </c>
      <c r="B677" s="21">
        <v>1719</v>
      </c>
      <c r="C677" s="20" t="s">
        <v>1715</v>
      </c>
      <c r="D677" s="21">
        <v>37</v>
      </c>
      <c r="E677" s="21" t="s">
        <v>13</v>
      </c>
      <c r="F677" s="21" t="s">
        <v>169</v>
      </c>
      <c r="G677" s="21"/>
      <c r="H677" s="21"/>
      <c r="I677" s="30">
        <v>2009</v>
      </c>
      <c r="J677" s="30" t="s">
        <v>19</v>
      </c>
    </row>
    <row r="678" spans="1:10" ht="15.75" thickBot="1" x14ac:dyDescent="0.5">
      <c r="A678" s="19">
        <v>672</v>
      </c>
      <c r="B678" s="21">
        <v>1720</v>
      </c>
      <c r="C678" s="20" t="s">
        <v>1717</v>
      </c>
      <c r="D678" s="21">
        <v>97</v>
      </c>
      <c r="E678" s="21" t="s">
        <v>13</v>
      </c>
      <c r="F678" s="21" t="s">
        <v>32</v>
      </c>
      <c r="G678" s="21"/>
      <c r="H678" s="21"/>
      <c r="I678" s="30">
        <v>2041</v>
      </c>
      <c r="J678" s="30" t="s">
        <v>19</v>
      </c>
    </row>
    <row r="679" spans="1:10" ht="15.75" thickBot="1" x14ac:dyDescent="0.5">
      <c r="A679" s="19">
        <v>673</v>
      </c>
      <c r="B679" s="21">
        <v>4225</v>
      </c>
      <c r="C679" s="20" t="s">
        <v>6555</v>
      </c>
      <c r="D679" s="21">
        <v>10</v>
      </c>
      <c r="E679" s="21"/>
      <c r="F679" s="21" t="s">
        <v>29</v>
      </c>
      <c r="G679" s="21">
        <v>11</v>
      </c>
      <c r="H679" s="21">
        <v>-87</v>
      </c>
      <c r="I679" s="30">
        <v>2013</v>
      </c>
      <c r="J679" s="30" t="s">
        <v>15</v>
      </c>
    </row>
    <row r="680" spans="1:10" ht="15.75" thickBot="1" x14ac:dyDescent="0.5">
      <c r="A680" s="19">
        <v>674</v>
      </c>
      <c r="B680" s="21">
        <v>1721</v>
      </c>
      <c r="C680" s="20" t="s">
        <v>1719</v>
      </c>
      <c r="D680" s="21">
        <v>64</v>
      </c>
      <c r="E680" s="21" t="s">
        <v>13</v>
      </c>
      <c r="F680" s="21" t="s">
        <v>29</v>
      </c>
      <c r="G680" s="21"/>
      <c r="H680" s="21"/>
      <c r="I680" s="30">
        <v>1995</v>
      </c>
      <c r="J680" s="30" t="s">
        <v>19</v>
      </c>
    </row>
    <row r="681" spans="1:10" ht="15.75" thickBot="1" x14ac:dyDescent="0.5">
      <c r="A681" s="19">
        <v>675</v>
      </c>
      <c r="B681" s="21">
        <v>1722</v>
      </c>
      <c r="C681" s="20" t="s">
        <v>1721</v>
      </c>
      <c r="D681" s="21" t="s">
        <v>13</v>
      </c>
      <c r="E681" s="21" t="s">
        <v>13</v>
      </c>
      <c r="F681" s="21" t="s">
        <v>323</v>
      </c>
      <c r="G681" s="21"/>
      <c r="H681" s="21"/>
      <c r="I681" s="30">
        <v>2044</v>
      </c>
      <c r="J681" s="30" t="s">
        <v>19</v>
      </c>
    </row>
    <row r="682" spans="1:10" ht="15.75" thickBot="1" x14ac:dyDescent="0.5">
      <c r="A682" s="19">
        <v>676</v>
      </c>
      <c r="B682" s="21">
        <v>1723</v>
      </c>
      <c r="C682" s="20" t="s">
        <v>1723</v>
      </c>
      <c r="D682" s="21" t="s">
        <v>13</v>
      </c>
      <c r="E682" s="21" t="s">
        <v>13</v>
      </c>
      <c r="F682" s="21" t="s">
        <v>32</v>
      </c>
      <c r="G682" s="21"/>
      <c r="H682" s="21"/>
      <c r="I682" s="30">
        <v>2046</v>
      </c>
      <c r="J682" s="30" t="s">
        <v>19</v>
      </c>
    </row>
    <row r="683" spans="1:10" ht="15.75" thickBot="1" x14ac:dyDescent="0.5">
      <c r="A683" s="19">
        <v>677</v>
      </c>
      <c r="B683" s="21">
        <v>1725</v>
      </c>
      <c r="C683" s="20" t="s">
        <v>1727</v>
      </c>
      <c r="D683" s="21">
        <v>87</v>
      </c>
      <c r="E683" s="21" t="s">
        <v>13</v>
      </c>
      <c r="F683" s="21" t="s">
        <v>193</v>
      </c>
      <c r="G683" s="21"/>
      <c r="H683" s="21"/>
      <c r="I683" s="30">
        <v>2046</v>
      </c>
      <c r="J683" s="30" t="s">
        <v>19</v>
      </c>
    </row>
    <row r="684" spans="1:10" ht="15.75" thickBot="1" x14ac:dyDescent="0.5">
      <c r="A684" s="19">
        <v>678</v>
      </c>
      <c r="B684" s="21">
        <v>1726</v>
      </c>
      <c r="C684" s="20" t="s">
        <v>1733</v>
      </c>
      <c r="D684" s="21">
        <v>61</v>
      </c>
      <c r="E684" s="21" t="s">
        <v>134</v>
      </c>
      <c r="F684" s="21" t="s">
        <v>32</v>
      </c>
      <c r="G684" s="21"/>
      <c r="H684" s="21"/>
      <c r="I684" s="30">
        <v>2270</v>
      </c>
      <c r="J684" s="30" t="s">
        <v>19</v>
      </c>
    </row>
    <row r="685" spans="1:10" ht="15.75" thickBot="1" x14ac:dyDescent="0.5">
      <c r="A685" s="19">
        <v>679</v>
      </c>
      <c r="B685" s="21">
        <v>1728</v>
      </c>
      <c r="C685" s="20" t="s">
        <v>1737</v>
      </c>
      <c r="D685" s="21">
        <v>90</v>
      </c>
      <c r="E685" s="21" t="s">
        <v>13</v>
      </c>
      <c r="F685" s="21" t="s">
        <v>29</v>
      </c>
      <c r="G685" s="21"/>
      <c r="H685" s="21"/>
      <c r="I685" s="30">
        <v>2077</v>
      </c>
      <c r="J685" s="30" t="s">
        <v>19</v>
      </c>
    </row>
    <row r="686" spans="1:10" ht="15.75" thickBot="1" x14ac:dyDescent="0.5">
      <c r="A686" s="19">
        <v>680</v>
      </c>
      <c r="B686" s="21">
        <v>4092</v>
      </c>
      <c r="C686" s="20" t="s">
        <v>6168</v>
      </c>
      <c r="D686" s="21" t="s">
        <v>3648</v>
      </c>
      <c r="E686" s="21" t="s">
        <v>13</v>
      </c>
      <c r="F686" s="21" t="s">
        <v>29</v>
      </c>
      <c r="G686" s="21"/>
      <c r="H686" s="21"/>
      <c r="I686" s="30">
        <v>2078</v>
      </c>
      <c r="J686" s="30" t="s">
        <v>15</v>
      </c>
    </row>
    <row r="687" spans="1:10" ht="15.75" thickBot="1" x14ac:dyDescent="0.5">
      <c r="A687" s="19">
        <v>681</v>
      </c>
      <c r="B687" s="21">
        <v>1729</v>
      </c>
      <c r="C687" s="20" t="s">
        <v>1739</v>
      </c>
      <c r="D687" s="21" t="s">
        <v>13</v>
      </c>
      <c r="E687" s="21" t="s">
        <v>13</v>
      </c>
      <c r="F687" s="21" t="s">
        <v>277</v>
      </c>
      <c r="G687" s="21"/>
      <c r="H687" s="21"/>
      <c r="I687" s="30">
        <v>2170</v>
      </c>
      <c r="J687" s="30" t="s">
        <v>19</v>
      </c>
    </row>
    <row r="688" spans="1:10" ht="15.75" thickBot="1" x14ac:dyDescent="0.5">
      <c r="A688" s="19">
        <v>682</v>
      </c>
      <c r="B688" s="21">
        <v>4223</v>
      </c>
      <c r="C688" s="20" t="s">
        <v>6559</v>
      </c>
      <c r="D688" s="21">
        <v>11</v>
      </c>
      <c r="E688" s="21"/>
      <c r="F688" s="21" t="s">
        <v>29</v>
      </c>
      <c r="G688" s="21">
        <v>11</v>
      </c>
      <c r="H688" s="21">
        <v>-32</v>
      </c>
      <c r="I688" s="30">
        <v>2068</v>
      </c>
      <c r="J688" s="30" t="s">
        <v>15</v>
      </c>
    </row>
    <row r="689" spans="1:10" ht="15.75" thickBot="1" x14ac:dyDescent="0.5">
      <c r="A689" s="19">
        <v>683</v>
      </c>
      <c r="B689" s="21">
        <v>1730</v>
      </c>
      <c r="C689" s="20" t="s">
        <v>1741</v>
      </c>
      <c r="D689" s="21">
        <v>39</v>
      </c>
      <c r="E689" s="21" t="s">
        <v>13</v>
      </c>
      <c r="F689" s="21" t="s">
        <v>169</v>
      </c>
      <c r="G689" s="21"/>
      <c r="H689" s="21"/>
      <c r="I689" s="30">
        <v>1979</v>
      </c>
      <c r="J689" s="30" t="s">
        <v>19</v>
      </c>
    </row>
    <row r="690" spans="1:10" ht="15.75" thickBot="1" x14ac:dyDescent="0.5">
      <c r="A690" s="19">
        <v>684</v>
      </c>
      <c r="B690" s="21">
        <v>1731</v>
      </c>
      <c r="C690" s="20" t="s">
        <v>1743</v>
      </c>
      <c r="D690" s="21">
        <v>75</v>
      </c>
      <c r="E690" s="21" t="s">
        <v>13</v>
      </c>
      <c r="F690" s="21" t="s">
        <v>103</v>
      </c>
      <c r="G690" s="21"/>
      <c r="H690" s="21"/>
      <c r="I690" s="30">
        <v>2059</v>
      </c>
      <c r="J690" s="30" t="s">
        <v>19</v>
      </c>
    </row>
    <row r="691" spans="1:10" ht="15.75" thickBot="1" x14ac:dyDescent="0.5">
      <c r="A691" s="19">
        <v>685</v>
      </c>
      <c r="B691" s="21">
        <v>1732</v>
      </c>
      <c r="C691" s="20" t="s">
        <v>1745</v>
      </c>
      <c r="D691" s="21" t="s">
        <v>13</v>
      </c>
      <c r="E691" s="21" t="s">
        <v>13</v>
      </c>
      <c r="F691" s="21" t="s">
        <v>103</v>
      </c>
      <c r="G691" s="21"/>
      <c r="H691" s="21"/>
      <c r="I691" s="30">
        <v>1960</v>
      </c>
      <c r="J691" s="30" t="s">
        <v>19</v>
      </c>
    </row>
    <row r="692" spans="1:10" ht="15.75" thickBot="1" x14ac:dyDescent="0.5">
      <c r="A692" s="19">
        <v>686</v>
      </c>
      <c r="B692" s="21">
        <v>1733</v>
      </c>
      <c r="C692" s="20" t="s">
        <v>1747</v>
      </c>
      <c r="D692" s="21">
        <v>52</v>
      </c>
      <c r="E692" s="21" t="s">
        <v>13</v>
      </c>
      <c r="F692" s="21" t="s">
        <v>169</v>
      </c>
      <c r="G692" s="21"/>
      <c r="H692" s="21"/>
      <c r="I692" s="30">
        <v>2072</v>
      </c>
      <c r="J692" s="30" t="s">
        <v>19</v>
      </c>
    </row>
    <row r="693" spans="1:10" ht="15.75" thickBot="1" x14ac:dyDescent="0.5">
      <c r="A693" s="19">
        <v>687</v>
      </c>
      <c r="B693" s="21">
        <v>1734</v>
      </c>
      <c r="C693" s="20" t="s">
        <v>1749</v>
      </c>
      <c r="D693" s="21">
        <v>91</v>
      </c>
      <c r="E693" s="21" t="s">
        <v>13</v>
      </c>
      <c r="F693" s="21" t="s">
        <v>32</v>
      </c>
      <c r="G693" s="21"/>
      <c r="H693" s="21"/>
      <c r="I693" s="30">
        <v>2040</v>
      </c>
      <c r="J693" s="30" t="s">
        <v>19</v>
      </c>
    </row>
    <row r="694" spans="1:10" ht="15.75" thickBot="1" x14ac:dyDescent="0.5">
      <c r="A694" s="19">
        <v>688</v>
      </c>
      <c r="B694" s="21">
        <v>1735</v>
      </c>
      <c r="C694" s="20" t="s">
        <v>1751</v>
      </c>
      <c r="D694" s="21">
        <v>49</v>
      </c>
      <c r="E694" s="21" t="s">
        <v>13</v>
      </c>
      <c r="F694" s="21" t="s">
        <v>29</v>
      </c>
      <c r="G694" s="21"/>
      <c r="H694" s="21"/>
      <c r="I694" s="30">
        <v>2069</v>
      </c>
      <c r="J694" s="30" t="s">
        <v>19</v>
      </c>
    </row>
    <row r="695" spans="1:10" ht="15.75" thickBot="1" x14ac:dyDescent="0.5">
      <c r="A695" s="19">
        <v>689</v>
      </c>
      <c r="B695" s="21">
        <v>1736</v>
      </c>
      <c r="C695" s="20" t="s">
        <v>1753</v>
      </c>
      <c r="D695" s="21" t="s">
        <v>13</v>
      </c>
      <c r="E695" s="21" t="s">
        <v>13</v>
      </c>
      <c r="F695" s="21" t="s">
        <v>169</v>
      </c>
      <c r="G695" s="21"/>
      <c r="H695" s="21"/>
      <c r="I695" s="30">
        <v>1973</v>
      </c>
      <c r="J695" s="30" t="s">
        <v>19</v>
      </c>
    </row>
    <row r="696" spans="1:10" ht="15.75" thickBot="1" x14ac:dyDescent="0.5">
      <c r="A696" s="19">
        <v>690</v>
      </c>
      <c r="B696" s="21">
        <v>1737</v>
      </c>
      <c r="C696" s="20" t="s">
        <v>1755</v>
      </c>
      <c r="D696" s="21" t="s">
        <v>13</v>
      </c>
      <c r="E696" s="21" t="s">
        <v>13</v>
      </c>
      <c r="F696" s="21" t="s">
        <v>193</v>
      </c>
      <c r="G696" s="21"/>
      <c r="H696" s="21"/>
      <c r="I696" s="30">
        <v>2010</v>
      </c>
      <c r="J696" s="30" t="s">
        <v>19</v>
      </c>
    </row>
    <row r="697" spans="1:10" ht="15.75" thickBot="1" x14ac:dyDescent="0.5">
      <c r="A697" s="19">
        <v>691</v>
      </c>
      <c r="B697" s="21">
        <v>1738</v>
      </c>
      <c r="C697" s="20" t="s">
        <v>1757</v>
      </c>
      <c r="D697" s="21">
        <v>90</v>
      </c>
      <c r="E697" s="21" t="s">
        <v>13</v>
      </c>
      <c r="F697" s="21" t="s">
        <v>32</v>
      </c>
      <c r="G697" s="21"/>
      <c r="H697" s="21"/>
      <c r="I697" s="30">
        <v>2031</v>
      </c>
      <c r="J697" s="30" t="s">
        <v>19</v>
      </c>
    </row>
    <row r="698" spans="1:10" ht="15.75" thickBot="1" x14ac:dyDescent="0.5">
      <c r="A698" s="19">
        <v>692</v>
      </c>
      <c r="B698" s="21">
        <v>1739</v>
      </c>
      <c r="C698" s="20" t="s">
        <v>1759</v>
      </c>
      <c r="D698" s="21" t="s">
        <v>189</v>
      </c>
      <c r="E698" s="21" t="s">
        <v>13</v>
      </c>
      <c r="F698" s="21" t="s">
        <v>29</v>
      </c>
      <c r="G698" s="21"/>
      <c r="H698" s="21"/>
      <c r="I698" s="30">
        <v>2008</v>
      </c>
      <c r="J698" s="30" t="s">
        <v>19</v>
      </c>
    </row>
    <row r="699" spans="1:10" ht="15.75" thickBot="1" x14ac:dyDescent="0.5">
      <c r="A699" s="19">
        <v>693</v>
      </c>
      <c r="B699" s="21">
        <v>1740</v>
      </c>
      <c r="C699" s="20" t="s">
        <v>1761</v>
      </c>
      <c r="D699" s="21">
        <v>98</v>
      </c>
      <c r="E699" s="21" t="s">
        <v>13</v>
      </c>
      <c r="F699" s="21" t="s">
        <v>29</v>
      </c>
      <c r="G699" s="21"/>
      <c r="H699" s="21"/>
      <c r="I699" s="30">
        <v>2022</v>
      </c>
      <c r="J699" s="30" t="s">
        <v>19</v>
      </c>
    </row>
    <row r="700" spans="1:10" ht="15.75" thickBot="1" x14ac:dyDescent="0.5">
      <c r="A700" s="19">
        <v>694</v>
      </c>
      <c r="B700" s="21">
        <v>1741</v>
      </c>
      <c r="C700" s="20" t="s">
        <v>1763</v>
      </c>
      <c r="D700" s="21">
        <v>90</v>
      </c>
      <c r="E700" s="21" t="s">
        <v>13</v>
      </c>
      <c r="F700" s="21" t="s">
        <v>32</v>
      </c>
      <c r="G700" s="21"/>
      <c r="H700" s="21"/>
      <c r="I700" s="30">
        <v>2047</v>
      </c>
      <c r="J700" s="30" t="s">
        <v>19</v>
      </c>
    </row>
    <row r="701" spans="1:10" ht="15.75" thickBot="1" x14ac:dyDescent="0.5">
      <c r="A701" s="19">
        <v>695</v>
      </c>
      <c r="B701" s="21">
        <v>1742</v>
      </c>
      <c r="C701" s="20" t="s">
        <v>1765</v>
      </c>
      <c r="D701" s="21">
        <v>40</v>
      </c>
      <c r="E701" s="21" t="s">
        <v>13</v>
      </c>
      <c r="F701" s="21" t="s">
        <v>32</v>
      </c>
      <c r="G701" s="21"/>
      <c r="H701" s="21"/>
      <c r="I701" s="30">
        <v>2043</v>
      </c>
      <c r="J701" s="30" t="s">
        <v>19</v>
      </c>
    </row>
    <row r="702" spans="1:10" ht="15.75" thickBot="1" x14ac:dyDescent="0.5">
      <c r="A702" s="19">
        <v>696</v>
      </c>
      <c r="B702" s="21">
        <v>3915</v>
      </c>
      <c r="C702" s="20" t="s">
        <v>1767</v>
      </c>
      <c r="D702" s="21" t="s">
        <v>13</v>
      </c>
      <c r="E702" s="21" t="s">
        <v>13</v>
      </c>
      <c r="F702" s="21" t="s">
        <v>169</v>
      </c>
      <c r="G702" s="21"/>
      <c r="H702" s="21"/>
      <c r="I702" s="30">
        <v>2073</v>
      </c>
      <c r="J702" s="30" t="s">
        <v>19</v>
      </c>
    </row>
    <row r="703" spans="1:10" ht="15.75" thickBot="1" x14ac:dyDescent="0.5">
      <c r="A703" s="19">
        <v>697</v>
      </c>
      <c r="B703" s="21">
        <v>3712</v>
      </c>
      <c r="C703" s="20" t="s">
        <v>1769</v>
      </c>
      <c r="D703" s="21" t="s">
        <v>13</v>
      </c>
      <c r="E703" s="21" t="s">
        <v>13</v>
      </c>
      <c r="F703" s="21" t="s">
        <v>85</v>
      </c>
      <c r="G703" s="21"/>
      <c r="H703" s="21"/>
      <c r="I703" s="30">
        <v>2113</v>
      </c>
      <c r="J703" s="30" t="s">
        <v>19</v>
      </c>
    </row>
    <row r="704" spans="1:10" ht="15.75" thickBot="1" x14ac:dyDescent="0.5">
      <c r="A704" s="19">
        <v>698</v>
      </c>
      <c r="B704" s="21">
        <v>1743</v>
      </c>
      <c r="C704" s="20" t="s">
        <v>1771</v>
      </c>
      <c r="D704" s="21">
        <v>79</v>
      </c>
      <c r="E704" s="21" t="s">
        <v>13</v>
      </c>
      <c r="F704" s="21" t="s">
        <v>85</v>
      </c>
      <c r="G704" s="21"/>
      <c r="H704" s="21"/>
      <c r="I704" s="30">
        <v>2109</v>
      </c>
      <c r="J704" s="30" t="s">
        <v>19</v>
      </c>
    </row>
    <row r="705" spans="1:10" ht="15.75" thickBot="1" x14ac:dyDescent="0.5">
      <c r="A705" s="19">
        <v>699</v>
      </c>
      <c r="B705" s="21">
        <v>1744</v>
      </c>
      <c r="C705" s="20" t="s">
        <v>1773</v>
      </c>
      <c r="D705" s="21" t="s">
        <v>13</v>
      </c>
      <c r="E705" s="21" t="s">
        <v>13</v>
      </c>
      <c r="F705" s="21" t="s">
        <v>323</v>
      </c>
      <c r="G705" s="21"/>
      <c r="H705" s="21"/>
      <c r="I705" s="30">
        <v>2064</v>
      </c>
      <c r="J705" s="30" t="s">
        <v>19</v>
      </c>
    </row>
    <row r="706" spans="1:10" ht="15.75" thickBot="1" x14ac:dyDescent="0.5">
      <c r="A706" s="19">
        <v>700</v>
      </c>
      <c r="B706" s="21">
        <v>1745</v>
      </c>
      <c r="C706" s="20" t="s">
        <v>1775</v>
      </c>
      <c r="D706" s="21" t="s">
        <v>46</v>
      </c>
      <c r="E706" s="21" t="s">
        <v>13</v>
      </c>
      <c r="F706" s="21" t="s">
        <v>29</v>
      </c>
      <c r="G706" s="21"/>
      <c r="H706" s="21"/>
      <c r="I706" s="30">
        <v>2047</v>
      </c>
      <c r="J706" s="30" t="s">
        <v>19</v>
      </c>
    </row>
    <row r="707" spans="1:10" ht="15.75" thickBot="1" x14ac:dyDescent="0.5">
      <c r="A707" s="19">
        <v>701</v>
      </c>
      <c r="B707" s="21">
        <v>1746</v>
      </c>
      <c r="C707" s="20" t="s">
        <v>1777</v>
      </c>
      <c r="D707" s="21" t="s">
        <v>13</v>
      </c>
      <c r="E707" s="21" t="s">
        <v>13</v>
      </c>
      <c r="F707" s="21" t="s">
        <v>29</v>
      </c>
      <c r="G707" s="21"/>
      <c r="H707" s="21"/>
      <c r="I707" s="30">
        <v>1986</v>
      </c>
      <c r="J707" s="30" t="s">
        <v>19</v>
      </c>
    </row>
    <row r="708" spans="1:10" ht="15.75" thickBot="1" x14ac:dyDescent="0.5">
      <c r="A708" s="19">
        <v>702</v>
      </c>
      <c r="B708" s="21">
        <v>1747</v>
      </c>
      <c r="C708" s="20" t="s">
        <v>1779</v>
      </c>
      <c r="D708" s="21" t="s">
        <v>13</v>
      </c>
      <c r="E708" s="21" t="s">
        <v>13</v>
      </c>
      <c r="F708" s="21" t="s">
        <v>193</v>
      </c>
      <c r="G708" s="21"/>
      <c r="H708" s="21"/>
      <c r="I708" s="30">
        <v>2093</v>
      </c>
      <c r="J708" s="30" t="s">
        <v>19</v>
      </c>
    </row>
    <row r="709" spans="1:10" ht="15.75" thickBot="1" x14ac:dyDescent="0.5">
      <c r="A709" s="19">
        <v>703</v>
      </c>
      <c r="B709" s="21">
        <v>1748</v>
      </c>
      <c r="C709" s="20" t="s">
        <v>1781</v>
      </c>
      <c r="D709" s="21">
        <v>72</v>
      </c>
      <c r="E709" s="21" t="s">
        <v>184</v>
      </c>
      <c r="F709" s="21" t="s">
        <v>323</v>
      </c>
      <c r="G709" s="21"/>
      <c r="H709" s="21"/>
      <c r="I709" s="30">
        <v>2111</v>
      </c>
      <c r="J709" s="30" t="s">
        <v>19</v>
      </c>
    </row>
    <row r="710" spans="1:10" ht="15.75" thickBot="1" x14ac:dyDescent="0.5">
      <c r="A710" s="19">
        <v>704</v>
      </c>
      <c r="B710" s="21">
        <v>1749</v>
      </c>
      <c r="C710" s="20" t="s">
        <v>1783</v>
      </c>
      <c r="D710" s="21">
        <v>85</v>
      </c>
      <c r="E710" s="21" t="s">
        <v>13</v>
      </c>
      <c r="F710" s="21" t="s">
        <v>323</v>
      </c>
      <c r="G710" s="21"/>
      <c r="H710" s="21"/>
      <c r="I710" s="30">
        <v>2054</v>
      </c>
      <c r="J710" s="30" t="s">
        <v>19</v>
      </c>
    </row>
    <row r="711" spans="1:10" ht="15.75" thickBot="1" x14ac:dyDescent="0.5">
      <c r="A711" s="19">
        <v>705</v>
      </c>
      <c r="B711" s="21">
        <v>1750</v>
      </c>
      <c r="C711" s="20" t="s">
        <v>1785</v>
      </c>
      <c r="D711" s="21">
        <v>68</v>
      </c>
      <c r="E711" s="21" t="s">
        <v>13</v>
      </c>
      <c r="F711" s="21" t="s">
        <v>193</v>
      </c>
      <c r="G711" s="21">
        <v>7</v>
      </c>
      <c r="H711" s="21">
        <v>3</v>
      </c>
      <c r="I711" s="30">
        <v>2230</v>
      </c>
      <c r="J711" s="30" t="s">
        <v>15</v>
      </c>
    </row>
    <row r="712" spans="1:10" ht="15.75" thickBot="1" x14ac:dyDescent="0.5">
      <c r="A712" s="19">
        <v>706</v>
      </c>
      <c r="B712" s="21">
        <v>1751</v>
      </c>
      <c r="C712" s="20" t="s">
        <v>1787</v>
      </c>
      <c r="D712" s="21">
        <v>91</v>
      </c>
      <c r="E712" s="21" t="s">
        <v>13</v>
      </c>
      <c r="F712" s="21" t="s">
        <v>193</v>
      </c>
      <c r="G712" s="21"/>
      <c r="H712" s="21"/>
      <c r="I712" s="30">
        <v>2016</v>
      </c>
      <c r="J712" s="30" t="s">
        <v>19</v>
      </c>
    </row>
    <row r="713" spans="1:10" ht="15.75" thickBot="1" x14ac:dyDescent="0.5">
      <c r="A713" s="19">
        <v>707</v>
      </c>
      <c r="B713" s="21">
        <v>1752</v>
      </c>
      <c r="C713" s="20" t="s">
        <v>1789</v>
      </c>
      <c r="D713" s="21" t="s">
        <v>13</v>
      </c>
      <c r="E713" s="21" t="s">
        <v>13</v>
      </c>
      <c r="F713" s="21" t="s">
        <v>29</v>
      </c>
      <c r="G713" s="21"/>
      <c r="H713" s="21"/>
      <c r="I713" s="30">
        <v>2026</v>
      </c>
      <c r="J713" s="30" t="s">
        <v>19</v>
      </c>
    </row>
    <row r="714" spans="1:10" ht="15.75" thickBot="1" x14ac:dyDescent="0.5">
      <c r="A714" s="19">
        <v>708</v>
      </c>
      <c r="B714" s="21">
        <v>1753</v>
      </c>
      <c r="C714" s="20" t="s">
        <v>1791</v>
      </c>
      <c r="D714" s="21">
        <v>66</v>
      </c>
      <c r="E714" s="21" t="s">
        <v>13</v>
      </c>
      <c r="F714" s="21" t="s">
        <v>32</v>
      </c>
      <c r="G714" s="21"/>
      <c r="H714" s="21"/>
      <c r="I714" s="30">
        <v>2023</v>
      </c>
      <c r="J714" s="30" t="s">
        <v>19</v>
      </c>
    </row>
    <row r="715" spans="1:10" ht="15.75" thickBot="1" x14ac:dyDescent="0.5">
      <c r="A715" s="19">
        <v>709</v>
      </c>
      <c r="B715" s="21">
        <v>1754</v>
      </c>
      <c r="C715" s="20" t="s">
        <v>1793</v>
      </c>
      <c r="D715" s="21" t="s">
        <v>13</v>
      </c>
      <c r="E715" s="21" t="s">
        <v>13</v>
      </c>
      <c r="F715" s="21" t="s">
        <v>239</v>
      </c>
      <c r="G715" s="21"/>
      <c r="H715" s="21"/>
      <c r="I715" s="30">
        <v>1980</v>
      </c>
      <c r="J715" s="30" t="s">
        <v>19</v>
      </c>
    </row>
    <row r="716" spans="1:10" ht="15.75" thickBot="1" x14ac:dyDescent="0.5">
      <c r="A716" s="19">
        <v>710</v>
      </c>
      <c r="B716" s="21">
        <v>1763</v>
      </c>
      <c r="C716" s="20" t="s">
        <v>6184</v>
      </c>
      <c r="D716" s="21">
        <v>90</v>
      </c>
      <c r="E716" s="21" t="s">
        <v>134</v>
      </c>
      <c r="F716" s="21" t="s">
        <v>29</v>
      </c>
      <c r="G716" s="21">
        <f>8+10</f>
        <v>18</v>
      </c>
      <c r="H716" s="21">
        <f>10-1</f>
        <v>9</v>
      </c>
      <c r="I716" s="30">
        <v>2399</v>
      </c>
      <c r="J716" s="30" t="s">
        <v>15</v>
      </c>
    </row>
    <row r="717" spans="1:10" ht="15.75" thickBot="1" x14ac:dyDescent="0.5">
      <c r="A717" s="19">
        <v>711</v>
      </c>
      <c r="B717" s="21">
        <v>1755</v>
      </c>
      <c r="C717" s="20" t="s">
        <v>1795</v>
      </c>
      <c r="D717" s="21" t="s">
        <v>13</v>
      </c>
      <c r="E717" s="21" t="s">
        <v>13</v>
      </c>
      <c r="F717" s="21" t="s">
        <v>54</v>
      </c>
      <c r="G717" s="21"/>
      <c r="H717" s="21"/>
      <c r="I717" s="30">
        <v>2060</v>
      </c>
      <c r="J717" s="30" t="s">
        <v>19</v>
      </c>
    </row>
    <row r="718" spans="1:10" ht="15.75" thickBot="1" x14ac:dyDescent="0.5">
      <c r="A718" s="19">
        <v>712</v>
      </c>
      <c r="B718" s="21">
        <v>1756</v>
      </c>
      <c r="C718" s="20" t="s">
        <v>1797</v>
      </c>
      <c r="D718" s="21" t="s">
        <v>13</v>
      </c>
      <c r="E718" s="21" t="s">
        <v>13</v>
      </c>
      <c r="F718" s="21" t="s">
        <v>54</v>
      </c>
      <c r="G718" s="21"/>
      <c r="H718" s="21"/>
      <c r="I718" s="30">
        <v>2074</v>
      </c>
      <c r="J718" s="30" t="s">
        <v>19</v>
      </c>
    </row>
    <row r="719" spans="1:10" ht="15.75" thickBot="1" x14ac:dyDescent="0.5">
      <c r="A719" s="19">
        <v>713</v>
      </c>
      <c r="B719" s="21">
        <v>1757</v>
      </c>
      <c r="C719" s="20" t="s">
        <v>1799</v>
      </c>
      <c r="D719" s="21">
        <v>83</v>
      </c>
      <c r="E719" s="21" t="s">
        <v>13</v>
      </c>
      <c r="F719" s="21" t="s">
        <v>54</v>
      </c>
      <c r="G719" s="21"/>
      <c r="H719" s="21"/>
      <c r="I719" s="30">
        <v>2048</v>
      </c>
      <c r="J719" s="30" t="s">
        <v>19</v>
      </c>
    </row>
    <row r="720" spans="1:10" ht="15.75" thickBot="1" x14ac:dyDescent="0.5">
      <c r="A720" s="19">
        <v>714</v>
      </c>
      <c r="B720" s="21">
        <v>1758</v>
      </c>
      <c r="C720" s="20" t="s">
        <v>1801</v>
      </c>
      <c r="D720" s="21" t="s">
        <v>13</v>
      </c>
      <c r="E720" s="21" t="s">
        <v>13</v>
      </c>
      <c r="F720" s="21" t="s">
        <v>54</v>
      </c>
      <c r="G720" s="21"/>
      <c r="H720" s="21"/>
      <c r="I720" s="30">
        <v>2048</v>
      </c>
      <c r="J720" s="30" t="s">
        <v>19</v>
      </c>
    </row>
    <row r="721" spans="1:10" ht="15.75" thickBot="1" x14ac:dyDescent="0.5">
      <c r="A721" s="19">
        <v>715</v>
      </c>
      <c r="B721" s="21">
        <v>1760</v>
      </c>
      <c r="C721" s="20" t="s">
        <v>1805</v>
      </c>
      <c r="D721" s="21">
        <v>98</v>
      </c>
      <c r="E721" s="21" t="s">
        <v>13</v>
      </c>
      <c r="F721" s="21" t="s">
        <v>32</v>
      </c>
      <c r="G721" s="21"/>
      <c r="H721" s="21"/>
      <c r="I721" s="30">
        <v>2028</v>
      </c>
      <c r="J721" s="30" t="s">
        <v>19</v>
      </c>
    </row>
    <row r="722" spans="1:10" ht="15.75" thickBot="1" x14ac:dyDescent="0.5">
      <c r="A722" s="19">
        <v>716</v>
      </c>
      <c r="B722" s="21">
        <v>1762</v>
      </c>
      <c r="C722" s="20" t="s">
        <v>1809</v>
      </c>
      <c r="D722" s="21">
        <v>47</v>
      </c>
      <c r="E722" s="21" t="s">
        <v>13</v>
      </c>
      <c r="F722" s="21" t="s">
        <v>103</v>
      </c>
      <c r="G722" s="21">
        <v>10</v>
      </c>
      <c r="H722" s="21">
        <v>-3</v>
      </c>
      <c r="I722" s="30">
        <v>2115</v>
      </c>
      <c r="J722" s="30" t="s">
        <v>15</v>
      </c>
    </row>
    <row r="723" spans="1:10" ht="15.75" thickBot="1" x14ac:dyDescent="0.5">
      <c r="A723" s="19">
        <v>717</v>
      </c>
      <c r="B723" s="21">
        <v>1764</v>
      </c>
      <c r="C723" s="20" t="s">
        <v>1812</v>
      </c>
      <c r="D723" s="21">
        <v>74</v>
      </c>
      <c r="E723" s="21" t="s">
        <v>13</v>
      </c>
      <c r="F723" s="21" t="s">
        <v>29</v>
      </c>
      <c r="G723" s="21"/>
      <c r="H723" s="21"/>
      <c r="I723" s="30">
        <v>2026</v>
      </c>
      <c r="J723" s="30" t="s">
        <v>19</v>
      </c>
    </row>
    <row r="724" spans="1:10" ht="15.75" thickBot="1" x14ac:dyDescent="0.5">
      <c r="A724" s="19">
        <v>718</v>
      </c>
      <c r="B724" s="21">
        <v>1765</v>
      </c>
      <c r="C724" s="20" t="s">
        <v>1814</v>
      </c>
      <c r="D724" s="21">
        <v>61</v>
      </c>
      <c r="E724" s="21" t="s">
        <v>13</v>
      </c>
      <c r="F724" s="21" t="s">
        <v>79</v>
      </c>
      <c r="G724" s="21"/>
      <c r="H724" s="21"/>
      <c r="I724" s="30">
        <v>2047</v>
      </c>
      <c r="J724" s="30" t="s">
        <v>19</v>
      </c>
    </row>
    <row r="725" spans="1:10" ht="15.75" thickBot="1" x14ac:dyDescent="0.5">
      <c r="A725" s="19">
        <v>719</v>
      </c>
      <c r="B725" s="21">
        <v>1766</v>
      </c>
      <c r="C725" s="20" t="s">
        <v>1816</v>
      </c>
      <c r="D725" s="21">
        <v>87</v>
      </c>
      <c r="E725" s="21" t="s">
        <v>13</v>
      </c>
      <c r="F725" s="21" t="s">
        <v>79</v>
      </c>
      <c r="G725" s="21"/>
      <c r="H725" s="21"/>
      <c r="I725" s="30">
        <v>2085</v>
      </c>
      <c r="J725" s="30" t="s">
        <v>19</v>
      </c>
    </row>
    <row r="726" spans="1:10" ht="15.75" thickBot="1" x14ac:dyDescent="0.5">
      <c r="A726" s="19">
        <v>720</v>
      </c>
      <c r="B726" s="21">
        <v>1767</v>
      </c>
      <c r="C726" s="20" t="s">
        <v>1818</v>
      </c>
      <c r="D726" s="21">
        <v>55</v>
      </c>
      <c r="E726" s="21" t="s">
        <v>13</v>
      </c>
      <c r="F726" s="21" t="s">
        <v>29</v>
      </c>
      <c r="G726" s="21"/>
      <c r="H726" s="21"/>
      <c r="I726" s="30">
        <v>2063</v>
      </c>
      <c r="J726" s="30" t="s">
        <v>19</v>
      </c>
    </row>
    <row r="727" spans="1:10" ht="15.75" thickBot="1" x14ac:dyDescent="0.5">
      <c r="A727" s="19">
        <v>721</v>
      </c>
      <c r="B727" s="21">
        <v>1768</v>
      </c>
      <c r="C727" s="20" t="s">
        <v>1820</v>
      </c>
      <c r="D727" s="21" t="s">
        <v>137</v>
      </c>
      <c r="E727" s="21" t="s">
        <v>57</v>
      </c>
      <c r="F727" s="21" t="s">
        <v>29</v>
      </c>
      <c r="G727" s="21"/>
      <c r="H727" s="21"/>
      <c r="I727" s="30">
        <v>2238</v>
      </c>
      <c r="J727" s="30" t="s">
        <v>19</v>
      </c>
    </row>
    <row r="728" spans="1:10" ht="15.75" thickBot="1" x14ac:dyDescent="0.5">
      <c r="A728" s="19">
        <v>722</v>
      </c>
      <c r="B728" s="21">
        <v>1769</v>
      </c>
      <c r="C728" s="20" t="s">
        <v>1822</v>
      </c>
      <c r="D728" s="21" t="s">
        <v>13</v>
      </c>
      <c r="E728" s="21" t="s">
        <v>13</v>
      </c>
      <c r="F728" s="21" t="s">
        <v>29</v>
      </c>
      <c r="G728" s="21"/>
      <c r="H728" s="21"/>
      <c r="I728" s="30">
        <v>2050</v>
      </c>
      <c r="J728" s="30" t="s">
        <v>19</v>
      </c>
    </row>
    <row r="729" spans="1:10" ht="15.75" thickBot="1" x14ac:dyDescent="0.5">
      <c r="A729" s="19">
        <v>723</v>
      </c>
      <c r="B729" s="21">
        <v>1770</v>
      </c>
      <c r="C729" s="20" t="s">
        <v>1824</v>
      </c>
      <c r="D729" s="21">
        <v>82</v>
      </c>
      <c r="E729" s="21" t="s">
        <v>13</v>
      </c>
      <c r="F729" s="21" t="s">
        <v>54</v>
      </c>
      <c r="G729" s="21"/>
      <c r="H729" s="21"/>
      <c r="I729" s="30">
        <v>2171</v>
      </c>
      <c r="J729" s="30" t="s">
        <v>19</v>
      </c>
    </row>
    <row r="730" spans="1:10" ht="15.75" thickBot="1" x14ac:dyDescent="0.5">
      <c r="A730" s="19">
        <v>724</v>
      </c>
      <c r="B730" s="21">
        <v>1771</v>
      </c>
      <c r="C730" s="20" t="s">
        <v>1826</v>
      </c>
      <c r="D730" s="21">
        <v>95</v>
      </c>
      <c r="E730" s="21" t="s">
        <v>13</v>
      </c>
      <c r="F730" s="21" t="s">
        <v>32</v>
      </c>
      <c r="G730" s="21"/>
      <c r="H730" s="21"/>
      <c r="I730" s="30">
        <v>2031</v>
      </c>
      <c r="J730" s="30" t="s">
        <v>19</v>
      </c>
    </row>
    <row r="731" spans="1:10" ht="15.75" thickBot="1" x14ac:dyDescent="0.5">
      <c r="A731" s="19">
        <v>725</v>
      </c>
      <c r="B731" s="21">
        <v>1772</v>
      </c>
      <c r="C731" s="20" t="s">
        <v>1828</v>
      </c>
      <c r="D731" s="21" t="s">
        <v>49</v>
      </c>
      <c r="E731" s="21" t="s">
        <v>13</v>
      </c>
      <c r="F731" s="21" t="s">
        <v>116</v>
      </c>
      <c r="G731" s="21"/>
      <c r="H731" s="21"/>
      <c r="I731" s="30">
        <v>2021</v>
      </c>
      <c r="J731" s="30" t="s">
        <v>15</v>
      </c>
    </row>
    <row r="732" spans="1:10" ht="15.75" thickBot="1" x14ac:dyDescent="0.5">
      <c r="A732" s="19">
        <v>726</v>
      </c>
      <c r="B732" s="21">
        <v>1773</v>
      </c>
      <c r="C732" s="20" t="s">
        <v>1830</v>
      </c>
      <c r="D732" s="21">
        <v>95</v>
      </c>
      <c r="E732" s="21" t="s">
        <v>13</v>
      </c>
      <c r="F732" s="21" t="s">
        <v>32</v>
      </c>
      <c r="G732" s="21"/>
      <c r="H732" s="21"/>
      <c r="I732" s="30">
        <v>2049</v>
      </c>
      <c r="J732" s="30" t="s">
        <v>19</v>
      </c>
    </row>
    <row r="733" spans="1:10" ht="15.75" thickBot="1" x14ac:dyDescent="0.5">
      <c r="A733" s="19">
        <v>727</v>
      </c>
      <c r="B733" s="21">
        <v>1774</v>
      </c>
      <c r="C733" s="20" t="s">
        <v>1832</v>
      </c>
      <c r="D733" s="21">
        <v>97</v>
      </c>
      <c r="E733" s="21" t="s">
        <v>13</v>
      </c>
      <c r="F733" s="21" t="s">
        <v>91</v>
      </c>
      <c r="G733" s="21"/>
      <c r="H733" s="21"/>
      <c r="I733" s="30">
        <v>2002</v>
      </c>
      <c r="J733" s="30" t="s">
        <v>19</v>
      </c>
    </row>
    <row r="734" spans="1:10" ht="15.75" thickBot="1" x14ac:dyDescent="0.5">
      <c r="A734" s="19">
        <v>728</v>
      </c>
      <c r="B734" s="21">
        <v>1775</v>
      </c>
      <c r="C734" s="20" t="s">
        <v>1834</v>
      </c>
      <c r="D734" s="21">
        <v>81</v>
      </c>
      <c r="E734" s="21" t="s">
        <v>13</v>
      </c>
      <c r="F734" s="21" t="s">
        <v>29</v>
      </c>
      <c r="G734" s="21"/>
      <c r="H734" s="21"/>
      <c r="I734" s="30">
        <v>2109</v>
      </c>
      <c r="J734" s="30" t="s">
        <v>15</v>
      </c>
    </row>
    <row r="735" spans="1:10" ht="15.75" thickBot="1" x14ac:dyDescent="0.5">
      <c r="A735" s="19">
        <v>729</v>
      </c>
      <c r="B735" s="21">
        <v>1776</v>
      </c>
      <c r="C735" s="20" t="s">
        <v>1836</v>
      </c>
      <c r="D735" s="21" t="s">
        <v>13</v>
      </c>
      <c r="E735" s="21" t="s">
        <v>13</v>
      </c>
      <c r="F735" s="21" t="s">
        <v>18</v>
      </c>
      <c r="G735" s="21"/>
      <c r="H735" s="21"/>
      <c r="I735" s="30">
        <v>2060</v>
      </c>
      <c r="J735" s="30" t="s">
        <v>19</v>
      </c>
    </row>
    <row r="736" spans="1:10" ht="15.75" thickBot="1" x14ac:dyDescent="0.5">
      <c r="A736" s="19">
        <v>730</v>
      </c>
      <c r="B736" s="21">
        <v>1778</v>
      </c>
      <c r="C736" s="20" t="s">
        <v>1840</v>
      </c>
      <c r="D736" s="21" t="s">
        <v>13</v>
      </c>
      <c r="E736" s="21" t="s">
        <v>13</v>
      </c>
      <c r="F736" s="21" t="s">
        <v>103</v>
      </c>
      <c r="G736" s="21"/>
      <c r="H736" s="21"/>
      <c r="I736" s="30">
        <v>2062</v>
      </c>
      <c r="J736" s="30" t="s">
        <v>19</v>
      </c>
    </row>
    <row r="737" spans="1:10" ht="15.75" thickBot="1" x14ac:dyDescent="0.5">
      <c r="A737" s="19">
        <v>731</v>
      </c>
      <c r="B737" s="21">
        <v>1779</v>
      </c>
      <c r="C737" s="20" t="s">
        <v>1842</v>
      </c>
      <c r="D737" s="21" t="s">
        <v>13</v>
      </c>
      <c r="E737" s="21" t="s">
        <v>13</v>
      </c>
      <c r="F737" s="21" t="s">
        <v>103</v>
      </c>
      <c r="G737" s="21"/>
      <c r="H737" s="21"/>
      <c r="I737" s="30">
        <v>2060</v>
      </c>
      <c r="J737" s="30" t="s">
        <v>19</v>
      </c>
    </row>
    <row r="738" spans="1:10" ht="15.75" thickBot="1" x14ac:dyDescent="0.5">
      <c r="A738" s="19">
        <v>732</v>
      </c>
      <c r="B738" s="21">
        <v>1780</v>
      </c>
      <c r="C738" s="20" t="s">
        <v>1844</v>
      </c>
      <c r="D738" s="21" t="s">
        <v>13</v>
      </c>
      <c r="E738" s="21" t="s">
        <v>13</v>
      </c>
      <c r="F738" s="21" t="s">
        <v>116</v>
      </c>
      <c r="G738" s="21"/>
      <c r="H738" s="21"/>
      <c r="I738" s="30">
        <v>2038</v>
      </c>
      <c r="J738" s="30" t="s">
        <v>19</v>
      </c>
    </row>
    <row r="739" spans="1:10" ht="15.75" thickBot="1" x14ac:dyDescent="0.5">
      <c r="A739" s="19">
        <v>733</v>
      </c>
      <c r="B739" s="21">
        <v>1783</v>
      </c>
      <c r="C739" s="20" t="s">
        <v>1848</v>
      </c>
      <c r="D739" s="21">
        <v>56</v>
      </c>
      <c r="E739" s="21" t="s">
        <v>13</v>
      </c>
      <c r="F739" s="21" t="s">
        <v>29</v>
      </c>
      <c r="G739" s="21"/>
      <c r="H739" s="21"/>
      <c r="I739" s="30">
        <v>1943</v>
      </c>
      <c r="J739" s="30" t="s">
        <v>19</v>
      </c>
    </row>
    <row r="740" spans="1:10" ht="15.75" thickBot="1" x14ac:dyDescent="0.5">
      <c r="A740" s="19">
        <v>734</v>
      </c>
      <c r="B740" s="21">
        <v>1784</v>
      </c>
      <c r="C740" s="20" t="s">
        <v>1850</v>
      </c>
      <c r="D740" s="21">
        <v>94</v>
      </c>
      <c r="E740" s="21" t="s">
        <v>13</v>
      </c>
      <c r="F740" s="21" t="s">
        <v>1142</v>
      </c>
      <c r="G740" s="21"/>
      <c r="H740" s="21"/>
      <c r="I740" s="30">
        <v>2073</v>
      </c>
      <c r="J740" s="30" t="s">
        <v>19</v>
      </c>
    </row>
    <row r="741" spans="1:10" ht="15.75" thickBot="1" x14ac:dyDescent="0.5">
      <c r="A741" s="19">
        <v>735</v>
      </c>
      <c r="B741" s="21">
        <v>1785</v>
      </c>
      <c r="C741" s="20" t="s">
        <v>1852</v>
      </c>
      <c r="D741" s="21">
        <v>65</v>
      </c>
      <c r="E741" s="21" t="s">
        <v>184</v>
      </c>
      <c r="F741" s="21" t="s">
        <v>54</v>
      </c>
      <c r="G741" s="21"/>
      <c r="H741" s="21"/>
      <c r="I741" s="30">
        <v>2242</v>
      </c>
      <c r="J741" s="30" t="s">
        <v>19</v>
      </c>
    </row>
    <row r="742" spans="1:10" ht="15.75" thickBot="1" x14ac:dyDescent="0.5">
      <c r="A742" s="19">
        <v>736</v>
      </c>
      <c r="B742" s="21">
        <v>4209</v>
      </c>
      <c r="C742" s="20" t="s">
        <v>6531</v>
      </c>
      <c r="D742" s="21">
        <v>15</v>
      </c>
      <c r="E742" s="21" t="s">
        <v>13</v>
      </c>
      <c r="F742" s="21" t="s">
        <v>79</v>
      </c>
      <c r="G742" s="21">
        <v>7</v>
      </c>
      <c r="H742" s="21">
        <v>-34</v>
      </c>
      <c r="I742" s="30">
        <v>2066</v>
      </c>
      <c r="J742" s="30" t="s">
        <v>15</v>
      </c>
    </row>
    <row r="743" spans="1:10" ht="15.75" thickBot="1" x14ac:dyDescent="0.5">
      <c r="A743" s="19">
        <v>737</v>
      </c>
      <c r="B743" s="21">
        <v>3316</v>
      </c>
      <c r="C743" s="20" t="s">
        <v>1856</v>
      </c>
      <c r="D743" s="21">
        <v>64</v>
      </c>
      <c r="E743" s="21" t="s">
        <v>13</v>
      </c>
      <c r="F743" s="21" t="s">
        <v>469</v>
      </c>
      <c r="G743" s="21"/>
      <c r="H743" s="21"/>
      <c r="I743" s="30">
        <v>2090</v>
      </c>
      <c r="J743" s="30" t="s">
        <v>15</v>
      </c>
    </row>
    <row r="744" spans="1:10" ht="15.75" thickBot="1" x14ac:dyDescent="0.5">
      <c r="A744" s="19">
        <v>738</v>
      </c>
      <c r="B744" s="21">
        <v>3667</v>
      </c>
      <c r="C744" s="20" t="s">
        <v>1858</v>
      </c>
      <c r="D744" s="21" t="s">
        <v>13</v>
      </c>
      <c r="E744" s="21" t="s">
        <v>13</v>
      </c>
      <c r="F744" s="21" t="s">
        <v>277</v>
      </c>
      <c r="G744" s="21"/>
      <c r="H744" s="21"/>
      <c r="I744" s="30">
        <v>2069</v>
      </c>
      <c r="J744" s="30" t="s">
        <v>19</v>
      </c>
    </row>
    <row r="745" spans="1:10" ht="15.75" thickBot="1" x14ac:dyDescent="0.5">
      <c r="A745" s="19">
        <v>739</v>
      </c>
      <c r="B745" s="21">
        <v>1787</v>
      </c>
      <c r="C745" s="20" t="s">
        <v>1860</v>
      </c>
      <c r="D745" s="21" t="s">
        <v>13</v>
      </c>
      <c r="E745" s="21" t="s">
        <v>13</v>
      </c>
      <c r="F745" s="21" t="s">
        <v>116</v>
      </c>
      <c r="G745" s="21"/>
      <c r="H745" s="21"/>
      <c r="I745" s="30">
        <v>2081</v>
      </c>
      <c r="J745" s="30" t="s">
        <v>19</v>
      </c>
    </row>
    <row r="746" spans="1:10" ht="15.75" thickBot="1" x14ac:dyDescent="0.5">
      <c r="A746" s="19">
        <v>740</v>
      </c>
      <c r="B746" s="21">
        <v>4042</v>
      </c>
      <c r="C746" s="20" t="s">
        <v>1862</v>
      </c>
      <c r="D746" s="21">
        <v>10</v>
      </c>
      <c r="E746" s="21" t="s">
        <v>13</v>
      </c>
      <c r="F746" s="21" t="s">
        <v>32</v>
      </c>
      <c r="G746" s="21"/>
      <c r="H746" s="21"/>
      <c r="I746" s="30">
        <v>2068</v>
      </c>
      <c r="J746" s="30" t="s">
        <v>15</v>
      </c>
    </row>
    <row r="747" spans="1:10" ht="15.75" thickBot="1" x14ac:dyDescent="0.5">
      <c r="A747" s="19">
        <v>741</v>
      </c>
      <c r="B747" s="21">
        <v>4043</v>
      </c>
      <c r="C747" s="20" t="s">
        <v>1864</v>
      </c>
      <c r="D747" s="21">
        <v>10</v>
      </c>
      <c r="E747" s="21" t="s">
        <v>13</v>
      </c>
      <c r="F747" s="21" t="s">
        <v>32</v>
      </c>
      <c r="G747" s="21"/>
      <c r="H747" s="21"/>
      <c r="I747" s="30">
        <v>2089</v>
      </c>
      <c r="J747" s="30" t="s">
        <v>15</v>
      </c>
    </row>
    <row r="748" spans="1:10" ht="15.75" thickBot="1" x14ac:dyDescent="0.5">
      <c r="A748" s="19">
        <v>742</v>
      </c>
      <c r="B748" s="21">
        <v>3877</v>
      </c>
      <c r="C748" s="20" t="s">
        <v>1866</v>
      </c>
      <c r="D748" s="21" t="s">
        <v>13</v>
      </c>
      <c r="E748" s="21" t="s">
        <v>13</v>
      </c>
      <c r="F748" s="21" t="s">
        <v>103</v>
      </c>
      <c r="G748" s="21"/>
      <c r="H748" s="21"/>
      <c r="I748" s="30">
        <v>2054</v>
      </c>
      <c r="J748" s="30" t="s">
        <v>19</v>
      </c>
    </row>
    <row r="749" spans="1:10" ht="15.75" thickBot="1" x14ac:dyDescent="0.5">
      <c r="A749" s="19">
        <v>743</v>
      </c>
      <c r="B749" s="21">
        <v>1788</v>
      </c>
      <c r="C749" s="20" t="s">
        <v>1868</v>
      </c>
      <c r="D749" s="21" t="s">
        <v>13</v>
      </c>
      <c r="E749" s="21" t="s">
        <v>13</v>
      </c>
      <c r="F749" s="21" t="s">
        <v>149</v>
      </c>
      <c r="G749" s="21"/>
      <c r="H749" s="21"/>
      <c r="I749" s="30">
        <v>2057</v>
      </c>
      <c r="J749" s="30" t="s">
        <v>19</v>
      </c>
    </row>
    <row r="750" spans="1:10" ht="15.75" thickBot="1" x14ac:dyDescent="0.5">
      <c r="A750" s="19">
        <v>744</v>
      </c>
      <c r="B750" s="21">
        <v>1789</v>
      </c>
      <c r="C750" s="20" t="s">
        <v>1870</v>
      </c>
      <c r="D750" s="21" t="s">
        <v>13</v>
      </c>
      <c r="E750" s="21" t="s">
        <v>13</v>
      </c>
      <c r="F750" s="21" t="s">
        <v>29</v>
      </c>
      <c r="G750" s="21"/>
      <c r="H750" s="21"/>
      <c r="I750" s="30">
        <v>2022</v>
      </c>
      <c r="J750" s="30" t="s">
        <v>19</v>
      </c>
    </row>
    <row r="751" spans="1:10" ht="15.75" thickBot="1" x14ac:dyDescent="0.5">
      <c r="A751" s="19">
        <v>745</v>
      </c>
      <c r="B751" s="21">
        <v>1791</v>
      </c>
      <c r="C751" s="20" t="s">
        <v>1874</v>
      </c>
      <c r="D751" s="21" t="s">
        <v>13</v>
      </c>
      <c r="E751" s="21" t="s">
        <v>13</v>
      </c>
      <c r="F751" s="21" t="s">
        <v>18</v>
      </c>
      <c r="G751" s="21"/>
      <c r="H751" s="21"/>
      <c r="I751" s="30">
        <v>2038</v>
      </c>
      <c r="J751" s="30" t="s">
        <v>19</v>
      </c>
    </row>
    <row r="752" spans="1:10" ht="15.75" thickBot="1" x14ac:dyDescent="0.5">
      <c r="A752" s="19">
        <v>746</v>
      </c>
      <c r="B752" s="21">
        <v>3713</v>
      </c>
      <c r="C752" s="20" t="s">
        <v>1876</v>
      </c>
      <c r="D752" s="21">
        <v>75</v>
      </c>
      <c r="E752" s="21" t="s">
        <v>13</v>
      </c>
      <c r="F752" s="21" t="s">
        <v>18</v>
      </c>
      <c r="G752" s="21"/>
      <c r="H752" s="21"/>
      <c r="I752" s="30">
        <v>2087</v>
      </c>
      <c r="J752" s="30" t="s">
        <v>19</v>
      </c>
    </row>
    <row r="753" spans="1:10" ht="15.75" thickBot="1" x14ac:dyDescent="0.5">
      <c r="A753" s="19">
        <v>747</v>
      </c>
      <c r="B753" s="21">
        <v>1793</v>
      </c>
      <c r="C753" s="20" t="s">
        <v>1880</v>
      </c>
      <c r="D753" s="21" t="s">
        <v>13</v>
      </c>
      <c r="E753" s="21" t="s">
        <v>13</v>
      </c>
      <c r="F753" s="21" t="s">
        <v>18</v>
      </c>
      <c r="G753" s="21"/>
      <c r="H753" s="21"/>
      <c r="I753" s="30">
        <v>2047</v>
      </c>
      <c r="J753" s="30" t="s">
        <v>19</v>
      </c>
    </row>
    <row r="754" spans="1:10" ht="15.75" thickBot="1" x14ac:dyDescent="0.5">
      <c r="A754" s="19">
        <v>748</v>
      </c>
      <c r="B754" s="21">
        <v>1794</v>
      </c>
      <c r="C754" s="20" t="s">
        <v>1882</v>
      </c>
      <c r="D754" s="21">
        <v>86</v>
      </c>
      <c r="E754" s="21" t="s">
        <v>13</v>
      </c>
      <c r="F754" s="21" t="s">
        <v>29</v>
      </c>
      <c r="G754" s="21"/>
      <c r="H754" s="21"/>
      <c r="I754" s="30">
        <v>2070</v>
      </c>
      <c r="J754" s="30" t="s">
        <v>19</v>
      </c>
    </row>
    <row r="755" spans="1:10" ht="15.75" thickBot="1" x14ac:dyDescent="0.5">
      <c r="A755" s="19">
        <v>749</v>
      </c>
      <c r="B755" s="21">
        <v>4132</v>
      </c>
      <c r="C755" s="20" t="s">
        <v>6311</v>
      </c>
      <c r="D755" s="21" t="s">
        <v>3053</v>
      </c>
      <c r="E755" s="21" t="s">
        <v>13</v>
      </c>
      <c r="F755" s="21" t="s">
        <v>79</v>
      </c>
      <c r="G755" s="21"/>
      <c r="H755" s="21"/>
      <c r="I755" s="30">
        <v>2085</v>
      </c>
      <c r="J755" s="30" t="s">
        <v>15</v>
      </c>
    </row>
    <row r="756" spans="1:10" ht="15.75" thickBot="1" x14ac:dyDescent="0.5">
      <c r="A756" s="19">
        <v>750</v>
      </c>
      <c r="B756" s="21">
        <v>4207</v>
      </c>
      <c r="C756" s="20" t="s">
        <v>6528</v>
      </c>
      <c r="D756" s="21">
        <v>11</v>
      </c>
      <c r="E756" s="21" t="s">
        <v>13</v>
      </c>
      <c r="F756" s="21" t="s">
        <v>79</v>
      </c>
      <c r="G756" s="21">
        <v>7</v>
      </c>
      <c r="H756" s="21">
        <v>-7</v>
      </c>
      <c r="I756" s="30">
        <v>2093</v>
      </c>
      <c r="J756" s="30" t="s">
        <v>15</v>
      </c>
    </row>
    <row r="757" spans="1:10" ht="15.75" thickBot="1" x14ac:dyDescent="0.5">
      <c r="A757" s="19">
        <v>751</v>
      </c>
      <c r="B757" s="21">
        <v>1796</v>
      </c>
      <c r="C757" s="20" t="s">
        <v>1886</v>
      </c>
      <c r="D757" s="21" t="s">
        <v>62</v>
      </c>
      <c r="E757" s="21" t="s">
        <v>13</v>
      </c>
      <c r="F757" s="21" t="s">
        <v>29</v>
      </c>
      <c r="G757" s="21"/>
      <c r="H757" s="21"/>
      <c r="I757" s="30">
        <v>2076</v>
      </c>
      <c r="J757" s="30" t="s">
        <v>19</v>
      </c>
    </row>
    <row r="758" spans="1:10" ht="15.75" thickBot="1" x14ac:dyDescent="0.5">
      <c r="A758" s="19">
        <v>752</v>
      </c>
      <c r="B758" s="21">
        <v>1798</v>
      </c>
      <c r="C758" s="20" t="s">
        <v>1890</v>
      </c>
      <c r="D758" s="21">
        <v>93</v>
      </c>
      <c r="E758" s="21" t="s">
        <v>13</v>
      </c>
      <c r="F758" s="21" t="s">
        <v>29</v>
      </c>
      <c r="G758" s="21"/>
      <c r="H758" s="21"/>
      <c r="I758" s="30">
        <v>2011</v>
      </c>
      <c r="J758" s="30" t="s">
        <v>19</v>
      </c>
    </row>
    <row r="759" spans="1:10" ht="15.75" thickBot="1" x14ac:dyDescent="0.5">
      <c r="A759" s="19">
        <v>753</v>
      </c>
      <c r="B759" s="21">
        <v>1799</v>
      </c>
      <c r="C759" s="20" t="s">
        <v>1894</v>
      </c>
      <c r="D759" s="21">
        <v>47</v>
      </c>
      <c r="E759" s="21" t="s">
        <v>13</v>
      </c>
      <c r="F759" s="21" t="s">
        <v>85</v>
      </c>
      <c r="G759" s="21"/>
      <c r="H759" s="21"/>
      <c r="I759" s="30">
        <v>2110</v>
      </c>
      <c r="J759" s="30" t="s">
        <v>19</v>
      </c>
    </row>
    <row r="760" spans="1:10" ht="15.75" thickBot="1" x14ac:dyDescent="0.5">
      <c r="A760" s="19">
        <v>754</v>
      </c>
      <c r="B760" s="21">
        <v>1800</v>
      </c>
      <c r="C760" s="20" t="s">
        <v>1896</v>
      </c>
      <c r="D760" s="21">
        <v>85</v>
      </c>
      <c r="E760" s="21" t="s">
        <v>13</v>
      </c>
      <c r="F760" s="21" t="s">
        <v>79</v>
      </c>
      <c r="G760" s="21"/>
      <c r="H760" s="21"/>
      <c r="I760" s="30">
        <v>2075</v>
      </c>
      <c r="J760" s="30" t="s">
        <v>19</v>
      </c>
    </row>
    <row r="761" spans="1:10" ht="15.75" thickBot="1" x14ac:dyDescent="0.5">
      <c r="A761" s="19">
        <v>755</v>
      </c>
      <c r="B761" s="21">
        <v>1802</v>
      </c>
      <c r="C761" s="20" t="s">
        <v>1901</v>
      </c>
      <c r="D761" s="21">
        <v>52</v>
      </c>
      <c r="E761" s="21" t="s">
        <v>13</v>
      </c>
      <c r="F761" s="21" t="s">
        <v>169</v>
      </c>
      <c r="G761" s="21"/>
      <c r="H761" s="21"/>
      <c r="I761" s="30">
        <v>2030</v>
      </c>
      <c r="J761" s="30" t="s">
        <v>19</v>
      </c>
    </row>
    <row r="762" spans="1:10" ht="15.75" thickBot="1" x14ac:dyDescent="0.5">
      <c r="A762" s="19">
        <v>756</v>
      </c>
      <c r="B762" s="21">
        <v>1804</v>
      </c>
      <c r="C762" s="20" t="s">
        <v>6135</v>
      </c>
      <c r="D762" s="21" t="s">
        <v>49</v>
      </c>
      <c r="E762" s="21" t="s">
        <v>134</v>
      </c>
      <c r="F762" s="21" t="s">
        <v>29</v>
      </c>
      <c r="G762" s="21">
        <f>8+7+11+9+7+8</f>
        <v>50</v>
      </c>
      <c r="H762" s="21">
        <f>0-6+23-8+3+11</f>
        <v>23</v>
      </c>
      <c r="I762" s="30">
        <v>2389</v>
      </c>
      <c r="J762" s="30" t="s">
        <v>15</v>
      </c>
    </row>
    <row r="763" spans="1:10" ht="15.75" thickBot="1" x14ac:dyDescent="0.5">
      <c r="A763" s="19">
        <v>757</v>
      </c>
      <c r="B763" s="21">
        <v>1803</v>
      </c>
      <c r="C763" s="20" t="s">
        <v>1903</v>
      </c>
      <c r="D763" s="21">
        <v>98</v>
      </c>
      <c r="E763" s="21" t="s">
        <v>57</v>
      </c>
      <c r="F763" s="21" t="s">
        <v>193</v>
      </c>
      <c r="G763" s="21"/>
      <c r="H763" s="21"/>
      <c r="I763" s="30">
        <v>2214</v>
      </c>
      <c r="J763" s="30" t="s">
        <v>15</v>
      </c>
    </row>
    <row r="764" spans="1:10" ht="15.75" thickBot="1" x14ac:dyDescent="0.5">
      <c r="A764" s="19">
        <v>758</v>
      </c>
      <c r="B764" s="21">
        <v>1805</v>
      </c>
      <c r="C764" s="20" t="s">
        <v>1908</v>
      </c>
      <c r="D764" s="21">
        <v>94</v>
      </c>
      <c r="E764" s="21" t="s">
        <v>13</v>
      </c>
      <c r="F764" s="21" t="s">
        <v>29</v>
      </c>
      <c r="G764" s="21"/>
      <c r="H764" s="21"/>
      <c r="I764" s="30">
        <v>2040</v>
      </c>
      <c r="J764" s="30" t="s">
        <v>19</v>
      </c>
    </row>
    <row r="765" spans="1:10" ht="15.75" thickBot="1" x14ac:dyDescent="0.5">
      <c r="A765" s="19">
        <v>759</v>
      </c>
      <c r="B765" s="21">
        <v>1806</v>
      </c>
      <c r="C765" s="20" t="s">
        <v>1910</v>
      </c>
      <c r="D765" s="21">
        <v>47</v>
      </c>
      <c r="E765" s="21" t="s">
        <v>13</v>
      </c>
      <c r="F765" s="21" t="s">
        <v>29</v>
      </c>
      <c r="G765" s="21">
        <v>9</v>
      </c>
      <c r="H765" s="21">
        <v>-13</v>
      </c>
      <c r="I765" s="30">
        <v>1952</v>
      </c>
      <c r="J765" s="30" t="s">
        <v>15</v>
      </c>
    </row>
    <row r="766" spans="1:10" ht="15.75" thickBot="1" x14ac:dyDescent="0.5">
      <c r="A766" s="19">
        <v>760</v>
      </c>
      <c r="B766" s="21">
        <v>1807</v>
      </c>
      <c r="C766" s="20" t="s">
        <v>1914</v>
      </c>
      <c r="D766" s="21" t="s">
        <v>13</v>
      </c>
      <c r="E766" s="21" t="s">
        <v>13</v>
      </c>
      <c r="F766" s="21" t="s">
        <v>469</v>
      </c>
      <c r="G766" s="21"/>
      <c r="H766" s="21"/>
      <c r="I766" s="30">
        <v>2078</v>
      </c>
      <c r="J766" s="30" t="s">
        <v>19</v>
      </c>
    </row>
    <row r="767" spans="1:10" ht="15.75" thickBot="1" x14ac:dyDescent="0.5">
      <c r="A767" s="19">
        <v>761</v>
      </c>
      <c r="B767" s="21">
        <v>1808</v>
      </c>
      <c r="C767" s="20" t="s">
        <v>1916</v>
      </c>
      <c r="D767" s="21" t="s">
        <v>13</v>
      </c>
      <c r="E767" s="21" t="s">
        <v>13</v>
      </c>
      <c r="F767" s="21" t="s">
        <v>29</v>
      </c>
      <c r="G767" s="21"/>
      <c r="H767" s="21"/>
      <c r="I767" s="30">
        <v>2067</v>
      </c>
      <c r="J767" s="30" t="s">
        <v>19</v>
      </c>
    </row>
    <row r="768" spans="1:10" ht="15.75" thickBot="1" x14ac:dyDescent="0.5">
      <c r="A768" s="19">
        <v>762</v>
      </c>
      <c r="B768" s="21">
        <v>1809</v>
      </c>
      <c r="C768" s="20" t="s">
        <v>1918</v>
      </c>
      <c r="D768" s="21">
        <v>79</v>
      </c>
      <c r="E768" s="21" t="s">
        <v>13</v>
      </c>
      <c r="F768" s="21" t="s">
        <v>29</v>
      </c>
      <c r="G768" s="21"/>
      <c r="H768" s="21"/>
      <c r="I768" s="30">
        <v>2065</v>
      </c>
      <c r="J768" s="30" t="s">
        <v>19</v>
      </c>
    </row>
    <row r="769" spans="1:10" ht="15.75" thickBot="1" x14ac:dyDescent="0.5">
      <c r="A769" s="19">
        <v>763</v>
      </c>
      <c r="B769" s="21">
        <v>1810</v>
      </c>
      <c r="C769" s="20" t="s">
        <v>1920</v>
      </c>
      <c r="D769" s="21">
        <v>49</v>
      </c>
      <c r="E769" s="21" t="s">
        <v>13</v>
      </c>
      <c r="F769" s="21" t="s">
        <v>29</v>
      </c>
      <c r="G769" s="21"/>
      <c r="H769" s="21"/>
      <c r="I769" s="30">
        <v>2036</v>
      </c>
      <c r="J769" s="30" t="s">
        <v>19</v>
      </c>
    </row>
    <row r="770" spans="1:10" ht="15.75" thickBot="1" x14ac:dyDescent="0.5">
      <c r="A770" s="19">
        <v>764</v>
      </c>
      <c r="B770" s="21">
        <v>3715</v>
      </c>
      <c r="C770" s="20" t="s">
        <v>1922</v>
      </c>
      <c r="D770" s="21" t="s">
        <v>13</v>
      </c>
      <c r="E770" s="21" t="s">
        <v>13</v>
      </c>
      <c r="F770" s="21" t="s">
        <v>85</v>
      </c>
      <c r="G770" s="21"/>
      <c r="H770" s="21"/>
      <c r="I770" s="30">
        <v>2067</v>
      </c>
      <c r="J770" s="30" t="s">
        <v>19</v>
      </c>
    </row>
    <row r="771" spans="1:10" ht="15.75" thickBot="1" x14ac:dyDescent="0.5">
      <c r="A771" s="19">
        <v>765</v>
      </c>
      <c r="B771" s="21">
        <v>1811</v>
      </c>
      <c r="C771" s="20" t="s">
        <v>1926</v>
      </c>
      <c r="D771" s="21">
        <v>38</v>
      </c>
      <c r="E771" s="21" t="s">
        <v>13</v>
      </c>
      <c r="F771" s="21" t="s">
        <v>32</v>
      </c>
      <c r="G771" s="21"/>
      <c r="H771" s="21"/>
      <c r="I771" s="30">
        <v>2043</v>
      </c>
      <c r="J771" s="30" t="s">
        <v>19</v>
      </c>
    </row>
    <row r="772" spans="1:10" ht="15.75" thickBot="1" x14ac:dyDescent="0.5">
      <c r="A772" s="19">
        <v>766</v>
      </c>
      <c r="B772" s="21">
        <v>1816</v>
      </c>
      <c r="C772" s="20" t="s">
        <v>1936</v>
      </c>
      <c r="D772" s="21">
        <v>99</v>
      </c>
      <c r="E772" s="21" t="s">
        <v>13</v>
      </c>
      <c r="F772" s="21" t="s">
        <v>32</v>
      </c>
      <c r="G772" s="21"/>
      <c r="H772" s="21"/>
      <c r="I772" s="30">
        <v>2017</v>
      </c>
      <c r="J772" s="30" t="s">
        <v>19</v>
      </c>
    </row>
    <row r="773" spans="1:10" ht="15.75" thickBot="1" x14ac:dyDescent="0.5">
      <c r="A773" s="19">
        <v>767</v>
      </c>
      <c r="B773" s="21">
        <v>1817</v>
      </c>
      <c r="C773" s="20" t="s">
        <v>1940</v>
      </c>
      <c r="D773" s="21">
        <v>84</v>
      </c>
      <c r="E773" s="21" t="s">
        <v>13</v>
      </c>
      <c r="F773" s="21" t="s">
        <v>29</v>
      </c>
      <c r="G773" s="21"/>
      <c r="H773" s="21"/>
      <c r="I773" s="30">
        <v>2249</v>
      </c>
      <c r="J773" s="30" t="s">
        <v>19</v>
      </c>
    </row>
    <row r="774" spans="1:10" ht="15.75" thickBot="1" x14ac:dyDescent="0.5">
      <c r="A774" s="19">
        <v>768</v>
      </c>
      <c r="B774" s="21">
        <v>1819</v>
      </c>
      <c r="C774" s="20" t="s">
        <v>1946</v>
      </c>
      <c r="D774" s="21">
        <v>91</v>
      </c>
      <c r="E774" s="21" t="s">
        <v>13</v>
      </c>
      <c r="F774" s="21" t="s">
        <v>29</v>
      </c>
      <c r="G774" s="21"/>
      <c r="H774" s="21"/>
      <c r="I774" s="30">
        <v>2053</v>
      </c>
      <c r="J774" s="30" t="s">
        <v>19</v>
      </c>
    </row>
    <row r="775" spans="1:10" ht="15.75" thickBot="1" x14ac:dyDescent="0.5">
      <c r="A775" s="19">
        <v>769</v>
      </c>
      <c r="B775" s="21">
        <v>1820</v>
      </c>
      <c r="C775" s="20" t="s">
        <v>1950</v>
      </c>
      <c r="D775" s="21">
        <v>99</v>
      </c>
      <c r="E775" s="21" t="s">
        <v>13</v>
      </c>
      <c r="F775" s="21" t="s">
        <v>54</v>
      </c>
      <c r="G775" s="21"/>
      <c r="H775" s="21"/>
      <c r="I775" s="30">
        <v>2004</v>
      </c>
      <c r="J775" s="30" t="s">
        <v>19</v>
      </c>
    </row>
    <row r="776" spans="1:10" ht="15.75" thickBot="1" x14ac:dyDescent="0.5">
      <c r="A776" s="19">
        <v>770</v>
      </c>
      <c r="B776" s="21">
        <v>1821</v>
      </c>
      <c r="C776" s="20" t="s">
        <v>1952</v>
      </c>
      <c r="D776" s="21" t="s">
        <v>13</v>
      </c>
      <c r="E776" s="21" t="s">
        <v>13</v>
      </c>
      <c r="F776" s="21" t="s">
        <v>54</v>
      </c>
      <c r="G776" s="21"/>
      <c r="H776" s="21"/>
      <c r="I776" s="30">
        <v>2009</v>
      </c>
      <c r="J776" s="30" t="s">
        <v>19</v>
      </c>
    </row>
    <row r="777" spans="1:10" ht="15.75" thickBot="1" x14ac:dyDescent="0.5">
      <c r="A777" s="19">
        <v>771</v>
      </c>
      <c r="B777" s="21">
        <v>4152</v>
      </c>
      <c r="C777" s="20" t="s">
        <v>6293</v>
      </c>
      <c r="D777" s="21" t="s">
        <v>510</v>
      </c>
      <c r="E777" s="21" t="s">
        <v>13</v>
      </c>
      <c r="F777" s="21" t="s">
        <v>54</v>
      </c>
      <c r="G777" s="21"/>
      <c r="H777" s="21"/>
      <c r="I777" s="30">
        <v>2052</v>
      </c>
      <c r="J777" s="30" t="s">
        <v>15</v>
      </c>
    </row>
    <row r="778" spans="1:10" ht="15.75" thickBot="1" x14ac:dyDescent="0.5">
      <c r="A778" s="19">
        <v>772</v>
      </c>
      <c r="B778" s="21">
        <v>1822</v>
      </c>
      <c r="C778" s="20" t="s">
        <v>1956</v>
      </c>
      <c r="D778" s="21" t="s">
        <v>13</v>
      </c>
      <c r="E778" s="21" t="s">
        <v>13</v>
      </c>
      <c r="F778" s="21" t="s">
        <v>29</v>
      </c>
      <c r="G778" s="21"/>
      <c r="H778" s="21"/>
      <c r="I778" s="30">
        <v>2059</v>
      </c>
      <c r="J778" s="30" t="s">
        <v>19</v>
      </c>
    </row>
    <row r="779" spans="1:10" ht="15.75" thickBot="1" x14ac:dyDescent="0.5">
      <c r="A779" s="19">
        <v>773</v>
      </c>
      <c r="B779" s="21">
        <v>1823</v>
      </c>
      <c r="C779" s="20" t="s">
        <v>1958</v>
      </c>
      <c r="D779" s="21" t="s">
        <v>13</v>
      </c>
      <c r="E779" s="21" t="s">
        <v>13</v>
      </c>
      <c r="F779" s="21" t="s">
        <v>54</v>
      </c>
      <c r="G779" s="21"/>
      <c r="H779" s="21"/>
      <c r="I779" s="30">
        <v>2030</v>
      </c>
      <c r="J779" s="30" t="s">
        <v>19</v>
      </c>
    </row>
    <row r="780" spans="1:10" ht="15.75" thickBot="1" x14ac:dyDescent="0.5">
      <c r="A780" s="19">
        <v>774</v>
      </c>
      <c r="B780" s="21">
        <v>1824</v>
      </c>
      <c r="C780" s="20" t="s">
        <v>1960</v>
      </c>
      <c r="D780" s="21">
        <v>48</v>
      </c>
      <c r="E780" s="21" t="s">
        <v>13</v>
      </c>
      <c r="F780" s="21" t="s">
        <v>32</v>
      </c>
      <c r="G780" s="21"/>
      <c r="H780" s="21"/>
      <c r="I780" s="30">
        <v>2137</v>
      </c>
      <c r="J780" s="30" t="s">
        <v>19</v>
      </c>
    </row>
    <row r="781" spans="1:10" ht="15.75" thickBot="1" x14ac:dyDescent="0.5">
      <c r="A781" s="19">
        <v>775</v>
      </c>
      <c r="B781" s="21">
        <v>1826</v>
      </c>
      <c r="C781" s="20" t="s">
        <v>1964</v>
      </c>
      <c r="D781" s="21">
        <v>80</v>
      </c>
      <c r="E781" s="21" t="s">
        <v>13</v>
      </c>
      <c r="F781" s="21" t="s">
        <v>32</v>
      </c>
      <c r="G781" s="21"/>
      <c r="H781" s="21"/>
      <c r="I781" s="30">
        <v>1987</v>
      </c>
      <c r="J781" s="30" t="s">
        <v>19</v>
      </c>
    </row>
    <row r="782" spans="1:10" ht="15.75" thickBot="1" x14ac:dyDescent="0.5">
      <c r="A782" s="19">
        <v>776</v>
      </c>
      <c r="B782" s="21">
        <v>1827</v>
      </c>
      <c r="C782" s="20" t="s">
        <v>1966</v>
      </c>
      <c r="D782" s="21">
        <v>85</v>
      </c>
      <c r="E782" s="21" t="s">
        <v>13</v>
      </c>
      <c r="F782" s="21" t="s">
        <v>32</v>
      </c>
      <c r="G782" s="21"/>
      <c r="H782" s="21"/>
      <c r="I782" s="30">
        <v>2092</v>
      </c>
      <c r="J782" s="30" t="s">
        <v>19</v>
      </c>
    </row>
    <row r="783" spans="1:10" ht="15.75" thickBot="1" x14ac:dyDescent="0.5">
      <c r="A783" s="19">
        <v>777</v>
      </c>
      <c r="B783" s="21">
        <v>1828</v>
      </c>
      <c r="C783" s="20" t="s">
        <v>1968</v>
      </c>
      <c r="D783" s="21">
        <v>85</v>
      </c>
      <c r="E783" s="21" t="s">
        <v>13</v>
      </c>
      <c r="F783" s="21" t="s">
        <v>32</v>
      </c>
      <c r="G783" s="21"/>
      <c r="H783" s="21"/>
      <c r="I783" s="30">
        <v>2059</v>
      </c>
      <c r="J783" s="30" t="s">
        <v>19</v>
      </c>
    </row>
    <row r="784" spans="1:10" ht="15.75" thickBot="1" x14ac:dyDescent="0.5">
      <c r="A784" s="19">
        <v>778</v>
      </c>
      <c r="B784" s="21">
        <v>1829</v>
      </c>
      <c r="C784" s="20" t="s">
        <v>1970</v>
      </c>
      <c r="D784" s="21">
        <v>67</v>
      </c>
      <c r="E784" s="21" t="s">
        <v>13</v>
      </c>
      <c r="F784" s="21" t="s">
        <v>32</v>
      </c>
      <c r="G784" s="21"/>
      <c r="H784" s="21"/>
      <c r="I784" s="30">
        <v>2062</v>
      </c>
      <c r="J784" s="30" t="s">
        <v>19</v>
      </c>
    </row>
    <row r="785" spans="1:10" ht="15.75" thickBot="1" x14ac:dyDescent="0.5">
      <c r="A785" s="19">
        <v>779</v>
      </c>
      <c r="B785" s="21">
        <v>1830</v>
      </c>
      <c r="C785" s="20" t="s">
        <v>1972</v>
      </c>
      <c r="D785" s="21">
        <v>84</v>
      </c>
      <c r="E785" s="21" t="s">
        <v>13</v>
      </c>
      <c r="F785" s="21" t="s">
        <v>29</v>
      </c>
      <c r="G785" s="21"/>
      <c r="H785" s="21"/>
      <c r="I785" s="30">
        <v>2072</v>
      </c>
      <c r="J785" s="30" t="s">
        <v>19</v>
      </c>
    </row>
    <row r="786" spans="1:10" ht="15.75" thickBot="1" x14ac:dyDescent="0.5">
      <c r="A786" s="19">
        <v>780</v>
      </c>
      <c r="B786" s="21">
        <v>1831</v>
      </c>
      <c r="C786" s="20" t="s">
        <v>1974</v>
      </c>
      <c r="D786" s="21">
        <v>88</v>
      </c>
      <c r="E786" s="21" t="s">
        <v>134</v>
      </c>
      <c r="F786" s="21" t="s">
        <v>32</v>
      </c>
      <c r="G786" s="21"/>
      <c r="H786" s="21"/>
      <c r="I786" s="30">
        <v>2354</v>
      </c>
      <c r="J786" s="30" t="s">
        <v>19</v>
      </c>
    </row>
    <row r="787" spans="1:10" ht="15.75" thickBot="1" x14ac:dyDescent="0.5">
      <c r="A787" s="19">
        <v>781</v>
      </c>
      <c r="B787" s="21">
        <v>4155</v>
      </c>
      <c r="C787" s="20" t="s">
        <v>6296</v>
      </c>
      <c r="D787" s="21" t="s">
        <v>13</v>
      </c>
      <c r="E787" s="21" t="s">
        <v>13</v>
      </c>
      <c r="F787" s="21" t="s">
        <v>32</v>
      </c>
      <c r="G787" s="21"/>
      <c r="H787" s="21"/>
      <c r="I787" s="30">
        <v>2080</v>
      </c>
      <c r="J787" s="30" t="s">
        <v>15</v>
      </c>
    </row>
    <row r="788" spans="1:10" ht="15.75" thickBot="1" x14ac:dyDescent="0.5">
      <c r="A788" s="19">
        <v>782</v>
      </c>
      <c r="B788" s="21">
        <v>1832</v>
      </c>
      <c r="C788" s="20" t="s">
        <v>1976</v>
      </c>
      <c r="D788" s="21">
        <v>85</v>
      </c>
      <c r="E788" s="21" t="s">
        <v>57</v>
      </c>
      <c r="F788" s="21" t="s">
        <v>32</v>
      </c>
      <c r="G788" s="21"/>
      <c r="H788" s="21"/>
      <c r="I788" s="30">
        <v>2191</v>
      </c>
      <c r="J788" s="30" t="s">
        <v>19</v>
      </c>
    </row>
    <row r="789" spans="1:10" ht="15.75" thickBot="1" x14ac:dyDescent="0.5">
      <c r="A789" s="19">
        <v>783</v>
      </c>
      <c r="B789" s="21">
        <v>1833</v>
      </c>
      <c r="C789" s="20" t="s">
        <v>1978</v>
      </c>
      <c r="D789" s="21">
        <v>87</v>
      </c>
      <c r="E789" s="21" t="s">
        <v>13</v>
      </c>
      <c r="F789" s="21" t="s">
        <v>29</v>
      </c>
      <c r="G789" s="21"/>
      <c r="H789" s="21"/>
      <c r="I789" s="30">
        <v>2037</v>
      </c>
      <c r="J789" s="30" t="s">
        <v>19</v>
      </c>
    </row>
    <row r="790" spans="1:10" ht="15.75" thickBot="1" x14ac:dyDescent="0.5">
      <c r="A790" s="19">
        <v>784</v>
      </c>
      <c r="B790" s="21">
        <v>1834</v>
      </c>
      <c r="C790" s="20" t="s">
        <v>1980</v>
      </c>
      <c r="D790" s="21">
        <v>53</v>
      </c>
      <c r="E790" s="21" t="s">
        <v>13</v>
      </c>
      <c r="F790" s="21" t="s">
        <v>29</v>
      </c>
      <c r="G790" s="21"/>
      <c r="H790" s="21"/>
      <c r="I790" s="30">
        <v>1976</v>
      </c>
      <c r="J790" s="30" t="s">
        <v>19</v>
      </c>
    </row>
    <row r="791" spans="1:10" ht="15.75" thickBot="1" x14ac:dyDescent="0.5">
      <c r="A791" s="19">
        <v>785</v>
      </c>
      <c r="B791" s="21">
        <v>1835</v>
      </c>
      <c r="C791" s="20" t="s">
        <v>1982</v>
      </c>
      <c r="D791" s="21">
        <v>72</v>
      </c>
      <c r="E791" s="21" t="s">
        <v>13</v>
      </c>
      <c r="F791" s="21" t="s">
        <v>292</v>
      </c>
      <c r="G791" s="21"/>
      <c r="H791" s="21"/>
      <c r="I791" s="30">
        <v>1987</v>
      </c>
      <c r="J791" s="30" t="s">
        <v>19</v>
      </c>
    </row>
    <row r="792" spans="1:10" ht="15.75" thickBot="1" x14ac:dyDescent="0.5">
      <c r="A792" s="19">
        <v>786</v>
      </c>
      <c r="B792" s="21">
        <v>1836</v>
      </c>
      <c r="C792" s="20" t="s">
        <v>1982</v>
      </c>
      <c r="D792" s="21">
        <v>88</v>
      </c>
      <c r="E792" s="21" t="s">
        <v>13</v>
      </c>
      <c r="F792" s="21" t="s">
        <v>29</v>
      </c>
      <c r="G792" s="21"/>
      <c r="H792" s="21"/>
      <c r="I792" s="30">
        <v>2014</v>
      </c>
      <c r="J792" s="30" t="s">
        <v>19</v>
      </c>
    </row>
    <row r="793" spans="1:10" ht="15.75" thickBot="1" x14ac:dyDescent="0.5">
      <c r="A793" s="19">
        <v>787</v>
      </c>
      <c r="B793" s="21">
        <v>1837</v>
      </c>
      <c r="C793" s="20" t="s">
        <v>1984</v>
      </c>
      <c r="D793" s="21" t="s">
        <v>46</v>
      </c>
      <c r="E793" s="21" t="s">
        <v>13</v>
      </c>
      <c r="F793" s="21" t="s">
        <v>29</v>
      </c>
      <c r="G793" s="21"/>
      <c r="H793" s="21"/>
      <c r="I793" s="30">
        <v>2035</v>
      </c>
      <c r="J793" s="30" t="s">
        <v>19</v>
      </c>
    </row>
    <row r="794" spans="1:10" ht="15.75" thickBot="1" x14ac:dyDescent="0.5">
      <c r="A794" s="19">
        <v>788</v>
      </c>
      <c r="B794" s="21">
        <v>1838</v>
      </c>
      <c r="C794" s="20" t="s">
        <v>1986</v>
      </c>
      <c r="D794" s="21">
        <v>87</v>
      </c>
      <c r="E794" s="21" t="s">
        <v>13</v>
      </c>
      <c r="F794" s="21" t="s">
        <v>79</v>
      </c>
      <c r="G794" s="21"/>
      <c r="H794" s="21"/>
      <c r="I794" s="30">
        <v>2070</v>
      </c>
      <c r="J794" s="30" t="s">
        <v>19</v>
      </c>
    </row>
    <row r="795" spans="1:10" ht="15.75" thickBot="1" x14ac:dyDescent="0.5">
      <c r="A795" s="19">
        <v>789</v>
      </c>
      <c r="B795" s="21">
        <v>1839</v>
      </c>
      <c r="C795" s="20" t="s">
        <v>1988</v>
      </c>
      <c r="D795" s="21">
        <v>41</v>
      </c>
      <c r="E795" s="21" t="s">
        <v>184</v>
      </c>
      <c r="F795" s="21" t="s">
        <v>29</v>
      </c>
      <c r="G795" s="21"/>
      <c r="H795" s="21"/>
      <c r="I795" s="30">
        <v>2220</v>
      </c>
      <c r="J795" s="30" t="s">
        <v>19</v>
      </c>
    </row>
    <row r="796" spans="1:10" ht="15.75" thickBot="1" x14ac:dyDescent="0.5">
      <c r="A796" s="19">
        <v>790</v>
      </c>
      <c r="B796" s="21">
        <v>1840</v>
      </c>
      <c r="C796" s="20" t="s">
        <v>1990</v>
      </c>
      <c r="D796" s="21" t="s">
        <v>13</v>
      </c>
      <c r="E796" s="21" t="s">
        <v>13</v>
      </c>
      <c r="F796" s="21" t="s">
        <v>469</v>
      </c>
      <c r="G796" s="21"/>
      <c r="H796" s="21"/>
      <c r="I796" s="30">
        <v>2077</v>
      </c>
      <c r="J796" s="30" t="s">
        <v>19</v>
      </c>
    </row>
    <row r="797" spans="1:10" ht="15.75" thickBot="1" x14ac:dyDescent="0.5">
      <c r="A797" s="19">
        <v>791</v>
      </c>
      <c r="B797" s="21">
        <v>1841</v>
      </c>
      <c r="C797" s="20" t="s">
        <v>1992</v>
      </c>
      <c r="D797" s="21" t="s">
        <v>49</v>
      </c>
      <c r="E797" s="21" t="s">
        <v>13</v>
      </c>
      <c r="F797" s="21" t="s">
        <v>29</v>
      </c>
      <c r="G797" s="21"/>
      <c r="H797" s="21"/>
      <c r="I797" s="30">
        <v>2015</v>
      </c>
      <c r="J797" s="30" t="s">
        <v>19</v>
      </c>
    </row>
    <row r="798" spans="1:10" ht="15.75" thickBot="1" x14ac:dyDescent="0.5">
      <c r="A798" s="19">
        <v>792</v>
      </c>
      <c r="B798" s="21">
        <v>1842</v>
      </c>
      <c r="C798" s="20" t="s">
        <v>1994</v>
      </c>
      <c r="D798" s="21">
        <v>92</v>
      </c>
      <c r="E798" s="21" t="s">
        <v>13</v>
      </c>
      <c r="F798" s="21" t="s">
        <v>32</v>
      </c>
      <c r="G798" s="21"/>
      <c r="H798" s="21"/>
      <c r="I798" s="30">
        <v>2041</v>
      </c>
      <c r="J798" s="30" t="s">
        <v>19</v>
      </c>
    </row>
    <row r="799" spans="1:10" ht="15.75" thickBot="1" x14ac:dyDescent="0.5">
      <c r="A799" s="19">
        <v>793</v>
      </c>
      <c r="B799" s="21">
        <v>1843</v>
      </c>
      <c r="C799" s="20" t="s">
        <v>1996</v>
      </c>
      <c r="D799" s="21">
        <v>74</v>
      </c>
      <c r="E799" s="21" t="s">
        <v>184</v>
      </c>
      <c r="F799" s="21" t="s">
        <v>32</v>
      </c>
      <c r="G799" s="21"/>
      <c r="H799" s="21"/>
      <c r="I799" s="30">
        <v>2278</v>
      </c>
      <c r="J799" s="30" t="s">
        <v>19</v>
      </c>
    </row>
    <row r="800" spans="1:10" ht="15.75" thickBot="1" x14ac:dyDescent="0.5">
      <c r="A800" s="19">
        <v>794</v>
      </c>
      <c r="B800" s="21">
        <v>4012</v>
      </c>
      <c r="C800" s="20" t="s">
        <v>1998</v>
      </c>
      <c r="D800" s="21">
        <v>11</v>
      </c>
      <c r="E800" s="21" t="s">
        <v>13</v>
      </c>
      <c r="F800" s="21" t="s">
        <v>29</v>
      </c>
      <c r="G800" s="21">
        <f>9+11</f>
        <v>20</v>
      </c>
      <c r="H800" s="21">
        <f>13+3</f>
        <v>16</v>
      </c>
      <c r="I800" s="30">
        <v>2134</v>
      </c>
      <c r="J800" s="30" t="s">
        <v>15</v>
      </c>
    </row>
    <row r="801" spans="1:10" ht="15.75" thickBot="1" x14ac:dyDescent="0.5">
      <c r="A801" s="19">
        <v>795</v>
      </c>
      <c r="B801" s="21">
        <v>1845</v>
      </c>
      <c r="C801" s="20" t="s">
        <v>2002</v>
      </c>
      <c r="D801" s="21">
        <v>81</v>
      </c>
      <c r="E801" s="21" t="s">
        <v>13</v>
      </c>
      <c r="F801" s="21" t="s">
        <v>32</v>
      </c>
      <c r="G801" s="21"/>
      <c r="H801" s="21"/>
      <c r="I801" s="30">
        <v>2063</v>
      </c>
      <c r="J801" s="30" t="s">
        <v>19</v>
      </c>
    </row>
    <row r="802" spans="1:10" ht="15.75" thickBot="1" x14ac:dyDescent="0.5">
      <c r="A802" s="19">
        <v>796</v>
      </c>
      <c r="B802" s="21">
        <v>1846</v>
      </c>
      <c r="C802" s="20" t="s">
        <v>2004</v>
      </c>
      <c r="D802" s="21" t="s">
        <v>13</v>
      </c>
      <c r="E802" s="21" t="s">
        <v>13</v>
      </c>
      <c r="F802" s="21" t="s">
        <v>116</v>
      </c>
      <c r="G802" s="21"/>
      <c r="H802" s="21"/>
      <c r="I802" s="30">
        <v>2010</v>
      </c>
      <c r="J802" s="30" t="s">
        <v>19</v>
      </c>
    </row>
    <row r="803" spans="1:10" ht="15.75" thickBot="1" x14ac:dyDescent="0.5">
      <c r="A803" s="19">
        <v>797</v>
      </c>
      <c r="B803" s="21">
        <v>1847</v>
      </c>
      <c r="C803" s="20" t="s">
        <v>2006</v>
      </c>
      <c r="D803" s="21" t="s">
        <v>13</v>
      </c>
      <c r="E803" s="21" t="s">
        <v>13</v>
      </c>
      <c r="F803" s="21" t="s">
        <v>54</v>
      </c>
      <c r="G803" s="21"/>
      <c r="H803" s="21"/>
      <c r="I803" s="30">
        <v>2049</v>
      </c>
      <c r="J803" s="30" t="s">
        <v>19</v>
      </c>
    </row>
    <row r="804" spans="1:10" ht="15.75" thickBot="1" x14ac:dyDescent="0.5">
      <c r="A804" s="19">
        <v>798</v>
      </c>
      <c r="B804" s="21">
        <v>1848</v>
      </c>
      <c r="C804" s="20" t="s">
        <v>2010</v>
      </c>
      <c r="D804" s="21" t="s">
        <v>13</v>
      </c>
      <c r="E804" s="21" t="s">
        <v>13</v>
      </c>
      <c r="F804" s="21" t="s">
        <v>32</v>
      </c>
      <c r="G804" s="21"/>
      <c r="H804" s="21"/>
      <c r="I804" s="30">
        <v>2058</v>
      </c>
      <c r="J804" s="30" t="s">
        <v>19</v>
      </c>
    </row>
    <row r="805" spans="1:10" ht="15.75" thickBot="1" x14ac:dyDescent="0.5">
      <c r="A805" s="19">
        <v>799</v>
      </c>
      <c r="B805" s="21">
        <v>1850</v>
      </c>
      <c r="C805" s="20" t="s">
        <v>2014</v>
      </c>
      <c r="D805" s="21">
        <v>34</v>
      </c>
      <c r="E805" s="21" t="s">
        <v>13</v>
      </c>
      <c r="F805" s="21" t="s">
        <v>116</v>
      </c>
      <c r="G805" s="21"/>
      <c r="H805" s="21"/>
      <c r="I805" s="30">
        <v>1996</v>
      </c>
      <c r="J805" s="30" t="s">
        <v>19</v>
      </c>
    </row>
    <row r="806" spans="1:10" ht="15.75" thickBot="1" x14ac:dyDescent="0.5">
      <c r="A806" s="19">
        <v>800</v>
      </c>
      <c r="B806" s="21">
        <v>4041</v>
      </c>
      <c r="C806" s="20" t="s">
        <v>2016</v>
      </c>
      <c r="D806" s="21" t="s">
        <v>13</v>
      </c>
      <c r="E806" s="21" t="s">
        <v>13</v>
      </c>
      <c r="F806" s="21" t="s">
        <v>277</v>
      </c>
      <c r="G806" s="21"/>
      <c r="H806" s="21"/>
      <c r="I806" s="30">
        <v>2087</v>
      </c>
      <c r="J806" s="30" t="s">
        <v>15</v>
      </c>
    </row>
    <row r="807" spans="1:10" ht="15.75" thickBot="1" x14ac:dyDescent="0.5">
      <c r="A807" s="19">
        <v>801</v>
      </c>
      <c r="B807" s="21">
        <v>1852</v>
      </c>
      <c r="C807" s="20" t="s">
        <v>2020</v>
      </c>
      <c r="D807" s="21">
        <v>48</v>
      </c>
      <c r="E807" s="21" t="s">
        <v>13</v>
      </c>
      <c r="F807" s="21" t="s">
        <v>29</v>
      </c>
      <c r="G807" s="21"/>
      <c r="H807" s="21"/>
      <c r="I807" s="30">
        <v>2054</v>
      </c>
      <c r="J807" s="30" t="s">
        <v>19</v>
      </c>
    </row>
    <row r="808" spans="1:10" ht="15.75" thickBot="1" x14ac:dyDescent="0.5">
      <c r="A808" s="19">
        <v>802</v>
      </c>
      <c r="B808" s="21">
        <v>3717</v>
      </c>
      <c r="C808" s="20" t="s">
        <v>2026</v>
      </c>
      <c r="D808" s="21" t="s">
        <v>13</v>
      </c>
      <c r="E808" s="21" t="s">
        <v>13</v>
      </c>
      <c r="F808" s="21" t="s">
        <v>85</v>
      </c>
      <c r="G808" s="21"/>
      <c r="H808" s="21"/>
      <c r="I808" s="30">
        <v>2065</v>
      </c>
      <c r="J808" s="30" t="s">
        <v>19</v>
      </c>
    </row>
    <row r="809" spans="1:10" ht="15.75" thickBot="1" x14ac:dyDescent="0.5">
      <c r="A809" s="19">
        <v>803</v>
      </c>
      <c r="B809" s="21">
        <v>1855</v>
      </c>
      <c r="C809" s="20" t="s">
        <v>2028</v>
      </c>
      <c r="D809" s="21">
        <v>85</v>
      </c>
      <c r="E809" s="21" t="s">
        <v>57</v>
      </c>
      <c r="F809" s="21" t="s">
        <v>323</v>
      </c>
      <c r="G809" s="21"/>
      <c r="H809" s="21"/>
      <c r="I809" s="30">
        <v>2110</v>
      </c>
      <c r="J809" s="30" t="s">
        <v>19</v>
      </c>
    </row>
    <row r="810" spans="1:10" ht="15.75" thickBot="1" x14ac:dyDescent="0.5">
      <c r="A810" s="19">
        <v>804</v>
      </c>
      <c r="B810" s="21">
        <v>1856</v>
      </c>
      <c r="C810" s="20" t="s">
        <v>2030</v>
      </c>
      <c r="D810" s="21">
        <v>69</v>
      </c>
      <c r="E810" s="21" t="s">
        <v>13</v>
      </c>
      <c r="F810" s="21" t="s">
        <v>469</v>
      </c>
      <c r="G810" s="21"/>
      <c r="H810" s="21"/>
      <c r="I810" s="30">
        <v>1964</v>
      </c>
      <c r="J810" s="30" t="s">
        <v>19</v>
      </c>
    </row>
    <row r="811" spans="1:10" ht="15.75" thickBot="1" x14ac:dyDescent="0.5">
      <c r="A811" s="19">
        <v>805</v>
      </c>
      <c r="B811" s="21">
        <v>1857</v>
      </c>
      <c r="C811" s="20" t="s">
        <v>2032</v>
      </c>
      <c r="D811" s="21">
        <v>93</v>
      </c>
      <c r="E811" s="21" t="s">
        <v>13</v>
      </c>
      <c r="F811" s="21" t="s">
        <v>85</v>
      </c>
      <c r="G811" s="21"/>
      <c r="H811" s="21"/>
      <c r="I811" s="30">
        <v>1947</v>
      </c>
      <c r="J811" s="30" t="s">
        <v>19</v>
      </c>
    </row>
    <row r="812" spans="1:10" ht="15.75" thickBot="1" x14ac:dyDescent="0.5">
      <c r="A812" s="19">
        <v>806</v>
      </c>
      <c r="B812" s="21">
        <v>1858</v>
      </c>
      <c r="C812" s="20" t="s">
        <v>2034</v>
      </c>
      <c r="D812" s="21" t="s">
        <v>13</v>
      </c>
      <c r="E812" s="21" t="s">
        <v>13</v>
      </c>
      <c r="F812" s="21" t="s">
        <v>18</v>
      </c>
      <c r="G812" s="21"/>
      <c r="H812" s="21"/>
      <c r="I812" s="30">
        <v>2042</v>
      </c>
      <c r="J812" s="30" t="s">
        <v>19</v>
      </c>
    </row>
    <row r="813" spans="1:10" ht="15.75" thickBot="1" x14ac:dyDescent="0.5">
      <c r="A813" s="19">
        <v>807</v>
      </c>
      <c r="B813" s="21">
        <v>3718</v>
      </c>
      <c r="C813" s="20" t="s">
        <v>2036</v>
      </c>
      <c r="D813" s="21" t="s">
        <v>62</v>
      </c>
      <c r="E813" s="21" t="s">
        <v>13</v>
      </c>
      <c r="F813" s="21" t="s">
        <v>85</v>
      </c>
      <c r="G813" s="21"/>
      <c r="H813" s="21"/>
      <c r="I813" s="30">
        <v>2063</v>
      </c>
      <c r="J813" s="30" t="s">
        <v>19</v>
      </c>
    </row>
    <row r="814" spans="1:10" ht="15.75" thickBot="1" x14ac:dyDescent="0.5">
      <c r="A814" s="19">
        <v>808</v>
      </c>
      <c r="B814" s="21">
        <v>1863</v>
      </c>
      <c r="C814" s="20" t="s">
        <v>2046</v>
      </c>
      <c r="D814" s="21" t="s">
        <v>49</v>
      </c>
      <c r="E814" s="21" t="s">
        <v>13</v>
      </c>
      <c r="F814" s="21" t="s">
        <v>277</v>
      </c>
      <c r="G814" s="21"/>
      <c r="H814" s="21"/>
      <c r="I814" s="30">
        <v>2070</v>
      </c>
      <c r="J814" s="30" t="s">
        <v>19</v>
      </c>
    </row>
    <row r="815" spans="1:10" ht="15.75" thickBot="1" x14ac:dyDescent="0.5">
      <c r="A815" s="19">
        <v>809</v>
      </c>
      <c r="B815" s="21">
        <v>1864</v>
      </c>
      <c r="C815" s="20" t="s">
        <v>2048</v>
      </c>
      <c r="D815" s="21" t="s">
        <v>13</v>
      </c>
      <c r="E815" s="21" t="s">
        <v>13</v>
      </c>
      <c r="F815" s="21" t="s">
        <v>277</v>
      </c>
      <c r="G815" s="21"/>
      <c r="H815" s="21"/>
      <c r="I815" s="30">
        <v>2069</v>
      </c>
      <c r="J815" s="30" t="s">
        <v>19</v>
      </c>
    </row>
    <row r="816" spans="1:10" ht="15.75" thickBot="1" x14ac:dyDescent="0.5">
      <c r="A816" s="19">
        <v>810</v>
      </c>
      <c r="B816" s="21">
        <v>1865</v>
      </c>
      <c r="C816" s="20" t="s">
        <v>2050</v>
      </c>
      <c r="D816" s="21">
        <v>95</v>
      </c>
      <c r="E816" s="21" t="s">
        <v>13</v>
      </c>
      <c r="F816" s="21" t="s">
        <v>79</v>
      </c>
      <c r="G816" s="21"/>
      <c r="H816" s="21"/>
      <c r="I816" s="30">
        <v>2055</v>
      </c>
      <c r="J816" s="30" t="s">
        <v>19</v>
      </c>
    </row>
    <row r="817" spans="1:10" ht="15.75" thickBot="1" x14ac:dyDescent="0.5">
      <c r="A817" s="19">
        <v>811</v>
      </c>
      <c r="B817" s="21">
        <v>1868</v>
      </c>
      <c r="C817" s="20" t="s">
        <v>2058</v>
      </c>
      <c r="D817" s="21">
        <v>86</v>
      </c>
      <c r="E817" s="21" t="s">
        <v>57</v>
      </c>
      <c r="F817" s="21" t="s">
        <v>277</v>
      </c>
      <c r="G817" s="21"/>
      <c r="H817" s="21"/>
      <c r="I817" s="30">
        <v>2256</v>
      </c>
      <c r="J817" s="30" t="s">
        <v>19</v>
      </c>
    </row>
    <row r="818" spans="1:10" ht="15.75" thickBot="1" x14ac:dyDescent="0.5">
      <c r="A818" s="19">
        <v>812</v>
      </c>
      <c r="B818" s="21">
        <v>1869</v>
      </c>
      <c r="C818" s="20" t="s">
        <v>2060</v>
      </c>
      <c r="D818" s="21" t="s">
        <v>13</v>
      </c>
      <c r="E818" s="21" t="s">
        <v>13</v>
      </c>
      <c r="F818" s="21" t="s">
        <v>85</v>
      </c>
      <c r="G818" s="21"/>
      <c r="H818" s="21"/>
      <c r="I818" s="30">
        <v>2049</v>
      </c>
      <c r="J818" s="30" t="s">
        <v>19</v>
      </c>
    </row>
    <row r="819" spans="1:10" ht="15.75" thickBot="1" x14ac:dyDescent="0.5">
      <c r="A819" s="19">
        <v>813</v>
      </c>
      <c r="B819" s="21">
        <v>1872</v>
      </c>
      <c r="C819" s="20" t="s">
        <v>2066</v>
      </c>
      <c r="D819" s="21" t="s">
        <v>13</v>
      </c>
      <c r="E819" s="21" t="s">
        <v>13</v>
      </c>
      <c r="F819" s="21" t="s">
        <v>85</v>
      </c>
      <c r="G819" s="21"/>
      <c r="H819" s="21"/>
      <c r="I819" s="30">
        <v>2026</v>
      </c>
      <c r="J819" s="30" t="s">
        <v>19</v>
      </c>
    </row>
    <row r="820" spans="1:10" ht="15.75" thickBot="1" x14ac:dyDescent="0.5">
      <c r="A820" s="19">
        <v>814</v>
      </c>
      <c r="B820" s="21">
        <v>1873</v>
      </c>
      <c r="C820" s="20" t="s">
        <v>2068</v>
      </c>
      <c r="D820" s="21">
        <v>61</v>
      </c>
      <c r="E820" s="21" t="s">
        <v>13</v>
      </c>
      <c r="F820" s="21" t="s">
        <v>323</v>
      </c>
      <c r="G820" s="21"/>
      <c r="H820" s="21"/>
      <c r="I820" s="30">
        <v>2083</v>
      </c>
      <c r="J820" s="30" t="s">
        <v>19</v>
      </c>
    </row>
    <row r="821" spans="1:10" ht="15.75" thickBot="1" x14ac:dyDescent="0.5">
      <c r="A821" s="19">
        <v>815</v>
      </c>
      <c r="B821" s="21">
        <v>1874</v>
      </c>
      <c r="C821" s="20" t="s">
        <v>2070</v>
      </c>
      <c r="D821" s="21">
        <v>91</v>
      </c>
      <c r="E821" s="21" t="s">
        <v>13</v>
      </c>
      <c r="F821" s="21" t="s">
        <v>323</v>
      </c>
      <c r="G821" s="21"/>
      <c r="H821" s="21"/>
      <c r="I821" s="30">
        <v>2035</v>
      </c>
      <c r="J821" s="30" t="s">
        <v>19</v>
      </c>
    </row>
    <row r="822" spans="1:10" ht="15.75" thickBot="1" x14ac:dyDescent="0.5">
      <c r="A822" s="19">
        <v>816</v>
      </c>
      <c r="B822" s="21">
        <v>1875</v>
      </c>
      <c r="C822" s="20" t="s">
        <v>2072</v>
      </c>
      <c r="D822" s="21">
        <v>93</v>
      </c>
      <c r="E822" s="21" t="s">
        <v>13</v>
      </c>
      <c r="F822" s="21" t="s">
        <v>323</v>
      </c>
      <c r="G822" s="21"/>
      <c r="H822" s="21"/>
      <c r="I822" s="30">
        <v>2045</v>
      </c>
      <c r="J822" s="30" t="s">
        <v>19</v>
      </c>
    </row>
    <row r="823" spans="1:10" ht="15.75" thickBot="1" x14ac:dyDescent="0.5">
      <c r="A823" s="19">
        <v>817</v>
      </c>
      <c r="B823" s="21">
        <v>1878</v>
      </c>
      <c r="C823" s="20" t="s">
        <v>2082</v>
      </c>
      <c r="D823" s="21">
        <v>67</v>
      </c>
      <c r="E823" s="21" t="s">
        <v>13</v>
      </c>
      <c r="F823" s="21" t="s">
        <v>29</v>
      </c>
      <c r="G823" s="21"/>
      <c r="H823" s="21"/>
      <c r="I823" s="30">
        <v>2139</v>
      </c>
      <c r="J823" s="30" t="s">
        <v>19</v>
      </c>
    </row>
    <row r="824" spans="1:10" ht="15.75" thickBot="1" x14ac:dyDescent="0.5">
      <c r="A824" s="19">
        <v>818</v>
      </c>
      <c r="B824" s="21">
        <v>1881</v>
      </c>
      <c r="C824" s="20" t="s">
        <v>2090</v>
      </c>
      <c r="D824" s="21">
        <v>93</v>
      </c>
      <c r="E824" s="21" t="s">
        <v>13</v>
      </c>
      <c r="F824" s="21" t="s">
        <v>29</v>
      </c>
      <c r="G824" s="21"/>
      <c r="H824" s="21"/>
      <c r="I824" s="30">
        <v>2132</v>
      </c>
      <c r="J824" s="30" t="s">
        <v>19</v>
      </c>
    </row>
    <row r="825" spans="1:10" ht="15.75" thickBot="1" x14ac:dyDescent="0.5">
      <c r="A825" s="19">
        <v>819</v>
      </c>
      <c r="B825" s="21">
        <v>4040</v>
      </c>
      <c r="C825" s="20" t="s">
        <v>2092</v>
      </c>
      <c r="D825" s="21">
        <v>11</v>
      </c>
      <c r="E825" s="21" t="s">
        <v>13</v>
      </c>
      <c r="F825" s="21" t="s">
        <v>32</v>
      </c>
      <c r="G825" s="21"/>
      <c r="H825" s="21"/>
      <c r="I825" s="30">
        <v>2062</v>
      </c>
      <c r="J825" s="30" t="s">
        <v>15</v>
      </c>
    </row>
    <row r="826" spans="1:10" ht="15.75" thickBot="1" x14ac:dyDescent="0.5">
      <c r="A826" s="19">
        <v>820</v>
      </c>
      <c r="B826" s="21">
        <v>1882</v>
      </c>
      <c r="C826" s="20" t="s">
        <v>2094</v>
      </c>
      <c r="D826" s="21">
        <v>64</v>
      </c>
      <c r="E826" s="21" t="s">
        <v>184</v>
      </c>
      <c r="F826" s="21" t="s">
        <v>79</v>
      </c>
      <c r="G826" s="21"/>
      <c r="H826" s="21"/>
      <c r="I826" s="30">
        <v>2305</v>
      </c>
      <c r="J826" s="30" t="s">
        <v>19</v>
      </c>
    </row>
    <row r="827" spans="1:10" ht="15.75" thickBot="1" x14ac:dyDescent="0.5">
      <c r="A827" s="19">
        <v>821</v>
      </c>
      <c r="B827" s="21">
        <v>1883</v>
      </c>
      <c r="C827" s="20" t="s">
        <v>2096</v>
      </c>
      <c r="D827" s="21">
        <v>38</v>
      </c>
      <c r="E827" s="21" t="s">
        <v>13</v>
      </c>
      <c r="F827" s="21" t="s">
        <v>32</v>
      </c>
      <c r="G827" s="21"/>
      <c r="H827" s="21"/>
      <c r="I827" s="30">
        <v>2065</v>
      </c>
      <c r="J827" s="30" t="s">
        <v>19</v>
      </c>
    </row>
    <row r="828" spans="1:10" ht="15.75" thickBot="1" x14ac:dyDescent="0.5">
      <c r="A828" s="19">
        <v>822</v>
      </c>
      <c r="B828" s="21">
        <v>1884</v>
      </c>
      <c r="C828" s="20" t="s">
        <v>2098</v>
      </c>
      <c r="D828" s="21">
        <v>88</v>
      </c>
      <c r="E828" s="21" t="s">
        <v>13</v>
      </c>
      <c r="F828" s="21" t="s">
        <v>29</v>
      </c>
      <c r="G828" s="21"/>
      <c r="H828" s="21"/>
      <c r="I828" s="30">
        <v>2097</v>
      </c>
      <c r="J828" s="30" t="s">
        <v>19</v>
      </c>
    </row>
    <row r="829" spans="1:10" ht="15.75" thickBot="1" x14ac:dyDescent="0.5">
      <c r="A829" s="19">
        <v>823</v>
      </c>
      <c r="B829" s="21">
        <v>1885</v>
      </c>
      <c r="C829" s="20" t="s">
        <v>2102</v>
      </c>
      <c r="D829" s="21" t="s">
        <v>13</v>
      </c>
      <c r="E829" s="21" t="s">
        <v>13</v>
      </c>
      <c r="F829" s="21" t="s">
        <v>85</v>
      </c>
      <c r="G829" s="21"/>
      <c r="H829" s="21"/>
      <c r="I829" s="30">
        <v>2045</v>
      </c>
      <c r="J829" s="30" t="s">
        <v>19</v>
      </c>
    </row>
    <row r="830" spans="1:10" ht="15.75" thickBot="1" x14ac:dyDescent="0.5">
      <c r="A830" s="19">
        <v>824</v>
      </c>
      <c r="B830" s="21">
        <v>4074</v>
      </c>
      <c r="C830" s="20" t="s">
        <v>6139</v>
      </c>
      <c r="D830" s="21" t="s">
        <v>28</v>
      </c>
      <c r="E830" s="21" t="s">
        <v>13</v>
      </c>
      <c r="F830" s="21" t="s">
        <v>91</v>
      </c>
      <c r="G830" s="21">
        <v>7</v>
      </c>
      <c r="H830" s="21">
        <v>6</v>
      </c>
      <c r="I830" s="30">
        <v>2026</v>
      </c>
      <c r="J830" s="30" t="s">
        <v>15</v>
      </c>
    </row>
    <row r="831" spans="1:10" ht="15.75" thickBot="1" x14ac:dyDescent="0.5">
      <c r="A831" s="19">
        <v>825</v>
      </c>
      <c r="B831" s="21">
        <v>1886</v>
      </c>
      <c r="C831" s="20" t="s">
        <v>2104</v>
      </c>
      <c r="D831" s="21">
        <v>64</v>
      </c>
      <c r="E831" s="21" t="s">
        <v>184</v>
      </c>
      <c r="F831" s="21" t="s">
        <v>29</v>
      </c>
      <c r="G831" s="21"/>
      <c r="H831" s="21"/>
      <c r="I831" s="30">
        <v>2333</v>
      </c>
      <c r="J831" s="30" t="s">
        <v>15</v>
      </c>
    </row>
    <row r="832" spans="1:10" ht="15.75" thickBot="1" x14ac:dyDescent="0.5">
      <c r="A832" s="19">
        <v>826</v>
      </c>
      <c r="B832" s="21">
        <v>1887</v>
      </c>
      <c r="C832" s="20" t="s">
        <v>2106</v>
      </c>
      <c r="D832" s="21">
        <v>47</v>
      </c>
      <c r="E832" s="21" t="s">
        <v>13</v>
      </c>
      <c r="F832" s="21" t="s">
        <v>91</v>
      </c>
      <c r="G832" s="21"/>
      <c r="H832" s="21"/>
      <c r="I832" s="30">
        <v>1980</v>
      </c>
      <c r="J832" s="30" t="s">
        <v>19</v>
      </c>
    </row>
    <row r="833" spans="1:10" ht="15.75" thickBot="1" x14ac:dyDescent="0.5">
      <c r="A833" s="19">
        <v>827</v>
      </c>
      <c r="B833" s="21">
        <v>1889</v>
      </c>
      <c r="C833" s="20" t="s">
        <v>2110</v>
      </c>
      <c r="D833" s="21">
        <v>93</v>
      </c>
      <c r="E833" s="21" t="s">
        <v>13</v>
      </c>
      <c r="F833" s="21" t="s">
        <v>85</v>
      </c>
      <c r="G833" s="21"/>
      <c r="H833" s="21"/>
      <c r="I833" s="30">
        <v>1940</v>
      </c>
      <c r="J833" s="30" t="s">
        <v>19</v>
      </c>
    </row>
    <row r="834" spans="1:10" ht="15.75" thickBot="1" x14ac:dyDescent="0.5">
      <c r="A834" s="19">
        <v>828</v>
      </c>
      <c r="B834" s="21">
        <v>1890</v>
      </c>
      <c r="C834" s="20" t="s">
        <v>2112</v>
      </c>
      <c r="D834" s="21" t="s">
        <v>13</v>
      </c>
      <c r="E834" s="21" t="s">
        <v>13</v>
      </c>
      <c r="F834" s="21" t="s">
        <v>149</v>
      </c>
      <c r="G834" s="21"/>
      <c r="H834" s="21"/>
      <c r="I834" s="30">
        <v>2070</v>
      </c>
      <c r="J834" s="30" t="s">
        <v>19</v>
      </c>
    </row>
    <row r="835" spans="1:10" ht="15.75" thickBot="1" x14ac:dyDescent="0.5">
      <c r="A835" s="19">
        <v>829</v>
      </c>
      <c r="B835" s="21">
        <v>1892</v>
      </c>
      <c r="C835" s="20" t="s">
        <v>2116</v>
      </c>
      <c r="D835" s="21" t="s">
        <v>13</v>
      </c>
      <c r="E835" s="21" t="s">
        <v>13</v>
      </c>
      <c r="F835" s="21" t="s">
        <v>29</v>
      </c>
      <c r="G835" s="21"/>
      <c r="H835" s="21"/>
      <c r="I835" s="30">
        <v>2010</v>
      </c>
      <c r="J835" s="30" t="s">
        <v>19</v>
      </c>
    </row>
    <row r="836" spans="1:10" ht="15.75" thickBot="1" x14ac:dyDescent="0.5">
      <c r="A836" s="19">
        <v>830</v>
      </c>
      <c r="B836" s="21">
        <v>1893</v>
      </c>
      <c r="C836" s="20" t="s">
        <v>2118</v>
      </c>
      <c r="D836" s="21">
        <v>30</v>
      </c>
      <c r="E836" s="21" t="s">
        <v>13</v>
      </c>
      <c r="F836" s="21" t="s">
        <v>29</v>
      </c>
      <c r="G836" s="21"/>
      <c r="H836" s="21"/>
      <c r="I836" s="30">
        <v>2049</v>
      </c>
      <c r="J836" s="30" t="s">
        <v>19</v>
      </c>
    </row>
    <row r="837" spans="1:10" ht="15.75" thickBot="1" x14ac:dyDescent="0.5">
      <c r="A837" s="19">
        <v>831</v>
      </c>
      <c r="B837" s="21">
        <v>1894</v>
      </c>
      <c r="C837" s="20" t="s">
        <v>2120</v>
      </c>
      <c r="D837" s="21">
        <v>91</v>
      </c>
      <c r="E837" s="21" t="s">
        <v>13</v>
      </c>
      <c r="F837" s="21" t="s">
        <v>29</v>
      </c>
      <c r="G837" s="21"/>
      <c r="H837" s="21"/>
      <c r="I837" s="30">
        <v>2029</v>
      </c>
      <c r="J837" s="30" t="s">
        <v>19</v>
      </c>
    </row>
    <row r="838" spans="1:10" ht="15.75" thickBot="1" x14ac:dyDescent="0.5">
      <c r="A838" s="19">
        <v>832</v>
      </c>
      <c r="B838" s="21">
        <v>1895</v>
      </c>
      <c r="C838" s="20" t="s">
        <v>2122</v>
      </c>
      <c r="D838" s="21">
        <v>93</v>
      </c>
      <c r="E838" s="21" t="s">
        <v>13</v>
      </c>
      <c r="F838" s="21" t="s">
        <v>29</v>
      </c>
      <c r="G838" s="21"/>
      <c r="H838" s="21"/>
      <c r="I838" s="30">
        <v>1971</v>
      </c>
      <c r="J838" s="30" t="s">
        <v>19</v>
      </c>
    </row>
    <row r="839" spans="1:10" ht="15.75" thickBot="1" x14ac:dyDescent="0.5">
      <c r="A839" s="19">
        <v>833</v>
      </c>
      <c r="B839" s="21">
        <v>1896</v>
      </c>
      <c r="C839" s="20" t="s">
        <v>2124</v>
      </c>
      <c r="D839" s="21" t="s">
        <v>189</v>
      </c>
      <c r="E839" s="21" t="s">
        <v>13</v>
      </c>
      <c r="F839" s="21" t="s">
        <v>29</v>
      </c>
      <c r="G839" s="21"/>
      <c r="H839" s="21"/>
      <c r="I839" s="30">
        <v>1993</v>
      </c>
      <c r="J839" s="30" t="s">
        <v>19</v>
      </c>
    </row>
    <row r="840" spans="1:10" ht="15.75" thickBot="1" x14ac:dyDescent="0.5">
      <c r="A840" s="19">
        <v>834</v>
      </c>
      <c r="B840" s="21">
        <v>1898</v>
      </c>
      <c r="C840" s="20" t="s">
        <v>2128</v>
      </c>
      <c r="D840" s="21">
        <v>70</v>
      </c>
      <c r="E840" s="21" t="s">
        <v>13</v>
      </c>
      <c r="F840" s="21" t="s">
        <v>29</v>
      </c>
      <c r="G840" s="21"/>
      <c r="H840" s="21"/>
      <c r="I840" s="30">
        <v>2279</v>
      </c>
      <c r="J840" s="30" t="s">
        <v>15</v>
      </c>
    </row>
    <row r="841" spans="1:10" ht="15.75" thickBot="1" x14ac:dyDescent="0.5">
      <c r="A841" s="19">
        <v>835</v>
      </c>
      <c r="B841" s="21">
        <v>1899</v>
      </c>
      <c r="C841" s="20" t="s">
        <v>2130</v>
      </c>
      <c r="D841" s="21">
        <v>98</v>
      </c>
      <c r="E841" s="21" t="s">
        <v>13</v>
      </c>
      <c r="F841" s="21" t="s">
        <v>32</v>
      </c>
      <c r="G841" s="21"/>
      <c r="H841" s="21"/>
      <c r="I841" s="30">
        <v>2038</v>
      </c>
      <c r="J841" s="30" t="s">
        <v>19</v>
      </c>
    </row>
    <row r="842" spans="1:10" ht="15.75" thickBot="1" x14ac:dyDescent="0.5">
      <c r="A842" s="19">
        <v>836</v>
      </c>
      <c r="B842" s="21">
        <v>1901</v>
      </c>
      <c r="C842" s="20" t="s">
        <v>2134</v>
      </c>
      <c r="D842" s="21">
        <v>72</v>
      </c>
      <c r="E842" s="21" t="s">
        <v>13</v>
      </c>
      <c r="F842" s="21" t="s">
        <v>32</v>
      </c>
      <c r="G842" s="21"/>
      <c r="H842" s="21"/>
      <c r="I842" s="30">
        <v>2051</v>
      </c>
      <c r="J842" s="30" t="s">
        <v>19</v>
      </c>
    </row>
    <row r="843" spans="1:10" ht="15.75" thickBot="1" x14ac:dyDescent="0.5">
      <c r="A843" s="19">
        <v>837</v>
      </c>
      <c r="B843" s="21">
        <v>1902</v>
      </c>
      <c r="C843" s="20" t="s">
        <v>2138</v>
      </c>
      <c r="D843" s="21" t="s">
        <v>13</v>
      </c>
      <c r="E843" s="21" t="s">
        <v>13</v>
      </c>
      <c r="F843" s="21" t="s">
        <v>85</v>
      </c>
      <c r="G843" s="21"/>
      <c r="H843" s="21"/>
      <c r="I843" s="30">
        <v>2104</v>
      </c>
      <c r="J843" s="30" t="s">
        <v>19</v>
      </c>
    </row>
    <row r="844" spans="1:10" ht="15.75" thickBot="1" x14ac:dyDescent="0.5">
      <c r="A844" s="19">
        <v>838</v>
      </c>
      <c r="B844" s="21">
        <v>1903</v>
      </c>
      <c r="C844" s="20" t="s">
        <v>2140</v>
      </c>
      <c r="D844" s="21">
        <v>48</v>
      </c>
      <c r="E844" s="21" t="s">
        <v>13</v>
      </c>
      <c r="F844" s="21" t="s">
        <v>32</v>
      </c>
      <c r="G844" s="21"/>
      <c r="H844" s="21"/>
      <c r="I844" s="30">
        <v>1926</v>
      </c>
      <c r="J844" s="30" t="s">
        <v>19</v>
      </c>
    </row>
    <row r="845" spans="1:10" ht="15.75" thickBot="1" x14ac:dyDescent="0.5">
      <c r="A845" s="19">
        <v>839</v>
      </c>
      <c r="B845" s="21">
        <v>1904</v>
      </c>
      <c r="C845" s="20" t="s">
        <v>2142</v>
      </c>
      <c r="D845" s="21">
        <v>99</v>
      </c>
      <c r="E845" s="21" t="s">
        <v>57</v>
      </c>
      <c r="F845" s="21" t="s">
        <v>54</v>
      </c>
      <c r="G845" s="21"/>
      <c r="H845" s="21"/>
      <c r="I845" s="30">
        <v>2162</v>
      </c>
      <c r="J845" s="30" t="s">
        <v>19</v>
      </c>
    </row>
    <row r="846" spans="1:10" ht="15.75" thickBot="1" x14ac:dyDescent="0.5">
      <c r="A846" s="19">
        <v>840</v>
      </c>
      <c r="B846" s="21">
        <v>1905</v>
      </c>
      <c r="C846" s="20" t="s">
        <v>2144</v>
      </c>
      <c r="D846" s="21">
        <v>97</v>
      </c>
      <c r="E846" s="21" t="s">
        <v>13</v>
      </c>
      <c r="F846" s="21" t="s">
        <v>277</v>
      </c>
      <c r="G846" s="21"/>
      <c r="H846" s="21"/>
      <c r="I846" s="30">
        <v>2016</v>
      </c>
      <c r="J846" s="30" t="s">
        <v>19</v>
      </c>
    </row>
    <row r="847" spans="1:10" ht="15.75" thickBot="1" x14ac:dyDescent="0.5">
      <c r="A847" s="19">
        <v>841</v>
      </c>
      <c r="B847" s="21">
        <v>1906</v>
      </c>
      <c r="C847" s="20" t="s">
        <v>2146</v>
      </c>
      <c r="D847" s="21">
        <v>35</v>
      </c>
      <c r="E847" s="21" t="s">
        <v>13</v>
      </c>
      <c r="F847" s="21" t="s">
        <v>169</v>
      </c>
      <c r="G847" s="21"/>
      <c r="H847" s="21"/>
      <c r="I847" s="30">
        <v>2027</v>
      </c>
      <c r="J847" s="30" t="s">
        <v>19</v>
      </c>
    </row>
    <row r="848" spans="1:10" ht="15.75" thickBot="1" x14ac:dyDescent="0.5">
      <c r="A848" s="19">
        <v>842</v>
      </c>
      <c r="B848" s="21">
        <v>1908</v>
      </c>
      <c r="C848" s="20" t="s">
        <v>2150</v>
      </c>
      <c r="D848" s="21">
        <v>10</v>
      </c>
      <c r="E848" s="21" t="s">
        <v>13</v>
      </c>
      <c r="F848" s="21" t="s">
        <v>149</v>
      </c>
      <c r="G848" s="21">
        <v>10</v>
      </c>
      <c r="H848" s="21">
        <v>16</v>
      </c>
      <c r="I848" s="30">
        <v>2102</v>
      </c>
      <c r="J848" s="30" t="s">
        <v>15</v>
      </c>
    </row>
    <row r="849" spans="1:10" ht="15.75" thickBot="1" x14ac:dyDescent="0.5">
      <c r="A849" s="19">
        <v>843</v>
      </c>
      <c r="B849" s="21">
        <v>1909</v>
      </c>
      <c r="C849" s="20" t="s">
        <v>2152</v>
      </c>
      <c r="D849" s="21" t="s">
        <v>2153</v>
      </c>
      <c r="E849" s="21" t="s">
        <v>57</v>
      </c>
      <c r="F849" s="21" t="s">
        <v>149</v>
      </c>
      <c r="G849" s="21">
        <v>10</v>
      </c>
      <c r="H849" s="21">
        <v>18</v>
      </c>
      <c r="I849" s="30">
        <v>2167</v>
      </c>
      <c r="J849" s="30" t="s">
        <v>15</v>
      </c>
    </row>
    <row r="850" spans="1:10" ht="15.75" thickBot="1" x14ac:dyDescent="0.5">
      <c r="A850" s="19">
        <v>844</v>
      </c>
      <c r="B850" s="21">
        <v>1910</v>
      </c>
      <c r="C850" s="20" t="s">
        <v>2155</v>
      </c>
      <c r="D850" s="21">
        <v>97</v>
      </c>
      <c r="E850" s="21" t="s">
        <v>13</v>
      </c>
      <c r="F850" s="21" t="s">
        <v>29</v>
      </c>
      <c r="G850" s="21"/>
      <c r="H850" s="21"/>
      <c r="I850" s="30">
        <v>2025</v>
      </c>
      <c r="J850" s="30" t="s">
        <v>19</v>
      </c>
    </row>
    <row r="851" spans="1:10" ht="15.75" thickBot="1" x14ac:dyDescent="0.5">
      <c r="A851" s="19">
        <v>845</v>
      </c>
      <c r="B851" s="21">
        <v>1911</v>
      </c>
      <c r="C851" s="20" t="s">
        <v>2157</v>
      </c>
      <c r="D851" s="21">
        <v>56</v>
      </c>
      <c r="E851" s="21" t="s">
        <v>134</v>
      </c>
      <c r="F851" s="21" t="s">
        <v>29</v>
      </c>
      <c r="G851" s="21"/>
      <c r="H851" s="21"/>
      <c r="I851" s="30">
        <v>2329</v>
      </c>
      <c r="J851" s="30" t="s">
        <v>19</v>
      </c>
    </row>
    <row r="852" spans="1:10" ht="15.75" thickBot="1" x14ac:dyDescent="0.5">
      <c r="A852" s="19">
        <v>846</v>
      </c>
      <c r="B852" s="21">
        <v>1912</v>
      </c>
      <c r="C852" s="20" t="s">
        <v>2159</v>
      </c>
      <c r="D852" s="21">
        <v>79</v>
      </c>
      <c r="E852" s="21" t="s">
        <v>134</v>
      </c>
      <c r="F852" s="21" t="s">
        <v>79</v>
      </c>
      <c r="G852" s="21"/>
      <c r="H852" s="21"/>
      <c r="I852" s="30">
        <v>2413</v>
      </c>
      <c r="J852" s="30" t="s">
        <v>19</v>
      </c>
    </row>
    <row r="853" spans="1:10" ht="15.75" thickBot="1" x14ac:dyDescent="0.5">
      <c r="A853" s="19">
        <v>847</v>
      </c>
      <c r="B853" s="21">
        <v>1915</v>
      </c>
      <c r="C853" s="20" t="s">
        <v>2165</v>
      </c>
      <c r="D853" s="21">
        <v>48</v>
      </c>
      <c r="E853" s="21" t="s">
        <v>13</v>
      </c>
      <c r="F853" s="21" t="s">
        <v>169</v>
      </c>
      <c r="G853" s="21"/>
      <c r="H853" s="21"/>
      <c r="I853" s="30">
        <v>2137</v>
      </c>
      <c r="J853" s="30" t="s">
        <v>19</v>
      </c>
    </row>
    <row r="854" spans="1:10" ht="15.75" thickBot="1" x14ac:dyDescent="0.5">
      <c r="A854" s="19">
        <v>848</v>
      </c>
      <c r="B854" s="21">
        <v>1916</v>
      </c>
      <c r="C854" s="20" t="s">
        <v>2169</v>
      </c>
      <c r="D854" s="21">
        <v>91</v>
      </c>
      <c r="E854" s="21" t="s">
        <v>13</v>
      </c>
      <c r="F854" s="21" t="s">
        <v>32</v>
      </c>
      <c r="G854" s="21"/>
      <c r="H854" s="21"/>
      <c r="I854" s="30">
        <v>2053</v>
      </c>
      <c r="J854" s="30" t="s">
        <v>19</v>
      </c>
    </row>
    <row r="855" spans="1:10" ht="15.75" thickBot="1" x14ac:dyDescent="0.5">
      <c r="A855" s="19">
        <v>849</v>
      </c>
      <c r="B855" s="21">
        <v>1917</v>
      </c>
      <c r="C855" s="20" t="s">
        <v>2171</v>
      </c>
      <c r="D855" s="21" t="s">
        <v>13</v>
      </c>
      <c r="E855" s="21" t="s">
        <v>13</v>
      </c>
      <c r="F855" s="21" t="s">
        <v>85</v>
      </c>
      <c r="G855" s="21"/>
      <c r="H855" s="21"/>
      <c r="I855" s="30">
        <v>2061</v>
      </c>
      <c r="J855" s="30" t="s">
        <v>19</v>
      </c>
    </row>
    <row r="856" spans="1:10" ht="15.75" thickBot="1" x14ac:dyDescent="0.5">
      <c r="A856" s="19">
        <v>850</v>
      </c>
      <c r="B856" s="21">
        <v>1918</v>
      </c>
      <c r="C856" s="20" t="s">
        <v>2173</v>
      </c>
      <c r="D856" s="21">
        <v>84</v>
      </c>
      <c r="E856" s="21" t="s">
        <v>13</v>
      </c>
      <c r="F856" s="21" t="s">
        <v>79</v>
      </c>
      <c r="G856" s="21">
        <v>9</v>
      </c>
      <c r="H856" s="21">
        <v>-3</v>
      </c>
      <c r="I856" s="30">
        <v>2111</v>
      </c>
      <c r="J856" s="30" t="s">
        <v>15</v>
      </c>
    </row>
    <row r="857" spans="1:10" ht="15.75" thickBot="1" x14ac:dyDescent="0.5">
      <c r="A857" s="19">
        <v>851</v>
      </c>
      <c r="B857" s="21">
        <v>1919</v>
      </c>
      <c r="C857" s="20" t="s">
        <v>2175</v>
      </c>
      <c r="D857" s="21" t="s">
        <v>13</v>
      </c>
      <c r="E857" s="21" t="s">
        <v>13</v>
      </c>
      <c r="F857" s="21" t="s">
        <v>85</v>
      </c>
      <c r="G857" s="21"/>
      <c r="H857" s="21"/>
      <c r="I857" s="30">
        <v>2057</v>
      </c>
      <c r="J857" s="30" t="s">
        <v>19</v>
      </c>
    </row>
    <row r="858" spans="1:10" ht="15.75" thickBot="1" x14ac:dyDescent="0.5">
      <c r="A858" s="19">
        <v>852</v>
      </c>
      <c r="B858" s="21">
        <v>1920</v>
      </c>
      <c r="C858" s="20" t="s">
        <v>2177</v>
      </c>
      <c r="D858" s="21">
        <v>56</v>
      </c>
      <c r="E858" s="21" t="s">
        <v>13</v>
      </c>
      <c r="F858" s="21" t="s">
        <v>29</v>
      </c>
      <c r="G858" s="21"/>
      <c r="H858" s="21"/>
      <c r="I858" s="30">
        <v>2056</v>
      </c>
      <c r="J858" s="30" t="s">
        <v>19</v>
      </c>
    </row>
    <row r="859" spans="1:10" ht="15.75" thickBot="1" x14ac:dyDescent="0.5">
      <c r="A859" s="19">
        <v>853</v>
      </c>
      <c r="B859" s="21">
        <v>1923</v>
      </c>
      <c r="C859" s="20" t="s">
        <v>2181</v>
      </c>
      <c r="D859" s="21" t="s">
        <v>13</v>
      </c>
      <c r="E859" s="21" t="s">
        <v>13</v>
      </c>
      <c r="F859" s="21" t="s">
        <v>29</v>
      </c>
      <c r="G859" s="21"/>
      <c r="H859" s="21"/>
      <c r="I859" s="30">
        <v>2058</v>
      </c>
      <c r="J859" s="30" t="s">
        <v>19</v>
      </c>
    </row>
    <row r="860" spans="1:10" ht="15.75" thickBot="1" x14ac:dyDescent="0.5">
      <c r="A860" s="19">
        <v>854</v>
      </c>
      <c r="B860" s="21">
        <v>1924</v>
      </c>
      <c r="C860" s="20" t="s">
        <v>2183</v>
      </c>
      <c r="D860" s="21">
        <v>88</v>
      </c>
      <c r="E860" s="21" t="s">
        <v>13</v>
      </c>
      <c r="F860" s="21" t="s">
        <v>2184</v>
      </c>
      <c r="G860" s="21"/>
      <c r="H860" s="21"/>
      <c r="I860" s="30">
        <v>2042</v>
      </c>
      <c r="J860" s="30" t="s">
        <v>19</v>
      </c>
    </row>
    <row r="861" spans="1:10" ht="15.75" thickBot="1" x14ac:dyDescent="0.5">
      <c r="A861" s="19">
        <v>855</v>
      </c>
      <c r="B861" s="21">
        <v>1925</v>
      </c>
      <c r="C861" s="20" t="s">
        <v>2186</v>
      </c>
      <c r="D861" s="21" t="s">
        <v>13</v>
      </c>
      <c r="E861" s="21" t="s">
        <v>13</v>
      </c>
      <c r="F861" s="21" t="s">
        <v>116</v>
      </c>
      <c r="G861" s="21"/>
      <c r="H861" s="21"/>
      <c r="I861" s="30">
        <v>2021</v>
      </c>
      <c r="J861" s="30" t="s">
        <v>19</v>
      </c>
    </row>
    <row r="862" spans="1:10" ht="15.75" thickBot="1" x14ac:dyDescent="0.5">
      <c r="A862" s="19">
        <v>856</v>
      </c>
      <c r="B862" s="21">
        <v>1926</v>
      </c>
      <c r="C862" s="20" t="s">
        <v>2188</v>
      </c>
      <c r="D862" s="21">
        <v>96</v>
      </c>
      <c r="E862" s="21" t="s">
        <v>13</v>
      </c>
      <c r="F862" s="21" t="s">
        <v>79</v>
      </c>
      <c r="G862" s="21"/>
      <c r="H862" s="21"/>
      <c r="I862" s="30">
        <v>2044</v>
      </c>
      <c r="J862" s="30" t="s">
        <v>19</v>
      </c>
    </row>
    <row r="863" spans="1:10" ht="15.75" thickBot="1" x14ac:dyDescent="0.5">
      <c r="A863" s="19">
        <v>857</v>
      </c>
      <c r="B863" s="21">
        <v>1927</v>
      </c>
      <c r="C863" s="20" t="s">
        <v>2190</v>
      </c>
      <c r="D863" s="21" t="s">
        <v>13</v>
      </c>
      <c r="E863" s="21" t="s">
        <v>13</v>
      </c>
      <c r="F863" s="21" t="s">
        <v>79</v>
      </c>
      <c r="G863" s="21"/>
      <c r="H863" s="21"/>
      <c r="I863" s="30">
        <v>2057</v>
      </c>
      <c r="J863" s="30" t="s">
        <v>19</v>
      </c>
    </row>
    <row r="864" spans="1:10" ht="15.75" thickBot="1" x14ac:dyDescent="0.5">
      <c r="A864" s="19">
        <v>858</v>
      </c>
      <c r="B864" s="21">
        <v>1928</v>
      </c>
      <c r="C864" s="20" t="s">
        <v>2192</v>
      </c>
      <c r="D864" s="21" t="s">
        <v>13</v>
      </c>
      <c r="E864" s="21" t="s">
        <v>13</v>
      </c>
      <c r="F864" s="21" t="s">
        <v>323</v>
      </c>
      <c r="G864" s="21"/>
      <c r="H864" s="21"/>
      <c r="I864" s="30">
        <v>2055</v>
      </c>
      <c r="J864" s="30" t="s">
        <v>19</v>
      </c>
    </row>
    <row r="865" spans="1:10" ht="15.75" thickBot="1" x14ac:dyDescent="0.5">
      <c r="A865" s="19">
        <v>859</v>
      </c>
      <c r="B865" s="21">
        <v>1929</v>
      </c>
      <c r="C865" s="20" t="s">
        <v>2194</v>
      </c>
      <c r="D865" s="21" t="s">
        <v>13</v>
      </c>
      <c r="E865" s="21" t="s">
        <v>13</v>
      </c>
      <c r="F865" s="21" t="s">
        <v>29</v>
      </c>
      <c r="G865" s="21"/>
      <c r="H865" s="21"/>
      <c r="I865" s="30">
        <v>2050</v>
      </c>
      <c r="J865" s="30" t="s">
        <v>19</v>
      </c>
    </row>
    <row r="866" spans="1:10" ht="15.75" thickBot="1" x14ac:dyDescent="0.5">
      <c r="A866" s="19">
        <v>860</v>
      </c>
      <c r="B866" s="21">
        <v>1930</v>
      </c>
      <c r="C866" s="20" t="s">
        <v>2196</v>
      </c>
      <c r="D866" s="21" t="s">
        <v>13</v>
      </c>
      <c r="E866" s="21" t="s">
        <v>13</v>
      </c>
      <c r="F866" s="21" t="s">
        <v>79</v>
      </c>
      <c r="G866" s="21"/>
      <c r="H866" s="21"/>
      <c r="I866" s="30">
        <v>2042</v>
      </c>
      <c r="J866" s="30" t="s">
        <v>19</v>
      </c>
    </row>
    <row r="867" spans="1:10" ht="15.75" thickBot="1" x14ac:dyDescent="0.5">
      <c r="A867" s="19">
        <v>861</v>
      </c>
      <c r="B867" s="21">
        <v>1932</v>
      </c>
      <c r="C867" s="20" t="s">
        <v>2202</v>
      </c>
      <c r="D867" s="21" t="s">
        <v>13</v>
      </c>
      <c r="E867" s="21" t="s">
        <v>13</v>
      </c>
      <c r="F867" s="21" t="s">
        <v>29</v>
      </c>
      <c r="G867" s="21"/>
      <c r="H867" s="21"/>
      <c r="I867" s="30">
        <v>2073</v>
      </c>
      <c r="J867" s="30" t="s">
        <v>19</v>
      </c>
    </row>
    <row r="868" spans="1:10" ht="15.75" thickBot="1" x14ac:dyDescent="0.5">
      <c r="A868" s="19">
        <v>862</v>
      </c>
      <c r="B868" s="21">
        <v>1933</v>
      </c>
      <c r="C868" s="20" t="s">
        <v>2204</v>
      </c>
      <c r="D868" s="21">
        <v>98</v>
      </c>
      <c r="E868" s="21" t="s">
        <v>13</v>
      </c>
      <c r="F868" s="21" t="s">
        <v>79</v>
      </c>
      <c r="G868" s="21"/>
      <c r="H868" s="21"/>
      <c r="I868" s="30">
        <v>2039</v>
      </c>
      <c r="J868" s="30" t="s">
        <v>19</v>
      </c>
    </row>
    <row r="869" spans="1:10" ht="15.75" thickBot="1" x14ac:dyDescent="0.5">
      <c r="A869" s="19">
        <v>863</v>
      </c>
      <c r="B869" s="21">
        <v>4206</v>
      </c>
      <c r="C869" s="20" t="s">
        <v>6527</v>
      </c>
      <c r="D869" s="21">
        <v>70</v>
      </c>
      <c r="E869" s="21" t="s">
        <v>13</v>
      </c>
      <c r="F869" s="21" t="s">
        <v>79</v>
      </c>
      <c r="G869" s="21">
        <v>7</v>
      </c>
      <c r="H869" s="21">
        <v>-14</v>
      </c>
      <c r="I869" s="30">
        <v>2086</v>
      </c>
      <c r="J869" s="30" t="s">
        <v>15</v>
      </c>
    </row>
    <row r="870" spans="1:10" ht="15.75" thickBot="1" x14ac:dyDescent="0.5">
      <c r="A870" s="19">
        <v>864</v>
      </c>
      <c r="B870" s="21">
        <v>1935</v>
      </c>
      <c r="C870" s="20" t="s">
        <v>2208</v>
      </c>
      <c r="D870" s="21" t="s">
        <v>13</v>
      </c>
      <c r="E870" s="21" t="s">
        <v>13</v>
      </c>
      <c r="F870" s="21" t="s">
        <v>29</v>
      </c>
      <c r="G870" s="21"/>
      <c r="H870" s="21"/>
      <c r="I870" s="30">
        <v>2020</v>
      </c>
      <c r="J870" s="30" t="s">
        <v>19</v>
      </c>
    </row>
    <row r="871" spans="1:10" ht="15.75" thickBot="1" x14ac:dyDescent="0.5">
      <c r="A871" s="19">
        <v>865</v>
      </c>
      <c r="B871" s="21">
        <v>1936</v>
      </c>
      <c r="C871" s="20" t="s">
        <v>2210</v>
      </c>
      <c r="D871" s="21">
        <v>91</v>
      </c>
      <c r="E871" s="21" t="s">
        <v>13</v>
      </c>
      <c r="F871" s="21" t="s">
        <v>29</v>
      </c>
      <c r="G871" s="21"/>
      <c r="H871" s="21"/>
      <c r="I871" s="30">
        <v>2054</v>
      </c>
      <c r="J871" s="30" t="s">
        <v>19</v>
      </c>
    </row>
    <row r="872" spans="1:10" ht="15.75" thickBot="1" x14ac:dyDescent="0.5">
      <c r="A872" s="19">
        <v>866</v>
      </c>
      <c r="B872" s="21">
        <v>1940</v>
      </c>
      <c r="C872" s="20" t="s">
        <v>2217</v>
      </c>
      <c r="D872" s="21" t="s">
        <v>189</v>
      </c>
      <c r="E872" s="21" t="s">
        <v>13</v>
      </c>
      <c r="F872" s="21" t="s">
        <v>29</v>
      </c>
      <c r="G872" s="21"/>
      <c r="H872" s="21"/>
      <c r="I872" s="30">
        <v>2076</v>
      </c>
      <c r="J872" s="30" t="s">
        <v>19</v>
      </c>
    </row>
    <row r="873" spans="1:10" ht="15.75" thickBot="1" x14ac:dyDescent="0.5">
      <c r="A873" s="19">
        <v>867</v>
      </c>
      <c r="B873" s="21">
        <v>1942</v>
      </c>
      <c r="C873" s="20" t="s">
        <v>2221</v>
      </c>
      <c r="D873" s="21">
        <v>92</v>
      </c>
      <c r="E873" s="21" t="s">
        <v>13</v>
      </c>
      <c r="F873" s="21" t="s">
        <v>32</v>
      </c>
      <c r="G873" s="21"/>
      <c r="H873" s="21"/>
      <c r="I873" s="30">
        <v>2051</v>
      </c>
      <c r="J873" s="30" t="s">
        <v>19</v>
      </c>
    </row>
    <row r="874" spans="1:10" ht="15.75" thickBot="1" x14ac:dyDescent="0.5">
      <c r="A874" s="19">
        <v>868</v>
      </c>
      <c r="B874" s="21">
        <v>3671</v>
      </c>
      <c r="C874" s="20" t="s">
        <v>2227</v>
      </c>
      <c r="D874" s="21">
        <v>61</v>
      </c>
      <c r="E874" s="21" t="s">
        <v>13</v>
      </c>
      <c r="F874" s="21" t="s">
        <v>116</v>
      </c>
      <c r="G874" s="21"/>
      <c r="H874" s="21"/>
      <c r="I874" s="30">
        <v>2070</v>
      </c>
      <c r="J874" s="30" t="s">
        <v>19</v>
      </c>
    </row>
    <row r="875" spans="1:10" ht="15.75" thickBot="1" x14ac:dyDescent="0.5">
      <c r="A875" s="19">
        <v>869</v>
      </c>
      <c r="B875" s="21">
        <v>1944</v>
      </c>
      <c r="C875" s="20" t="s">
        <v>2229</v>
      </c>
      <c r="D875" s="21">
        <v>89</v>
      </c>
      <c r="E875" s="21" t="s">
        <v>13</v>
      </c>
      <c r="F875" s="21" t="s">
        <v>29</v>
      </c>
      <c r="G875" s="21"/>
      <c r="H875" s="21"/>
      <c r="I875" s="30">
        <v>2103</v>
      </c>
      <c r="J875" s="30" t="s">
        <v>19</v>
      </c>
    </row>
    <row r="876" spans="1:10" ht="15.75" thickBot="1" x14ac:dyDescent="0.5">
      <c r="A876" s="19">
        <v>870</v>
      </c>
      <c r="B876" s="21">
        <v>1945</v>
      </c>
      <c r="C876" s="20" t="s">
        <v>2231</v>
      </c>
      <c r="D876" s="21" t="s">
        <v>13</v>
      </c>
      <c r="E876" s="21" t="s">
        <v>13</v>
      </c>
      <c r="F876" s="21" t="s">
        <v>29</v>
      </c>
      <c r="G876" s="21"/>
      <c r="H876" s="21"/>
      <c r="I876" s="30">
        <v>1953</v>
      </c>
      <c r="J876" s="30" t="s">
        <v>19</v>
      </c>
    </row>
    <row r="877" spans="1:10" ht="15.75" thickBot="1" x14ac:dyDescent="0.5">
      <c r="A877" s="19">
        <v>871</v>
      </c>
      <c r="B877" s="21">
        <v>3720</v>
      </c>
      <c r="C877" s="20" t="s">
        <v>6172</v>
      </c>
      <c r="D877" s="21" t="s">
        <v>28</v>
      </c>
      <c r="E877" s="21" t="s">
        <v>13</v>
      </c>
      <c r="F877" s="21" t="s">
        <v>29</v>
      </c>
      <c r="G877" s="21">
        <f>9+9</f>
        <v>18</v>
      </c>
      <c r="H877" s="21">
        <f>-6-22</f>
        <v>-28</v>
      </c>
      <c r="I877" s="30">
        <v>2021</v>
      </c>
      <c r="J877" s="30" t="s">
        <v>15</v>
      </c>
    </row>
    <row r="878" spans="1:10" ht="15.75" thickBot="1" x14ac:dyDescent="0.5">
      <c r="A878" s="19">
        <v>872</v>
      </c>
      <c r="B878" s="21">
        <v>1946</v>
      </c>
      <c r="C878" s="20" t="s">
        <v>2234</v>
      </c>
      <c r="D878" s="21" t="s">
        <v>13</v>
      </c>
      <c r="E878" s="21" t="s">
        <v>13</v>
      </c>
      <c r="F878" s="21" t="s">
        <v>85</v>
      </c>
      <c r="G878" s="21"/>
      <c r="H878" s="21"/>
      <c r="I878" s="30">
        <v>2062</v>
      </c>
      <c r="J878" s="30" t="s">
        <v>19</v>
      </c>
    </row>
    <row r="879" spans="1:10" ht="15.75" thickBot="1" x14ac:dyDescent="0.5">
      <c r="A879" s="19">
        <v>873</v>
      </c>
      <c r="B879" s="21">
        <v>1950</v>
      </c>
      <c r="C879" s="20" t="s">
        <v>2242</v>
      </c>
      <c r="D879" s="21" t="s">
        <v>13</v>
      </c>
      <c r="E879" s="21" t="s">
        <v>13</v>
      </c>
      <c r="F879" s="21" t="s">
        <v>29</v>
      </c>
      <c r="G879" s="21"/>
      <c r="H879" s="21"/>
      <c r="I879" s="30">
        <v>2102</v>
      </c>
      <c r="J879" s="30" t="s">
        <v>19</v>
      </c>
    </row>
    <row r="880" spans="1:10" ht="15.75" thickBot="1" x14ac:dyDescent="0.5">
      <c r="A880" s="19">
        <v>874</v>
      </c>
      <c r="B880" s="21">
        <v>1951</v>
      </c>
      <c r="C880" s="20" t="s">
        <v>2244</v>
      </c>
      <c r="D880" s="21" t="s">
        <v>46</v>
      </c>
      <c r="E880" s="21" t="s">
        <v>13</v>
      </c>
      <c r="F880" s="21" t="s">
        <v>29</v>
      </c>
      <c r="G880" s="21"/>
      <c r="H880" s="21"/>
      <c r="I880" s="30">
        <v>2047</v>
      </c>
      <c r="J880" s="30" t="s">
        <v>19</v>
      </c>
    </row>
    <row r="881" spans="1:10" ht="15.75" thickBot="1" x14ac:dyDescent="0.5">
      <c r="A881" s="19">
        <v>875</v>
      </c>
      <c r="B881" s="21">
        <v>1952</v>
      </c>
      <c r="C881" s="20" t="s">
        <v>2246</v>
      </c>
      <c r="D881" s="21">
        <v>93</v>
      </c>
      <c r="E881" s="21" t="s">
        <v>13</v>
      </c>
      <c r="F881" s="21" t="s">
        <v>79</v>
      </c>
      <c r="G881" s="21"/>
      <c r="H881" s="21"/>
      <c r="I881" s="30">
        <v>1980</v>
      </c>
      <c r="J881" s="30" t="s">
        <v>19</v>
      </c>
    </row>
    <row r="882" spans="1:10" ht="15.75" thickBot="1" x14ac:dyDescent="0.5">
      <c r="A882" s="19">
        <v>876</v>
      </c>
      <c r="B882" s="21">
        <v>3725</v>
      </c>
      <c r="C882" s="20" t="s">
        <v>2248</v>
      </c>
      <c r="D882" s="21" t="s">
        <v>13</v>
      </c>
      <c r="E882" s="21" t="s">
        <v>13</v>
      </c>
      <c r="F882" s="21" t="s">
        <v>85</v>
      </c>
      <c r="G882" s="21"/>
      <c r="H882" s="21"/>
      <c r="I882" s="30">
        <v>2047</v>
      </c>
      <c r="J882" s="30" t="s">
        <v>19</v>
      </c>
    </row>
    <row r="883" spans="1:10" ht="15.75" thickBot="1" x14ac:dyDescent="0.5">
      <c r="A883" s="19">
        <v>877</v>
      </c>
      <c r="B883" s="21">
        <v>1953</v>
      </c>
      <c r="C883" s="20" t="s">
        <v>2250</v>
      </c>
      <c r="D883" s="21">
        <v>77</v>
      </c>
      <c r="E883" s="21" t="s">
        <v>13</v>
      </c>
      <c r="F883" s="21" t="s">
        <v>116</v>
      </c>
      <c r="G883" s="21"/>
      <c r="H883" s="21"/>
      <c r="I883" s="30">
        <v>1952</v>
      </c>
      <c r="J883" s="30" t="s">
        <v>19</v>
      </c>
    </row>
    <row r="884" spans="1:10" ht="15.75" thickBot="1" x14ac:dyDescent="0.5">
      <c r="A884" s="19">
        <v>878</v>
      </c>
      <c r="B884" s="21">
        <v>3724</v>
      </c>
      <c r="C884" s="20" t="s">
        <v>2252</v>
      </c>
      <c r="D884" s="21">
        <v>10</v>
      </c>
      <c r="E884" s="21" t="s">
        <v>13</v>
      </c>
      <c r="F884" s="21" t="s">
        <v>116</v>
      </c>
      <c r="G884" s="21"/>
      <c r="H884" s="21"/>
      <c r="I884" s="30">
        <v>2048</v>
      </c>
      <c r="J884" s="30" t="s">
        <v>15</v>
      </c>
    </row>
    <row r="885" spans="1:10" ht="15.75" thickBot="1" x14ac:dyDescent="0.5">
      <c r="A885" s="19">
        <v>879</v>
      </c>
      <c r="B885" s="21">
        <v>1955</v>
      </c>
      <c r="C885" s="20" t="s">
        <v>2258</v>
      </c>
      <c r="D885" s="21">
        <v>85</v>
      </c>
      <c r="E885" s="21" t="s">
        <v>13</v>
      </c>
      <c r="F885" s="21" t="s">
        <v>79</v>
      </c>
      <c r="G885" s="21"/>
      <c r="H885" s="21"/>
      <c r="I885" s="30">
        <v>2020</v>
      </c>
      <c r="J885" s="30" t="s">
        <v>19</v>
      </c>
    </row>
    <row r="886" spans="1:10" ht="15.75" thickBot="1" x14ac:dyDescent="0.5">
      <c r="A886" s="19">
        <v>880</v>
      </c>
      <c r="B886" s="21">
        <v>1956</v>
      </c>
      <c r="C886" s="20" t="s">
        <v>2260</v>
      </c>
      <c r="D886" s="21">
        <v>27</v>
      </c>
      <c r="E886" s="21" t="s">
        <v>13</v>
      </c>
      <c r="F886" s="21" t="s">
        <v>29</v>
      </c>
      <c r="G886" s="21"/>
      <c r="H886" s="21"/>
      <c r="I886" s="30">
        <v>2024</v>
      </c>
      <c r="J886" s="30" t="s">
        <v>19</v>
      </c>
    </row>
    <row r="887" spans="1:10" ht="15.75" thickBot="1" x14ac:dyDescent="0.5">
      <c r="A887" s="19">
        <v>881</v>
      </c>
      <c r="B887" s="21">
        <v>1957</v>
      </c>
      <c r="C887" s="20" t="s">
        <v>2262</v>
      </c>
      <c r="D887" s="21">
        <v>89</v>
      </c>
      <c r="E887" s="21" t="s">
        <v>13</v>
      </c>
      <c r="F887" s="21" t="s">
        <v>29</v>
      </c>
      <c r="G887" s="21"/>
      <c r="H887" s="21"/>
      <c r="I887" s="30">
        <v>2049</v>
      </c>
      <c r="J887" s="30" t="s">
        <v>19</v>
      </c>
    </row>
    <row r="888" spans="1:10" ht="15.75" thickBot="1" x14ac:dyDescent="0.5">
      <c r="A888" s="19">
        <v>882</v>
      </c>
      <c r="B888" s="21">
        <v>1958</v>
      </c>
      <c r="C888" s="20" t="s">
        <v>2264</v>
      </c>
      <c r="D888" s="21">
        <v>94</v>
      </c>
      <c r="E888" s="21" t="s">
        <v>57</v>
      </c>
      <c r="F888" s="21" t="s">
        <v>91</v>
      </c>
      <c r="G888" s="21">
        <v>9</v>
      </c>
      <c r="H888" s="21">
        <v>-9</v>
      </c>
      <c r="I888" s="30">
        <v>2173</v>
      </c>
      <c r="J888" s="30" t="s">
        <v>15</v>
      </c>
    </row>
    <row r="889" spans="1:10" ht="15.75" thickBot="1" x14ac:dyDescent="0.5">
      <c r="A889" s="19">
        <v>883</v>
      </c>
      <c r="B889" s="21">
        <v>1959</v>
      </c>
      <c r="C889" s="20" t="s">
        <v>2266</v>
      </c>
      <c r="D889" s="21">
        <v>94</v>
      </c>
      <c r="E889" s="21" t="s">
        <v>13</v>
      </c>
      <c r="F889" s="21" t="s">
        <v>29</v>
      </c>
      <c r="G889" s="21"/>
      <c r="H889" s="21"/>
      <c r="I889" s="30">
        <v>2010</v>
      </c>
      <c r="J889" s="30" t="s">
        <v>19</v>
      </c>
    </row>
    <row r="890" spans="1:10" ht="15.75" thickBot="1" x14ac:dyDescent="0.5">
      <c r="A890" s="19">
        <v>884</v>
      </c>
      <c r="B890" s="21">
        <v>1960</v>
      </c>
      <c r="C890" s="20" t="s">
        <v>2268</v>
      </c>
      <c r="D890" s="21" t="s">
        <v>13</v>
      </c>
      <c r="E890" s="21" t="s">
        <v>13</v>
      </c>
      <c r="F890" s="21" t="s">
        <v>103</v>
      </c>
      <c r="G890" s="21"/>
      <c r="H890" s="21"/>
      <c r="I890" s="30">
        <v>2085</v>
      </c>
      <c r="J890" s="30" t="s">
        <v>19</v>
      </c>
    </row>
    <row r="891" spans="1:10" ht="15.75" thickBot="1" x14ac:dyDescent="0.5">
      <c r="A891" s="19">
        <v>885</v>
      </c>
      <c r="B891" s="21">
        <v>1962</v>
      </c>
      <c r="C891" s="20" t="s">
        <v>2274</v>
      </c>
      <c r="D891" s="21">
        <v>55</v>
      </c>
      <c r="E891" s="21" t="s">
        <v>13</v>
      </c>
      <c r="F891" s="21" t="s">
        <v>32</v>
      </c>
      <c r="G891" s="21"/>
      <c r="H891" s="21"/>
      <c r="I891" s="30">
        <v>2071</v>
      </c>
      <c r="J891" s="30" t="s">
        <v>19</v>
      </c>
    </row>
    <row r="892" spans="1:10" ht="15.75" thickBot="1" x14ac:dyDescent="0.5">
      <c r="A892" s="19">
        <v>886</v>
      </c>
      <c r="B892" s="21">
        <v>1963</v>
      </c>
      <c r="C892" s="20" t="s">
        <v>2276</v>
      </c>
      <c r="D892" s="21">
        <v>50</v>
      </c>
      <c r="E892" s="21" t="s">
        <v>13</v>
      </c>
      <c r="F892" s="21" t="s">
        <v>32</v>
      </c>
      <c r="G892" s="21"/>
      <c r="H892" s="21"/>
      <c r="I892" s="30">
        <v>2123</v>
      </c>
      <c r="J892" s="30" t="s">
        <v>19</v>
      </c>
    </row>
    <row r="893" spans="1:10" ht="15.75" thickBot="1" x14ac:dyDescent="0.5">
      <c r="A893" s="19">
        <v>887</v>
      </c>
      <c r="B893" s="21">
        <v>1965</v>
      </c>
      <c r="C893" s="20" t="s">
        <v>2280</v>
      </c>
      <c r="D893" s="21" t="s">
        <v>13</v>
      </c>
      <c r="E893" s="21" t="s">
        <v>13</v>
      </c>
      <c r="F893" s="21" t="s">
        <v>29</v>
      </c>
      <c r="G893" s="21"/>
      <c r="H893" s="21"/>
      <c r="I893" s="30">
        <v>2120</v>
      </c>
      <c r="J893" s="30" t="s">
        <v>19</v>
      </c>
    </row>
    <row r="894" spans="1:10" ht="15.75" thickBot="1" x14ac:dyDescent="0.5">
      <c r="A894" s="19">
        <v>888</v>
      </c>
      <c r="B894" s="21">
        <v>1966</v>
      </c>
      <c r="C894" s="20" t="s">
        <v>2282</v>
      </c>
      <c r="D894" s="21" t="s">
        <v>13</v>
      </c>
      <c r="E894" s="21" t="s">
        <v>13</v>
      </c>
      <c r="F894" s="21" t="s">
        <v>29</v>
      </c>
      <c r="G894" s="21"/>
      <c r="H894" s="21"/>
      <c r="I894" s="30">
        <v>2015</v>
      </c>
      <c r="J894" s="30" t="s">
        <v>19</v>
      </c>
    </row>
    <row r="895" spans="1:10" ht="15.75" thickBot="1" x14ac:dyDescent="0.5">
      <c r="A895" s="19">
        <v>889</v>
      </c>
      <c r="B895" s="21">
        <v>1967</v>
      </c>
      <c r="C895" s="20" t="s">
        <v>2286</v>
      </c>
      <c r="D895" s="21">
        <v>98</v>
      </c>
      <c r="E895" s="21" t="s">
        <v>13</v>
      </c>
      <c r="F895" s="21" t="s">
        <v>79</v>
      </c>
      <c r="G895" s="21"/>
      <c r="H895" s="21"/>
      <c r="I895" s="30">
        <v>2065</v>
      </c>
      <c r="J895" s="30" t="s">
        <v>19</v>
      </c>
    </row>
    <row r="896" spans="1:10" ht="15.75" thickBot="1" x14ac:dyDescent="0.5">
      <c r="A896" s="19">
        <v>890</v>
      </c>
      <c r="B896" s="21">
        <v>1968</v>
      </c>
      <c r="C896" s="20" t="s">
        <v>2288</v>
      </c>
      <c r="D896" s="21" t="s">
        <v>13</v>
      </c>
      <c r="E896" s="21" t="s">
        <v>13</v>
      </c>
      <c r="F896" s="21" t="s">
        <v>29</v>
      </c>
      <c r="G896" s="21"/>
      <c r="H896" s="21"/>
      <c r="I896" s="30">
        <v>2055</v>
      </c>
      <c r="J896" s="30" t="s">
        <v>19</v>
      </c>
    </row>
    <row r="897" spans="1:10" ht="15.75" thickBot="1" x14ac:dyDescent="0.5">
      <c r="A897" s="19">
        <v>891</v>
      </c>
      <c r="B897" s="21">
        <v>4229</v>
      </c>
      <c r="C897" s="20" t="s">
        <v>6518</v>
      </c>
      <c r="D897" s="61" t="s">
        <v>13</v>
      </c>
      <c r="E897" s="21"/>
      <c r="F897" s="21" t="s">
        <v>469</v>
      </c>
      <c r="G897" s="21">
        <v>8</v>
      </c>
      <c r="H897" s="21">
        <v>-63</v>
      </c>
      <c r="I897" s="30">
        <v>2037</v>
      </c>
      <c r="J897" s="30" t="s">
        <v>15</v>
      </c>
    </row>
    <row r="898" spans="1:10" ht="15.75" thickBot="1" x14ac:dyDescent="0.5">
      <c r="A898" s="19">
        <v>892</v>
      </c>
      <c r="B898" s="21">
        <v>4019</v>
      </c>
      <c r="C898" s="20" t="s">
        <v>2290</v>
      </c>
      <c r="D898" s="21" t="s">
        <v>82</v>
      </c>
      <c r="E898" s="21" t="s">
        <v>13</v>
      </c>
      <c r="F898" s="21" t="s">
        <v>29</v>
      </c>
      <c r="G898" s="21"/>
      <c r="H898" s="21"/>
      <c r="I898" s="30">
        <v>2112</v>
      </c>
      <c r="J898" s="30" t="s">
        <v>15</v>
      </c>
    </row>
    <row r="899" spans="1:10" ht="15.75" thickBot="1" x14ac:dyDescent="0.5">
      <c r="A899" s="19">
        <v>893</v>
      </c>
      <c r="B899" s="21">
        <v>3887</v>
      </c>
      <c r="C899" s="20" t="s">
        <v>2292</v>
      </c>
      <c r="D899" s="21" t="s">
        <v>49</v>
      </c>
      <c r="E899" s="21" t="s">
        <v>13</v>
      </c>
      <c r="F899" s="21" t="s">
        <v>29</v>
      </c>
      <c r="G899" s="21">
        <v>8</v>
      </c>
      <c r="H899" s="21">
        <v>11</v>
      </c>
      <c r="I899" s="30">
        <v>2098</v>
      </c>
      <c r="J899" s="30" t="s">
        <v>15</v>
      </c>
    </row>
    <row r="900" spans="1:10" ht="15.75" thickBot="1" x14ac:dyDescent="0.5">
      <c r="A900" s="19">
        <v>894</v>
      </c>
      <c r="B900" s="21">
        <v>1969</v>
      </c>
      <c r="C900" s="20" t="s">
        <v>2294</v>
      </c>
      <c r="D900" s="21">
        <v>74</v>
      </c>
      <c r="E900" s="21" t="s">
        <v>13</v>
      </c>
      <c r="F900" s="21" t="s">
        <v>29</v>
      </c>
      <c r="G900" s="21"/>
      <c r="H900" s="21"/>
      <c r="I900" s="30">
        <v>2044</v>
      </c>
      <c r="J900" s="30" t="s">
        <v>19</v>
      </c>
    </row>
    <row r="901" spans="1:10" ht="15.75" thickBot="1" x14ac:dyDescent="0.5">
      <c r="A901" s="19">
        <v>895</v>
      </c>
      <c r="B901" s="21">
        <v>1970</v>
      </c>
      <c r="C901" s="20" t="s">
        <v>2296</v>
      </c>
      <c r="D901" s="21" t="s">
        <v>13</v>
      </c>
      <c r="E901" s="21" t="s">
        <v>13</v>
      </c>
      <c r="F901" s="21" t="s">
        <v>79</v>
      </c>
      <c r="G901" s="21"/>
      <c r="H901" s="21"/>
      <c r="I901" s="30">
        <v>2017</v>
      </c>
      <c r="J901" s="30" t="s">
        <v>19</v>
      </c>
    </row>
    <row r="902" spans="1:10" ht="15.75" thickBot="1" x14ac:dyDescent="0.5">
      <c r="A902" s="19">
        <v>896</v>
      </c>
      <c r="B902" s="21">
        <v>4167</v>
      </c>
      <c r="C902" s="20" t="s">
        <v>6532</v>
      </c>
      <c r="D902" s="57" t="s">
        <v>49</v>
      </c>
      <c r="E902" s="21" t="s">
        <v>13</v>
      </c>
      <c r="F902" s="21" t="s">
        <v>29</v>
      </c>
      <c r="G902" s="21">
        <v>8</v>
      </c>
      <c r="H902" s="21">
        <v>-40</v>
      </c>
      <c r="I902" s="30">
        <v>2060</v>
      </c>
      <c r="J902" s="30" t="s">
        <v>15</v>
      </c>
    </row>
    <row r="903" spans="1:10" ht="15.75" thickBot="1" x14ac:dyDescent="0.5">
      <c r="A903" s="19">
        <v>897</v>
      </c>
      <c r="B903" s="21">
        <v>1971</v>
      </c>
      <c r="C903" s="20" t="s">
        <v>2298</v>
      </c>
      <c r="D903" s="21">
        <v>74</v>
      </c>
      <c r="E903" s="21" t="s">
        <v>184</v>
      </c>
      <c r="F903" s="21" t="s">
        <v>79</v>
      </c>
      <c r="G903" s="21"/>
      <c r="H903" s="21"/>
      <c r="I903" s="30">
        <v>2209</v>
      </c>
      <c r="J903" s="30" t="s">
        <v>19</v>
      </c>
    </row>
    <row r="904" spans="1:10" ht="15.75" thickBot="1" x14ac:dyDescent="0.5">
      <c r="A904" s="19">
        <v>898</v>
      </c>
      <c r="B904" s="21">
        <v>1972</v>
      </c>
      <c r="C904" s="20" t="s">
        <v>2300</v>
      </c>
      <c r="D904" s="21" t="s">
        <v>13</v>
      </c>
      <c r="E904" s="21" t="s">
        <v>13</v>
      </c>
      <c r="F904" s="21" t="s">
        <v>29</v>
      </c>
      <c r="G904" s="21"/>
      <c r="H904" s="21"/>
      <c r="I904" s="30">
        <v>1880</v>
      </c>
      <c r="J904" s="30" t="s">
        <v>19</v>
      </c>
    </row>
    <row r="905" spans="1:10" ht="15.75" thickBot="1" x14ac:dyDescent="0.5">
      <c r="A905" s="19">
        <v>899</v>
      </c>
      <c r="B905" s="21">
        <v>1973</v>
      </c>
      <c r="C905" s="20" t="s">
        <v>2302</v>
      </c>
      <c r="D905" s="21">
        <v>92</v>
      </c>
      <c r="E905" s="21" t="s">
        <v>13</v>
      </c>
      <c r="F905" s="21" t="s">
        <v>29</v>
      </c>
      <c r="G905" s="21"/>
      <c r="H905" s="21"/>
      <c r="I905" s="30">
        <v>2092</v>
      </c>
      <c r="J905" s="30" t="s">
        <v>19</v>
      </c>
    </row>
    <row r="906" spans="1:10" ht="15.75" thickBot="1" x14ac:dyDescent="0.5">
      <c r="A906" s="19">
        <v>900</v>
      </c>
      <c r="B906" s="21">
        <v>1974</v>
      </c>
      <c r="C906" s="20" t="s">
        <v>2304</v>
      </c>
      <c r="D906" s="21">
        <v>93</v>
      </c>
      <c r="E906" s="21" t="s">
        <v>13</v>
      </c>
      <c r="F906" s="21" t="s">
        <v>29</v>
      </c>
      <c r="G906" s="21"/>
      <c r="H906" s="21"/>
      <c r="I906" s="30">
        <v>2133</v>
      </c>
      <c r="J906" s="30" t="s">
        <v>19</v>
      </c>
    </row>
    <row r="907" spans="1:10" ht="15.75" thickBot="1" x14ac:dyDescent="0.5">
      <c r="A907" s="19">
        <v>901</v>
      </c>
      <c r="B907" s="21">
        <v>1975</v>
      </c>
      <c r="C907" s="20" t="s">
        <v>2306</v>
      </c>
      <c r="D907" s="21">
        <v>88</v>
      </c>
      <c r="E907" s="21" t="s">
        <v>13</v>
      </c>
      <c r="F907" s="21" t="s">
        <v>29</v>
      </c>
      <c r="G907" s="21"/>
      <c r="H907" s="21"/>
      <c r="I907" s="30">
        <v>2050</v>
      </c>
      <c r="J907" s="30" t="s">
        <v>19</v>
      </c>
    </row>
    <row r="908" spans="1:10" ht="15.75" thickBot="1" x14ac:dyDescent="0.5">
      <c r="A908" s="19">
        <v>902</v>
      </c>
      <c r="B908" s="21">
        <v>1977</v>
      </c>
      <c r="C908" s="20" t="s">
        <v>2310</v>
      </c>
      <c r="D908" s="21" t="s">
        <v>13</v>
      </c>
      <c r="E908" s="21" t="s">
        <v>13</v>
      </c>
      <c r="F908" s="21" t="s">
        <v>79</v>
      </c>
      <c r="G908" s="21"/>
      <c r="H908" s="21"/>
      <c r="I908" s="30">
        <v>2059</v>
      </c>
      <c r="J908" s="30" t="s">
        <v>19</v>
      </c>
    </row>
    <row r="909" spans="1:10" ht="15.75" thickBot="1" x14ac:dyDescent="0.5">
      <c r="A909" s="19">
        <v>903</v>
      </c>
      <c r="B909" s="21">
        <v>1978</v>
      </c>
      <c r="C909" s="20" t="s">
        <v>2312</v>
      </c>
      <c r="D909" s="21" t="s">
        <v>13</v>
      </c>
      <c r="E909" s="21" t="s">
        <v>13</v>
      </c>
      <c r="F909" s="21" t="s">
        <v>29</v>
      </c>
      <c r="G909" s="21"/>
      <c r="H909" s="21"/>
      <c r="I909" s="30">
        <v>2016</v>
      </c>
      <c r="J909" s="30" t="s">
        <v>19</v>
      </c>
    </row>
    <row r="910" spans="1:10" ht="15.75" thickBot="1" x14ac:dyDescent="0.5">
      <c r="A910" s="19">
        <v>904</v>
      </c>
      <c r="B910" s="21">
        <v>1979</v>
      </c>
      <c r="C910" s="20" t="s">
        <v>2314</v>
      </c>
      <c r="D910" s="21">
        <v>60</v>
      </c>
      <c r="E910" s="21" t="s">
        <v>13</v>
      </c>
      <c r="F910" s="21" t="s">
        <v>79</v>
      </c>
      <c r="G910" s="21"/>
      <c r="H910" s="21"/>
      <c r="I910" s="30">
        <v>2067</v>
      </c>
      <c r="J910" s="30" t="s">
        <v>19</v>
      </c>
    </row>
    <row r="911" spans="1:10" ht="15.75" thickBot="1" x14ac:dyDescent="0.5">
      <c r="A911" s="19">
        <v>905</v>
      </c>
      <c r="B911" s="21">
        <v>1981</v>
      </c>
      <c r="C911" s="20" t="s">
        <v>2318</v>
      </c>
      <c r="D911" s="21">
        <v>71</v>
      </c>
      <c r="E911" s="21" t="s">
        <v>13</v>
      </c>
      <c r="F911" s="21" t="s">
        <v>29</v>
      </c>
      <c r="G911" s="21">
        <v>9</v>
      </c>
      <c r="H911" s="21">
        <v>8</v>
      </c>
      <c r="I911" s="30">
        <v>2205</v>
      </c>
      <c r="J911" s="30" t="s">
        <v>15</v>
      </c>
    </row>
    <row r="912" spans="1:10" ht="15.75" thickBot="1" x14ac:dyDescent="0.5">
      <c r="A912" s="19">
        <v>906</v>
      </c>
      <c r="B912" s="21">
        <v>1982</v>
      </c>
      <c r="C912" s="20" t="s">
        <v>2320</v>
      </c>
      <c r="D912" s="21">
        <v>92</v>
      </c>
      <c r="E912" s="21" t="s">
        <v>13</v>
      </c>
      <c r="F912" s="21" t="s">
        <v>79</v>
      </c>
      <c r="G912" s="21"/>
      <c r="H912" s="21"/>
      <c r="I912" s="30">
        <v>2045</v>
      </c>
      <c r="J912" s="30" t="s">
        <v>19</v>
      </c>
    </row>
    <row r="913" spans="1:10" ht="15.75" thickBot="1" x14ac:dyDescent="0.5">
      <c r="A913" s="19">
        <v>907</v>
      </c>
      <c r="B913" s="21">
        <v>4123</v>
      </c>
      <c r="C913" s="20" t="s">
        <v>6358</v>
      </c>
      <c r="D913" s="21" t="s">
        <v>158</v>
      </c>
      <c r="E913" s="21" t="s">
        <v>13</v>
      </c>
      <c r="F913" s="21" t="s">
        <v>29</v>
      </c>
      <c r="G913" s="21">
        <v>9</v>
      </c>
      <c r="H913" s="21">
        <v>5</v>
      </c>
      <c r="I913" s="30">
        <v>2103</v>
      </c>
      <c r="J913" s="30" t="s">
        <v>15</v>
      </c>
    </row>
    <row r="914" spans="1:10" ht="15.75" thickBot="1" x14ac:dyDescent="0.5">
      <c r="A914" s="19">
        <v>908</v>
      </c>
      <c r="B914" s="21">
        <v>1984</v>
      </c>
      <c r="C914" s="20" t="s">
        <v>2324</v>
      </c>
      <c r="D914" s="21">
        <v>34</v>
      </c>
      <c r="E914" s="21" t="s">
        <v>13</v>
      </c>
      <c r="F914" s="21" t="s">
        <v>149</v>
      </c>
      <c r="G914" s="21"/>
      <c r="H914" s="21"/>
      <c r="I914" s="30">
        <v>1860</v>
      </c>
      <c r="J914" s="30" t="s">
        <v>19</v>
      </c>
    </row>
    <row r="915" spans="1:10" ht="15.75" thickBot="1" x14ac:dyDescent="0.5">
      <c r="A915" s="19">
        <v>909</v>
      </c>
      <c r="B915" s="21">
        <v>1985</v>
      </c>
      <c r="C915" s="20" t="s">
        <v>2326</v>
      </c>
      <c r="D915" s="21" t="s">
        <v>13</v>
      </c>
      <c r="E915" s="21" t="s">
        <v>13</v>
      </c>
      <c r="F915" s="21" t="s">
        <v>29</v>
      </c>
      <c r="G915" s="21"/>
      <c r="H915" s="21"/>
      <c r="I915" s="30">
        <v>2083</v>
      </c>
      <c r="J915" s="30" t="s">
        <v>19</v>
      </c>
    </row>
    <row r="916" spans="1:10" ht="15.75" thickBot="1" x14ac:dyDescent="0.5">
      <c r="A916" s="19">
        <v>910</v>
      </c>
      <c r="B916" s="21">
        <v>4102</v>
      </c>
      <c r="C916" s="20" t="s">
        <v>6220</v>
      </c>
      <c r="D916" s="21" t="s">
        <v>3648</v>
      </c>
      <c r="E916" s="21" t="s">
        <v>13</v>
      </c>
      <c r="F916" s="21" t="s">
        <v>29</v>
      </c>
      <c r="G916" s="21"/>
      <c r="H916" s="21"/>
      <c r="I916" s="30">
        <v>2123</v>
      </c>
      <c r="J916" s="30" t="s">
        <v>15</v>
      </c>
    </row>
    <row r="917" spans="1:10" ht="15.75" thickBot="1" x14ac:dyDescent="0.5">
      <c r="A917" s="19">
        <v>911</v>
      </c>
      <c r="B917" s="21">
        <v>1987</v>
      </c>
      <c r="C917" s="20" t="s">
        <v>2335</v>
      </c>
      <c r="D917" s="21" t="s">
        <v>13</v>
      </c>
      <c r="E917" s="21" t="s">
        <v>13</v>
      </c>
      <c r="F917" s="21" t="s">
        <v>32</v>
      </c>
      <c r="G917" s="21"/>
      <c r="H917" s="21"/>
      <c r="I917" s="30">
        <v>1971</v>
      </c>
      <c r="J917" s="30" t="s">
        <v>19</v>
      </c>
    </row>
    <row r="918" spans="1:10" ht="15.75" thickBot="1" x14ac:dyDescent="0.5">
      <c r="A918" s="19">
        <v>912</v>
      </c>
      <c r="B918" s="21">
        <v>1988</v>
      </c>
      <c r="C918" s="20" t="s">
        <v>2337</v>
      </c>
      <c r="D918" s="21">
        <v>92</v>
      </c>
      <c r="E918" s="21" t="s">
        <v>13</v>
      </c>
      <c r="F918" s="21" t="s">
        <v>79</v>
      </c>
      <c r="G918" s="21"/>
      <c r="H918" s="21"/>
      <c r="I918" s="30">
        <v>2053</v>
      </c>
      <c r="J918" s="30" t="s">
        <v>19</v>
      </c>
    </row>
    <row r="919" spans="1:10" ht="15.75" thickBot="1" x14ac:dyDescent="0.5">
      <c r="A919" s="19">
        <v>913</v>
      </c>
      <c r="B919" s="21">
        <v>1989</v>
      </c>
      <c r="C919" s="20" t="s">
        <v>2339</v>
      </c>
      <c r="D919" s="21">
        <v>85</v>
      </c>
      <c r="E919" s="21" t="s">
        <v>13</v>
      </c>
      <c r="F919" s="21" t="s">
        <v>79</v>
      </c>
      <c r="G919" s="21"/>
      <c r="H919" s="21"/>
      <c r="I919" s="30">
        <v>2070</v>
      </c>
      <c r="J919" s="30" t="s">
        <v>19</v>
      </c>
    </row>
    <row r="920" spans="1:10" ht="15.75" thickBot="1" x14ac:dyDescent="0.5">
      <c r="A920" s="19">
        <v>914</v>
      </c>
      <c r="B920" s="21">
        <v>1992</v>
      </c>
      <c r="C920" s="20" t="s">
        <v>2345</v>
      </c>
      <c r="D920" s="21">
        <v>65</v>
      </c>
      <c r="E920" s="21" t="s">
        <v>184</v>
      </c>
      <c r="F920" s="21" t="s">
        <v>91</v>
      </c>
      <c r="G920" s="21"/>
      <c r="H920" s="21"/>
      <c r="I920" s="30">
        <v>2264</v>
      </c>
      <c r="J920" s="30" t="s">
        <v>19</v>
      </c>
    </row>
    <row r="921" spans="1:10" ht="15.75" thickBot="1" x14ac:dyDescent="0.5">
      <c r="A921" s="19">
        <v>915</v>
      </c>
      <c r="B921" s="21">
        <v>3876</v>
      </c>
      <c r="C921" s="20" t="s">
        <v>2347</v>
      </c>
      <c r="D921" s="21" t="s">
        <v>13</v>
      </c>
      <c r="E921" s="21" t="s">
        <v>13</v>
      </c>
      <c r="F921" s="21" t="s">
        <v>91</v>
      </c>
      <c r="G921" s="21"/>
      <c r="H921" s="21"/>
      <c r="I921" s="30">
        <v>2065</v>
      </c>
      <c r="J921" s="30" t="s">
        <v>19</v>
      </c>
    </row>
    <row r="922" spans="1:10" ht="15.75" thickBot="1" x14ac:dyDescent="0.5">
      <c r="A922" s="19">
        <v>916</v>
      </c>
      <c r="B922" s="21">
        <v>1993</v>
      </c>
      <c r="C922" s="20" t="s">
        <v>2349</v>
      </c>
      <c r="D922" s="21" t="s">
        <v>13</v>
      </c>
      <c r="E922" s="21" t="s">
        <v>13</v>
      </c>
      <c r="F922" s="21" t="s">
        <v>116</v>
      </c>
      <c r="G922" s="21"/>
      <c r="H922" s="21"/>
      <c r="I922" s="30">
        <v>2078</v>
      </c>
      <c r="J922" s="30" t="s">
        <v>19</v>
      </c>
    </row>
    <row r="923" spans="1:10" ht="15.75" thickBot="1" x14ac:dyDescent="0.5">
      <c r="A923" s="19">
        <v>917</v>
      </c>
      <c r="B923" s="21">
        <v>1994</v>
      </c>
      <c r="C923" s="20" t="s">
        <v>2353</v>
      </c>
      <c r="D923" s="21">
        <v>97</v>
      </c>
      <c r="E923" s="21" t="s">
        <v>13</v>
      </c>
      <c r="F923" s="21" t="s">
        <v>1142</v>
      </c>
      <c r="G923" s="21"/>
      <c r="H923" s="21"/>
      <c r="I923" s="30">
        <v>2047</v>
      </c>
      <c r="J923" s="30" t="s">
        <v>19</v>
      </c>
    </row>
    <row r="924" spans="1:10" ht="15.75" thickBot="1" x14ac:dyDescent="0.5">
      <c r="A924" s="19">
        <v>918</v>
      </c>
      <c r="B924" s="21">
        <v>1995</v>
      </c>
      <c r="C924" s="20" t="s">
        <v>2355</v>
      </c>
      <c r="D924" s="21">
        <v>99</v>
      </c>
      <c r="E924" s="21" t="s">
        <v>13</v>
      </c>
      <c r="F924" s="21" t="s">
        <v>1142</v>
      </c>
      <c r="G924" s="21"/>
      <c r="H924" s="21"/>
      <c r="I924" s="30">
        <v>1997</v>
      </c>
      <c r="J924" s="30" t="s">
        <v>19</v>
      </c>
    </row>
    <row r="925" spans="1:10" ht="15.75" thickBot="1" x14ac:dyDescent="0.5">
      <c r="A925" s="19">
        <v>919</v>
      </c>
      <c r="B925" s="21">
        <v>1997</v>
      </c>
      <c r="C925" s="20" t="s">
        <v>2361</v>
      </c>
      <c r="D925" s="21" t="s">
        <v>13</v>
      </c>
      <c r="E925" s="21" t="s">
        <v>13</v>
      </c>
      <c r="F925" s="21" t="s">
        <v>29</v>
      </c>
      <c r="G925" s="21"/>
      <c r="H925" s="21"/>
      <c r="I925" s="30">
        <v>2042</v>
      </c>
      <c r="J925" s="30" t="s">
        <v>19</v>
      </c>
    </row>
    <row r="926" spans="1:10" ht="15.75" thickBot="1" x14ac:dyDescent="0.5">
      <c r="A926" s="19">
        <v>920</v>
      </c>
      <c r="B926" s="21">
        <v>1998</v>
      </c>
      <c r="C926" s="20" t="s">
        <v>2365</v>
      </c>
      <c r="D926" s="21">
        <v>89</v>
      </c>
      <c r="E926" s="21" t="s">
        <v>13</v>
      </c>
      <c r="F926" s="21" t="s">
        <v>29</v>
      </c>
      <c r="G926" s="21"/>
      <c r="H926" s="21"/>
      <c r="I926" s="30">
        <v>2002</v>
      </c>
      <c r="J926" s="30" t="s">
        <v>19</v>
      </c>
    </row>
    <row r="927" spans="1:10" ht="15.75" thickBot="1" x14ac:dyDescent="0.5">
      <c r="A927" s="19">
        <v>921</v>
      </c>
      <c r="B927" s="21">
        <v>1999</v>
      </c>
      <c r="C927" s="20" t="s">
        <v>2367</v>
      </c>
      <c r="D927" s="21">
        <v>92</v>
      </c>
      <c r="E927" s="21" t="s">
        <v>13</v>
      </c>
      <c r="F927" s="21" t="s">
        <v>79</v>
      </c>
      <c r="G927" s="21"/>
      <c r="H927" s="21"/>
      <c r="I927" s="30">
        <v>2049</v>
      </c>
      <c r="J927" s="30" t="s">
        <v>19</v>
      </c>
    </row>
    <row r="928" spans="1:10" ht="15.75" thickBot="1" x14ac:dyDescent="0.5">
      <c r="A928" s="19">
        <v>922</v>
      </c>
      <c r="B928" s="21">
        <v>2000</v>
      </c>
      <c r="C928" s="20" t="s">
        <v>2369</v>
      </c>
      <c r="D928" s="21">
        <v>58</v>
      </c>
      <c r="E928" s="21" t="s">
        <v>13</v>
      </c>
      <c r="F928" s="21" t="s">
        <v>29</v>
      </c>
      <c r="G928" s="21"/>
      <c r="H928" s="21"/>
      <c r="I928" s="30">
        <v>2035</v>
      </c>
      <c r="J928" s="30" t="s">
        <v>19</v>
      </c>
    </row>
    <row r="929" spans="1:10" ht="15.75" thickBot="1" x14ac:dyDescent="0.5">
      <c r="A929" s="19">
        <v>923</v>
      </c>
      <c r="B929" s="21">
        <v>2001</v>
      </c>
      <c r="C929" s="20" t="s">
        <v>6401</v>
      </c>
      <c r="D929" s="21">
        <v>47</v>
      </c>
      <c r="E929" s="21" t="s">
        <v>134</v>
      </c>
      <c r="F929" s="21" t="s">
        <v>169</v>
      </c>
      <c r="G929" s="21"/>
      <c r="H929" s="21"/>
      <c r="I929" s="30">
        <v>2360</v>
      </c>
      <c r="J929" s="30" t="s">
        <v>15</v>
      </c>
    </row>
    <row r="930" spans="1:10" ht="15.75" thickBot="1" x14ac:dyDescent="0.5">
      <c r="A930" s="19">
        <v>924</v>
      </c>
      <c r="B930" s="21">
        <v>2003</v>
      </c>
      <c r="C930" s="20" t="s">
        <v>2374</v>
      </c>
      <c r="D930" s="21" t="s">
        <v>13</v>
      </c>
      <c r="E930" s="21" t="s">
        <v>13</v>
      </c>
      <c r="F930" s="21" t="s">
        <v>116</v>
      </c>
      <c r="G930" s="21"/>
      <c r="H930" s="21"/>
      <c r="I930" s="30">
        <v>2051</v>
      </c>
      <c r="J930" s="30" t="s">
        <v>19</v>
      </c>
    </row>
    <row r="931" spans="1:10" ht="15.75" thickBot="1" x14ac:dyDescent="0.5">
      <c r="A931" s="19">
        <v>925</v>
      </c>
      <c r="B931" s="21">
        <v>2004</v>
      </c>
      <c r="C931" s="20" t="s">
        <v>2376</v>
      </c>
      <c r="D931" s="21">
        <v>99</v>
      </c>
      <c r="E931" s="21" t="s">
        <v>13</v>
      </c>
      <c r="F931" s="21" t="s">
        <v>29</v>
      </c>
      <c r="G931" s="21"/>
      <c r="H931" s="21"/>
      <c r="I931" s="30">
        <v>1987</v>
      </c>
      <c r="J931" s="30" t="s">
        <v>19</v>
      </c>
    </row>
    <row r="932" spans="1:10" ht="15.75" thickBot="1" x14ac:dyDescent="0.5">
      <c r="A932" s="19">
        <v>926</v>
      </c>
      <c r="B932" s="21">
        <v>2005</v>
      </c>
      <c r="C932" s="20" t="s">
        <v>2378</v>
      </c>
      <c r="D932" s="21">
        <v>61</v>
      </c>
      <c r="E932" s="21" t="s">
        <v>13</v>
      </c>
      <c r="F932" s="21" t="s">
        <v>29</v>
      </c>
      <c r="G932" s="21"/>
      <c r="H932" s="21"/>
      <c r="I932" s="30">
        <v>2039</v>
      </c>
      <c r="J932" s="30" t="s">
        <v>19</v>
      </c>
    </row>
    <row r="933" spans="1:10" ht="15.75" thickBot="1" x14ac:dyDescent="0.5">
      <c r="A933" s="19">
        <v>927</v>
      </c>
      <c r="B933" s="21">
        <v>2007</v>
      </c>
      <c r="C933" s="20" t="s">
        <v>2382</v>
      </c>
      <c r="D933" s="21" t="s">
        <v>13</v>
      </c>
      <c r="E933" s="21" t="s">
        <v>13</v>
      </c>
      <c r="F933" s="21" t="s">
        <v>29</v>
      </c>
      <c r="G933" s="21"/>
      <c r="H933" s="21"/>
      <c r="I933" s="30">
        <v>2053</v>
      </c>
      <c r="J933" s="30" t="s">
        <v>19</v>
      </c>
    </row>
    <row r="934" spans="1:10" ht="15.75" thickBot="1" x14ac:dyDescent="0.5">
      <c r="A934" s="19">
        <v>928</v>
      </c>
      <c r="B934" s="21">
        <v>2009</v>
      </c>
      <c r="C934" s="20" t="s">
        <v>2386</v>
      </c>
      <c r="D934" s="21" t="s">
        <v>46</v>
      </c>
      <c r="E934" s="21" t="s">
        <v>13</v>
      </c>
      <c r="F934" s="21" t="s">
        <v>32</v>
      </c>
      <c r="G934" s="21"/>
      <c r="H934" s="21"/>
      <c r="I934" s="30">
        <v>1970</v>
      </c>
      <c r="J934" s="30" t="s">
        <v>19</v>
      </c>
    </row>
    <row r="935" spans="1:10" ht="15.75" thickBot="1" x14ac:dyDescent="0.5">
      <c r="A935" s="19">
        <v>929</v>
      </c>
      <c r="B935" s="21">
        <v>2010</v>
      </c>
      <c r="C935" s="20" t="s">
        <v>2388</v>
      </c>
      <c r="D935" s="21">
        <v>89</v>
      </c>
      <c r="E935" s="21" t="s">
        <v>13</v>
      </c>
      <c r="F935" s="21" t="s">
        <v>29</v>
      </c>
      <c r="G935" s="21"/>
      <c r="H935" s="21"/>
      <c r="I935" s="30">
        <v>2049</v>
      </c>
      <c r="J935" s="30" t="s">
        <v>19</v>
      </c>
    </row>
    <row r="936" spans="1:10" ht="15.75" thickBot="1" x14ac:dyDescent="0.5">
      <c r="A936" s="19">
        <v>930</v>
      </c>
      <c r="B936" s="21">
        <v>2011</v>
      </c>
      <c r="C936" s="20" t="s">
        <v>2390</v>
      </c>
      <c r="D936" s="21">
        <v>91</v>
      </c>
      <c r="E936" s="21" t="s">
        <v>13</v>
      </c>
      <c r="F936" s="21" t="s">
        <v>277</v>
      </c>
      <c r="G936" s="21"/>
      <c r="H936" s="21"/>
      <c r="I936" s="30">
        <v>2038</v>
      </c>
      <c r="J936" s="30" t="s">
        <v>19</v>
      </c>
    </row>
    <row r="937" spans="1:10" ht="15.75" thickBot="1" x14ac:dyDescent="0.5">
      <c r="A937" s="19">
        <v>931</v>
      </c>
      <c r="B937" s="21">
        <v>2012</v>
      </c>
      <c r="C937" s="20" t="s">
        <v>2392</v>
      </c>
      <c r="D937" s="21">
        <v>59</v>
      </c>
      <c r="E937" s="21" t="s">
        <v>13</v>
      </c>
      <c r="F937" s="21" t="s">
        <v>1651</v>
      </c>
      <c r="G937" s="21"/>
      <c r="H937" s="21"/>
      <c r="I937" s="30">
        <v>2092</v>
      </c>
      <c r="J937" s="30" t="s">
        <v>19</v>
      </c>
    </row>
    <row r="938" spans="1:10" ht="15.75" thickBot="1" x14ac:dyDescent="0.5">
      <c r="A938" s="19">
        <v>932</v>
      </c>
      <c r="B938" s="21">
        <v>2013</v>
      </c>
      <c r="C938" s="20" t="s">
        <v>2394</v>
      </c>
      <c r="D938" s="21" t="s">
        <v>137</v>
      </c>
      <c r="E938" s="21" t="s">
        <v>13</v>
      </c>
      <c r="F938" s="21" t="s">
        <v>116</v>
      </c>
      <c r="G938" s="21"/>
      <c r="H938" s="21"/>
      <c r="I938" s="30">
        <v>1960</v>
      </c>
      <c r="J938" s="30" t="s">
        <v>19</v>
      </c>
    </row>
    <row r="939" spans="1:10" ht="15.75" thickBot="1" x14ac:dyDescent="0.5">
      <c r="A939" s="19">
        <v>933</v>
      </c>
      <c r="B939" s="21">
        <v>2014</v>
      </c>
      <c r="C939" s="20" t="s">
        <v>2396</v>
      </c>
      <c r="D939" s="21" t="s">
        <v>13</v>
      </c>
      <c r="E939" s="21" t="s">
        <v>13</v>
      </c>
      <c r="F939" s="21" t="s">
        <v>85</v>
      </c>
      <c r="G939" s="21"/>
      <c r="H939" s="21"/>
      <c r="I939" s="30">
        <v>2061</v>
      </c>
      <c r="J939" s="30" t="s">
        <v>19</v>
      </c>
    </row>
    <row r="940" spans="1:10" ht="15.75" thickBot="1" x14ac:dyDescent="0.5">
      <c r="A940" s="19">
        <v>934</v>
      </c>
      <c r="B940" s="21">
        <v>2016</v>
      </c>
      <c r="C940" s="20" t="s">
        <v>2400</v>
      </c>
      <c r="D940" s="21" t="s">
        <v>13</v>
      </c>
      <c r="E940" s="21" t="s">
        <v>13</v>
      </c>
      <c r="F940" s="21" t="s">
        <v>323</v>
      </c>
      <c r="G940" s="21"/>
      <c r="H940" s="21"/>
      <c r="I940" s="30">
        <v>2050</v>
      </c>
      <c r="J940" s="30" t="s">
        <v>19</v>
      </c>
    </row>
    <row r="941" spans="1:10" ht="15.75" thickBot="1" x14ac:dyDescent="0.5">
      <c r="A941" s="19">
        <v>935</v>
      </c>
      <c r="B941" s="21">
        <v>2017</v>
      </c>
      <c r="C941" s="20" t="s">
        <v>2402</v>
      </c>
      <c r="D941" s="21">
        <v>34</v>
      </c>
      <c r="E941" s="21" t="s">
        <v>13</v>
      </c>
      <c r="F941" s="21" t="s">
        <v>29</v>
      </c>
      <c r="G941" s="21"/>
      <c r="H941" s="21"/>
      <c r="I941" s="30">
        <v>1898</v>
      </c>
      <c r="J941" s="30" t="s">
        <v>19</v>
      </c>
    </row>
    <row r="942" spans="1:10" ht="15.75" thickBot="1" x14ac:dyDescent="0.5">
      <c r="A942" s="19">
        <v>936</v>
      </c>
      <c r="B942" s="21">
        <v>2018</v>
      </c>
      <c r="C942" s="20" t="s">
        <v>2404</v>
      </c>
      <c r="D942" s="21">
        <v>96</v>
      </c>
      <c r="E942" s="21" t="s">
        <v>13</v>
      </c>
      <c r="F942" s="21" t="s">
        <v>85</v>
      </c>
      <c r="G942" s="21"/>
      <c r="H942" s="21"/>
      <c r="I942" s="30">
        <v>2097</v>
      </c>
      <c r="J942" s="30" t="s">
        <v>19</v>
      </c>
    </row>
    <row r="943" spans="1:10" ht="15.75" thickBot="1" x14ac:dyDescent="0.5">
      <c r="A943" s="19">
        <v>937</v>
      </c>
      <c r="B943" s="21">
        <v>2019</v>
      </c>
      <c r="C943" s="20" t="s">
        <v>2406</v>
      </c>
      <c r="D943" s="21">
        <v>90</v>
      </c>
      <c r="E943" s="21" t="s">
        <v>13</v>
      </c>
      <c r="F943" s="21" t="s">
        <v>79</v>
      </c>
      <c r="G943" s="21"/>
      <c r="H943" s="21"/>
      <c r="I943" s="30">
        <v>2035</v>
      </c>
      <c r="J943" s="30" t="s">
        <v>19</v>
      </c>
    </row>
    <row r="944" spans="1:10" ht="15.75" thickBot="1" x14ac:dyDescent="0.5">
      <c r="A944" s="19">
        <v>938</v>
      </c>
      <c r="B944" s="21">
        <v>2020</v>
      </c>
      <c r="C944" s="20" t="s">
        <v>2408</v>
      </c>
      <c r="D944" s="21" t="s">
        <v>13</v>
      </c>
      <c r="E944" s="21" t="s">
        <v>13</v>
      </c>
      <c r="F944" s="21" t="s">
        <v>85</v>
      </c>
      <c r="G944" s="21"/>
      <c r="H944" s="21"/>
      <c r="I944" s="30">
        <v>1990</v>
      </c>
      <c r="J944" s="30" t="s">
        <v>19</v>
      </c>
    </row>
    <row r="945" spans="1:10" ht="15.75" thickBot="1" x14ac:dyDescent="0.5">
      <c r="A945" s="19">
        <v>939</v>
      </c>
      <c r="B945" s="21">
        <v>2021</v>
      </c>
      <c r="C945" s="20" t="s">
        <v>2410</v>
      </c>
      <c r="D945" s="21">
        <v>40</v>
      </c>
      <c r="E945" s="21" t="s">
        <v>13</v>
      </c>
      <c r="F945" s="21" t="s">
        <v>29</v>
      </c>
      <c r="G945" s="21"/>
      <c r="H945" s="21"/>
      <c r="I945" s="30">
        <v>2034</v>
      </c>
      <c r="J945" s="30" t="s">
        <v>19</v>
      </c>
    </row>
    <row r="946" spans="1:10" ht="15.75" thickBot="1" x14ac:dyDescent="0.5">
      <c r="A946" s="19">
        <v>940</v>
      </c>
      <c r="B946" s="21">
        <v>2022</v>
      </c>
      <c r="C946" s="20" t="s">
        <v>2412</v>
      </c>
      <c r="D946" s="21">
        <v>75</v>
      </c>
      <c r="E946" s="21" t="s">
        <v>13</v>
      </c>
      <c r="F946" s="21" t="s">
        <v>29</v>
      </c>
      <c r="G946" s="21"/>
      <c r="H946" s="21"/>
      <c r="I946" s="30">
        <v>2072</v>
      </c>
      <c r="J946" s="30" t="s">
        <v>19</v>
      </c>
    </row>
    <row r="947" spans="1:10" ht="15.75" thickBot="1" x14ac:dyDescent="0.5">
      <c r="A947" s="19">
        <v>941</v>
      </c>
      <c r="B947" s="21">
        <v>2023</v>
      </c>
      <c r="C947" s="20" t="s">
        <v>2414</v>
      </c>
      <c r="D947" s="21" t="s">
        <v>510</v>
      </c>
      <c r="E947" s="21" t="s">
        <v>13</v>
      </c>
      <c r="F947" s="21" t="s">
        <v>29</v>
      </c>
      <c r="G947" s="21"/>
      <c r="H947" s="21"/>
      <c r="I947" s="30">
        <v>2018</v>
      </c>
      <c r="J947" s="30" t="s">
        <v>19</v>
      </c>
    </row>
    <row r="948" spans="1:10" ht="15.75" thickBot="1" x14ac:dyDescent="0.5">
      <c r="A948" s="19">
        <v>942</v>
      </c>
      <c r="B948" s="21">
        <v>2024</v>
      </c>
      <c r="C948" s="20" t="s">
        <v>2416</v>
      </c>
      <c r="D948" s="21">
        <v>87</v>
      </c>
      <c r="E948" s="21" t="s">
        <v>13</v>
      </c>
      <c r="F948" s="21" t="s">
        <v>29</v>
      </c>
      <c r="G948" s="21"/>
      <c r="H948" s="21"/>
      <c r="I948" s="30">
        <v>2084</v>
      </c>
      <c r="J948" s="30" t="s">
        <v>19</v>
      </c>
    </row>
    <row r="949" spans="1:10" ht="15.75" thickBot="1" x14ac:dyDescent="0.5">
      <c r="A949" s="19">
        <v>943</v>
      </c>
      <c r="B949" s="21">
        <v>2025</v>
      </c>
      <c r="C949" s="20" t="s">
        <v>2418</v>
      </c>
      <c r="D949" s="21" t="s">
        <v>137</v>
      </c>
      <c r="E949" s="21" t="s">
        <v>13</v>
      </c>
      <c r="F949" s="21" t="s">
        <v>277</v>
      </c>
      <c r="G949" s="21"/>
      <c r="H949" s="21"/>
      <c r="I949" s="30">
        <v>2031</v>
      </c>
      <c r="J949" s="30" t="s">
        <v>19</v>
      </c>
    </row>
    <row r="950" spans="1:10" ht="15.75" thickBot="1" x14ac:dyDescent="0.5">
      <c r="A950" s="19">
        <v>944</v>
      </c>
      <c r="B950" s="21">
        <v>2026</v>
      </c>
      <c r="C950" s="20" t="s">
        <v>2420</v>
      </c>
      <c r="D950" s="21" t="s">
        <v>46</v>
      </c>
      <c r="E950" s="21" t="s">
        <v>13</v>
      </c>
      <c r="F950" s="21" t="s">
        <v>29</v>
      </c>
      <c r="G950" s="21"/>
      <c r="H950" s="21"/>
      <c r="I950" s="30">
        <v>1972</v>
      </c>
      <c r="J950" s="30" t="s">
        <v>19</v>
      </c>
    </row>
    <row r="951" spans="1:10" ht="15.75" thickBot="1" x14ac:dyDescent="0.5">
      <c r="A951" s="19">
        <v>945</v>
      </c>
      <c r="B951" s="21">
        <v>2027</v>
      </c>
      <c r="C951" s="20" t="s">
        <v>2422</v>
      </c>
      <c r="D951" s="21">
        <v>91</v>
      </c>
      <c r="E951" s="21" t="s">
        <v>13</v>
      </c>
      <c r="F951" s="21" t="s">
        <v>323</v>
      </c>
      <c r="G951" s="21"/>
      <c r="H951" s="21"/>
      <c r="I951" s="30">
        <v>2012</v>
      </c>
      <c r="J951" s="30" t="s">
        <v>19</v>
      </c>
    </row>
    <row r="952" spans="1:10" ht="15.75" thickBot="1" x14ac:dyDescent="0.5">
      <c r="A952" s="19">
        <v>946</v>
      </c>
      <c r="B952" s="21">
        <v>2028</v>
      </c>
      <c r="C952" s="20" t="s">
        <v>2424</v>
      </c>
      <c r="D952" s="21">
        <v>88</v>
      </c>
      <c r="E952" s="21" t="s">
        <v>13</v>
      </c>
      <c r="F952" s="21" t="s">
        <v>32</v>
      </c>
      <c r="G952" s="21"/>
      <c r="H952" s="21"/>
      <c r="I952" s="30">
        <v>2060</v>
      </c>
      <c r="J952" s="30" t="s">
        <v>19</v>
      </c>
    </row>
    <row r="953" spans="1:10" ht="15.75" thickBot="1" x14ac:dyDescent="0.5">
      <c r="A953" s="19">
        <v>947</v>
      </c>
      <c r="B953" s="21">
        <v>2029</v>
      </c>
      <c r="C953" s="20" t="s">
        <v>2426</v>
      </c>
      <c r="D953" s="21">
        <v>90</v>
      </c>
      <c r="E953" s="21" t="s">
        <v>13</v>
      </c>
      <c r="F953" s="21" t="s">
        <v>32</v>
      </c>
      <c r="G953" s="21"/>
      <c r="H953" s="21"/>
      <c r="I953" s="30">
        <v>2025</v>
      </c>
      <c r="J953" s="30" t="s">
        <v>19</v>
      </c>
    </row>
    <row r="954" spans="1:10" ht="15.75" thickBot="1" x14ac:dyDescent="0.5">
      <c r="A954" s="19">
        <v>948</v>
      </c>
      <c r="B954" s="21">
        <v>2030</v>
      </c>
      <c r="C954" s="20" t="s">
        <v>2428</v>
      </c>
      <c r="D954" s="21">
        <v>50</v>
      </c>
      <c r="E954" s="21" t="s">
        <v>13</v>
      </c>
      <c r="F954" s="21" t="s">
        <v>32</v>
      </c>
      <c r="G954" s="21"/>
      <c r="H954" s="21"/>
      <c r="I954" s="30">
        <v>2082</v>
      </c>
      <c r="J954" s="30" t="s">
        <v>19</v>
      </c>
    </row>
    <row r="955" spans="1:10" ht="15.75" thickBot="1" x14ac:dyDescent="0.5">
      <c r="A955" s="19">
        <v>949</v>
      </c>
      <c r="B955" s="21">
        <v>2031</v>
      </c>
      <c r="C955" s="20" t="s">
        <v>2430</v>
      </c>
      <c r="D955" s="21">
        <v>40</v>
      </c>
      <c r="E955" s="21" t="s">
        <v>13</v>
      </c>
      <c r="F955" s="21" t="s">
        <v>29</v>
      </c>
      <c r="G955" s="21"/>
      <c r="H955" s="21"/>
      <c r="I955" s="30">
        <v>2108</v>
      </c>
      <c r="J955" s="30" t="s">
        <v>19</v>
      </c>
    </row>
    <row r="956" spans="1:10" ht="15.75" thickBot="1" x14ac:dyDescent="0.5">
      <c r="A956" s="19">
        <v>950</v>
      </c>
      <c r="B956" s="21">
        <v>2032</v>
      </c>
      <c r="C956" s="20" t="s">
        <v>2432</v>
      </c>
      <c r="D956" s="21">
        <v>67</v>
      </c>
      <c r="E956" s="21" t="s">
        <v>13</v>
      </c>
      <c r="F956" s="21" t="s">
        <v>29</v>
      </c>
      <c r="G956" s="21"/>
      <c r="H956" s="21"/>
      <c r="I956" s="30">
        <v>2115</v>
      </c>
      <c r="J956" s="30" t="s">
        <v>19</v>
      </c>
    </row>
    <row r="957" spans="1:10" ht="15.75" thickBot="1" x14ac:dyDescent="0.5">
      <c r="A957" s="19">
        <v>951</v>
      </c>
      <c r="B957" s="21">
        <v>3903</v>
      </c>
      <c r="C957" s="20" t="s">
        <v>6188</v>
      </c>
      <c r="D957" s="21" t="s">
        <v>28</v>
      </c>
      <c r="E957" s="21" t="s">
        <v>57</v>
      </c>
      <c r="F957" s="21" t="s">
        <v>29</v>
      </c>
      <c r="G957" s="21">
        <f>9+7+11+11+7</f>
        <v>45</v>
      </c>
      <c r="H957" s="21">
        <f>13+19+23+23+10</f>
        <v>88</v>
      </c>
      <c r="I957" s="30">
        <v>2267</v>
      </c>
      <c r="J957" s="30" t="s">
        <v>15</v>
      </c>
    </row>
    <row r="958" spans="1:10" ht="15.75" thickBot="1" x14ac:dyDescent="0.5">
      <c r="A958" s="19">
        <v>952</v>
      </c>
      <c r="B958" s="21">
        <v>2035</v>
      </c>
      <c r="C958" s="20" t="s">
        <v>2439</v>
      </c>
      <c r="D958" s="21" t="s">
        <v>13</v>
      </c>
      <c r="E958" s="21" t="s">
        <v>13</v>
      </c>
      <c r="F958" s="21" t="s">
        <v>29</v>
      </c>
      <c r="G958" s="21"/>
      <c r="H958" s="21"/>
      <c r="I958" s="30">
        <v>2055</v>
      </c>
      <c r="J958" s="30" t="s">
        <v>19</v>
      </c>
    </row>
    <row r="959" spans="1:10" ht="15.75" thickBot="1" x14ac:dyDescent="0.5">
      <c r="A959" s="19">
        <v>953</v>
      </c>
      <c r="B959" s="21">
        <v>2036</v>
      </c>
      <c r="C959" s="20" t="s">
        <v>2441</v>
      </c>
      <c r="D959" s="21">
        <v>52</v>
      </c>
      <c r="E959" s="21" t="s">
        <v>13</v>
      </c>
      <c r="F959" s="21" t="s">
        <v>32</v>
      </c>
      <c r="G959" s="21"/>
      <c r="H959" s="21"/>
      <c r="I959" s="30">
        <v>2114</v>
      </c>
      <c r="J959" s="30" t="s">
        <v>19</v>
      </c>
    </row>
    <row r="960" spans="1:10" ht="15.75" thickBot="1" x14ac:dyDescent="0.5">
      <c r="A960" s="19">
        <v>954</v>
      </c>
      <c r="B960" s="21">
        <v>2037</v>
      </c>
      <c r="C960" s="20" t="s">
        <v>2443</v>
      </c>
      <c r="D960" s="21" t="s">
        <v>13</v>
      </c>
      <c r="E960" s="21" t="s">
        <v>13</v>
      </c>
      <c r="F960" s="21" t="s">
        <v>29</v>
      </c>
      <c r="G960" s="21"/>
      <c r="H960" s="21"/>
      <c r="I960" s="30">
        <v>2010</v>
      </c>
      <c r="J960" s="30" t="s">
        <v>19</v>
      </c>
    </row>
    <row r="961" spans="1:10" ht="15.75" thickBot="1" x14ac:dyDescent="0.5">
      <c r="A961" s="19">
        <v>955</v>
      </c>
      <c r="B961" s="21">
        <v>2038</v>
      </c>
      <c r="C961" s="20" t="s">
        <v>2445</v>
      </c>
      <c r="D961" s="21">
        <v>82</v>
      </c>
      <c r="E961" s="21" t="s">
        <v>13</v>
      </c>
      <c r="F961" s="21" t="s">
        <v>323</v>
      </c>
      <c r="G961" s="21"/>
      <c r="H961" s="21"/>
      <c r="I961" s="30">
        <v>2064</v>
      </c>
      <c r="J961" s="30" t="s">
        <v>19</v>
      </c>
    </row>
    <row r="962" spans="1:10" ht="15.75" thickBot="1" x14ac:dyDescent="0.5">
      <c r="A962" s="19">
        <v>956</v>
      </c>
      <c r="B962" s="21">
        <v>2039</v>
      </c>
      <c r="C962" s="20" t="s">
        <v>2447</v>
      </c>
      <c r="D962" s="21">
        <v>48</v>
      </c>
      <c r="E962" s="21" t="s">
        <v>13</v>
      </c>
      <c r="F962" s="21" t="s">
        <v>116</v>
      </c>
      <c r="G962" s="21"/>
      <c r="H962" s="21"/>
      <c r="I962" s="30">
        <v>2037</v>
      </c>
      <c r="J962" s="30" t="s">
        <v>19</v>
      </c>
    </row>
    <row r="963" spans="1:10" ht="15.75" thickBot="1" x14ac:dyDescent="0.5">
      <c r="A963" s="19">
        <v>957</v>
      </c>
      <c r="B963" s="21">
        <v>2040</v>
      </c>
      <c r="C963" s="20" t="s">
        <v>2449</v>
      </c>
      <c r="D963" s="21">
        <v>70</v>
      </c>
      <c r="E963" s="21" t="s">
        <v>13</v>
      </c>
      <c r="F963" s="21" t="s">
        <v>116</v>
      </c>
      <c r="G963" s="21"/>
      <c r="H963" s="21"/>
      <c r="I963" s="30">
        <v>2055</v>
      </c>
      <c r="J963" s="30" t="s">
        <v>19</v>
      </c>
    </row>
    <row r="964" spans="1:10" ht="15.75" thickBot="1" x14ac:dyDescent="0.5">
      <c r="A964" s="19">
        <v>958</v>
      </c>
      <c r="B964" s="21">
        <v>2041</v>
      </c>
      <c r="C964" s="20" t="s">
        <v>2451</v>
      </c>
      <c r="D964" s="21">
        <v>77</v>
      </c>
      <c r="E964" s="21" t="s">
        <v>13</v>
      </c>
      <c r="F964" s="21" t="s">
        <v>169</v>
      </c>
      <c r="G964" s="21"/>
      <c r="H964" s="21"/>
      <c r="I964" s="30">
        <v>2062</v>
      </c>
      <c r="J964" s="30" t="s">
        <v>19</v>
      </c>
    </row>
    <row r="965" spans="1:10" ht="15.75" thickBot="1" x14ac:dyDescent="0.5">
      <c r="A965" s="19">
        <v>959</v>
      </c>
      <c r="B965" s="21">
        <v>2042</v>
      </c>
      <c r="C965" s="20" t="s">
        <v>2453</v>
      </c>
      <c r="D965" s="21" t="s">
        <v>13</v>
      </c>
      <c r="E965" s="21" t="s">
        <v>13</v>
      </c>
      <c r="F965" s="21" t="s">
        <v>29</v>
      </c>
      <c r="G965" s="21"/>
      <c r="H965" s="21"/>
      <c r="I965" s="30">
        <v>2044</v>
      </c>
      <c r="J965" s="30" t="s">
        <v>19</v>
      </c>
    </row>
    <row r="966" spans="1:10" ht="15.75" thickBot="1" x14ac:dyDescent="0.5">
      <c r="A966" s="19">
        <v>960</v>
      </c>
      <c r="B966" s="21">
        <v>2043</v>
      </c>
      <c r="C966" s="20" t="s">
        <v>2455</v>
      </c>
      <c r="D966" s="21">
        <v>79</v>
      </c>
      <c r="E966" s="21" t="s">
        <v>134</v>
      </c>
      <c r="F966" s="21" t="s">
        <v>29</v>
      </c>
      <c r="G966" s="21">
        <f>8+11+9</f>
        <v>28</v>
      </c>
      <c r="H966" s="21">
        <f>2-2-7</f>
        <v>-7</v>
      </c>
      <c r="I966" s="30">
        <v>2509</v>
      </c>
      <c r="J966" s="30" t="s">
        <v>15</v>
      </c>
    </row>
    <row r="967" spans="1:10" ht="15.75" thickBot="1" x14ac:dyDescent="0.5">
      <c r="A967" s="19">
        <v>961</v>
      </c>
      <c r="B967" s="21">
        <v>2044</v>
      </c>
      <c r="C967" s="20" t="s">
        <v>2457</v>
      </c>
      <c r="D967" s="21">
        <v>89</v>
      </c>
      <c r="E967" s="21" t="s">
        <v>13</v>
      </c>
      <c r="F967" s="21" t="s">
        <v>32</v>
      </c>
      <c r="G967" s="21"/>
      <c r="H967" s="21"/>
      <c r="I967" s="30">
        <v>2080</v>
      </c>
      <c r="J967" s="30" t="s">
        <v>19</v>
      </c>
    </row>
    <row r="968" spans="1:10" ht="15.75" thickBot="1" x14ac:dyDescent="0.5">
      <c r="A968" s="19">
        <v>962</v>
      </c>
      <c r="B968" s="21">
        <v>2045</v>
      </c>
      <c r="C968" s="20" t="s">
        <v>2459</v>
      </c>
      <c r="D968" s="21">
        <v>86</v>
      </c>
      <c r="E968" s="21" t="s">
        <v>13</v>
      </c>
      <c r="F968" s="21" t="s">
        <v>79</v>
      </c>
      <c r="G968" s="21"/>
      <c r="H968" s="21"/>
      <c r="I968" s="30">
        <v>2056</v>
      </c>
      <c r="J968" s="30" t="s">
        <v>19</v>
      </c>
    </row>
    <row r="969" spans="1:10" ht="15.75" thickBot="1" x14ac:dyDescent="0.5">
      <c r="A969" s="19">
        <v>963</v>
      </c>
      <c r="B969" s="21">
        <v>2046</v>
      </c>
      <c r="C969" s="20" t="s">
        <v>2461</v>
      </c>
      <c r="D969" s="21">
        <v>78</v>
      </c>
      <c r="E969" s="21" t="s">
        <v>184</v>
      </c>
      <c r="F969" s="21" t="s">
        <v>32</v>
      </c>
      <c r="G969" s="21"/>
      <c r="H969" s="21"/>
      <c r="I969" s="30">
        <v>2241</v>
      </c>
      <c r="J969" s="30" t="s">
        <v>19</v>
      </c>
    </row>
    <row r="970" spans="1:10" ht="15.75" thickBot="1" x14ac:dyDescent="0.5">
      <c r="A970" s="19">
        <v>964</v>
      </c>
      <c r="B970" s="21">
        <v>2047</v>
      </c>
      <c r="C970" s="20" t="s">
        <v>2463</v>
      </c>
      <c r="D970" s="21" t="s">
        <v>189</v>
      </c>
      <c r="E970" s="21" t="s">
        <v>13</v>
      </c>
      <c r="F970" s="21" t="s">
        <v>255</v>
      </c>
      <c r="G970" s="21">
        <v>7</v>
      </c>
      <c r="H970" s="21">
        <v>-8</v>
      </c>
      <c r="I970" s="30">
        <v>1993</v>
      </c>
      <c r="J970" s="30" t="s">
        <v>15</v>
      </c>
    </row>
    <row r="971" spans="1:10" ht="15.75" thickBot="1" x14ac:dyDescent="0.5">
      <c r="A971" s="19">
        <v>965</v>
      </c>
      <c r="B971" s="21">
        <v>2048</v>
      </c>
      <c r="C971" s="20" t="s">
        <v>2465</v>
      </c>
      <c r="D971" s="21">
        <v>69</v>
      </c>
      <c r="E971" s="21" t="s">
        <v>13</v>
      </c>
      <c r="F971" s="21" t="s">
        <v>255</v>
      </c>
      <c r="G971" s="21"/>
      <c r="H971" s="21"/>
      <c r="I971" s="30">
        <v>1956</v>
      </c>
      <c r="J971" s="30" t="s">
        <v>19</v>
      </c>
    </row>
    <row r="972" spans="1:10" ht="15.75" thickBot="1" x14ac:dyDescent="0.5">
      <c r="A972" s="19">
        <v>966</v>
      </c>
      <c r="B972" s="21">
        <v>2049</v>
      </c>
      <c r="C972" s="20" t="s">
        <v>2467</v>
      </c>
      <c r="D972" s="21">
        <v>92</v>
      </c>
      <c r="E972" s="21" t="s">
        <v>13</v>
      </c>
      <c r="F972" s="21" t="s">
        <v>32</v>
      </c>
      <c r="G972" s="21"/>
      <c r="H972" s="21"/>
      <c r="I972" s="30">
        <v>2059</v>
      </c>
      <c r="J972" s="30" t="s">
        <v>19</v>
      </c>
    </row>
    <row r="973" spans="1:10" ht="15.75" thickBot="1" x14ac:dyDescent="0.5">
      <c r="A973" s="19">
        <v>967</v>
      </c>
      <c r="B973" s="21">
        <v>2050</v>
      </c>
      <c r="C973" s="20" t="s">
        <v>2469</v>
      </c>
      <c r="D973" s="21">
        <v>87</v>
      </c>
      <c r="E973" s="21" t="s">
        <v>13</v>
      </c>
      <c r="F973" s="21" t="s">
        <v>29</v>
      </c>
      <c r="G973" s="21"/>
      <c r="H973" s="21"/>
      <c r="I973" s="30">
        <v>2153</v>
      </c>
      <c r="J973" s="30" t="s">
        <v>19</v>
      </c>
    </row>
    <row r="974" spans="1:10" ht="15.75" thickBot="1" x14ac:dyDescent="0.5">
      <c r="A974" s="19">
        <v>968</v>
      </c>
      <c r="B974" s="21">
        <v>2051</v>
      </c>
      <c r="C974" s="20" t="s">
        <v>2471</v>
      </c>
      <c r="D974" s="21">
        <v>54</v>
      </c>
      <c r="E974" s="21" t="s">
        <v>13</v>
      </c>
      <c r="F974" s="21" t="s">
        <v>32</v>
      </c>
      <c r="G974" s="21"/>
      <c r="H974" s="21"/>
      <c r="I974" s="30">
        <v>2063</v>
      </c>
      <c r="J974" s="30" t="s">
        <v>19</v>
      </c>
    </row>
    <row r="975" spans="1:10" ht="15.75" thickBot="1" x14ac:dyDescent="0.5">
      <c r="A975" s="19">
        <v>969</v>
      </c>
      <c r="B975" s="21">
        <v>2052</v>
      </c>
      <c r="C975" s="20" t="s">
        <v>2473</v>
      </c>
      <c r="D975" s="21">
        <v>45</v>
      </c>
      <c r="E975" s="21" t="s">
        <v>13</v>
      </c>
      <c r="F975" s="21" t="s">
        <v>29</v>
      </c>
      <c r="G975" s="21"/>
      <c r="H975" s="21"/>
      <c r="I975" s="30">
        <v>2048</v>
      </c>
      <c r="J975" s="30" t="s">
        <v>19</v>
      </c>
    </row>
    <row r="976" spans="1:10" ht="15.75" thickBot="1" x14ac:dyDescent="0.5">
      <c r="A976" s="19">
        <v>970</v>
      </c>
      <c r="B976" s="21">
        <v>2053</v>
      </c>
      <c r="C976" s="20" t="s">
        <v>2475</v>
      </c>
      <c r="D976" s="21">
        <v>87</v>
      </c>
      <c r="E976" s="21" t="s">
        <v>13</v>
      </c>
      <c r="F976" s="21" t="s">
        <v>79</v>
      </c>
      <c r="G976" s="21"/>
      <c r="H976" s="21"/>
      <c r="I976" s="30">
        <v>2070</v>
      </c>
      <c r="J976" s="30" t="s">
        <v>19</v>
      </c>
    </row>
    <row r="977" spans="1:10" ht="15.75" thickBot="1" x14ac:dyDescent="0.5">
      <c r="A977" s="19">
        <v>971</v>
      </c>
      <c r="B977" s="21">
        <v>2054</v>
      </c>
      <c r="C977" s="20" t="s">
        <v>2477</v>
      </c>
      <c r="D977" s="21" t="s">
        <v>189</v>
      </c>
      <c r="E977" s="21" t="s">
        <v>57</v>
      </c>
      <c r="F977" s="21" t="s">
        <v>29</v>
      </c>
      <c r="G977" s="21">
        <v>8</v>
      </c>
      <c r="H977" s="21">
        <v>9</v>
      </c>
      <c r="I977" s="30">
        <v>2229</v>
      </c>
      <c r="J977" s="30" t="s">
        <v>15</v>
      </c>
    </row>
    <row r="978" spans="1:10" ht="15.75" thickBot="1" x14ac:dyDescent="0.5">
      <c r="A978" s="19">
        <v>972</v>
      </c>
      <c r="B978" s="21">
        <v>2055</v>
      </c>
      <c r="C978" s="20" t="s">
        <v>2479</v>
      </c>
      <c r="D978" s="21" t="s">
        <v>13</v>
      </c>
      <c r="E978" s="21" t="s">
        <v>13</v>
      </c>
      <c r="F978" s="21" t="s">
        <v>149</v>
      </c>
      <c r="G978" s="21"/>
      <c r="H978" s="21"/>
      <c r="I978" s="30">
        <v>2055</v>
      </c>
      <c r="J978" s="30" t="s">
        <v>19</v>
      </c>
    </row>
    <row r="979" spans="1:10" ht="15.75" thickBot="1" x14ac:dyDescent="0.5">
      <c r="A979" s="19">
        <v>973</v>
      </c>
      <c r="B979" s="21">
        <v>2056</v>
      </c>
      <c r="C979" s="20" t="s">
        <v>2481</v>
      </c>
      <c r="D979" s="21">
        <v>88</v>
      </c>
      <c r="E979" s="21" t="s">
        <v>13</v>
      </c>
      <c r="F979" s="21" t="s">
        <v>79</v>
      </c>
      <c r="G979" s="21"/>
      <c r="H979" s="21"/>
      <c r="I979" s="30">
        <v>2055</v>
      </c>
      <c r="J979" s="30" t="s">
        <v>19</v>
      </c>
    </row>
    <row r="980" spans="1:10" ht="15.75" thickBot="1" x14ac:dyDescent="0.5">
      <c r="A980" s="19">
        <v>974</v>
      </c>
      <c r="B980" s="21">
        <v>2057</v>
      </c>
      <c r="C980" s="20" t="s">
        <v>2483</v>
      </c>
      <c r="D980" s="21">
        <v>89</v>
      </c>
      <c r="E980" s="21" t="s">
        <v>13</v>
      </c>
      <c r="F980" s="21" t="s">
        <v>79</v>
      </c>
      <c r="G980" s="21"/>
      <c r="H980" s="21"/>
      <c r="I980" s="30">
        <v>2069</v>
      </c>
      <c r="J980" s="30" t="s">
        <v>19</v>
      </c>
    </row>
    <row r="981" spans="1:10" ht="15.75" thickBot="1" x14ac:dyDescent="0.5">
      <c r="A981" s="19">
        <v>975</v>
      </c>
      <c r="B981" s="21">
        <v>3729</v>
      </c>
      <c r="C981" s="20" t="s">
        <v>2485</v>
      </c>
      <c r="D981" s="21" t="s">
        <v>510</v>
      </c>
      <c r="E981" s="21" t="s">
        <v>13</v>
      </c>
      <c r="F981" s="21" t="s">
        <v>85</v>
      </c>
      <c r="G981" s="21"/>
      <c r="H981" s="21"/>
      <c r="I981" s="30">
        <v>2022</v>
      </c>
      <c r="J981" s="30" t="s">
        <v>19</v>
      </c>
    </row>
    <row r="982" spans="1:10" ht="15.75" thickBot="1" x14ac:dyDescent="0.5">
      <c r="A982" s="19">
        <v>976</v>
      </c>
      <c r="B982" s="21">
        <v>2058</v>
      </c>
      <c r="C982" s="20" t="s">
        <v>2487</v>
      </c>
      <c r="D982" s="21" t="s">
        <v>13</v>
      </c>
      <c r="E982" s="21" t="s">
        <v>13</v>
      </c>
      <c r="F982" s="21" t="s">
        <v>29</v>
      </c>
      <c r="G982" s="21"/>
      <c r="H982" s="21"/>
      <c r="I982" s="30">
        <v>2061</v>
      </c>
      <c r="J982" s="30" t="s">
        <v>19</v>
      </c>
    </row>
    <row r="983" spans="1:10" ht="15.75" thickBot="1" x14ac:dyDescent="0.5">
      <c r="A983" s="19">
        <v>977</v>
      </c>
      <c r="B983" s="21">
        <v>2059</v>
      </c>
      <c r="C983" s="20" t="s">
        <v>2489</v>
      </c>
      <c r="D983" s="21">
        <v>96</v>
      </c>
      <c r="E983" s="21" t="s">
        <v>57</v>
      </c>
      <c r="F983" s="21" t="s">
        <v>32</v>
      </c>
      <c r="G983" s="21"/>
      <c r="H983" s="21"/>
      <c r="I983" s="30">
        <v>2167</v>
      </c>
      <c r="J983" s="30" t="s">
        <v>19</v>
      </c>
    </row>
    <row r="984" spans="1:10" ht="15.75" thickBot="1" x14ac:dyDescent="0.5">
      <c r="A984" s="19">
        <v>978</v>
      </c>
      <c r="B984" s="21">
        <v>2061</v>
      </c>
      <c r="C984" s="20" t="s">
        <v>6191</v>
      </c>
      <c r="D984" s="21">
        <v>72</v>
      </c>
      <c r="E984" s="21" t="s">
        <v>13</v>
      </c>
      <c r="F984" s="21" t="s">
        <v>29</v>
      </c>
      <c r="G984" s="21">
        <v>8</v>
      </c>
      <c r="H984" s="21">
        <v>14</v>
      </c>
      <c r="I984" s="30">
        <v>2124</v>
      </c>
      <c r="J984" s="30" t="s">
        <v>15</v>
      </c>
    </row>
    <row r="985" spans="1:10" ht="15.75" thickBot="1" x14ac:dyDescent="0.5">
      <c r="A985" s="19">
        <v>979</v>
      </c>
      <c r="B985" s="21">
        <v>3920</v>
      </c>
      <c r="C985" s="20" t="s">
        <v>2491</v>
      </c>
      <c r="D985" s="21" t="s">
        <v>13</v>
      </c>
      <c r="E985" s="21" t="s">
        <v>13</v>
      </c>
      <c r="F985" s="21" t="s">
        <v>116</v>
      </c>
      <c r="G985" s="21"/>
      <c r="H985" s="21"/>
      <c r="I985" s="30">
        <v>2052</v>
      </c>
      <c r="J985" s="30" t="s">
        <v>15</v>
      </c>
    </row>
    <row r="986" spans="1:10" ht="15.75" thickBot="1" x14ac:dyDescent="0.5">
      <c r="A986" s="19">
        <v>980</v>
      </c>
      <c r="B986" s="21">
        <v>2060</v>
      </c>
      <c r="C986" s="20" t="s">
        <v>2493</v>
      </c>
      <c r="D986" s="21">
        <v>94</v>
      </c>
      <c r="E986" s="21" t="s">
        <v>13</v>
      </c>
      <c r="F986" s="21" t="s">
        <v>79</v>
      </c>
      <c r="G986" s="21"/>
      <c r="H986" s="21"/>
      <c r="I986" s="30">
        <v>2040</v>
      </c>
      <c r="J986" s="30" t="s">
        <v>19</v>
      </c>
    </row>
    <row r="987" spans="1:10" ht="15.75" thickBot="1" x14ac:dyDescent="0.5">
      <c r="A987" s="19">
        <v>981</v>
      </c>
      <c r="B987" s="21">
        <v>2062</v>
      </c>
      <c r="C987" s="20" t="s">
        <v>2496</v>
      </c>
      <c r="D987" s="21">
        <v>95</v>
      </c>
      <c r="E987" s="21" t="s">
        <v>13</v>
      </c>
      <c r="F987" s="21" t="s">
        <v>323</v>
      </c>
      <c r="G987" s="21"/>
      <c r="H987" s="21"/>
      <c r="I987" s="30">
        <v>1991</v>
      </c>
      <c r="J987" s="30" t="s">
        <v>19</v>
      </c>
    </row>
    <row r="988" spans="1:10" ht="15.75" thickBot="1" x14ac:dyDescent="0.5">
      <c r="A988" s="19">
        <v>982</v>
      </c>
      <c r="B988" s="21">
        <v>2063</v>
      </c>
      <c r="C988" s="20" t="s">
        <v>2498</v>
      </c>
      <c r="D988" s="21">
        <v>93</v>
      </c>
      <c r="E988" s="21" t="s">
        <v>13</v>
      </c>
      <c r="F988" s="21" t="s">
        <v>29</v>
      </c>
      <c r="G988" s="21"/>
      <c r="H988" s="21"/>
      <c r="I988" s="30">
        <v>2029</v>
      </c>
      <c r="J988" s="30" t="s">
        <v>19</v>
      </c>
    </row>
    <row r="989" spans="1:10" ht="15.75" thickBot="1" x14ac:dyDescent="0.5">
      <c r="A989" s="19">
        <v>983</v>
      </c>
      <c r="B989" s="21">
        <v>2064</v>
      </c>
      <c r="C989" s="20" t="s">
        <v>2500</v>
      </c>
      <c r="D989" s="21">
        <v>48</v>
      </c>
      <c r="E989" s="21" t="s">
        <v>13</v>
      </c>
      <c r="F989" s="21" t="s">
        <v>29</v>
      </c>
      <c r="G989" s="21"/>
      <c r="H989" s="21"/>
      <c r="I989" s="30">
        <v>2085</v>
      </c>
      <c r="J989" s="30" t="s">
        <v>19</v>
      </c>
    </row>
    <row r="990" spans="1:10" ht="15.75" thickBot="1" x14ac:dyDescent="0.5">
      <c r="A990" s="19">
        <v>984</v>
      </c>
      <c r="B990" s="21">
        <v>2065</v>
      </c>
      <c r="C990" s="20" t="s">
        <v>2502</v>
      </c>
      <c r="D990" s="21" t="s">
        <v>13</v>
      </c>
      <c r="E990" s="21" t="s">
        <v>13</v>
      </c>
      <c r="F990" s="21" t="s">
        <v>29</v>
      </c>
      <c r="G990" s="21"/>
      <c r="H990" s="21"/>
      <c r="I990" s="30">
        <v>2070</v>
      </c>
      <c r="J990" s="30" t="s">
        <v>19</v>
      </c>
    </row>
    <row r="991" spans="1:10" ht="15.75" thickBot="1" x14ac:dyDescent="0.5">
      <c r="A991" s="19">
        <v>985</v>
      </c>
      <c r="B991" s="21">
        <v>2066</v>
      </c>
      <c r="C991" s="20" t="s">
        <v>2504</v>
      </c>
      <c r="D991" s="21">
        <v>77</v>
      </c>
      <c r="E991" s="21" t="s">
        <v>13</v>
      </c>
      <c r="F991" s="21" t="s">
        <v>29</v>
      </c>
      <c r="G991" s="21"/>
      <c r="H991" s="21"/>
      <c r="I991" s="30">
        <v>2085</v>
      </c>
      <c r="J991" s="30" t="s">
        <v>19</v>
      </c>
    </row>
    <row r="992" spans="1:10" ht="15.75" thickBot="1" x14ac:dyDescent="0.5">
      <c r="A992" s="19">
        <v>986</v>
      </c>
      <c r="B992" s="21">
        <v>2067</v>
      </c>
      <c r="C992" s="20" t="s">
        <v>2506</v>
      </c>
      <c r="D992" s="21" t="s">
        <v>13</v>
      </c>
      <c r="E992" s="21" t="s">
        <v>13</v>
      </c>
      <c r="F992" s="21" t="s">
        <v>323</v>
      </c>
      <c r="G992" s="21"/>
      <c r="H992" s="21"/>
      <c r="I992" s="30">
        <v>2069</v>
      </c>
      <c r="J992" s="30" t="s">
        <v>19</v>
      </c>
    </row>
    <row r="993" spans="1:10" ht="15.75" thickBot="1" x14ac:dyDescent="0.5">
      <c r="A993" s="19">
        <v>987</v>
      </c>
      <c r="B993" s="21">
        <v>3730</v>
      </c>
      <c r="C993" s="20" t="s">
        <v>2508</v>
      </c>
      <c r="D993" s="21" t="s">
        <v>82</v>
      </c>
      <c r="E993" s="21" t="s">
        <v>13</v>
      </c>
      <c r="F993" s="21" t="s">
        <v>29</v>
      </c>
      <c r="G993" s="21"/>
      <c r="H993" s="21"/>
      <c r="I993" s="30">
        <v>2043</v>
      </c>
      <c r="J993" s="30" t="s">
        <v>15</v>
      </c>
    </row>
    <row r="994" spans="1:10" ht="15.75" thickBot="1" x14ac:dyDescent="0.5">
      <c r="A994" s="19">
        <v>988</v>
      </c>
      <c r="B994" s="21">
        <v>2068</v>
      </c>
      <c r="C994" s="20" t="s">
        <v>2510</v>
      </c>
      <c r="D994" s="21">
        <v>91</v>
      </c>
      <c r="E994" s="21" t="s">
        <v>13</v>
      </c>
      <c r="F994" s="21" t="s">
        <v>29</v>
      </c>
      <c r="G994" s="21"/>
      <c r="H994" s="21"/>
      <c r="I994" s="30">
        <v>2063</v>
      </c>
      <c r="J994" s="30" t="s">
        <v>19</v>
      </c>
    </row>
    <row r="995" spans="1:10" ht="15.75" thickBot="1" x14ac:dyDescent="0.5">
      <c r="A995" s="19">
        <v>989</v>
      </c>
      <c r="B995" s="21">
        <v>2069</v>
      </c>
      <c r="C995" s="20" t="s">
        <v>2512</v>
      </c>
      <c r="D995" s="21">
        <v>79</v>
      </c>
      <c r="E995" s="21" t="s">
        <v>13</v>
      </c>
      <c r="F995" s="21" t="s">
        <v>29</v>
      </c>
      <c r="G995" s="21"/>
      <c r="H995" s="21"/>
      <c r="I995" s="30">
        <v>2053</v>
      </c>
      <c r="J995" s="30" t="s">
        <v>19</v>
      </c>
    </row>
    <row r="996" spans="1:10" ht="15.75" thickBot="1" x14ac:dyDescent="0.5">
      <c r="A996" s="19">
        <v>990</v>
      </c>
      <c r="B996" s="21">
        <v>2070</v>
      </c>
      <c r="C996" s="20" t="s">
        <v>2514</v>
      </c>
      <c r="D996" s="21">
        <v>68</v>
      </c>
      <c r="E996" s="21" t="s">
        <v>13</v>
      </c>
      <c r="F996" s="21" t="s">
        <v>29</v>
      </c>
      <c r="G996" s="21"/>
      <c r="H996" s="21"/>
      <c r="I996" s="30">
        <v>1928</v>
      </c>
      <c r="J996" s="30" t="s">
        <v>19</v>
      </c>
    </row>
    <row r="997" spans="1:10" ht="15.75" thickBot="1" x14ac:dyDescent="0.5">
      <c r="A997" s="19">
        <v>991</v>
      </c>
      <c r="B997" s="21">
        <v>2071</v>
      </c>
      <c r="C997" s="20" t="s">
        <v>2516</v>
      </c>
      <c r="D997" s="21" t="s">
        <v>13</v>
      </c>
      <c r="E997" s="21" t="s">
        <v>13</v>
      </c>
      <c r="F997" s="21" t="s">
        <v>29</v>
      </c>
      <c r="G997" s="21"/>
      <c r="H997" s="21"/>
      <c r="I997" s="30">
        <v>1991</v>
      </c>
      <c r="J997" s="30" t="s">
        <v>19</v>
      </c>
    </row>
    <row r="998" spans="1:10" ht="15.75" thickBot="1" x14ac:dyDescent="0.5">
      <c r="A998" s="19">
        <v>992</v>
      </c>
      <c r="B998" s="21">
        <v>2072</v>
      </c>
      <c r="C998" s="20" t="s">
        <v>2518</v>
      </c>
      <c r="D998" s="21" t="s">
        <v>49</v>
      </c>
      <c r="E998" s="21" t="s">
        <v>184</v>
      </c>
      <c r="F998" s="21" t="s">
        <v>29</v>
      </c>
      <c r="G998" s="21">
        <f>8+7+11+7+8</f>
        <v>41</v>
      </c>
      <c r="H998" s="21">
        <f>5-4-5-10-2</f>
        <v>-16</v>
      </c>
      <c r="I998" s="30">
        <v>2294</v>
      </c>
      <c r="J998" s="30" t="s">
        <v>15</v>
      </c>
    </row>
    <row r="999" spans="1:10" ht="15.75" thickBot="1" x14ac:dyDescent="0.5">
      <c r="A999" s="19">
        <v>993</v>
      </c>
      <c r="B999" s="21">
        <v>2073</v>
      </c>
      <c r="C999" s="20" t="s">
        <v>2520</v>
      </c>
      <c r="D999" s="21">
        <v>87</v>
      </c>
      <c r="E999" s="21" t="s">
        <v>13</v>
      </c>
      <c r="F999" s="21" t="s">
        <v>29</v>
      </c>
      <c r="G999" s="21"/>
      <c r="H999" s="21"/>
      <c r="I999" s="30">
        <v>2060</v>
      </c>
      <c r="J999" s="30" t="s">
        <v>19</v>
      </c>
    </row>
    <row r="1000" spans="1:10" ht="15.75" thickBot="1" x14ac:dyDescent="0.5">
      <c r="A1000" s="19">
        <v>994</v>
      </c>
      <c r="B1000" s="21">
        <v>2075</v>
      </c>
      <c r="C1000" s="20" t="s">
        <v>6183</v>
      </c>
      <c r="D1000" s="21">
        <v>58</v>
      </c>
      <c r="E1000" s="21" t="s">
        <v>134</v>
      </c>
      <c r="F1000" s="21" t="s">
        <v>29</v>
      </c>
      <c r="G1000" s="21">
        <f>8+9+11+8</f>
        <v>36</v>
      </c>
      <c r="H1000" s="21">
        <f>-4-3-6-8</f>
        <v>-21</v>
      </c>
      <c r="I1000" s="30">
        <v>2396</v>
      </c>
      <c r="J1000" s="30" t="s">
        <v>15</v>
      </c>
    </row>
    <row r="1001" spans="1:10" ht="15.75" thickBot="1" x14ac:dyDescent="0.5">
      <c r="A1001" s="19">
        <v>995</v>
      </c>
      <c r="B1001" s="21">
        <v>2074</v>
      </c>
      <c r="C1001" s="20" t="s">
        <v>2522</v>
      </c>
      <c r="D1001" s="21">
        <v>95</v>
      </c>
      <c r="E1001" s="21" t="s">
        <v>184</v>
      </c>
      <c r="F1001" s="21" t="s">
        <v>29</v>
      </c>
      <c r="G1001" s="21"/>
      <c r="H1001" s="21"/>
      <c r="I1001" s="30">
        <v>2269</v>
      </c>
      <c r="J1001" s="30" t="s">
        <v>19</v>
      </c>
    </row>
    <row r="1002" spans="1:10" ht="15.75" thickBot="1" x14ac:dyDescent="0.5">
      <c r="A1002" s="19">
        <v>996</v>
      </c>
      <c r="B1002" s="21">
        <v>2077</v>
      </c>
      <c r="C1002" s="20" t="s">
        <v>2525</v>
      </c>
      <c r="D1002" s="21" t="s">
        <v>13</v>
      </c>
      <c r="E1002" s="21" t="s">
        <v>13</v>
      </c>
      <c r="F1002" s="21" t="s">
        <v>79</v>
      </c>
      <c r="G1002" s="21"/>
      <c r="H1002" s="21"/>
      <c r="I1002" s="30">
        <v>2115</v>
      </c>
      <c r="J1002" s="30" t="s">
        <v>19</v>
      </c>
    </row>
    <row r="1003" spans="1:10" ht="15.75" thickBot="1" x14ac:dyDescent="0.5">
      <c r="A1003" s="19">
        <v>997</v>
      </c>
      <c r="B1003" s="21">
        <v>2078</v>
      </c>
      <c r="C1003" s="20" t="s">
        <v>2527</v>
      </c>
      <c r="D1003" s="21">
        <v>97</v>
      </c>
      <c r="E1003" s="21" t="s">
        <v>13</v>
      </c>
      <c r="F1003" s="21" t="s">
        <v>79</v>
      </c>
      <c r="G1003" s="21"/>
      <c r="H1003" s="21"/>
      <c r="I1003" s="30">
        <v>2010</v>
      </c>
      <c r="J1003" s="30" t="s">
        <v>19</v>
      </c>
    </row>
    <row r="1004" spans="1:10" ht="15.75" thickBot="1" x14ac:dyDescent="0.5">
      <c r="A1004" s="19">
        <v>998</v>
      </c>
      <c r="B1004" s="21">
        <v>2079</v>
      </c>
      <c r="C1004" s="20" t="s">
        <v>2529</v>
      </c>
      <c r="D1004" s="21">
        <v>65</v>
      </c>
      <c r="E1004" s="21" t="s">
        <v>13</v>
      </c>
      <c r="F1004" s="21" t="s">
        <v>29</v>
      </c>
      <c r="G1004" s="21"/>
      <c r="H1004" s="21"/>
      <c r="I1004" s="30">
        <v>2022</v>
      </c>
      <c r="J1004" s="30" t="s">
        <v>19</v>
      </c>
    </row>
    <row r="1005" spans="1:10" ht="15.75" thickBot="1" x14ac:dyDescent="0.5">
      <c r="A1005" s="19">
        <v>999</v>
      </c>
      <c r="B1005" s="21">
        <v>4224</v>
      </c>
      <c r="C1005" s="20" t="s">
        <v>6561</v>
      </c>
      <c r="D1005" s="21">
        <v>49</v>
      </c>
      <c r="E1005" s="21"/>
      <c r="F1005" s="21" t="s">
        <v>29</v>
      </c>
      <c r="G1005" s="21">
        <v>11</v>
      </c>
      <c r="H1005" s="21">
        <v>-57</v>
      </c>
      <c r="I1005" s="30">
        <v>2043</v>
      </c>
      <c r="J1005" s="30" t="s">
        <v>15</v>
      </c>
    </row>
    <row r="1006" spans="1:10" ht="15.75" thickBot="1" x14ac:dyDescent="0.5">
      <c r="A1006" s="19">
        <v>1000</v>
      </c>
      <c r="B1006" s="21">
        <v>2080</v>
      </c>
      <c r="C1006" s="20" t="s">
        <v>2531</v>
      </c>
      <c r="D1006" s="21" t="s">
        <v>62</v>
      </c>
      <c r="E1006" s="21" t="s">
        <v>13</v>
      </c>
      <c r="F1006" s="21" t="s">
        <v>29</v>
      </c>
      <c r="G1006" s="21"/>
      <c r="H1006" s="21"/>
      <c r="I1006" s="30">
        <v>1972</v>
      </c>
      <c r="J1006" s="30" t="s">
        <v>19</v>
      </c>
    </row>
    <row r="1007" spans="1:10" ht="15.75" thickBot="1" x14ac:dyDescent="0.5">
      <c r="A1007" s="19">
        <v>1001</v>
      </c>
      <c r="B1007" s="21">
        <v>2081</v>
      </c>
      <c r="C1007" s="20" t="s">
        <v>2533</v>
      </c>
      <c r="D1007" s="21">
        <v>84</v>
      </c>
      <c r="E1007" s="21" t="s">
        <v>13</v>
      </c>
      <c r="F1007" s="21" t="s">
        <v>29</v>
      </c>
      <c r="G1007" s="21"/>
      <c r="H1007" s="21"/>
      <c r="I1007" s="30">
        <v>2016</v>
      </c>
      <c r="J1007" s="30" t="s">
        <v>19</v>
      </c>
    </row>
    <row r="1008" spans="1:10" ht="15.75" thickBot="1" x14ac:dyDescent="0.5">
      <c r="A1008" s="19">
        <v>1002</v>
      </c>
      <c r="B1008" s="21">
        <v>2082</v>
      </c>
      <c r="C1008" s="20" t="s">
        <v>2535</v>
      </c>
      <c r="D1008" s="21" t="s">
        <v>13</v>
      </c>
      <c r="E1008" s="21" t="s">
        <v>13</v>
      </c>
      <c r="F1008" s="21" t="s">
        <v>29</v>
      </c>
      <c r="G1008" s="21"/>
      <c r="H1008" s="21"/>
      <c r="I1008" s="30">
        <v>2099</v>
      </c>
      <c r="J1008" s="30" t="s">
        <v>19</v>
      </c>
    </row>
    <row r="1009" spans="1:10" ht="15.75" thickBot="1" x14ac:dyDescent="0.5">
      <c r="A1009" s="19">
        <v>1003</v>
      </c>
      <c r="B1009" s="21">
        <v>2083</v>
      </c>
      <c r="C1009" s="20" t="s">
        <v>2537</v>
      </c>
      <c r="D1009" s="21">
        <v>89</v>
      </c>
      <c r="E1009" s="21" t="s">
        <v>13</v>
      </c>
      <c r="F1009" s="21" t="s">
        <v>32</v>
      </c>
      <c r="G1009" s="21"/>
      <c r="H1009" s="21"/>
      <c r="I1009" s="30">
        <v>1860</v>
      </c>
      <c r="J1009" s="30" t="s">
        <v>19</v>
      </c>
    </row>
    <row r="1010" spans="1:10" ht="15.75" thickBot="1" x14ac:dyDescent="0.5">
      <c r="A1010" s="19">
        <v>1004</v>
      </c>
      <c r="B1010" s="21">
        <v>2084</v>
      </c>
      <c r="C1010" s="20" t="s">
        <v>2539</v>
      </c>
      <c r="D1010" s="21" t="s">
        <v>13</v>
      </c>
      <c r="E1010" s="21" t="s">
        <v>13</v>
      </c>
      <c r="F1010" s="21" t="s">
        <v>323</v>
      </c>
      <c r="G1010" s="21"/>
      <c r="H1010" s="21"/>
      <c r="I1010" s="30">
        <v>2080</v>
      </c>
      <c r="J1010" s="30" t="s">
        <v>19</v>
      </c>
    </row>
    <row r="1011" spans="1:10" ht="15.75" thickBot="1" x14ac:dyDescent="0.5">
      <c r="A1011" s="19">
        <v>1005</v>
      </c>
      <c r="B1011" s="21">
        <v>2085</v>
      </c>
      <c r="C1011" s="20" t="s">
        <v>2541</v>
      </c>
      <c r="D1011" s="21">
        <v>91</v>
      </c>
      <c r="E1011" s="21" t="s">
        <v>57</v>
      </c>
      <c r="F1011" s="21" t="s">
        <v>29</v>
      </c>
      <c r="G1011" s="21"/>
      <c r="H1011" s="21"/>
      <c r="I1011" s="30">
        <v>2176</v>
      </c>
      <c r="J1011" s="30" t="s">
        <v>19</v>
      </c>
    </row>
    <row r="1012" spans="1:10" ht="15.75" thickBot="1" x14ac:dyDescent="0.5">
      <c r="A1012" s="19">
        <v>1006</v>
      </c>
      <c r="B1012" s="21">
        <v>2086</v>
      </c>
      <c r="C1012" s="20" t="s">
        <v>2543</v>
      </c>
      <c r="D1012" s="21">
        <v>55</v>
      </c>
      <c r="E1012" s="21" t="s">
        <v>13</v>
      </c>
      <c r="F1012" s="21" t="s">
        <v>29</v>
      </c>
      <c r="G1012" s="21"/>
      <c r="H1012" s="21"/>
      <c r="I1012" s="30">
        <v>2048</v>
      </c>
      <c r="J1012" s="30" t="s">
        <v>19</v>
      </c>
    </row>
    <row r="1013" spans="1:10" ht="15.75" thickBot="1" x14ac:dyDescent="0.5">
      <c r="A1013" s="19">
        <v>1007</v>
      </c>
      <c r="B1013" s="21">
        <v>2087</v>
      </c>
      <c r="C1013" s="20" t="s">
        <v>2545</v>
      </c>
      <c r="D1013" s="21">
        <v>96</v>
      </c>
      <c r="E1013" s="21" t="s">
        <v>13</v>
      </c>
      <c r="F1013" s="21" t="s">
        <v>29</v>
      </c>
      <c r="G1013" s="21"/>
      <c r="H1013" s="21"/>
      <c r="I1013" s="30">
        <v>1860</v>
      </c>
      <c r="J1013" s="30" t="s">
        <v>19</v>
      </c>
    </row>
    <row r="1014" spans="1:10" ht="15.75" thickBot="1" x14ac:dyDescent="0.5">
      <c r="A1014" s="19">
        <v>1008</v>
      </c>
      <c r="B1014" s="21">
        <v>2088</v>
      </c>
      <c r="C1014" s="20" t="s">
        <v>2547</v>
      </c>
      <c r="D1014" s="21">
        <v>97</v>
      </c>
      <c r="E1014" s="21" t="s">
        <v>13</v>
      </c>
      <c r="F1014" s="21" t="s">
        <v>29</v>
      </c>
      <c r="G1014" s="21"/>
      <c r="H1014" s="21"/>
      <c r="I1014" s="30">
        <v>2053</v>
      </c>
      <c r="J1014" s="30" t="s">
        <v>19</v>
      </c>
    </row>
    <row r="1015" spans="1:10" ht="15.75" thickBot="1" x14ac:dyDescent="0.5">
      <c r="A1015" s="19">
        <v>1009</v>
      </c>
      <c r="B1015" s="21">
        <v>4083</v>
      </c>
      <c r="C1015" s="20" t="s">
        <v>6159</v>
      </c>
      <c r="D1015" s="21" t="s">
        <v>6107</v>
      </c>
      <c r="E1015" s="21" t="s">
        <v>13</v>
      </c>
      <c r="F1015" s="21" t="s">
        <v>29</v>
      </c>
      <c r="G1015" s="21"/>
      <c r="H1015" s="21"/>
      <c r="I1015" s="30">
        <v>2059</v>
      </c>
      <c r="J1015" s="30" t="s">
        <v>15</v>
      </c>
    </row>
    <row r="1016" spans="1:10" ht="15.75" thickBot="1" x14ac:dyDescent="0.5">
      <c r="A1016" s="19">
        <v>1010</v>
      </c>
      <c r="B1016" s="21">
        <v>2089</v>
      </c>
      <c r="C1016" s="20" t="s">
        <v>2549</v>
      </c>
      <c r="D1016" s="21" t="s">
        <v>13</v>
      </c>
      <c r="E1016" s="21" t="s">
        <v>13</v>
      </c>
      <c r="F1016" s="21" t="s">
        <v>29</v>
      </c>
      <c r="G1016" s="21"/>
      <c r="H1016" s="21"/>
      <c r="I1016" s="30">
        <v>2047</v>
      </c>
      <c r="J1016" s="30" t="s">
        <v>19</v>
      </c>
    </row>
    <row r="1017" spans="1:10" ht="15.75" thickBot="1" x14ac:dyDescent="0.5">
      <c r="A1017" s="19">
        <v>1011</v>
      </c>
      <c r="B1017" s="21">
        <v>2090</v>
      </c>
      <c r="C1017" s="20" t="s">
        <v>2551</v>
      </c>
      <c r="D1017" s="21">
        <v>63</v>
      </c>
      <c r="E1017" s="21" t="s">
        <v>57</v>
      </c>
      <c r="F1017" s="21" t="s">
        <v>29</v>
      </c>
      <c r="G1017" s="21">
        <v>8</v>
      </c>
      <c r="H1017" s="21">
        <v>10</v>
      </c>
      <c r="I1017" s="30">
        <v>2235</v>
      </c>
      <c r="J1017" s="30" t="s">
        <v>15</v>
      </c>
    </row>
    <row r="1018" spans="1:10" ht="15.75" thickBot="1" x14ac:dyDescent="0.5">
      <c r="A1018" s="19">
        <v>1012</v>
      </c>
      <c r="B1018" s="21">
        <v>2091</v>
      </c>
      <c r="C1018" s="20" t="s">
        <v>2553</v>
      </c>
      <c r="D1018" s="21" t="s">
        <v>189</v>
      </c>
      <c r="E1018" s="21" t="s">
        <v>13</v>
      </c>
      <c r="F1018" s="21" t="s">
        <v>149</v>
      </c>
      <c r="G1018" s="21"/>
      <c r="H1018" s="21"/>
      <c r="I1018" s="30">
        <v>1939</v>
      </c>
      <c r="J1018" s="30" t="s">
        <v>19</v>
      </c>
    </row>
    <row r="1019" spans="1:10" ht="15.75" thickBot="1" x14ac:dyDescent="0.5">
      <c r="A1019" s="19">
        <v>1013</v>
      </c>
      <c r="B1019" s="21">
        <v>2092</v>
      </c>
      <c r="C1019" s="20" t="s">
        <v>2555</v>
      </c>
      <c r="D1019" s="21" t="s">
        <v>13</v>
      </c>
      <c r="E1019" s="21" t="s">
        <v>13</v>
      </c>
      <c r="F1019" s="21" t="s">
        <v>79</v>
      </c>
      <c r="G1019" s="21">
        <v>7</v>
      </c>
      <c r="H1019" s="21">
        <v>10</v>
      </c>
      <c r="I1019" s="30">
        <v>2003</v>
      </c>
      <c r="J1019" s="30" t="s">
        <v>15</v>
      </c>
    </row>
    <row r="1020" spans="1:10" ht="15.75" thickBot="1" x14ac:dyDescent="0.5">
      <c r="A1020" s="19">
        <v>1014</v>
      </c>
      <c r="B1020" s="21">
        <v>2093</v>
      </c>
      <c r="C1020" s="20" t="s">
        <v>2557</v>
      </c>
      <c r="D1020" s="21" t="s">
        <v>13</v>
      </c>
      <c r="E1020" s="21" t="s">
        <v>13</v>
      </c>
      <c r="F1020" s="21" t="s">
        <v>29</v>
      </c>
      <c r="G1020" s="21"/>
      <c r="H1020" s="21"/>
      <c r="I1020" s="30">
        <v>2060</v>
      </c>
      <c r="J1020" s="30" t="s">
        <v>19</v>
      </c>
    </row>
    <row r="1021" spans="1:10" ht="15.75" thickBot="1" x14ac:dyDescent="0.5">
      <c r="A1021" s="19">
        <v>1015</v>
      </c>
      <c r="B1021" s="21">
        <v>2094</v>
      </c>
      <c r="C1021" s="20" t="s">
        <v>2559</v>
      </c>
      <c r="D1021" s="21">
        <v>77</v>
      </c>
      <c r="E1021" s="21" t="s">
        <v>13</v>
      </c>
      <c r="F1021" s="21" t="s">
        <v>32</v>
      </c>
      <c r="G1021" s="21"/>
      <c r="H1021" s="21"/>
      <c r="I1021" s="30">
        <v>2058</v>
      </c>
      <c r="J1021" s="30" t="s">
        <v>19</v>
      </c>
    </row>
    <row r="1022" spans="1:10" ht="15.75" thickBot="1" x14ac:dyDescent="0.5">
      <c r="A1022" s="19">
        <v>1016</v>
      </c>
      <c r="B1022" s="21">
        <v>4015</v>
      </c>
      <c r="C1022" s="20" t="s">
        <v>2561</v>
      </c>
      <c r="D1022" s="21" t="s">
        <v>82</v>
      </c>
      <c r="E1022" s="21" t="s">
        <v>13</v>
      </c>
      <c r="F1022" s="21" t="s">
        <v>29</v>
      </c>
      <c r="G1022" s="21"/>
      <c r="H1022" s="21"/>
      <c r="I1022" s="30">
        <v>2116</v>
      </c>
      <c r="J1022" s="30" t="s">
        <v>15</v>
      </c>
    </row>
    <row r="1023" spans="1:10" ht="15.75" thickBot="1" x14ac:dyDescent="0.5">
      <c r="A1023" s="19">
        <v>1017</v>
      </c>
      <c r="B1023" s="21">
        <v>2095</v>
      </c>
      <c r="C1023" s="20" t="s">
        <v>2563</v>
      </c>
      <c r="D1023" s="21">
        <v>46</v>
      </c>
      <c r="E1023" s="21" t="s">
        <v>13</v>
      </c>
      <c r="F1023" s="21" t="s">
        <v>32</v>
      </c>
      <c r="G1023" s="21"/>
      <c r="H1023" s="21"/>
      <c r="I1023" s="30">
        <v>2044</v>
      </c>
      <c r="J1023" s="30" t="s">
        <v>19</v>
      </c>
    </row>
    <row r="1024" spans="1:10" ht="15.75" thickBot="1" x14ac:dyDescent="0.5">
      <c r="A1024" s="19">
        <v>1018</v>
      </c>
      <c r="B1024" s="21">
        <v>2096</v>
      </c>
      <c r="C1024" s="20" t="s">
        <v>2565</v>
      </c>
      <c r="D1024" s="21">
        <v>62</v>
      </c>
      <c r="E1024" s="21" t="s">
        <v>13</v>
      </c>
      <c r="F1024" s="21" t="s">
        <v>116</v>
      </c>
      <c r="G1024" s="21"/>
      <c r="H1024" s="21"/>
      <c r="I1024" s="30">
        <v>1997</v>
      </c>
      <c r="J1024" s="30" t="s">
        <v>19</v>
      </c>
    </row>
    <row r="1025" spans="1:10" ht="15.75" thickBot="1" x14ac:dyDescent="0.5">
      <c r="A1025" s="19">
        <v>1019</v>
      </c>
      <c r="B1025" s="21">
        <v>2097</v>
      </c>
      <c r="C1025" s="20" t="s">
        <v>2567</v>
      </c>
      <c r="D1025" s="21">
        <v>41</v>
      </c>
      <c r="E1025" s="21" t="s">
        <v>13</v>
      </c>
      <c r="F1025" s="21" t="s">
        <v>32</v>
      </c>
      <c r="G1025" s="21"/>
      <c r="H1025" s="21"/>
      <c r="I1025" s="30">
        <v>2039</v>
      </c>
      <c r="J1025" s="30" t="s">
        <v>19</v>
      </c>
    </row>
    <row r="1026" spans="1:10" ht="15.75" thickBot="1" x14ac:dyDescent="0.5">
      <c r="A1026" s="19">
        <v>1020</v>
      </c>
      <c r="B1026" s="21">
        <v>2098</v>
      </c>
      <c r="C1026" s="20" t="s">
        <v>2569</v>
      </c>
      <c r="D1026" s="21">
        <v>86</v>
      </c>
      <c r="E1026" s="21" t="s">
        <v>13</v>
      </c>
      <c r="F1026" s="21" t="s">
        <v>32</v>
      </c>
      <c r="G1026" s="21"/>
      <c r="H1026" s="21"/>
      <c r="I1026" s="30">
        <v>2030</v>
      </c>
      <c r="J1026" s="30" t="s">
        <v>19</v>
      </c>
    </row>
    <row r="1027" spans="1:10" ht="15.75" thickBot="1" x14ac:dyDescent="0.5">
      <c r="A1027" s="19">
        <v>1021</v>
      </c>
      <c r="B1027" s="21">
        <v>2100</v>
      </c>
      <c r="C1027" s="20" t="s">
        <v>2573</v>
      </c>
      <c r="D1027" s="21">
        <v>65</v>
      </c>
      <c r="E1027" s="21" t="s">
        <v>13</v>
      </c>
      <c r="F1027" s="21" t="s">
        <v>32</v>
      </c>
      <c r="G1027" s="21"/>
      <c r="H1027" s="21"/>
      <c r="I1027" s="30">
        <v>2101</v>
      </c>
      <c r="J1027" s="30" t="s">
        <v>19</v>
      </c>
    </row>
    <row r="1028" spans="1:10" ht="15.75" thickBot="1" x14ac:dyDescent="0.5">
      <c r="A1028" s="19">
        <v>1022</v>
      </c>
      <c r="B1028" s="21">
        <v>2101</v>
      </c>
      <c r="C1028" s="20" t="s">
        <v>2575</v>
      </c>
      <c r="D1028" s="21">
        <v>89</v>
      </c>
      <c r="E1028" s="21" t="s">
        <v>13</v>
      </c>
      <c r="F1028" s="21" t="s">
        <v>32</v>
      </c>
      <c r="G1028" s="21"/>
      <c r="H1028" s="21"/>
      <c r="I1028" s="30">
        <v>2019</v>
      </c>
      <c r="J1028" s="30" t="s">
        <v>19</v>
      </c>
    </row>
    <row r="1029" spans="1:10" ht="15.75" thickBot="1" x14ac:dyDescent="0.5">
      <c r="A1029" s="19">
        <v>1023</v>
      </c>
      <c r="B1029" s="21">
        <v>4055</v>
      </c>
      <c r="C1029" s="20" t="s">
        <v>6318</v>
      </c>
      <c r="D1029" s="21" t="s">
        <v>28</v>
      </c>
      <c r="E1029" s="21" t="s">
        <v>13</v>
      </c>
      <c r="F1029" s="21" t="s">
        <v>29</v>
      </c>
      <c r="G1029" s="21">
        <v>9</v>
      </c>
      <c r="H1029" s="21">
        <v>11</v>
      </c>
      <c r="I1029" s="30">
        <v>2132</v>
      </c>
      <c r="J1029" s="30" t="s">
        <v>15</v>
      </c>
    </row>
    <row r="1030" spans="1:10" ht="15.75" thickBot="1" x14ac:dyDescent="0.5">
      <c r="A1030" s="19">
        <v>1024</v>
      </c>
      <c r="B1030" s="21">
        <v>2102</v>
      </c>
      <c r="C1030" s="20" t="s">
        <v>2577</v>
      </c>
      <c r="D1030" s="21">
        <v>91</v>
      </c>
      <c r="E1030" s="21" t="s">
        <v>13</v>
      </c>
      <c r="F1030" s="21" t="s">
        <v>85</v>
      </c>
      <c r="G1030" s="21"/>
      <c r="H1030" s="21"/>
      <c r="I1030" s="30">
        <v>2082</v>
      </c>
      <c r="J1030" s="30" t="s">
        <v>19</v>
      </c>
    </row>
    <row r="1031" spans="1:10" ht="15.75" thickBot="1" x14ac:dyDescent="0.5">
      <c r="A1031" s="19">
        <v>1025</v>
      </c>
      <c r="B1031" s="21">
        <v>2103</v>
      </c>
      <c r="C1031" s="20" t="s">
        <v>2579</v>
      </c>
      <c r="D1031" s="21" t="s">
        <v>13</v>
      </c>
      <c r="E1031" s="21" t="s">
        <v>13</v>
      </c>
      <c r="F1031" s="21" t="s">
        <v>193</v>
      </c>
      <c r="G1031" s="21"/>
      <c r="H1031" s="21"/>
      <c r="I1031" s="30">
        <v>2083</v>
      </c>
      <c r="J1031" s="30" t="s">
        <v>19</v>
      </c>
    </row>
    <row r="1032" spans="1:10" ht="15.75" thickBot="1" x14ac:dyDescent="0.5">
      <c r="A1032" s="19">
        <v>1026</v>
      </c>
      <c r="B1032" s="21">
        <v>2104</v>
      </c>
      <c r="C1032" s="20" t="s">
        <v>2581</v>
      </c>
      <c r="D1032" s="21">
        <v>92</v>
      </c>
      <c r="E1032" s="21" t="s">
        <v>57</v>
      </c>
      <c r="F1032" s="21" t="s">
        <v>29</v>
      </c>
      <c r="G1032" s="21"/>
      <c r="H1032" s="21"/>
      <c r="I1032" s="30">
        <v>2212</v>
      </c>
      <c r="J1032" s="30" t="s">
        <v>19</v>
      </c>
    </row>
    <row r="1033" spans="1:10" ht="15.75" thickBot="1" x14ac:dyDescent="0.5">
      <c r="A1033" s="19">
        <v>1027</v>
      </c>
      <c r="B1033" s="21">
        <v>2105</v>
      </c>
      <c r="C1033" s="20" t="s">
        <v>2583</v>
      </c>
      <c r="D1033" s="21" t="s">
        <v>13</v>
      </c>
      <c r="E1033" s="21" t="s">
        <v>13</v>
      </c>
      <c r="F1033" s="21" t="s">
        <v>79</v>
      </c>
      <c r="G1033" s="21"/>
      <c r="H1033" s="21"/>
      <c r="I1033" s="30">
        <v>2010</v>
      </c>
      <c r="J1033" s="30" t="s">
        <v>19</v>
      </c>
    </row>
    <row r="1034" spans="1:10" ht="15.75" thickBot="1" x14ac:dyDescent="0.5">
      <c r="A1034" s="19">
        <v>1028</v>
      </c>
      <c r="B1034" s="21">
        <v>2106</v>
      </c>
      <c r="C1034" s="20" t="s">
        <v>2585</v>
      </c>
      <c r="D1034" s="21" t="s">
        <v>13</v>
      </c>
      <c r="E1034" s="21" t="s">
        <v>13</v>
      </c>
      <c r="F1034" s="21" t="s">
        <v>79</v>
      </c>
      <c r="G1034" s="21"/>
      <c r="H1034" s="21"/>
      <c r="I1034" s="30">
        <v>1999</v>
      </c>
      <c r="J1034" s="30" t="s">
        <v>19</v>
      </c>
    </row>
    <row r="1035" spans="1:10" ht="15.75" thickBot="1" x14ac:dyDescent="0.5">
      <c r="A1035" s="19">
        <v>1029</v>
      </c>
      <c r="B1035" s="21">
        <v>2107</v>
      </c>
      <c r="C1035" s="20" t="s">
        <v>2587</v>
      </c>
      <c r="D1035" s="21">
        <v>90</v>
      </c>
      <c r="E1035" s="21" t="s">
        <v>13</v>
      </c>
      <c r="F1035" s="21" t="s">
        <v>32</v>
      </c>
      <c r="G1035" s="21"/>
      <c r="H1035" s="21"/>
      <c r="I1035" s="30">
        <v>2034</v>
      </c>
      <c r="J1035" s="30" t="s">
        <v>19</v>
      </c>
    </row>
    <row r="1036" spans="1:10" ht="15.75" thickBot="1" x14ac:dyDescent="0.5">
      <c r="A1036" s="19">
        <v>1030</v>
      </c>
      <c r="B1036" s="21">
        <v>2108</v>
      </c>
      <c r="C1036" s="20" t="s">
        <v>2589</v>
      </c>
      <c r="D1036" s="21">
        <v>69</v>
      </c>
      <c r="E1036" s="21" t="s">
        <v>13</v>
      </c>
      <c r="F1036" s="21" t="s">
        <v>32</v>
      </c>
      <c r="G1036" s="21"/>
      <c r="H1036" s="21"/>
      <c r="I1036" s="30">
        <v>2041</v>
      </c>
      <c r="J1036" s="30" t="s">
        <v>19</v>
      </c>
    </row>
    <row r="1037" spans="1:10" ht="15.75" thickBot="1" x14ac:dyDescent="0.5">
      <c r="A1037" s="19">
        <v>1031</v>
      </c>
      <c r="B1037" s="21">
        <v>2110</v>
      </c>
      <c r="C1037" s="20" t="s">
        <v>2591</v>
      </c>
      <c r="D1037" s="21">
        <v>93</v>
      </c>
      <c r="E1037" s="21" t="s">
        <v>13</v>
      </c>
      <c r="F1037" s="21" t="s">
        <v>323</v>
      </c>
      <c r="G1037" s="21"/>
      <c r="H1037" s="21"/>
      <c r="I1037" s="30">
        <v>2023</v>
      </c>
      <c r="J1037" s="30" t="s">
        <v>19</v>
      </c>
    </row>
    <row r="1038" spans="1:10" ht="15.75" thickBot="1" x14ac:dyDescent="0.5">
      <c r="A1038" s="19">
        <v>1032</v>
      </c>
      <c r="B1038" s="21">
        <v>2111</v>
      </c>
      <c r="C1038" s="20" t="s">
        <v>2593</v>
      </c>
      <c r="D1038" s="21" t="s">
        <v>13</v>
      </c>
      <c r="E1038" s="21" t="s">
        <v>13</v>
      </c>
      <c r="F1038" s="21" t="s">
        <v>323</v>
      </c>
      <c r="G1038" s="21"/>
      <c r="H1038" s="21"/>
      <c r="I1038" s="30">
        <v>2035</v>
      </c>
      <c r="J1038" s="30" t="s">
        <v>19</v>
      </c>
    </row>
    <row r="1039" spans="1:10" ht="15.75" thickBot="1" x14ac:dyDescent="0.5">
      <c r="A1039" s="19">
        <v>1033</v>
      </c>
      <c r="B1039" s="21">
        <v>2112</v>
      </c>
      <c r="C1039" s="20" t="s">
        <v>2595</v>
      </c>
      <c r="D1039" s="21">
        <v>53</v>
      </c>
      <c r="E1039" s="21" t="s">
        <v>13</v>
      </c>
      <c r="F1039" s="21" t="s">
        <v>79</v>
      </c>
      <c r="G1039" s="21"/>
      <c r="H1039" s="21"/>
      <c r="I1039" s="30">
        <v>2012</v>
      </c>
      <c r="J1039" s="30" t="s">
        <v>19</v>
      </c>
    </row>
    <row r="1040" spans="1:10" ht="15.75" thickBot="1" x14ac:dyDescent="0.5">
      <c r="A1040" s="19">
        <v>1034</v>
      </c>
      <c r="B1040" s="21">
        <v>2113</v>
      </c>
      <c r="C1040" s="20" t="s">
        <v>2597</v>
      </c>
      <c r="D1040" s="21">
        <v>90</v>
      </c>
      <c r="E1040" s="21" t="s">
        <v>13</v>
      </c>
      <c r="F1040" s="21" t="s">
        <v>29</v>
      </c>
      <c r="G1040" s="21"/>
      <c r="H1040" s="21"/>
      <c r="I1040" s="30">
        <v>2055</v>
      </c>
      <c r="J1040" s="30" t="s">
        <v>19</v>
      </c>
    </row>
    <row r="1041" spans="1:10" ht="15.75" thickBot="1" x14ac:dyDescent="0.5">
      <c r="A1041" s="19">
        <v>1035</v>
      </c>
      <c r="B1041" s="21">
        <v>2114</v>
      </c>
      <c r="C1041" s="20" t="s">
        <v>2599</v>
      </c>
      <c r="D1041" s="21">
        <v>83</v>
      </c>
      <c r="E1041" s="21" t="s">
        <v>13</v>
      </c>
      <c r="F1041" s="21" t="s">
        <v>32</v>
      </c>
      <c r="G1041" s="21"/>
      <c r="H1041" s="21"/>
      <c r="I1041" s="30">
        <v>1993</v>
      </c>
      <c r="J1041" s="30" t="s">
        <v>19</v>
      </c>
    </row>
    <row r="1042" spans="1:10" ht="15.75" thickBot="1" x14ac:dyDescent="0.5">
      <c r="A1042" s="19">
        <v>1036</v>
      </c>
      <c r="B1042" s="21">
        <v>2115</v>
      </c>
      <c r="C1042" s="20" t="s">
        <v>2601</v>
      </c>
      <c r="D1042" s="21" t="s">
        <v>13</v>
      </c>
      <c r="E1042" s="21" t="s">
        <v>13</v>
      </c>
      <c r="F1042" s="21" t="s">
        <v>29</v>
      </c>
      <c r="G1042" s="21"/>
      <c r="H1042" s="21"/>
      <c r="I1042" s="30">
        <v>2067</v>
      </c>
      <c r="J1042" s="30" t="s">
        <v>19</v>
      </c>
    </row>
    <row r="1043" spans="1:10" ht="15.75" thickBot="1" x14ac:dyDescent="0.5">
      <c r="A1043" s="19">
        <v>1037</v>
      </c>
      <c r="B1043" s="21">
        <v>2116</v>
      </c>
      <c r="C1043" s="20" t="s">
        <v>2603</v>
      </c>
      <c r="D1043" s="21" t="s">
        <v>13</v>
      </c>
      <c r="E1043" s="21" t="s">
        <v>13</v>
      </c>
      <c r="F1043" s="21" t="s">
        <v>29</v>
      </c>
      <c r="G1043" s="21"/>
      <c r="H1043" s="21"/>
      <c r="I1043" s="30">
        <v>2035</v>
      </c>
      <c r="J1043" s="30" t="s">
        <v>19</v>
      </c>
    </row>
    <row r="1044" spans="1:10" ht="15.75" thickBot="1" x14ac:dyDescent="0.5">
      <c r="A1044" s="19">
        <v>1038</v>
      </c>
      <c r="B1044" s="21">
        <v>2117</v>
      </c>
      <c r="C1044" s="20" t="s">
        <v>2605</v>
      </c>
      <c r="D1044" s="21" t="s">
        <v>137</v>
      </c>
      <c r="E1044" s="21" t="s">
        <v>13</v>
      </c>
      <c r="F1044" s="21" t="s">
        <v>29</v>
      </c>
      <c r="G1044" s="21"/>
      <c r="H1044" s="21"/>
      <c r="I1044" s="30">
        <v>2032</v>
      </c>
      <c r="J1044" s="30" t="s">
        <v>19</v>
      </c>
    </row>
    <row r="1045" spans="1:10" ht="15.75" thickBot="1" x14ac:dyDescent="0.5">
      <c r="A1045" s="19">
        <v>1039</v>
      </c>
      <c r="B1045" s="21">
        <v>2118</v>
      </c>
      <c r="C1045" s="20" t="s">
        <v>2607</v>
      </c>
      <c r="D1045" s="21" t="s">
        <v>13</v>
      </c>
      <c r="E1045" s="21" t="s">
        <v>13</v>
      </c>
      <c r="F1045" s="21" t="s">
        <v>29</v>
      </c>
      <c r="G1045" s="21"/>
      <c r="H1045" s="21"/>
      <c r="I1045" s="30">
        <v>2053</v>
      </c>
      <c r="J1045" s="30" t="s">
        <v>19</v>
      </c>
    </row>
    <row r="1046" spans="1:10" ht="15.75" thickBot="1" x14ac:dyDescent="0.5">
      <c r="A1046" s="19">
        <v>1040</v>
      </c>
      <c r="B1046" s="21">
        <v>2119</v>
      </c>
      <c r="C1046" s="20" t="s">
        <v>2609</v>
      </c>
      <c r="D1046" s="21" t="s">
        <v>46</v>
      </c>
      <c r="E1046" s="21" t="s">
        <v>13</v>
      </c>
      <c r="F1046" s="21" t="s">
        <v>29</v>
      </c>
      <c r="G1046" s="21"/>
      <c r="H1046" s="21"/>
      <c r="I1046" s="30">
        <v>1997</v>
      </c>
      <c r="J1046" s="30" t="s">
        <v>19</v>
      </c>
    </row>
    <row r="1047" spans="1:10" ht="15.75" thickBot="1" x14ac:dyDescent="0.5">
      <c r="A1047" s="19">
        <v>1041</v>
      </c>
      <c r="B1047" s="21">
        <v>2120</v>
      </c>
      <c r="C1047" s="20" t="s">
        <v>2611</v>
      </c>
      <c r="D1047" s="21">
        <v>72</v>
      </c>
      <c r="E1047" s="21" t="s">
        <v>13</v>
      </c>
      <c r="F1047" s="21" t="s">
        <v>29</v>
      </c>
      <c r="G1047" s="21"/>
      <c r="H1047" s="21"/>
      <c r="I1047" s="30">
        <v>2145</v>
      </c>
      <c r="J1047" s="30" t="s">
        <v>19</v>
      </c>
    </row>
    <row r="1048" spans="1:10" ht="15.75" thickBot="1" x14ac:dyDescent="0.5">
      <c r="A1048" s="19">
        <v>1042</v>
      </c>
      <c r="B1048" s="21">
        <v>2121</v>
      </c>
      <c r="C1048" s="20" t="s">
        <v>2613</v>
      </c>
      <c r="D1048" s="21">
        <v>55</v>
      </c>
      <c r="E1048" s="21" t="s">
        <v>13</v>
      </c>
      <c r="F1048" s="21" t="s">
        <v>79</v>
      </c>
      <c r="G1048" s="21"/>
      <c r="H1048" s="21"/>
      <c r="I1048" s="30">
        <v>2052</v>
      </c>
      <c r="J1048" s="30" t="s">
        <v>19</v>
      </c>
    </row>
    <row r="1049" spans="1:10" ht="15.75" thickBot="1" x14ac:dyDescent="0.5">
      <c r="A1049" s="19">
        <v>1043</v>
      </c>
      <c r="B1049" s="21">
        <v>2122</v>
      </c>
      <c r="C1049" s="20" t="s">
        <v>2615</v>
      </c>
      <c r="D1049" s="21">
        <v>46</v>
      </c>
      <c r="E1049" s="21" t="s">
        <v>13</v>
      </c>
      <c r="F1049" s="21" t="s">
        <v>32</v>
      </c>
      <c r="G1049" s="21"/>
      <c r="H1049" s="21"/>
      <c r="I1049" s="30">
        <v>1974</v>
      </c>
      <c r="J1049" s="30" t="s">
        <v>19</v>
      </c>
    </row>
    <row r="1050" spans="1:10" ht="15.75" thickBot="1" x14ac:dyDescent="0.5">
      <c r="A1050" s="19">
        <v>1044</v>
      </c>
      <c r="B1050" s="21">
        <v>2123</v>
      </c>
      <c r="C1050" s="20" t="s">
        <v>2617</v>
      </c>
      <c r="D1050" s="21" t="s">
        <v>13</v>
      </c>
      <c r="E1050" s="21" t="s">
        <v>13</v>
      </c>
      <c r="F1050" s="21" t="s">
        <v>79</v>
      </c>
      <c r="G1050" s="21"/>
      <c r="H1050" s="21"/>
      <c r="I1050" s="30">
        <v>2061</v>
      </c>
      <c r="J1050" s="30" t="s">
        <v>19</v>
      </c>
    </row>
    <row r="1051" spans="1:10" ht="15.75" thickBot="1" x14ac:dyDescent="0.5">
      <c r="A1051" s="19">
        <v>1045</v>
      </c>
      <c r="B1051" s="21">
        <v>2124</v>
      </c>
      <c r="C1051" s="20" t="s">
        <v>2619</v>
      </c>
      <c r="D1051" s="21">
        <v>97</v>
      </c>
      <c r="E1051" s="21" t="s">
        <v>13</v>
      </c>
      <c r="F1051" s="21" t="s">
        <v>79</v>
      </c>
      <c r="G1051" s="21"/>
      <c r="H1051" s="21"/>
      <c r="I1051" s="30">
        <v>2075</v>
      </c>
      <c r="J1051" s="30" t="s">
        <v>19</v>
      </c>
    </row>
    <row r="1052" spans="1:10" ht="15.75" thickBot="1" x14ac:dyDescent="0.5">
      <c r="A1052" s="19">
        <v>1046</v>
      </c>
      <c r="B1052" s="21">
        <v>2125</v>
      </c>
      <c r="C1052" s="20" t="s">
        <v>2621</v>
      </c>
      <c r="D1052" s="21" t="s">
        <v>13</v>
      </c>
      <c r="E1052" s="21" t="s">
        <v>13</v>
      </c>
      <c r="F1052" s="21" t="s">
        <v>277</v>
      </c>
      <c r="G1052" s="21"/>
      <c r="H1052" s="21"/>
      <c r="I1052" s="30">
        <v>2077</v>
      </c>
      <c r="J1052" s="30" t="s">
        <v>19</v>
      </c>
    </row>
    <row r="1053" spans="1:10" ht="15.75" thickBot="1" x14ac:dyDescent="0.5">
      <c r="A1053" s="19">
        <v>1047</v>
      </c>
      <c r="B1053" s="21">
        <v>3885</v>
      </c>
      <c r="C1053" s="20" t="s">
        <v>2623</v>
      </c>
      <c r="D1053" s="21" t="s">
        <v>2624</v>
      </c>
      <c r="E1053" s="21" t="s">
        <v>13</v>
      </c>
      <c r="F1053" s="21" t="s">
        <v>29</v>
      </c>
      <c r="G1053" s="21"/>
      <c r="H1053" s="21"/>
      <c r="I1053" s="30">
        <v>2096</v>
      </c>
      <c r="J1053" s="30" t="s">
        <v>15</v>
      </c>
    </row>
    <row r="1054" spans="1:10" ht="15.75" thickBot="1" x14ac:dyDescent="0.5">
      <c r="A1054" s="19">
        <v>1048</v>
      </c>
      <c r="B1054" s="21">
        <v>2126</v>
      </c>
      <c r="C1054" s="20" t="s">
        <v>2626</v>
      </c>
      <c r="D1054" s="21">
        <v>71</v>
      </c>
      <c r="E1054" s="21" t="s">
        <v>13</v>
      </c>
      <c r="F1054" s="21" t="s">
        <v>29</v>
      </c>
      <c r="G1054" s="21"/>
      <c r="H1054" s="21"/>
      <c r="I1054" s="30">
        <v>2080</v>
      </c>
      <c r="J1054" s="30" t="s">
        <v>19</v>
      </c>
    </row>
    <row r="1055" spans="1:10" ht="15.75" thickBot="1" x14ac:dyDescent="0.5">
      <c r="A1055" s="19">
        <v>1049</v>
      </c>
      <c r="B1055" s="21">
        <v>2127</v>
      </c>
      <c r="C1055" s="20" t="s">
        <v>2628</v>
      </c>
      <c r="D1055" s="21">
        <v>39</v>
      </c>
      <c r="E1055" s="21" t="s">
        <v>13</v>
      </c>
      <c r="F1055" s="21" t="s">
        <v>29</v>
      </c>
      <c r="G1055" s="21"/>
      <c r="H1055" s="21"/>
      <c r="I1055" s="30">
        <v>1961</v>
      </c>
      <c r="J1055" s="30" t="s">
        <v>19</v>
      </c>
    </row>
    <row r="1056" spans="1:10" ht="15.75" thickBot="1" x14ac:dyDescent="0.5">
      <c r="A1056" s="19">
        <v>1050</v>
      </c>
      <c r="B1056" s="21">
        <v>4027</v>
      </c>
      <c r="C1056" s="20" t="s">
        <v>2630</v>
      </c>
      <c r="D1056" s="21" t="s">
        <v>158</v>
      </c>
      <c r="E1056" s="21" t="s">
        <v>13</v>
      </c>
      <c r="F1056" s="21" t="s">
        <v>29</v>
      </c>
      <c r="G1056" s="21">
        <f>8+11</f>
        <v>19</v>
      </c>
      <c r="H1056" s="21">
        <f>-22-31</f>
        <v>-53</v>
      </c>
      <c r="I1056" s="30">
        <v>1997</v>
      </c>
      <c r="J1056" s="30" t="s">
        <v>15</v>
      </c>
    </row>
    <row r="1057" spans="1:10" ht="15.75" thickBot="1" x14ac:dyDescent="0.5">
      <c r="A1057" s="19">
        <v>1051</v>
      </c>
      <c r="B1057" s="21">
        <v>2128</v>
      </c>
      <c r="C1057" s="20" t="s">
        <v>2632</v>
      </c>
      <c r="D1057" s="21">
        <v>55</v>
      </c>
      <c r="E1057" s="21" t="s">
        <v>13</v>
      </c>
      <c r="F1057" s="21" t="s">
        <v>169</v>
      </c>
      <c r="G1057" s="21"/>
      <c r="H1057" s="21"/>
      <c r="I1057" s="30">
        <v>2061</v>
      </c>
      <c r="J1057" s="30" t="s">
        <v>19</v>
      </c>
    </row>
    <row r="1058" spans="1:10" ht="15.75" thickBot="1" x14ac:dyDescent="0.5">
      <c r="A1058" s="19">
        <v>1052</v>
      </c>
      <c r="B1058" s="21">
        <v>2129</v>
      </c>
      <c r="C1058" s="20" t="s">
        <v>2634</v>
      </c>
      <c r="D1058" s="21">
        <v>89</v>
      </c>
      <c r="E1058" s="21" t="s">
        <v>184</v>
      </c>
      <c r="F1058" s="21" t="s">
        <v>29</v>
      </c>
      <c r="G1058" s="21">
        <v>8</v>
      </c>
      <c r="H1058" s="21">
        <v>21</v>
      </c>
      <c r="I1058" s="30">
        <v>2317</v>
      </c>
      <c r="J1058" s="30" t="s">
        <v>15</v>
      </c>
    </row>
    <row r="1059" spans="1:10" ht="15.75" thickBot="1" x14ac:dyDescent="0.5">
      <c r="A1059" s="19">
        <v>1053</v>
      </c>
      <c r="B1059" s="21">
        <v>2130</v>
      </c>
      <c r="C1059" s="20" t="s">
        <v>2636</v>
      </c>
      <c r="D1059" s="21">
        <v>87</v>
      </c>
      <c r="E1059" s="21" t="s">
        <v>13</v>
      </c>
      <c r="F1059" s="21" t="s">
        <v>29</v>
      </c>
      <c r="G1059" s="21"/>
      <c r="H1059" s="21"/>
      <c r="I1059" s="30">
        <v>2064</v>
      </c>
      <c r="J1059" s="30" t="s">
        <v>19</v>
      </c>
    </row>
    <row r="1060" spans="1:10" ht="15.75" thickBot="1" x14ac:dyDescent="0.5">
      <c r="A1060" s="19">
        <v>1054</v>
      </c>
      <c r="B1060" s="21">
        <v>3731</v>
      </c>
      <c r="C1060" s="20" t="s">
        <v>2638</v>
      </c>
      <c r="D1060" s="21" t="s">
        <v>13</v>
      </c>
      <c r="E1060" s="21" t="s">
        <v>13</v>
      </c>
      <c r="F1060" s="21" t="s">
        <v>277</v>
      </c>
      <c r="G1060" s="21"/>
      <c r="H1060" s="21"/>
      <c r="I1060" s="30">
        <v>2055</v>
      </c>
      <c r="J1060" s="30" t="s">
        <v>19</v>
      </c>
    </row>
    <row r="1061" spans="1:10" ht="15.75" thickBot="1" x14ac:dyDescent="0.5">
      <c r="A1061" s="19">
        <v>1055</v>
      </c>
      <c r="B1061" s="21">
        <v>2131</v>
      </c>
      <c r="C1061" s="20" t="s">
        <v>2640</v>
      </c>
      <c r="D1061" s="21">
        <v>43</v>
      </c>
      <c r="E1061" s="21" t="s">
        <v>13</v>
      </c>
      <c r="F1061" s="21" t="s">
        <v>85</v>
      </c>
      <c r="G1061" s="21"/>
      <c r="H1061" s="21"/>
      <c r="I1061" s="30">
        <v>2034</v>
      </c>
      <c r="J1061" s="30" t="s">
        <v>19</v>
      </c>
    </row>
    <row r="1062" spans="1:10" ht="15.75" thickBot="1" x14ac:dyDescent="0.5">
      <c r="A1062" s="19">
        <v>1056</v>
      </c>
      <c r="B1062" s="21">
        <v>2132</v>
      </c>
      <c r="C1062" s="20" t="s">
        <v>2642</v>
      </c>
      <c r="D1062" s="21">
        <v>53</v>
      </c>
      <c r="E1062" s="21" t="s">
        <v>13</v>
      </c>
      <c r="F1062" s="21" t="s">
        <v>2184</v>
      </c>
      <c r="G1062" s="21"/>
      <c r="H1062" s="21"/>
      <c r="I1062" s="30">
        <v>2045</v>
      </c>
      <c r="J1062" s="30" t="s">
        <v>19</v>
      </c>
    </row>
    <row r="1063" spans="1:10" ht="15.75" thickBot="1" x14ac:dyDescent="0.5">
      <c r="A1063" s="19">
        <v>1057</v>
      </c>
      <c r="B1063" s="21">
        <v>2133</v>
      </c>
      <c r="C1063" s="20" t="s">
        <v>2644</v>
      </c>
      <c r="D1063" s="21">
        <v>89</v>
      </c>
      <c r="E1063" s="21" t="s">
        <v>13</v>
      </c>
      <c r="F1063" s="21" t="s">
        <v>79</v>
      </c>
      <c r="G1063" s="21"/>
      <c r="H1063" s="21"/>
      <c r="I1063" s="30">
        <v>2065</v>
      </c>
      <c r="J1063" s="30" t="s">
        <v>19</v>
      </c>
    </row>
    <row r="1064" spans="1:10" ht="15.75" thickBot="1" x14ac:dyDescent="0.5">
      <c r="A1064" s="19">
        <v>1058</v>
      </c>
      <c r="B1064" s="21">
        <v>2134</v>
      </c>
      <c r="C1064" s="20" t="s">
        <v>2646</v>
      </c>
      <c r="D1064" s="21">
        <v>87</v>
      </c>
      <c r="E1064" s="21" t="s">
        <v>13</v>
      </c>
      <c r="F1064" s="21" t="s">
        <v>79</v>
      </c>
      <c r="G1064" s="21"/>
      <c r="H1064" s="21"/>
      <c r="I1064" s="30">
        <v>2050</v>
      </c>
      <c r="J1064" s="30" t="s">
        <v>19</v>
      </c>
    </row>
    <row r="1065" spans="1:10" ht="15.75" thickBot="1" x14ac:dyDescent="0.5">
      <c r="A1065" s="19">
        <v>1059</v>
      </c>
      <c r="B1065" s="21">
        <v>2135</v>
      </c>
      <c r="C1065" s="20" t="s">
        <v>2648</v>
      </c>
      <c r="D1065" s="21">
        <v>70</v>
      </c>
      <c r="E1065" s="21" t="s">
        <v>13</v>
      </c>
      <c r="F1065" s="21" t="s">
        <v>32</v>
      </c>
      <c r="G1065" s="21"/>
      <c r="H1065" s="21"/>
      <c r="I1065" s="30">
        <v>2046</v>
      </c>
      <c r="J1065" s="30" t="s">
        <v>19</v>
      </c>
    </row>
    <row r="1066" spans="1:10" ht="15.75" thickBot="1" x14ac:dyDescent="0.5">
      <c r="A1066" s="19">
        <v>1060</v>
      </c>
      <c r="B1066" s="21">
        <v>2136</v>
      </c>
      <c r="C1066" s="20" t="s">
        <v>2650</v>
      </c>
      <c r="D1066" s="21" t="s">
        <v>13</v>
      </c>
      <c r="E1066" s="21" t="s">
        <v>13</v>
      </c>
      <c r="F1066" s="21" t="s">
        <v>29</v>
      </c>
      <c r="G1066" s="21"/>
      <c r="H1066" s="21"/>
      <c r="I1066" s="30">
        <v>2067</v>
      </c>
      <c r="J1066" s="30" t="s">
        <v>19</v>
      </c>
    </row>
    <row r="1067" spans="1:10" ht="15.75" thickBot="1" x14ac:dyDescent="0.5">
      <c r="A1067" s="19">
        <v>1061</v>
      </c>
      <c r="B1067" s="21">
        <v>2137</v>
      </c>
      <c r="C1067" s="20" t="s">
        <v>2652</v>
      </c>
      <c r="D1067" s="21">
        <v>48</v>
      </c>
      <c r="E1067" s="21" t="s">
        <v>13</v>
      </c>
      <c r="F1067" s="21" t="s">
        <v>32</v>
      </c>
      <c r="G1067" s="21"/>
      <c r="H1067" s="21"/>
      <c r="I1067" s="30">
        <v>2067</v>
      </c>
      <c r="J1067" s="30" t="s">
        <v>19</v>
      </c>
    </row>
    <row r="1068" spans="1:10" ht="15.75" thickBot="1" x14ac:dyDescent="0.5">
      <c r="A1068" s="19">
        <v>1062</v>
      </c>
      <c r="B1068" s="21">
        <v>2138</v>
      </c>
      <c r="C1068" s="20" t="s">
        <v>2654</v>
      </c>
      <c r="D1068" s="21">
        <v>68</v>
      </c>
      <c r="E1068" s="21" t="s">
        <v>13</v>
      </c>
      <c r="F1068" s="21" t="s">
        <v>32</v>
      </c>
      <c r="G1068" s="21"/>
      <c r="H1068" s="21"/>
      <c r="I1068" s="30">
        <v>2064</v>
      </c>
      <c r="J1068" s="30" t="s">
        <v>19</v>
      </c>
    </row>
    <row r="1069" spans="1:10" ht="15.75" thickBot="1" x14ac:dyDescent="0.5">
      <c r="A1069" s="19">
        <v>1063</v>
      </c>
      <c r="B1069" s="21">
        <v>2139</v>
      </c>
      <c r="C1069" s="20" t="s">
        <v>2656</v>
      </c>
      <c r="D1069" s="21">
        <v>88</v>
      </c>
      <c r="E1069" s="21" t="s">
        <v>13</v>
      </c>
      <c r="F1069" s="21" t="s">
        <v>193</v>
      </c>
      <c r="G1069" s="21"/>
      <c r="H1069" s="21"/>
      <c r="I1069" s="30">
        <v>2035</v>
      </c>
      <c r="J1069" s="30" t="s">
        <v>19</v>
      </c>
    </row>
    <row r="1070" spans="1:10" ht="15.75" thickBot="1" x14ac:dyDescent="0.5">
      <c r="A1070" s="19">
        <v>1064</v>
      </c>
      <c r="B1070" s="21">
        <v>2140</v>
      </c>
      <c r="C1070" s="20" t="s">
        <v>2658</v>
      </c>
      <c r="D1070" s="21">
        <v>92</v>
      </c>
      <c r="E1070" s="21" t="s">
        <v>13</v>
      </c>
      <c r="F1070" s="21" t="s">
        <v>32</v>
      </c>
      <c r="G1070" s="21"/>
      <c r="H1070" s="21"/>
      <c r="I1070" s="30">
        <v>2066</v>
      </c>
      <c r="J1070" s="30" t="s">
        <v>19</v>
      </c>
    </row>
    <row r="1071" spans="1:10" ht="15.75" thickBot="1" x14ac:dyDescent="0.5">
      <c r="A1071" s="19">
        <v>1065</v>
      </c>
      <c r="B1071" s="21">
        <v>2141</v>
      </c>
      <c r="C1071" s="20" t="s">
        <v>2660</v>
      </c>
      <c r="D1071" s="21">
        <v>98</v>
      </c>
      <c r="E1071" s="21" t="s">
        <v>13</v>
      </c>
      <c r="F1071" s="21" t="s">
        <v>29</v>
      </c>
      <c r="G1071" s="21"/>
      <c r="H1071" s="21"/>
      <c r="I1071" s="30">
        <v>2095</v>
      </c>
      <c r="J1071" s="30" t="s">
        <v>19</v>
      </c>
    </row>
    <row r="1072" spans="1:10" ht="15.75" thickBot="1" x14ac:dyDescent="0.5">
      <c r="A1072" s="19">
        <v>1066</v>
      </c>
      <c r="B1072" s="21">
        <v>2142</v>
      </c>
      <c r="C1072" s="20" t="s">
        <v>2662</v>
      </c>
      <c r="D1072" s="21">
        <v>95</v>
      </c>
      <c r="E1072" s="21" t="s">
        <v>13</v>
      </c>
      <c r="F1072" s="21" t="s">
        <v>79</v>
      </c>
      <c r="G1072" s="21"/>
      <c r="H1072" s="21"/>
      <c r="I1072" s="30">
        <v>1980</v>
      </c>
      <c r="J1072" s="30" t="s">
        <v>19</v>
      </c>
    </row>
    <row r="1073" spans="1:10" ht="15.75" thickBot="1" x14ac:dyDescent="0.5">
      <c r="A1073" s="19">
        <v>1067</v>
      </c>
      <c r="B1073" s="21">
        <v>2143</v>
      </c>
      <c r="C1073" s="20" t="s">
        <v>2664</v>
      </c>
      <c r="D1073" s="21">
        <v>82</v>
      </c>
      <c r="E1073" s="21" t="s">
        <v>13</v>
      </c>
      <c r="F1073" s="21" t="s">
        <v>32</v>
      </c>
      <c r="G1073" s="21"/>
      <c r="H1073" s="21"/>
      <c r="I1073" s="30">
        <v>2132</v>
      </c>
      <c r="J1073" s="30" t="s">
        <v>19</v>
      </c>
    </row>
    <row r="1074" spans="1:10" ht="15.75" thickBot="1" x14ac:dyDescent="0.5">
      <c r="A1074" s="19">
        <v>1068</v>
      </c>
      <c r="B1074" s="21">
        <v>2144</v>
      </c>
      <c r="C1074" s="20" t="s">
        <v>2666</v>
      </c>
      <c r="D1074" s="21">
        <v>57</v>
      </c>
      <c r="E1074" s="21" t="s">
        <v>13</v>
      </c>
      <c r="F1074" s="21" t="s">
        <v>29</v>
      </c>
      <c r="G1074" s="21"/>
      <c r="H1074" s="21"/>
      <c r="I1074" s="30">
        <v>2056</v>
      </c>
      <c r="J1074" s="30" t="s">
        <v>19</v>
      </c>
    </row>
    <row r="1075" spans="1:10" ht="15.75" thickBot="1" x14ac:dyDescent="0.5">
      <c r="A1075" s="19">
        <v>1069</v>
      </c>
      <c r="B1075" s="21">
        <v>2145</v>
      </c>
      <c r="C1075" s="20" t="s">
        <v>2668</v>
      </c>
      <c r="D1075" s="21">
        <v>86</v>
      </c>
      <c r="E1075" s="21" t="s">
        <v>13</v>
      </c>
      <c r="F1075" s="21" t="s">
        <v>32</v>
      </c>
      <c r="G1075" s="21"/>
      <c r="H1075" s="21"/>
      <c r="I1075" s="30">
        <v>2051</v>
      </c>
      <c r="J1075" s="30" t="s">
        <v>19</v>
      </c>
    </row>
    <row r="1076" spans="1:10" ht="15.75" thickBot="1" x14ac:dyDescent="0.5">
      <c r="A1076" s="19">
        <v>1070</v>
      </c>
      <c r="B1076" s="21">
        <v>2146</v>
      </c>
      <c r="C1076" s="20" t="s">
        <v>2670</v>
      </c>
      <c r="D1076" s="21" t="s">
        <v>13</v>
      </c>
      <c r="E1076" s="21" t="s">
        <v>13</v>
      </c>
      <c r="F1076" s="21" t="s">
        <v>29</v>
      </c>
      <c r="G1076" s="21"/>
      <c r="H1076" s="21"/>
      <c r="I1076" s="30">
        <v>2028</v>
      </c>
      <c r="J1076" s="30" t="s">
        <v>19</v>
      </c>
    </row>
    <row r="1077" spans="1:10" ht="15.75" thickBot="1" x14ac:dyDescent="0.5">
      <c r="A1077" s="19">
        <v>1071</v>
      </c>
      <c r="B1077" s="21">
        <v>2147</v>
      </c>
      <c r="C1077" s="20" t="s">
        <v>2672</v>
      </c>
      <c r="D1077" s="21" t="s">
        <v>13</v>
      </c>
      <c r="E1077" s="21" t="s">
        <v>13</v>
      </c>
      <c r="F1077" s="21" t="s">
        <v>323</v>
      </c>
      <c r="G1077" s="21"/>
      <c r="H1077" s="21"/>
      <c r="I1077" s="30">
        <v>2030</v>
      </c>
      <c r="J1077" s="30" t="s">
        <v>19</v>
      </c>
    </row>
    <row r="1078" spans="1:10" ht="15.75" thickBot="1" x14ac:dyDescent="0.5">
      <c r="A1078" s="19">
        <v>1072</v>
      </c>
      <c r="B1078" s="21">
        <v>2148</v>
      </c>
      <c r="C1078" s="20" t="s">
        <v>2674</v>
      </c>
      <c r="D1078" s="21" t="s">
        <v>13</v>
      </c>
      <c r="E1078" s="21" t="s">
        <v>13</v>
      </c>
      <c r="F1078" s="21" t="s">
        <v>79</v>
      </c>
      <c r="G1078" s="21"/>
      <c r="H1078" s="21"/>
      <c r="I1078" s="30">
        <v>2033</v>
      </c>
      <c r="J1078" s="30" t="s">
        <v>19</v>
      </c>
    </row>
    <row r="1079" spans="1:10" ht="15.75" thickBot="1" x14ac:dyDescent="0.5">
      <c r="A1079" s="19">
        <v>1073</v>
      </c>
      <c r="B1079" s="21">
        <v>2149</v>
      </c>
      <c r="C1079" s="20" t="s">
        <v>2676</v>
      </c>
      <c r="D1079" s="21" t="s">
        <v>13</v>
      </c>
      <c r="E1079" s="21" t="s">
        <v>13</v>
      </c>
      <c r="F1079" s="21" t="s">
        <v>323</v>
      </c>
      <c r="G1079" s="21"/>
      <c r="H1079" s="21"/>
      <c r="I1079" s="30">
        <v>2060</v>
      </c>
      <c r="J1079" s="30" t="s">
        <v>19</v>
      </c>
    </row>
    <row r="1080" spans="1:10" ht="15.75" thickBot="1" x14ac:dyDescent="0.5">
      <c r="A1080" s="19">
        <v>1074</v>
      </c>
      <c r="B1080" s="21">
        <v>2150</v>
      </c>
      <c r="C1080" s="20" t="s">
        <v>2678</v>
      </c>
      <c r="D1080" s="21">
        <v>88</v>
      </c>
      <c r="E1080" s="21" t="s">
        <v>13</v>
      </c>
      <c r="F1080" s="21" t="s">
        <v>29</v>
      </c>
      <c r="G1080" s="21"/>
      <c r="H1080" s="21"/>
      <c r="I1080" s="30">
        <v>2066</v>
      </c>
      <c r="J1080" s="30" t="s">
        <v>19</v>
      </c>
    </row>
    <row r="1081" spans="1:10" ht="15.75" thickBot="1" x14ac:dyDescent="0.5">
      <c r="A1081" s="19">
        <v>1075</v>
      </c>
      <c r="B1081" s="21">
        <v>2151</v>
      </c>
      <c r="C1081" s="20" t="s">
        <v>2684</v>
      </c>
      <c r="D1081" s="21" t="s">
        <v>13</v>
      </c>
      <c r="E1081" s="21" t="s">
        <v>13</v>
      </c>
      <c r="F1081" s="21" t="s">
        <v>85</v>
      </c>
      <c r="G1081" s="21"/>
      <c r="H1081" s="21"/>
      <c r="I1081" s="30">
        <v>2046</v>
      </c>
      <c r="J1081" s="30" t="s">
        <v>19</v>
      </c>
    </row>
    <row r="1082" spans="1:10" ht="15.75" thickBot="1" x14ac:dyDescent="0.5">
      <c r="A1082" s="19">
        <v>1076</v>
      </c>
      <c r="B1082" s="21">
        <v>2152</v>
      </c>
      <c r="C1082" s="20" t="s">
        <v>2686</v>
      </c>
      <c r="D1082" s="21" t="s">
        <v>13</v>
      </c>
      <c r="E1082" s="21" t="s">
        <v>13</v>
      </c>
      <c r="F1082" s="21" t="s">
        <v>85</v>
      </c>
      <c r="G1082" s="21"/>
      <c r="H1082" s="21"/>
      <c r="I1082" s="30">
        <v>1985</v>
      </c>
      <c r="J1082" s="30" t="s">
        <v>19</v>
      </c>
    </row>
    <row r="1083" spans="1:10" ht="15.75" thickBot="1" x14ac:dyDescent="0.5">
      <c r="A1083" s="19">
        <v>1077</v>
      </c>
      <c r="B1083" s="21">
        <v>3734</v>
      </c>
      <c r="C1083" s="20" t="s">
        <v>2686</v>
      </c>
      <c r="D1083" s="21" t="s">
        <v>13</v>
      </c>
      <c r="E1083" s="21" t="s">
        <v>13</v>
      </c>
      <c r="F1083" s="21" t="s">
        <v>85</v>
      </c>
      <c r="G1083" s="21"/>
      <c r="H1083" s="21"/>
      <c r="I1083" s="30">
        <v>2094</v>
      </c>
      <c r="J1083" s="30" t="s">
        <v>19</v>
      </c>
    </row>
    <row r="1084" spans="1:10" ht="15.75" thickBot="1" x14ac:dyDescent="0.5">
      <c r="A1084" s="19">
        <v>1078</v>
      </c>
      <c r="B1084" s="21">
        <v>3735</v>
      </c>
      <c r="C1084" s="20" t="s">
        <v>2690</v>
      </c>
      <c r="D1084" s="21" t="s">
        <v>510</v>
      </c>
      <c r="E1084" s="21" t="s">
        <v>13</v>
      </c>
      <c r="F1084" s="21" t="s">
        <v>29</v>
      </c>
      <c r="G1084" s="21"/>
      <c r="H1084" s="21"/>
      <c r="I1084" s="30">
        <v>2098</v>
      </c>
      <c r="J1084" s="30" t="s">
        <v>15</v>
      </c>
    </row>
    <row r="1085" spans="1:10" ht="15.75" thickBot="1" x14ac:dyDescent="0.5">
      <c r="A1085" s="19">
        <v>1079</v>
      </c>
      <c r="B1085" s="21">
        <v>2154</v>
      </c>
      <c r="C1085" s="20" t="s">
        <v>2692</v>
      </c>
      <c r="D1085" s="21">
        <v>82</v>
      </c>
      <c r="E1085" s="21" t="s">
        <v>13</v>
      </c>
      <c r="F1085" s="21" t="s">
        <v>32</v>
      </c>
      <c r="G1085" s="21"/>
      <c r="H1085" s="21"/>
      <c r="I1085" s="30">
        <v>2046</v>
      </c>
      <c r="J1085" s="30" t="s">
        <v>19</v>
      </c>
    </row>
    <row r="1086" spans="1:10" ht="15.75" thickBot="1" x14ac:dyDescent="0.5">
      <c r="A1086" s="19">
        <v>1080</v>
      </c>
      <c r="B1086" s="21">
        <v>2155</v>
      </c>
      <c r="C1086" s="20" t="s">
        <v>2694</v>
      </c>
      <c r="D1086" s="21">
        <v>68</v>
      </c>
      <c r="E1086" s="21" t="s">
        <v>13</v>
      </c>
      <c r="F1086" s="21" t="s">
        <v>169</v>
      </c>
      <c r="G1086" s="21"/>
      <c r="H1086" s="21"/>
      <c r="I1086" s="30">
        <v>2065</v>
      </c>
      <c r="J1086" s="30" t="s">
        <v>19</v>
      </c>
    </row>
    <row r="1087" spans="1:10" ht="15.75" thickBot="1" x14ac:dyDescent="0.5">
      <c r="A1087" s="19">
        <v>1081</v>
      </c>
      <c r="B1087" s="21">
        <v>2156</v>
      </c>
      <c r="C1087" s="20" t="s">
        <v>2696</v>
      </c>
      <c r="D1087" s="21">
        <v>62</v>
      </c>
      <c r="E1087" s="21" t="s">
        <v>13</v>
      </c>
      <c r="F1087" s="21" t="s">
        <v>29</v>
      </c>
      <c r="G1087" s="21"/>
      <c r="H1087" s="21"/>
      <c r="I1087" s="30">
        <v>2098</v>
      </c>
      <c r="J1087" s="30" t="s">
        <v>19</v>
      </c>
    </row>
    <row r="1088" spans="1:10" ht="15.75" thickBot="1" x14ac:dyDescent="0.5">
      <c r="A1088" s="19">
        <v>1082</v>
      </c>
      <c r="B1088" s="21">
        <v>2157</v>
      </c>
      <c r="C1088" s="20" t="s">
        <v>2698</v>
      </c>
      <c r="D1088" s="21">
        <v>93</v>
      </c>
      <c r="E1088" s="21" t="s">
        <v>57</v>
      </c>
      <c r="F1088" s="21" t="s">
        <v>323</v>
      </c>
      <c r="G1088" s="21"/>
      <c r="H1088" s="21"/>
      <c r="I1088" s="30">
        <v>2151</v>
      </c>
      <c r="J1088" s="30" t="s">
        <v>19</v>
      </c>
    </row>
    <row r="1089" spans="1:10" ht="15.75" thickBot="1" x14ac:dyDescent="0.5">
      <c r="A1089" s="19">
        <v>1083</v>
      </c>
      <c r="B1089" s="21">
        <v>2158</v>
      </c>
      <c r="C1089" s="20" t="s">
        <v>2700</v>
      </c>
      <c r="D1089" s="21">
        <v>91</v>
      </c>
      <c r="E1089" s="21" t="s">
        <v>13</v>
      </c>
      <c r="F1089" s="21" t="s">
        <v>32</v>
      </c>
      <c r="G1089" s="21"/>
      <c r="H1089" s="21"/>
      <c r="I1089" s="30">
        <v>2055</v>
      </c>
      <c r="J1089" s="30" t="s">
        <v>19</v>
      </c>
    </row>
    <row r="1090" spans="1:10" ht="15.75" thickBot="1" x14ac:dyDescent="0.5">
      <c r="A1090" s="19">
        <v>1084</v>
      </c>
      <c r="B1090" s="21">
        <v>2159</v>
      </c>
      <c r="C1090" s="20" t="s">
        <v>2702</v>
      </c>
      <c r="D1090" s="21">
        <v>93</v>
      </c>
      <c r="E1090" s="21" t="s">
        <v>13</v>
      </c>
      <c r="F1090" s="21" t="s">
        <v>29</v>
      </c>
      <c r="G1090" s="21"/>
      <c r="H1090" s="21"/>
      <c r="I1090" s="30">
        <v>2065</v>
      </c>
      <c r="J1090" s="30" t="s">
        <v>19</v>
      </c>
    </row>
    <row r="1091" spans="1:10" ht="15.75" thickBot="1" x14ac:dyDescent="0.5">
      <c r="A1091" s="19">
        <v>1085</v>
      </c>
      <c r="B1091" s="21">
        <v>2160</v>
      </c>
      <c r="C1091" s="20" t="s">
        <v>2704</v>
      </c>
      <c r="D1091" s="21" t="s">
        <v>510</v>
      </c>
      <c r="E1091" s="21" t="s">
        <v>13</v>
      </c>
      <c r="F1091" s="21" t="s">
        <v>29</v>
      </c>
      <c r="G1091" s="21"/>
      <c r="H1091" s="21"/>
      <c r="I1091" s="30">
        <v>2024</v>
      </c>
      <c r="J1091" s="30" t="s">
        <v>19</v>
      </c>
    </row>
    <row r="1092" spans="1:10" ht="15.75" thickBot="1" x14ac:dyDescent="0.5">
      <c r="A1092" s="19">
        <v>1086</v>
      </c>
      <c r="B1092" s="21">
        <v>2161</v>
      </c>
      <c r="C1092" s="20" t="s">
        <v>2706</v>
      </c>
      <c r="D1092" s="21">
        <v>67</v>
      </c>
      <c r="E1092" s="21" t="s">
        <v>13</v>
      </c>
      <c r="F1092" s="21" t="s">
        <v>85</v>
      </c>
      <c r="G1092" s="21"/>
      <c r="H1092" s="21"/>
      <c r="I1092" s="30">
        <v>2167</v>
      </c>
      <c r="J1092" s="30" t="s">
        <v>19</v>
      </c>
    </row>
    <row r="1093" spans="1:10" ht="15.75" thickBot="1" x14ac:dyDescent="0.5">
      <c r="A1093" s="19">
        <v>1087</v>
      </c>
      <c r="B1093" s="21">
        <v>2162</v>
      </c>
      <c r="C1093" s="20" t="s">
        <v>2708</v>
      </c>
      <c r="D1093" s="21" t="s">
        <v>13</v>
      </c>
      <c r="E1093" s="21" t="s">
        <v>13</v>
      </c>
      <c r="F1093" s="21" t="s">
        <v>79</v>
      </c>
      <c r="G1093" s="21"/>
      <c r="H1093" s="21"/>
      <c r="I1093" s="30">
        <v>2014</v>
      </c>
      <c r="J1093" s="30" t="s">
        <v>19</v>
      </c>
    </row>
    <row r="1094" spans="1:10" ht="15.75" thickBot="1" x14ac:dyDescent="0.5">
      <c r="A1094" s="19">
        <v>1088</v>
      </c>
      <c r="B1094" s="21">
        <v>4129</v>
      </c>
      <c r="C1094" s="20" t="s">
        <v>6308</v>
      </c>
      <c r="D1094" s="21" t="s">
        <v>5791</v>
      </c>
      <c r="E1094" s="21" t="s">
        <v>13</v>
      </c>
      <c r="F1094" s="21" t="s">
        <v>79</v>
      </c>
      <c r="G1094" s="21"/>
      <c r="H1094" s="21"/>
      <c r="I1094" s="30">
        <v>2090</v>
      </c>
      <c r="J1094" s="30" t="s">
        <v>15</v>
      </c>
    </row>
    <row r="1095" spans="1:10" ht="15.75" thickBot="1" x14ac:dyDescent="0.5">
      <c r="A1095" s="19">
        <v>1089</v>
      </c>
      <c r="B1095" s="21">
        <v>4090</v>
      </c>
      <c r="C1095" s="20" t="s">
        <v>6166</v>
      </c>
      <c r="D1095" s="21" t="s">
        <v>6107</v>
      </c>
      <c r="E1095" s="21" t="s">
        <v>13</v>
      </c>
      <c r="F1095" s="21" t="s">
        <v>29</v>
      </c>
      <c r="G1095" s="21"/>
      <c r="H1095" s="21"/>
      <c r="I1095" s="30">
        <v>2037</v>
      </c>
      <c r="J1095" s="30" t="s">
        <v>15</v>
      </c>
    </row>
    <row r="1096" spans="1:10" ht="15.75" thickBot="1" x14ac:dyDescent="0.5">
      <c r="A1096" s="19">
        <v>1090</v>
      </c>
      <c r="B1096" s="21">
        <v>2163</v>
      </c>
      <c r="C1096" s="20" t="s">
        <v>2710</v>
      </c>
      <c r="D1096" s="21" t="s">
        <v>13</v>
      </c>
      <c r="E1096" s="21" t="s">
        <v>13</v>
      </c>
      <c r="F1096" s="21" t="s">
        <v>193</v>
      </c>
      <c r="G1096" s="21"/>
      <c r="H1096" s="21"/>
      <c r="I1096" s="30">
        <v>2032</v>
      </c>
      <c r="J1096" s="30" t="s">
        <v>19</v>
      </c>
    </row>
    <row r="1097" spans="1:10" ht="15.75" thickBot="1" x14ac:dyDescent="0.5">
      <c r="A1097" s="19">
        <v>1091</v>
      </c>
      <c r="B1097" s="21">
        <v>4217</v>
      </c>
      <c r="C1097" s="20" t="s">
        <v>6542</v>
      </c>
      <c r="D1097" s="21">
        <v>58</v>
      </c>
      <c r="E1097" s="21"/>
      <c r="F1097" s="21" t="s">
        <v>29</v>
      </c>
      <c r="G1097" s="21">
        <v>11</v>
      </c>
      <c r="H1097" s="21">
        <v>13</v>
      </c>
      <c r="I1097" s="30">
        <v>2113</v>
      </c>
      <c r="J1097" s="30" t="s">
        <v>15</v>
      </c>
    </row>
    <row r="1098" spans="1:10" ht="15.75" thickBot="1" x14ac:dyDescent="0.5">
      <c r="A1098" s="19">
        <v>1092</v>
      </c>
      <c r="B1098" s="21">
        <v>2164</v>
      </c>
      <c r="C1098" s="20" t="s">
        <v>2712</v>
      </c>
      <c r="D1098" s="21">
        <v>73</v>
      </c>
      <c r="E1098" s="21" t="s">
        <v>13</v>
      </c>
      <c r="F1098" s="21" t="s">
        <v>32</v>
      </c>
      <c r="G1098" s="21"/>
      <c r="H1098" s="21"/>
      <c r="I1098" s="30">
        <v>2164</v>
      </c>
      <c r="J1098" s="30" t="s">
        <v>19</v>
      </c>
    </row>
    <row r="1099" spans="1:10" ht="15.75" thickBot="1" x14ac:dyDescent="0.5">
      <c r="A1099" s="19">
        <v>1093</v>
      </c>
      <c r="B1099" s="21">
        <v>2165</v>
      </c>
      <c r="C1099" s="20" t="s">
        <v>2714</v>
      </c>
      <c r="D1099" s="21">
        <v>69</v>
      </c>
      <c r="E1099" s="21" t="s">
        <v>13</v>
      </c>
      <c r="F1099" s="21" t="s">
        <v>469</v>
      </c>
      <c r="G1099" s="21"/>
      <c r="H1099" s="21"/>
      <c r="I1099" s="30">
        <v>2065</v>
      </c>
      <c r="J1099" s="30" t="s">
        <v>15</v>
      </c>
    </row>
    <row r="1100" spans="1:10" ht="15.75" thickBot="1" x14ac:dyDescent="0.5">
      <c r="A1100" s="19">
        <v>1094</v>
      </c>
      <c r="B1100" s="21">
        <v>2166</v>
      </c>
      <c r="C1100" s="20" t="s">
        <v>2716</v>
      </c>
      <c r="D1100" s="21">
        <v>96</v>
      </c>
      <c r="E1100" s="21" t="s">
        <v>134</v>
      </c>
      <c r="F1100" s="21" t="s">
        <v>79</v>
      </c>
      <c r="G1100" s="21">
        <f>13+10+11+7+9+8</f>
        <v>58</v>
      </c>
      <c r="H1100" s="21">
        <f>16-6-8+4+0-15</f>
        <v>-9</v>
      </c>
      <c r="I1100" s="30">
        <v>2412</v>
      </c>
      <c r="J1100" s="30" t="s">
        <v>15</v>
      </c>
    </row>
    <row r="1101" spans="1:10" ht="15.75" thickBot="1" x14ac:dyDescent="0.5">
      <c r="A1101" s="19">
        <v>1095</v>
      </c>
      <c r="B1101" s="21">
        <v>2167</v>
      </c>
      <c r="C1101" s="20" t="s">
        <v>6147</v>
      </c>
      <c r="D1101" s="21">
        <v>52</v>
      </c>
      <c r="E1101" s="21" t="s">
        <v>13</v>
      </c>
      <c r="F1101" s="21" t="s">
        <v>29</v>
      </c>
      <c r="G1101" s="21">
        <v>11</v>
      </c>
      <c r="H1101" s="21">
        <v>-9</v>
      </c>
      <c r="I1101" s="30">
        <v>2105</v>
      </c>
      <c r="J1101" s="30" t="s">
        <v>15</v>
      </c>
    </row>
    <row r="1102" spans="1:10" ht="15.75" thickBot="1" x14ac:dyDescent="0.5">
      <c r="A1102" s="19">
        <v>1096</v>
      </c>
      <c r="B1102" s="21">
        <v>2168</v>
      </c>
      <c r="C1102" s="20" t="s">
        <v>2719</v>
      </c>
      <c r="D1102" s="21">
        <v>89</v>
      </c>
      <c r="E1102" s="21" t="s">
        <v>13</v>
      </c>
      <c r="F1102" s="21" t="s">
        <v>29</v>
      </c>
      <c r="G1102" s="21"/>
      <c r="H1102" s="21"/>
      <c r="I1102" s="30">
        <v>2179</v>
      </c>
      <c r="J1102" s="30" t="s">
        <v>19</v>
      </c>
    </row>
    <row r="1103" spans="1:10" ht="15.75" thickBot="1" x14ac:dyDescent="0.5">
      <c r="A1103" s="19">
        <v>1097</v>
      </c>
      <c r="B1103" s="21">
        <v>2169</v>
      </c>
      <c r="C1103" s="20" t="s">
        <v>2721</v>
      </c>
      <c r="D1103" s="21">
        <v>92</v>
      </c>
      <c r="E1103" s="21" t="s">
        <v>13</v>
      </c>
      <c r="F1103" s="21" t="s">
        <v>32</v>
      </c>
      <c r="G1103" s="21"/>
      <c r="H1103" s="21"/>
      <c r="I1103" s="30">
        <v>2065</v>
      </c>
      <c r="J1103" s="30" t="s">
        <v>19</v>
      </c>
    </row>
    <row r="1104" spans="1:10" ht="15.75" thickBot="1" x14ac:dyDescent="0.5">
      <c r="A1104" s="19">
        <v>1098</v>
      </c>
      <c r="B1104" s="21">
        <v>2170</v>
      </c>
      <c r="C1104" s="20" t="s">
        <v>2723</v>
      </c>
      <c r="D1104" s="21">
        <v>87</v>
      </c>
      <c r="E1104" s="21" t="s">
        <v>13</v>
      </c>
      <c r="F1104" s="21" t="s">
        <v>79</v>
      </c>
      <c r="G1104" s="21"/>
      <c r="H1104" s="21"/>
      <c r="I1104" s="30">
        <v>2149</v>
      </c>
      <c r="J1104" s="30" t="s">
        <v>19</v>
      </c>
    </row>
    <row r="1105" spans="1:10" ht="15.75" thickBot="1" x14ac:dyDescent="0.5">
      <c r="A1105" s="19">
        <v>1099</v>
      </c>
      <c r="B1105" s="21">
        <v>2171</v>
      </c>
      <c r="C1105" s="20" t="s">
        <v>2725</v>
      </c>
      <c r="D1105" s="21">
        <v>93</v>
      </c>
      <c r="E1105" s="21" t="s">
        <v>13</v>
      </c>
      <c r="F1105" s="21" t="s">
        <v>85</v>
      </c>
      <c r="G1105" s="21"/>
      <c r="H1105" s="21"/>
      <c r="I1105" s="30">
        <v>2117</v>
      </c>
      <c r="J1105" s="30" t="s">
        <v>19</v>
      </c>
    </row>
    <row r="1106" spans="1:10" ht="15.75" thickBot="1" x14ac:dyDescent="0.5">
      <c r="A1106" s="19">
        <v>1100</v>
      </c>
      <c r="B1106" s="21">
        <v>2172</v>
      </c>
      <c r="C1106" s="20" t="s">
        <v>2727</v>
      </c>
      <c r="D1106" s="21" t="s">
        <v>13</v>
      </c>
      <c r="E1106" s="21" t="s">
        <v>13</v>
      </c>
      <c r="F1106" s="21" t="s">
        <v>29</v>
      </c>
      <c r="G1106" s="21"/>
      <c r="H1106" s="21"/>
      <c r="I1106" s="30">
        <v>2036</v>
      </c>
      <c r="J1106" s="30" t="s">
        <v>19</v>
      </c>
    </row>
    <row r="1107" spans="1:10" ht="15.75" thickBot="1" x14ac:dyDescent="0.5">
      <c r="A1107" s="19">
        <v>1101</v>
      </c>
      <c r="B1107" s="21">
        <v>2173</v>
      </c>
      <c r="C1107" s="20" t="s">
        <v>2729</v>
      </c>
      <c r="D1107" s="21" t="s">
        <v>13</v>
      </c>
      <c r="E1107" s="21" t="s">
        <v>13</v>
      </c>
      <c r="F1107" s="21" t="s">
        <v>29</v>
      </c>
      <c r="G1107" s="21"/>
      <c r="H1107" s="21"/>
      <c r="I1107" s="30">
        <v>2091</v>
      </c>
      <c r="J1107" s="30" t="s">
        <v>19</v>
      </c>
    </row>
    <row r="1108" spans="1:10" ht="15.75" thickBot="1" x14ac:dyDescent="0.5">
      <c r="A1108" s="19">
        <v>1102</v>
      </c>
      <c r="B1108" s="21">
        <v>3921</v>
      </c>
      <c r="C1108" s="20" t="s">
        <v>2731</v>
      </c>
      <c r="D1108" s="21">
        <v>13</v>
      </c>
      <c r="E1108" s="21" t="s">
        <v>13</v>
      </c>
      <c r="F1108" s="21" t="s">
        <v>116</v>
      </c>
      <c r="G1108" s="21"/>
      <c r="H1108" s="21"/>
      <c r="I1108" s="30">
        <v>2066</v>
      </c>
      <c r="J1108" s="30" t="s">
        <v>15</v>
      </c>
    </row>
    <row r="1109" spans="1:10" ht="15.75" thickBot="1" x14ac:dyDescent="0.5">
      <c r="A1109" s="19">
        <v>1103</v>
      </c>
      <c r="B1109" s="21">
        <v>2174</v>
      </c>
      <c r="C1109" s="20" t="s">
        <v>2733</v>
      </c>
      <c r="D1109" s="21" t="s">
        <v>13</v>
      </c>
      <c r="E1109" s="21" t="s">
        <v>13</v>
      </c>
      <c r="F1109" s="21" t="s">
        <v>29</v>
      </c>
      <c r="G1109" s="21"/>
      <c r="H1109" s="21"/>
      <c r="I1109" s="30">
        <v>2067</v>
      </c>
      <c r="J1109" s="30" t="s">
        <v>19</v>
      </c>
    </row>
    <row r="1110" spans="1:10" ht="15.75" thickBot="1" x14ac:dyDescent="0.5">
      <c r="A1110" s="19">
        <v>1104</v>
      </c>
      <c r="B1110" s="21">
        <v>2175</v>
      </c>
      <c r="C1110" s="20" t="s">
        <v>2735</v>
      </c>
      <c r="D1110" s="21" t="s">
        <v>137</v>
      </c>
      <c r="E1110" s="21" t="s">
        <v>13</v>
      </c>
      <c r="F1110" s="21" t="s">
        <v>29</v>
      </c>
      <c r="G1110" s="21">
        <v>9</v>
      </c>
      <c r="H1110" s="21">
        <v>0</v>
      </c>
      <c r="I1110" s="30">
        <v>2055</v>
      </c>
      <c r="J1110" s="30" t="s">
        <v>15</v>
      </c>
    </row>
    <row r="1111" spans="1:10" ht="15.75" thickBot="1" x14ac:dyDescent="0.5">
      <c r="A1111" s="19">
        <v>1105</v>
      </c>
      <c r="B1111" s="21">
        <v>2176</v>
      </c>
      <c r="C1111" s="20" t="s">
        <v>2737</v>
      </c>
      <c r="D1111" s="21" t="s">
        <v>13</v>
      </c>
      <c r="E1111" s="21" t="s">
        <v>13</v>
      </c>
      <c r="F1111" s="21" t="s">
        <v>79</v>
      </c>
      <c r="G1111" s="21"/>
      <c r="H1111" s="21"/>
      <c r="I1111" s="30">
        <v>2067</v>
      </c>
      <c r="J1111" s="30" t="s">
        <v>19</v>
      </c>
    </row>
    <row r="1112" spans="1:10" ht="15.75" thickBot="1" x14ac:dyDescent="0.5">
      <c r="A1112" s="19">
        <v>1106</v>
      </c>
      <c r="B1112" s="21">
        <v>2177</v>
      </c>
      <c r="C1112" s="20" t="s">
        <v>2739</v>
      </c>
      <c r="D1112" s="21" t="s">
        <v>13</v>
      </c>
      <c r="E1112" s="21" t="s">
        <v>13</v>
      </c>
      <c r="F1112" s="21" t="s">
        <v>469</v>
      </c>
      <c r="G1112" s="21"/>
      <c r="H1112" s="21"/>
      <c r="I1112" s="30">
        <v>2052</v>
      </c>
      <c r="J1112" s="30" t="s">
        <v>19</v>
      </c>
    </row>
    <row r="1113" spans="1:10" ht="15.75" thickBot="1" x14ac:dyDescent="0.5">
      <c r="A1113" s="19">
        <v>1107</v>
      </c>
      <c r="B1113" s="21">
        <v>2178</v>
      </c>
      <c r="C1113" s="20" t="s">
        <v>2741</v>
      </c>
      <c r="D1113" s="21" t="s">
        <v>137</v>
      </c>
      <c r="E1113" s="21" t="s">
        <v>13</v>
      </c>
      <c r="F1113" s="21" t="s">
        <v>29</v>
      </c>
      <c r="G1113" s="21"/>
      <c r="H1113" s="21"/>
      <c r="I1113" s="30">
        <v>2096</v>
      </c>
      <c r="J1113" s="30" t="s">
        <v>19</v>
      </c>
    </row>
    <row r="1114" spans="1:10" ht="15.75" thickBot="1" x14ac:dyDescent="0.5">
      <c r="A1114" s="19">
        <v>1108</v>
      </c>
      <c r="B1114" s="21">
        <v>2179</v>
      </c>
      <c r="C1114" s="20" t="s">
        <v>2743</v>
      </c>
      <c r="D1114" s="21" t="s">
        <v>13</v>
      </c>
      <c r="E1114" s="21" t="s">
        <v>13</v>
      </c>
      <c r="F1114" s="21" t="s">
        <v>29</v>
      </c>
      <c r="G1114" s="21"/>
      <c r="H1114" s="21"/>
      <c r="I1114" s="30">
        <v>2027</v>
      </c>
      <c r="J1114" s="30" t="s">
        <v>19</v>
      </c>
    </row>
    <row r="1115" spans="1:10" ht="15.75" thickBot="1" x14ac:dyDescent="0.5">
      <c r="A1115" s="19">
        <v>1109</v>
      </c>
      <c r="B1115" s="21">
        <v>2180</v>
      </c>
      <c r="C1115" s="20" t="s">
        <v>2745</v>
      </c>
      <c r="D1115" s="21" t="s">
        <v>13</v>
      </c>
      <c r="E1115" s="21" t="s">
        <v>13</v>
      </c>
      <c r="F1115" s="21" t="s">
        <v>32</v>
      </c>
      <c r="G1115" s="21"/>
      <c r="H1115" s="21"/>
      <c r="I1115" s="30">
        <v>1927</v>
      </c>
      <c r="J1115" s="30" t="s">
        <v>19</v>
      </c>
    </row>
    <row r="1116" spans="1:10" ht="15.75" thickBot="1" x14ac:dyDescent="0.5">
      <c r="A1116" s="19">
        <v>1110</v>
      </c>
      <c r="B1116" s="21">
        <v>2181</v>
      </c>
      <c r="C1116" s="20" t="s">
        <v>2747</v>
      </c>
      <c r="D1116" s="21">
        <v>85</v>
      </c>
      <c r="E1116" s="21" t="s">
        <v>13</v>
      </c>
      <c r="F1116" s="21" t="s">
        <v>79</v>
      </c>
      <c r="G1116" s="21"/>
      <c r="H1116" s="21"/>
      <c r="I1116" s="30">
        <v>2055</v>
      </c>
      <c r="J1116" s="30" t="s">
        <v>19</v>
      </c>
    </row>
    <row r="1117" spans="1:10" ht="15.75" thickBot="1" x14ac:dyDescent="0.5">
      <c r="A1117" s="19">
        <v>1111</v>
      </c>
      <c r="B1117" s="21">
        <v>2182</v>
      </c>
      <c r="C1117" s="20" t="s">
        <v>2749</v>
      </c>
      <c r="D1117" s="21" t="s">
        <v>189</v>
      </c>
      <c r="E1117" s="21" t="s">
        <v>13</v>
      </c>
      <c r="F1117" s="21" t="s">
        <v>79</v>
      </c>
      <c r="G1117" s="21"/>
      <c r="H1117" s="21"/>
      <c r="I1117" s="30">
        <v>1997</v>
      </c>
      <c r="J1117" s="30" t="s">
        <v>19</v>
      </c>
    </row>
    <row r="1118" spans="1:10" ht="15.75" thickBot="1" x14ac:dyDescent="0.5">
      <c r="A1118" s="19">
        <v>1112</v>
      </c>
      <c r="B1118" s="21">
        <v>2184</v>
      </c>
      <c r="C1118" s="20" t="s">
        <v>2755</v>
      </c>
      <c r="D1118" s="21" t="s">
        <v>13</v>
      </c>
      <c r="E1118" s="21" t="s">
        <v>13</v>
      </c>
      <c r="F1118" s="21" t="s">
        <v>29</v>
      </c>
      <c r="G1118" s="21"/>
      <c r="H1118" s="21"/>
      <c r="I1118" s="30">
        <v>2057</v>
      </c>
      <c r="J1118" s="30" t="s">
        <v>19</v>
      </c>
    </row>
    <row r="1119" spans="1:10" ht="15.75" thickBot="1" x14ac:dyDescent="0.5">
      <c r="A1119" s="19">
        <v>1113</v>
      </c>
      <c r="B1119" s="21">
        <v>2185</v>
      </c>
      <c r="C1119" s="20" t="s">
        <v>2757</v>
      </c>
      <c r="D1119" s="21">
        <v>88</v>
      </c>
      <c r="E1119" s="21" t="s">
        <v>13</v>
      </c>
      <c r="F1119" s="21" t="s">
        <v>29</v>
      </c>
      <c r="G1119" s="21"/>
      <c r="H1119" s="21"/>
      <c r="I1119" s="30">
        <v>2042</v>
      </c>
      <c r="J1119" s="30" t="s">
        <v>19</v>
      </c>
    </row>
    <row r="1120" spans="1:10" ht="15.75" thickBot="1" x14ac:dyDescent="0.5">
      <c r="A1120" s="19">
        <v>1114</v>
      </c>
      <c r="B1120" s="21">
        <v>2186</v>
      </c>
      <c r="C1120" s="20" t="s">
        <v>2759</v>
      </c>
      <c r="D1120" s="21">
        <v>86</v>
      </c>
      <c r="E1120" s="21" t="s">
        <v>13</v>
      </c>
      <c r="F1120" s="21" t="s">
        <v>29</v>
      </c>
      <c r="G1120" s="21"/>
      <c r="H1120" s="21"/>
      <c r="I1120" s="30">
        <v>2121</v>
      </c>
      <c r="J1120" s="30" t="s">
        <v>19</v>
      </c>
    </row>
    <row r="1121" spans="1:10" ht="15.75" thickBot="1" x14ac:dyDescent="0.5">
      <c r="A1121" s="19">
        <v>1115</v>
      </c>
      <c r="B1121" s="21">
        <v>3846</v>
      </c>
      <c r="C1121" s="20" t="s">
        <v>2761</v>
      </c>
      <c r="D1121" s="21" t="s">
        <v>1439</v>
      </c>
      <c r="E1121" s="21" t="s">
        <v>13</v>
      </c>
      <c r="F1121" s="21" t="s">
        <v>29</v>
      </c>
      <c r="G1121" s="21"/>
      <c r="H1121" s="21"/>
      <c r="I1121" s="30">
        <v>2078</v>
      </c>
      <c r="J1121" s="30" t="s">
        <v>15</v>
      </c>
    </row>
    <row r="1122" spans="1:10" ht="15.75" thickBot="1" x14ac:dyDescent="0.5">
      <c r="A1122" s="19">
        <v>1116</v>
      </c>
      <c r="B1122" s="21">
        <v>2187</v>
      </c>
      <c r="C1122" s="20" t="s">
        <v>2763</v>
      </c>
      <c r="D1122" s="21">
        <v>74</v>
      </c>
      <c r="E1122" s="21" t="s">
        <v>13</v>
      </c>
      <c r="F1122" s="21" t="s">
        <v>169</v>
      </c>
      <c r="G1122" s="21"/>
      <c r="H1122" s="21"/>
      <c r="I1122" s="30">
        <v>2024</v>
      </c>
      <c r="J1122" s="30" t="s">
        <v>19</v>
      </c>
    </row>
    <row r="1123" spans="1:10" ht="15.75" thickBot="1" x14ac:dyDescent="0.5">
      <c r="A1123" s="19">
        <v>1117</v>
      </c>
      <c r="B1123" s="21">
        <v>2188</v>
      </c>
      <c r="C1123" s="20" t="s">
        <v>2765</v>
      </c>
      <c r="D1123" s="21" t="s">
        <v>13</v>
      </c>
      <c r="E1123" s="21" t="s">
        <v>13</v>
      </c>
      <c r="F1123" s="21" t="s">
        <v>29</v>
      </c>
      <c r="G1123" s="21"/>
      <c r="H1123" s="21"/>
      <c r="I1123" s="30">
        <v>1997</v>
      </c>
      <c r="J1123" s="30" t="s">
        <v>19</v>
      </c>
    </row>
    <row r="1124" spans="1:10" ht="15.75" thickBot="1" x14ac:dyDescent="0.5">
      <c r="A1124" s="19">
        <v>1118</v>
      </c>
      <c r="B1124" s="21">
        <v>2189</v>
      </c>
      <c r="C1124" s="20" t="s">
        <v>2767</v>
      </c>
      <c r="D1124" s="21" t="s">
        <v>137</v>
      </c>
      <c r="E1124" s="21" t="s">
        <v>13</v>
      </c>
      <c r="F1124" s="21" t="s">
        <v>29</v>
      </c>
      <c r="G1124" s="21"/>
      <c r="H1124" s="21"/>
      <c r="I1124" s="30">
        <v>2004</v>
      </c>
      <c r="J1124" s="30" t="s">
        <v>19</v>
      </c>
    </row>
    <row r="1125" spans="1:10" ht="15.75" thickBot="1" x14ac:dyDescent="0.5">
      <c r="A1125" s="19">
        <v>1119</v>
      </c>
      <c r="B1125" s="21">
        <v>2190</v>
      </c>
      <c r="C1125" s="20" t="s">
        <v>2769</v>
      </c>
      <c r="D1125" s="21">
        <v>66</v>
      </c>
      <c r="E1125" s="21" t="s">
        <v>13</v>
      </c>
      <c r="F1125" s="21" t="s">
        <v>29</v>
      </c>
      <c r="G1125" s="21"/>
      <c r="H1125" s="21"/>
      <c r="I1125" s="30">
        <v>2055</v>
      </c>
      <c r="J1125" s="30" t="s">
        <v>19</v>
      </c>
    </row>
    <row r="1126" spans="1:10" ht="15.75" thickBot="1" x14ac:dyDescent="0.5">
      <c r="A1126" s="19">
        <v>1120</v>
      </c>
      <c r="B1126" s="21">
        <v>2191</v>
      </c>
      <c r="C1126" s="20" t="s">
        <v>2771</v>
      </c>
      <c r="D1126" s="21" t="s">
        <v>13</v>
      </c>
      <c r="E1126" s="21" t="s">
        <v>13</v>
      </c>
      <c r="F1126" s="21" t="s">
        <v>29</v>
      </c>
      <c r="G1126" s="21"/>
      <c r="H1126" s="21"/>
      <c r="I1126" s="30">
        <v>2013</v>
      </c>
      <c r="J1126" s="30" t="s">
        <v>19</v>
      </c>
    </row>
    <row r="1127" spans="1:10" ht="15.75" thickBot="1" x14ac:dyDescent="0.5">
      <c r="A1127" s="19">
        <v>1121</v>
      </c>
      <c r="B1127" s="21">
        <v>2193</v>
      </c>
      <c r="C1127" s="20" t="s">
        <v>2773</v>
      </c>
      <c r="D1127" s="21">
        <v>89</v>
      </c>
      <c r="E1127" s="21" t="s">
        <v>13</v>
      </c>
      <c r="F1127" s="21" t="s">
        <v>29</v>
      </c>
      <c r="G1127" s="21"/>
      <c r="H1127" s="21"/>
      <c r="I1127" s="30">
        <v>2171</v>
      </c>
      <c r="J1127" s="30" t="s">
        <v>19</v>
      </c>
    </row>
    <row r="1128" spans="1:10" ht="15.75" thickBot="1" x14ac:dyDescent="0.5">
      <c r="A1128" s="19">
        <v>1122</v>
      </c>
      <c r="B1128" s="21">
        <v>2194</v>
      </c>
      <c r="C1128" s="20" t="s">
        <v>2775</v>
      </c>
      <c r="D1128" s="21">
        <v>46</v>
      </c>
      <c r="E1128" s="21" t="s">
        <v>13</v>
      </c>
      <c r="F1128" s="21" t="s">
        <v>29</v>
      </c>
      <c r="G1128" s="21"/>
      <c r="H1128" s="21"/>
      <c r="I1128" s="30">
        <v>2052</v>
      </c>
      <c r="J1128" s="30" t="s">
        <v>19</v>
      </c>
    </row>
    <row r="1129" spans="1:10" ht="15.75" thickBot="1" x14ac:dyDescent="0.5">
      <c r="A1129" s="19">
        <v>1123</v>
      </c>
      <c r="B1129" s="21">
        <v>2195</v>
      </c>
      <c r="C1129" s="20" t="s">
        <v>2777</v>
      </c>
      <c r="D1129" s="21">
        <v>50</v>
      </c>
      <c r="E1129" s="21" t="s">
        <v>13</v>
      </c>
      <c r="F1129" s="21" t="s">
        <v>469</v>
      </c>
      <c r="G1129" s="21"/>
      <c r="H1129" s="21"/>
      <c r="I1129" s="30">
        <v>2033</v>
      </c>
      <c r="J1129" s="30" t="s">
        <v>19</v>
      </c>
    </row>
    <row r="1130" spans="1:10" ht="15.75" thickBot="1" x14ac:dyDescent="0.5">
      <c r="A1130" s="19">
        <v>1124</v>
      </c>
      <c r="B1130" s="21">
        <v>2198</v>
      </c>
      <c r="C1130" s="20" t="s">
        <v>2783</v>
      </c>
      <c r="D1130" s="21">
        <v>83</v>
      </c>
      <c r="E1130" s="21" t="s">
        <v>134</v>
      </c>
      <c r="F1130" s="21" t="s">
        <v>85</v>
      </c>
      <c r="G1130" s="21"/>
      <c r="H1130" s="21"/>
      <c r="I1130" s="30">
        <v>2497</v>
      </c>
      <c r="J1130" s="30" t="s">
        <v>19</v>
      </c>
    </row>
    <row r="1131" spans="1:10" ht="15.75" thickBot="1" x14ac:dyDescent="0.5">
      <c r="A1131" s="19">
        <v>1125</v>
      </c>
      <c r="B1131" s="21">
        <v>2199</v>
      </c>
      <c r="C1131" s="20" t="s">
        <v>2785</v>
      </c>
      <c r="D1131" s="21">
        <v>76</v>
      </c>
      <c r="E1131" s="21" t="s">
        <v>13</v>
      </c>
      <c r="F1131" s="21" t="s">
        <v>29</v>
      </c>
      <c r="G1131" s="21"/>
      <c r="H1131" s="21"/>
      <c r="I1131" s="30">
        <v>2085</v>
      </c>
      <c r="J1131" s="30" t="s">
        <v>19</v>
      </c>
    </row>
    <row r="1132" spans="1:10" ht="15.75" thickBot="1" x14ac:dyDescent="0.5">
      <c r="A1132" s="19">
        <v>1126</v>
      </c>
      <c r="B1132" s="21">
        <v>2203</v>
      </c>
      <c r="C1132" s="20" t="s">
        <v>2793</v>
      </c>
      <c r="D1132" s="21" t="s">
        <v>13</v>
      </c>
      <c r="E1132" s="21" t="s">
        <v>13</v>
      </c>
      <c r="F1132" s="21" t="s">
        <v>103</v>
      </c>
      <c r="G1132" s="21"/>
      <c r="H1132" s="21"/>
      <c r="I1132" s="30">
        <v>2022</v>
      </c>
      <c r="J1132" s="30" t="s">
        <v>19</v>
      </c>
    </row>
    <row r="1133" spans="1:10" ht="15.75" thickBot="1" x14ac:dyDescent="0.5">
      <c r="A1133" s="19">
        <v>1127</v>
      </c>
      <c r="B1133" s="21">
        <v>2204</v>
      </c>
      <c r="C1133" s="20" t="s">
        <v>2795</v>
      </c>
      <c r="D1133" s="21">
        <v>58</v>
      </c>
      <c r="E1133" s="21" t="s">
        <v>13</v>
      </c>
      <c r="F1133" s="21" t="s">
        <v>551</v>
      </c>
      <c r="G1133" s="21"/>
      <c r="H1133" s="21"/>
      <c r="I1133" s="30">
        <v>1920</v>
      </c>
      <c r="J1133" s="30" t="s">
        <v>19</v>
      </c>
    </row>
    <row r="1134" spans="1:10" ht="15.75" thickBot="1" x14ac:dyDescent="0.5">
      <c r="A1134" s="19">
        <v>1128</v>
      </c>
      <c r="B1134" s="21">
        <v>2205</v>
      </c>
      <c r="C1134" s="20" t="s">
        <v>2797</v>
      </c>
      <c r="D1134" s="21">
        <v>48</v>
      </c>
      <c r="E1134" s="21" t="s">
        <v>13</v>
      </c>
      <c r="F1134" s="21" t="s">
        <v>85</v>
      </c>
      <c r="G1134" s="21"/>
      <c r="H1134" s="21"/>
      <c r="I1134" s="30">
        <v>2084</v>
      </c>
      <c r="J1134" s="30" t="s">
        <v>19</v>
      </c>
    </row>
    <row r="1135" spans="1:10" ht="15.75" thickBot="1" x14ac:dyDescent="0.5">
      <c r="A1135" s="19">
        <v>1129</v>
      </c>
      <c r="B1135" s="21">
        <v>2206</v>
      </c>
      <c r="C1135" s="20" t="s">
        <v>2799</v>
      </c>
      <c r="D1135" s="21" t="s">
        <v>2800</v>
      </c>
      <c r="E1135" s="21" t="s">
        <v>13</v>
      </c>
      <c r="F1135" s="21" t="s">
        <v>116</v>
      </c>
      <c r="G1135" s="21">
        <v>8</v>
      </c>
      <c r="H1135" s="21">
        <v>8</v>
      </c>
      <c r="I1135" s="30">
        <v>2113</v>
      </c>
      <c r="J1135" s="30" t="s">
        <v>15</v>
      </c>
    </row>
    <row r="1136" spans="1:10" ht="15.75" thickBot="1" x14ac:dyDescent="0.5">
      <c r="A1136" s="19">
        <v>1130</v>
      </c>
      <c r="B1136" s="21">
        <v>2207</v>
      </c>
      <c r="C1136" s="20" t="s">
        <v>2802</v>
      </c>
      <c r="D1136" s="21">
        <v>51</v>
      </c>
      <c r="E1136" s="21" t="s">
        <v>13</v>
      </c>
      <c r="F1136" s="21" t="s">
        <v>193</v>
      </c>
      <c r="G1136" s="21">
        <v>7</v>
      </c>
      <c r="H1136" s="21">
        <v>-8</v>
      </c>
      <c r="I1136" s="30">
        <v>2013</v>
      </c>
      <c r="J1136" s="30" t="s">
        <v>15</v>
      </c>
    </row>
    <row r="1137" spans="1:10" ht="15.75" thickBot="1" x14ac:dyDescent="0.5">
      <c r="A1137" s="19">
        <v>1131</v>
      </c>
      <c r="B1137" s="21">
        <v>2209</v>
      </c>
      <c r="C1137" s="20" t="s">
        <v>2806</v>
      </c>
      <c r="D1137" s="21">
        <v>87</v>
      </c>
      <c r="E1137" s="21" t="s">
        <v>13</v>
      </c>
      <c r="F1137" s="21" t="s">
        <v>79</v>
      </c>
      <c r="G1137" s="21"/>
      <c r="H1137" s="21"/>
      <c r="I1137" s="30">
        <v>2053</v>
      </c>
      <c r="J1137" s="30" t="s">
        <v>19</v>
      </c>
    </row>
    <row r="1138" spans="1:10" ht="15.75" thickBot="1" x14ac:dyDescent="0.5">
      <c r="A1138" s="19">
        <v>1132</v>
      </c>
      <c r="B1138" s="21">
        <v>2210</v>
      </c>
      <c r="C1138" s="20" t="s">
        <v>2808</v>
      </c>
      <c r="D1138" s="21">
        <v>60</v>
      </c>
      <c r="E1138" s="21" t="s">
        <v>134</v>
      </c>
      <c r="F1138" s="21" t="s">
        <v>29</v>
      </c>
      <c r="G1138" s="21"/>
      <c r="H1138" s="21"/>
      <c r="I1138" s="30">
        <v>2418</v>
      </c>
      <c r="J1138" s="30" t="s">
        <v>19</v>
      </c>
    </row>
    <row r="1139" spans="1:10" ht="15.75" thickBot="1" x14ac:dyDescent="0.5">
      <c r="A1139" s="19">
        <v>1133</v>
      </c>
      <c r="B1139" s="21">
        <v>3849</v>
      </c>
      <c r="C1139" s="20" t="s">
        <v>2810</v>
      </c>
      <c r="D1139" s="21" t="s">
        <v>49</v>
      </c>
      <c r="E1139" s="21" t="s">
        <v>13</v>
      </c>
      <c r="F1139" s="21" t="s">
        <v>79</v>
      </c>
      <c r="G1139" s="21">
        <f>7+7</f>
        <v>14</v>
      </c>
      <c r="H1139" s="21">
        <f>14+4</f>
        <v>18</v>
      </c>
      <c r="I1139" s="30">
        <v>2088</v>
      </c>
      <c r="J1139" s="30" t="s">
        <v>15</v>
      </c>
    </row>
    <row r="1140" spans="1:10" ht="15.75" thickBot="1" x14ac:dyDescent="0.5">
      <c r="A1140" s="19">
        <v>1134</v>
      </c>
      <c r="B1140" s="21">
        <v>2211</v>
      </c>
      <c r="C1140" s="20" t="s">
        <v>2812</v>
      </c>
      <c r="D1140" s="21">
        <v>82</v>
      </c>
      <c r="E1140" s="21" t="s">
        <v>184</v>
      </c>
      <c r="F1140" s="21" t="s">
        <v>32</v>
      </c>
      <c r="G1140" s="21"/>
      <c r="H1140" s="21"/>
      <c r="I1140" s="30">
        <v>2267</v>
      </c>
      <c r="J1140" s="30" t="s">
        <v>19</v>
      </c>
    </row>
    <row r="1141" spans="1:10" ht="15.75" thickBot="1" x14ac:dyDescent="0.5">
      <c r="A1141" s="19">
        <v>1135</v>
      </c>
      <c r="B1141" s="21">
        <v>2212</v>
      </c>
      <c r="C1141" s="20" t="s">
        <v>2814</v>
      </c>
      <c r="D1141" s="21" t="s">
        <v>62</v>
      </c>
      <c r="E1141" s="21" t="s">
        <v>13</v>
      </c>
      <c r="F1141" s="21" t="s">
        <v>277</v>
      </c>
      <c r="G1141" s="21"/>
      <c r="H1141" s="21"/>
      <c r="I1141" s="30">
        <v>2084</v>
      </c>
      <c r="J1141" s="30" t="s">
        <v>19</v>
      </c>
    </row>
    <row r="1142" spans="1:10" ht="15.75" thickBot="1" x14ac:dyDescent="0.5">
      <c r="A1142" s="19">
        <v>1136</v>
      </c>
      <c r="B1142" s="21">
        <v>2213</v>
      </c>
      <c r="C1142" s="20" t="s">
        <v>2816</v>
      </c>
      <c r="D1142" s="21">
        <v>97</v>
      </c>
      <c r="E1142" s="21" t="s">
        <v>13</v>
      </c>
      <c r="F1142" s="21" t="s">
        <v>29</v>
      </c>
      <c r="G1142" s="21"/>
      <c r="H1142" s="21"/>
      <c r="I1142" s="30">
        <v>2102</v>
      </c>
      <c r="J1142" s="30" t="s">
        <v>19</v>
      </c>
    </row>
    <row r="1143" spans="1:10" ht="15.75" thickBot="1" x14ac:dyDescent="0.5">
      <c r="A1143" s="19">
        <v>1137</v>
      </c>
      <c r="B1143" s="21">
        <v>2214</v>
      </c>
      <c r="C1143" s="20" t="s">
        <v>2818</v>
      </c>
      <c r="D1143" s="21" t="s">
        <v>13</v>
      </c>
      <c r="E1143" s="21" t="s">
        <v>13</v>
      </c>
      <c r="F1143" s="21" t="s">
        <v>29</v>
      </c>
      <c r="G1143" s="21"/>
      <c r="H1143" s="21"/>
      <c r="I1143" s="30">
        <v>2073</v>
      </c>
      <c r="J1143" s="30" t="s">
        <v>19</v>
      </c>
    </row>
    <row r="1144" spans="1:10" ht="15.75" thickBot="1" x14ac:dyDescent="0.5">
      <c r="A1144" s="19">
        <v>1138</v>
      </c>
      <c r="B1144" s="21">
        <v>2215</v>
      </c>
      <c r="C1144" s="20" t="s">
        <v>2820</v>
      </c>
      <c r="D1144" s="21">
        <v>84</v>
      </c>
      <c r="E1144" s="21" t="s">
        <v>13</v>
      </c>
      <c r="F1144" s="21" t="s">
        <v>29</v>
      </c>
      <c r="G1144" s="21"/>
      <c r="H1144" s="21"/>
      <c r="I1144" s="30">
        <v>2095</v>
      </c>
      <c r="J1144" s="30" t="s">
        <v>19</v>
      </c>
    </row>
    <row r="1145" spans="1:10" ht="15.75" thickBot="1" x14ac:dyDescent="0.5">
      <c r="A1145" s="19">
        <v>1139</v>
      </c>
      <c r="B1145" s="21">
        <v>4037</v>
      </c>
      <c r="C1145" s="20" t="s">
        <v>2824</v>
      </c>
      <c r="D1145" s="21" t="s">
        <v>510</v>
      </c>
      <c r="E1145" s="21" t="s">
        <v>13</v>
      </c>
      <c r="F1145" s="21" t="s">
        <v>29</v>
      </c>
      <c r="G1145" s="21"/>
      <c r="H1145" s="21"/>
      <c r="I1145" s="30">
        <v>2033</v>
      </c>
      <c r="J1145" s="30" t="s">
        <v>15</v>
      </c>
    </row>
    <row r="1146" spans="1:10" ht="15.75" thickBot="1" x14ac:dyDescent="0.5">
      <c r="A1146" s="19">
        <v>1140</v>
      </c>
      <c r="B1146" s="21">
        <v>2217</v>
      </c>
      <c r="C1146" s="20" t="s">
        <v>2826</v>
      </c>
      <c r="D1146" s="21">
        <v>60</v>
      </c>
      <c r="E1146" s="21" t="s">
        <v>13</v>
      </c>
      <c r="F1146" s="21" t="s">
        <v>29</v>
      </c>
      <c r="G1146" s="21"/>
      <c r="H1146" s="21"/>
      <c r="I1146" s="30">
        <v>2084</v>
      </c>
      <c r="J1146" s="30" t="s">
        <v>19</v>
      </c>
    </row>
    <row r="1147" spans="1:10" ht="15.75" thickBot="1" x14ac:dyDescent="0.5">
      <c r="A1147" s="19">
        <v>1141</v>
      </c>
      <c r="B1147" s="21">
        <v>2218</v>
      </c>
      <c r="C1147" s="20" t="s">
        <v>2828</v>
      </c>
      <c r="D1147" s="21">
        <v>86</v>
      </c>
      <c r="E1147" s="21" t="s">
        <v>13</v>
      </c>
      <c r="F1147" s="21" t="s">
        <v>32</v>
      </c>
      <c r="G1147" s="21"/>
      <c r="H1147" s="21"/>
      <c r="I1147" s="30">
        <v>2084</v>
      </c>
      <c r="J1147" s="30" t="s">
        <v>19</v>
      </c>
    </row>
    <row r="1148" spans="1:10" ht="15.75" thickBot="1" x14ac:dyDescent="0.5">
      <c r="A1148" s="19">
        <v>1142</v>
      </c>
      <c r="B1148" s="21">
        <v>2219</v>
      </c>
      <c r="C1148" s="20" t="s">
        <v>2830</v>
      </c>
      <c r="D1148" s="21">
        <v>97</v>
      </c>
      <c r="E1148" s="21" t="s">
        <v>13</v>
      </c>
      <c r="F1148" s="21" t="s">
        <v>277</v>
      </c>
      <c r="G1148" s="21"/>
      <c r="H1148" s="21"/>
      <c r="I1148" s="30">
        <v>2013</v>
      </c>
      <c r="J1148" s="30" t="s">
        <v>19</v>
      </c>
    </row>
    <row r="1149" spans="1:10" ht="15.75" thickBot="1" x14ac:dyDescent="0.5">
      <c r="A1149" s="19">
        <v>1143</v>
      </c>
      <c r="B1149" s="21">
        <v>4164</v>
      </c>
      <c r="C1149" s="20" t="s">
        <v>6525</v>
      </c>
      <c r="D1149" s="57" t="s">
        <v>28</v>
      </c>
      <c r="E1149" s="21" t="s">
        <v>13</v>
      </c>
      <c r="F1149" s="21" t="s">
        <v>79</v>
      </c>
      <c r="G1149" s="21">
        <v>7</v>
      </c>
      <c r="H1149" s="21">
        <v>-4</v>
      </c>
      <c r="I1149" s="30">
        <v>2096</v>
      </c>
      <c r="J1149" s="30" t="s">
        <v>15</v>
      </c>
    </row>
    <row r="1150" spans="1:10" ht="15.75" thickBot="1" x14ac:dyDescent="0.5">
      <c r="A1150" s="19">
        <v>1144</v>
      </c>
      <c r="B1150" s="21">
        <v>2220</v>
      </c>
      <c r="C1150" s="20" t="s">
        <v>2832</v>
      </c>
      <c r="D1150" s="21" t="s">
        <v>13</v>
      </c>
      <c r="E1150" s="21" t="s">
        <v>13</v>
      </c>
      <c r="F1150" s="21" t="s">
        <v>29</v>
      </c>
      <c r="G1150" s="21"/>
      <c r="H1150" s="21"/>
      <c r="I1150" s="30">
        <v>2037</v>
      </c>
      <c r="J1150" s="30" t="s">
        <v>19</v>
      </c>
    </row>
    <row r="1151" spans="1:10" ht="15.75" thickBot="1" x14ac:dyDescent="0.5">
      <c r="A1151" s="19">
        <v>1145</v>
      </c>
      <c r="B1151" s="21">
        <v>2221</v>
      </c>
      <c r="C1151" s="20" t="s">
        <v>2834</v>
      </c>
      <c r="D1151" s="21" t="s">
        <v>13</v>
      </c>
      <c r="E1151" s="21" t="s">
        <v>13</v>
      </c>
      <c r="F1151" s="21" t="s">
        <v>116</v>
      </c>
      <c r="G1151" s="21"/>
      <c r="H1151" s="21"/>
      <c r="I1151" s="30">
        <v>2006</v>
      </c>
      <c r="J1151" s="30" t="s">
        <v>19</v>
      </c>
    </row>
    <row r="1152" spans="1:10" ht="15.75" thickBot="1" x14ac:dyDescent="0.5">
      <c r="A1152" s="19">
        <v>1146</v>
      </c>
      <c r="B1152" s="21">
        <v>2222</v>
      </c>
      <c r="C1152" s="20" t="s">
        <v>2836</v>
      </c>
      <c r="D1152" s="21" t="s">
        <v>13</v>
      </c>
      <c r="E1152" s="21" t="s">
        <v>13</v>
      </c>
      <c r="F1152" s="21" t="s">
        <v>116</v>
      </c>
      <c r="G1152" s="21"/>
      <c r="H1152" s="21"/>
      <c r="I1152" s="30">
        <v>1958</v>
      </c>
      <c r="J1152" s="30" t="s">
        <v>19</v>
      </c>
    </row>
    <row r="1153" spans="1:10" ht="15.75" thickBot="1" x14ac:dyDescent="0.5">
      <c r="A1153" s="19">
        <v>1147</v>
      </c>
      <c r="B1153" s="21">
        <v>2223</v>
      </c>
      <c r="C1153" s="20" t="s">
        <v>2838</v>
      </c>
      <c r="D1153" s="21">
        <v>68</v>
      </c>
      <c r="E1153" s="21" t="s">
        <v>57</v>
      </c>
      <c r="F1153" s="21" t="s">
        <v>551</v>
      </c>
      <c r="G1153" s="21"/>
      <c r="H1153" s="21"/>
      <c r="I1153" s="30">
        <v>2148</v>
      </c>
      <c r="J1153" s="30" t="s">
        <v>15</v>
      </c>
    </row>
    <row r="1154" spans="1:10" ht="15.75" thickBot="1" x14ac:dyDescent="0.5">
      <c r="A1154" s="19">
        <v>1148</v>
      </c>
      <c r="B1154" s="21">
        <v>2225</v>
      </c>
      <c r="C1154" s="20" t="s">
        <v>2843</v>
      </c>
      <c r="D1154" s="21">
        <v>86</v>
      </c>
      <c r="E1154" s="21" t="s">
        <v>13</v>
      </c>
      <c r="F1154" s="21" t="s">
        <v>32</v>
      </c>
      <c r="G1154" s="21"/>
      <c r="H1154" s="21"/>
      <c r="I1154" s="30">
        <v>2046</v>
      </c>
      <c r="J1154" s="30" t="s">
        <v>19</v>
      </c>
    </row>
    <row r="1155" spans="1:10" ht="15.75" thickBot="1" x14ac:dyDescent="0.5">
      <c r="A1155" s="19">
        <v>1149</v>
      </c>
      <c r="B1155" s="21">
        <v>2226</v>
      </c>
      <c r="C1155" s="20" t="s">
        <v>2845</v>
      </c>
      <c r="D1155" s="21" t="s">
        <v>13</v>
      </c>
      <c r="E1155" s="21" t="s">
        <v>13</v>
      </c>
      <c r="F1155" s="21" t="s">
        <v>29</v>
      </c>
      <c r="G1155" s="21"/>
      <c r="H1155" s="21"/>
      <c r="I1155" s="30">
        <v>2017</v>
      </c>
      <c r="J1155" s="30" t="s">
        <v>19</v>
      </c>
    </row>
    <row r="1156" spans="1:10" ht="15.75" thickBot="1" x14ac:dyDescent="0.5">
      <c r="A1156" s="19">
        <v>1150</v>
      </c>
      <c r="B1156" s="21">
        <v>2227</v>
      </c>
      <c r="C1156" s="20" t="s">
        <v>2847</v>
      </c>
      <c r="D1156" s="21">
        <v>40</v>
      </c>
      <c r="E1156" s="21" t="s">
        <v>13</v>
      </c>
      <c r="F1156" s="21" t="s">
        <v>116</v>
      </c>
      <c r="G1156" s="21"/>
      <c r="H1156" s="21"/>
      <c r="I1156" s="30">
        <v>2034</v>
      </c>
      <c r="J1156" s="30" t="s">
        <v>19</v>
      </c>
    </row>
    <row r="1157" spans="1:10" ht="15.75" thickBot="1" x14ac:dyDescent="0.5">
      <c r="A1157" s="19">
        <v>1151</v>
      </c>
      <c r="B1157" s="21">
        <v>2228</v>
      </c>
      <c r="C1157" s="20" t="s">
        <v>2849</v>
      </c>
      <c r="D1157" s="21" t="s">
        <v>13</v>
      </c>
      <c r="E1157" s="21" t="s">
        <v>13</v>
      </c>
      <c r="F1157" s="21" t="s">
        <v>79</v>
      </c>
      <c r="G1157" s="21"/>
      <c r="H1157" s="21"/>
      <c r="I1157" s="30">
        <v>2061</v>
      </c>
      <c r="J1157" s="30" t="s">
        <v>19</v>
      </c>
    </row>
    <row r="1158" spans="1:10" ht="15.75" thickBot="1" x14ac:dyDescent="0.5">
      <c r="A1158" s="19">
        <v>1152</v>
      </c>
      <c r="B1158" s="21">
        <v>2229</v>
      </c>
      <c r="C1158" s="20" t="s">
        <v>2851</v>
      </c>
      <c r="D1158" s="21">
        <v>59</v>
      </c>
      <c r="E1158" s="21" t="s">
        <v>13</v>
      </c>
      <c r="F1158" s="21" t="s">
        <v>169</v>
      </c>
      <c r="G1158" s="21"/>
      <c r="H1158" s="21"/>
      <c r="I1158" s="30">
        <v>2063</v>
      </c>
      <c r="J1158" s="30" t="s">
        <v>19</v>
      </c>
    </row>
    <row r="1159" spans="1:10" ht="15.75" thickBot="1" x14ac:dyDescent="0.5">
      <c r="A1159" s="19">
        <v>1153</v>
      </c>
      <c r="B1159" s="21">
        <v>3737</v>
      </c>
      <c r="C1159" s="20" t="s">
        <v>2855</v>
      </c>
      <c r="D1159" s="21" t="s">
        <v>13</v>
      </c>
      <c r="E1159" s="21" t="s">
        <v>13</v>
      </c>
      <c r="F1159" s="21" t="s">
        <v>85</v>
      </c>
      <c r="G1159" s="21"/>
      <c r="H1159" s="21"/>
      <c r="I1159" s="30">
        <v>2102</v>
      </c>
      <c r="J1159" s="30" t="s">
        <v>19</v>
      </c>
    </row>
    <row r="1160" spans="1:10" ht="15.75" thickBot="1" x14ac:dyDescent="0.5">
      <c r="A1160" s="19">
        <v>1154</v>
      </c>
      <c r="B1160" s="21">
        <v>2231</v>
      </c>
      <c r="C1160" s="20" t="s">
        <v>2857</v>
      </c>
      <c r="D1160" s="21">
        <v>96</v>
      </c>
      <c r="E1160" s="21" t="s">
        <v>13</v>
      </c>
      <c r="F1160" s="21" t="s">
        <v>79</v>
      </c>
      <c r="G1160" s="21"/>
      <c r="H1160" s="21"/>
      <c r="I1160" s="30">
        <v>2033</v>
      </c>
      <c r="J1160" s="30" t="s">
        <v>19</v>
      </c>
    </row>
    <row r="1161" spans="1:10" ht="15.75" thickBot="1" x14ac:dyDescent="0.5">
      <c r="A1161" s="19">
        <v>1155</v>
      </c>
      <c r="B1161" s="21">
        <v>2232</v>
      </c>
      <c r="C1161" s="20" t="s">
        <v>2859</v>
      </c>
      <c r="D1161" s="21">
        <v>94</v>
      </c>
      <c r="E1161" s="21" t="s">
        <v>13</v>
      </c>
      <c r="F1161" s="21" t="s">
        <v>1142</v>
      </c>
      <c r="G1161" s="21"/>
      <c r="H1161" s="21"/>
      <c r="I1161" s="30">
        <v>2073</v>
      </c>
      <c r="J1161" s="30" t="s">
        <v>19</v>
      </c>
    </row>
    <row r="1162" spans="1:10" ht="15.75" thickBot="1" x14ac:dyDescent="0.5">
      <c r="A1162" s="19">
        <v>1156</v>
      </c>
      <c r="B1162" s="21">
        <v>2234</v>
      </c>
      <c r="C1162" s="20" t="s">
        <v>2863</v>
      </c>
      <c r="D1162" s="21">
        <v>81</v>
      </c>
      <c r="E1162" s="21" t="s">
        <v>13</v>
      </c>
      <c r="F1162" s="21" t="s">
        <v>29</v>
      </c>
      <c r="G1162" s="21"/>
      <c r="H1162" s="21"/>
      <c r="I1162" s="30">
        <v>2137</v>
      </c>
      <c r="J1162" s="30" t="s">
        <v>19</v>
      </c>
    </row>
    <row r="1163" spans="1:10" ht="15.75" thickBot="1" x14ac:dyDescent="0.5">
      <c r="A1163" s="19">
        <v>1157</v>
      </c>
      <c r="B1163" s="21">
        <v>2235</v>
      </c>
      <c r="C1163" s="20" t="s">
        <v>2865</v>
      </c>
      <c r="D1163" s="21">
        <v>91</v>
      </c>
      <c r="E1163" s="21" t="s">
        <v>13</v>
      </c>
      <c r="F1163" s="21" t="s">
        <v>29</v>
      </c>
      <c r="G1163" s="21"/>
      <c r="H1163" s="21"/>
      <c r="I1163" s="30">
        <v>2070</v>
      </c>
      <c r="J1163" s="30" t="s">
        <v>19</v>
      </c>
    </row>
    <row r="1164" spans="1:10" ht="15.75" thickBot="1" x14ac:dyDescent="0.5">
      <c r="A1164" s="19">
        <v>1158</v>
      </c>
      <c r="B1164" s="21">
        <v>2236</v>
      </c>
      <c r="C1164" s="20" t="s">
        <v>2867</v>
      </c>
      <c r="D1164" s="21" t="s">
        <v>13</v>
      </c>
      <c r="E1164" s="21" t="s">
        <v>13</v>
      </c>
      <c r="F1164" s="21" t="s">
        <v>29</v>
      </c>
      <c r="G1164" s="21"/>
      <c r="H1164" s="21"/>
      <c r="I1164" s="30">
        <v>1978</v>
      </c>
      <c r="J1164" s="30" t="s">
        <v>19</v>
      </c>
    </row>
    <row r="1165" spans="1:10" ht="15.75" thickBot="1" x14ac:dyDescent="0.5">
      <c r="A1165" s="19">
        <v>1159</v>
      </c>
      <c r="B1165" s="21">
        <v>2238</v>
      </c>
      <c r="C1165" s="20" t="s">
        <v>2869</v>
      </c>
      <c r="D1165" s="21">
        <v>92</v>
      </c>
      <c r="E1165" s="21" t="s">
        <v>13</v>
      </c>
      <c r="F1165" s="21" t="s">
        <v>29</v>
      </c>
      <c r="G1165" s="21"/>
      <c r="H1165" s="21"/>
      <c r="I1165" s="30">
        <v>2045</v>
      </c>
      <c r="J1165" s="30" t="s">
        <v>19</v>
      </c>
    </row>
    <row r="1166" spans="1:10" ht="15.75" thickBot="1" x14ac:dyDescent="0.5">
      <c r="A1166" s="19">
        <v>1160</v>
      </c>
      <c r="B1166" s="21">
        <v>2239</v>
      </c>
      <c r="C1166" s="20" t="s">
        <v>2871</v>
      </c>
      <c r="D1166" s="21">
        <v>72</v>
      </c>
      <c r="E1166" s="21" t="s">
        <v>13</v>
      </c>
      <c r="F1166" s="21" t="s">
        <v>29</v>
      </c>
      <c r="G1166" s="21"/>
      <c r="H1166" s="21"/>
      <c r="I1166" s="30">
        <v>2031</v>
      </c>
      <c r="J1166" s="30" t="s">
        <v>19</v>
      </c>
    </row>
    <row r="1167" spans="1:10" ht="15.75" thickBot="1" x14ac:dyDescent="0.5">
      <c r="A1167" s="19">
        <v>1161</v>
      </c>
      <c r="B1167" s="21">
        <v>2240</v>
      </c>
      <c r="C1167" s="20" t="s">
        <v>2873</v>
      </c>
      <c r="D1167" s="21">
        <v>74</v>
      </c>
      <c r="E1167" s="21" t="s">
        <v>13</v>
      </c>
      <c r="F1167" s="21" t="s">
        <v>29</v>
      </c>
      <c r="G1167" s="21"/>
      <c r="H1167" s="21"/>
      <c r="I1167" s="30">
        <v>2075</v>
      </c>
      <c r="J1167" s="30" t="s">
        <v>19</v>
      </c>
    </row>
    <row r="1168" spans="1:10" ht="15.75" thickBot="1" x14ac:dyDescent="0.5">
      <c r="A1168" s="19">
        <v>1162</v>
      </c>
      <c r="B1168" s="21">
        <v>2241</v>
      </c>
      <c r="C1168" s="20" t="s">
        <v>2875</v>
      </c>
      <c r="D1168" s="21" t="s">
        <v>13</v>
      </c>
      <c r="E1168" s="21" t="s">
        <v>13</v>
      </c>
      <c r="F1168" s="21" t="s">
        <v>239</v>
      </c>
      <c r="G1168" s="21"/>
      <c r="H1168" s="21"/>
      <c r="I1168" s="30">
        <v>2010</v>
      </c>
      <c r="J1168" s="30" t="s">
        <v>19</v>
      </c>
    </row>
    <row r="1169" spans="1:10" ht="15.75" thickBot="1" x14ac:dyDescent="0.5">
      <c r="A1169" s="19">
        <v>1163</v>
      </c>
      <c r="B1169" s="21">
        <v>2242</v>
      </c>
      <c r="C1169" s="20" t="s">
        <v>2877</v>
      </c>
      <c r="D1169" s="21" t="s">
        <v>137</v>
      </c>
      <c r="E1169" s="21" t="s">
        <v>57</v>
      </c>
      <c r="F1169" s="21" t="s">
        <v>29</v>
      </c>
      <c r="G1169" s="21"/>
      <c r="H1169" s="21"/>
      <c r="I1169" s="30">
        <v>2281</v>
      </c>
      <c r="J1169" s="30" t="s">
        <v>19</v>
      </c>
    </row>
    <row r="1170" spans="1:10" ht="15.75" thickBot="1" x14ac:dyDescent="0.5">
      <c r="A1170" s="19">
        <v>1164</v>
      </c>
      <c r="B1170" s="21">
        <v>2243</v>
      </c>
      <c r="C1170" s="20" t="s">
        <v>2879</v>
      </c>
      <c r="D1170" s="21" t="s">
        <v>46</v>
      </c>
      <c r="E1170" s="21" t="s">
        <v>13</v>
      </c>
      <c r="F1170" s="21" t="s">
        <v>32</v>
      </c>
      <c r="G1170" s="21"/>
      <c r="H1170" s="21"/>
      <c r="I1170" s="30">
        <v>2060</v>
      </c>
      <c r="J1170" s="30" t="s">
        <v>19</v>
      </c>
    </row>
    <row r="1171" spans="1:10" ht="15.75" thickBot="1" x14ac:dyDescent="0.5">
      <c r="A1171" s="19">
        <v>1165</v>
      </c>
      <c r="B1171" s="21">
        <v>2244</v>
      </c>
      <c r="C1171" s="20" t="s">
        <v>2881</v>
      </c>
      <c r="D1171" s="21">
        <v>55</v>
      </c>
      <c r="E1171" s="21" t="s">
        <v>13</v>
      </c>
      <c r="F1171" s="21" t="s">
        <v>29</v>
      </c>
      <c r="G1171" s="21"/>
      <c r="H1171" s="21"/>
      <c r="I1171" s="30">
        <v>2088</v>
      </c>
      <c r="J1171" s="30" t="s">
        <v>19</v>
      </c>
    </row>
    <row r="1172" spans="1:10" ht="15.75" thickBot="1" x14ac:dyDescent="0.5">
      <c r="A1172" s="19">
        <v>1166</v>
      </c>
      <c r="B1172" s="21">
        <v>2245</v>
      </c>
      <c r="C1172" s="20" t="s">
        <v>2883</v>
      </c>
      <c r="D1172" s="21">
        <v>57</v>
      </c>
      <c r="E1172" s="21" t="s">
        <v>13</v>
      </c>
      <c r="F1172" s="21" t="s">
        <v>29</v>
      </c>
      <c r="G1172" s="21"/>
      <c r="H1172" s="21"/>
      <c r="I1172" s="30">
        <v>2176</v>
      </c>
      <c r="J1172" s="30" t="s">
        <v>15</v>
      </c>
    </row>
    <row r="1173" spans="1:10" ht="15.75" thickBot="1" x14ac:dyDescent="0.5">
      <c r="A1173" s="19">
        <v>1167</v>
      </c>
      <c r="B1173" s="21">
        <v>2246</v>
      </c>
      <c r="C1173" s="20" t="s">
        <v>2885</v>
      </c>
      <c r="D1173" s="21" t="s">
        <v>158</v>
      </c>
      <c r="E1173" s="21" t="s">
        <v>184</v>
      </c>
      <c r="F1173" s="21" t="s">
        <v>79</v>
      </c>
      <c r="G1173" s="21">
        <f>13+7+11+7+9+7</f>
        <v>54</v>
      </c>
      <c r="H1173" s="21">
        <f>34+14+52+15+15+14</f>
        <v>144</v>
      </c>
      <c r="I1173" s="30">
        <v>2435</v>
      </c>
      <c r="J1173" s="30" t="s">
        <v>15</v>
      </c>
    </row>
    <row r="1174" spans="1:10" ht="15.75" thickBot="1" x14ac:dyDescent="0.5">
      <c r="A1174" s="19">
        <v>1168</v>
      </c>
      <c r="B1174" s="21">
        <v>2247</v>
      </c>
      <c r="C1174" s="20" t="s">
        <v>2887</v>
      </c>
      <c r="D1174" s="21" t="s">
        <v>13</v>
      </c>
      <c r="E1174" s="21" t="s">
        <v>13</v>
      </c>
      <c r="F1174" s="21" t="s">
        <v>32</v>
      </c>
      <c r="G1174" s="21"/>
      <c r="H1174" s="21"/>
      <c r="I1174" s="30">
        <v>2133</v>
      </c>
      <c r="J1174" s="30" t="s">
        <v>19</v>
      </c>
    </row>
    <row r="1175" spans="1:10" ht="15.75" thickBot="1" x14ac:dyDescent="0.5">
      <c r="A1175" s="19">
        <v>1169</v>
      </c>
      <c r="B1175" s="21">
        <v>2248</v>
      </c>
      <c r="C1175" s="20" t="s">
        <v>2889</v>
      </c>
      <c r="D1175" s="21">
        <v>33</v>
      </c>
      <c r="E1175" s="21" t="s">
        <v>13</v>
      </c>
      <c r="F1175" s="21" t="s">
        <v>169</v>
      </c>
      <c r="G1175" s="21"/>
      <c r="H1175" s="21"/>
      <c r="I1175" s="30">
        <v>2031</v>
      </c>
      <c r="J1175" s="30" t="s">
        <v>19</v>
      </c>
    </row>
    <row r="1176" spans="1:10" ht="15.75" thickBot="1" x14ac:dyDescent="0.5">
      <c r="A1176" s="19">
        <v>1170</v>
      </c>
      <c r="B1176" s="21">
        <v>2249</v>
      </c>
      <c r="C1176" s="20" t="s">
        <v>2891</v>
      </c>
      <c r="D1176" s="21" t="s">
        <v>13</v>
      </c>
      <c r="E1176" s="21" t="s">
        <v>13</v>
      </c>
      <c r="F1176" s="21" t="s">
        <v>2892</v>
      </c>
      <c r="G1176" s="21">
        <v>5</v>
      </c>
      <c r="H1176" s="21">
        <v>10</v>
      </c>
      <c r="I1176" s="30">
        <v>2044</v>
      </c>
      <c r="J1176" s="30" t="s">
        <v>15</v>
      </c>
    </row>
    <row r="1177" spans="1:10" ht="15.75" thickBot="1" x14ac:dyDescent="0.5">
      <c r="A1177" s="19">
        <v>1171</v>
      </c>
      <c r="B1177" s="21">
        <v>2250</v>
      </c>
      <c r="C1177" s="20" t="s">
        <v>2894</v>
      </c>
      <c r="D1177" s="21" t="s">
        <v>189</v>
      </c>
      <c r="E1177" s="21" t="s">
        <v>13</v>
      </c>
      <c r="F1177" s="21" t="s">
        <v>29</v>
      </c>
      <c r="G1177" s="21"/>
      <c r="H1177" s="21"/>
      <c r="I1177" s="30">
        <v>2033</v>
      </c>
      <c r="J1177" s="30" t="s">
        <v>19</v>
      </c>
    </row>
    <row r="1178" spans="1:10" ht="15.75" thickBot="1" x14ac:dyDescent="0.5">
      <c r="A1178" s="19">
        <v>1172</v>
      </c>
      <c r="B1178" s="21">
        <v>2251</v>
      </c>
      <c r="C1178" s="20" t="s">
        <v>2896</v>
      </c>
      <c r="D1178" s="21">
        <v>44</v>
      </c>
      <c r="E1178" s="21" t="s">
        <v>57</v>
      </c>
      <c r="F1178" s="21" t="s">
        <v>323</v>
      </c>
      <c r="G1178" s="21"/>
      <c r="H1178" s="21"/>
      <c r="I1178" s="30">
        <v>2050</v>
      </c>
      <c r="J1178" s="30" t="s">
        <v>19</v>
      </c>
    </row>
    <row r="1179" spans="1:10" ht="15.75" thickBot="1" x14ac:dyDescent="0.5">
      <c r="A1179" s="19">
        <v>1173</v>
      </c>
      <c r="B1179" s="21">
        <v>2253</v>
      </c>
      <c r="C1179" s="20" t="s">
        <v>2900</v>
      </c>
      <c r="D1179" s="21" t="s">
        <v>13</v>
      </c>
      <c r="E1179" s="21" t="s">
        <v>13</v>
      </c>
      <c r="F1179" s="21" t="s">
        <v>29</v>
      </c>
      <c r="G1179" s="21"/>
      <c r="H1179" s="21"/>
      <c r="I1179" s="30">
        <v>2085</v>
      </c>
      <c r="J1179" s="30" t="s">
        <v>19</v>
      </c>
    </row>
    <row r="1180" spans="1:10" ht="15.75" thickBot="1" x14ac:dyDescent="0.5">
      <c r="A1180" s="19">
        <v>1174</v>
      </c>
      <c r="B1180" s="21">
        <v>2254</v>
      </c>
      <c r="C1180" s="20" t="s">
        <v>2902</v>
      </c>
      <c r="D1180" s="21">
        <v>87</v>
      </c>
      <c r="E1180" s="21" t="s">
        <v>13</v>
      </c>
      <c r="F1180" s="21" t="s">
        <v>32</v>
      </c>
      <c r="G1180" s="21"/>
      <c r="H1180" s="21"/>
      <c r="I1180" s="30">
        <v>2045</v>
      </c>
      <c r="J1180" s="30" t="s">
        <v>19</v>
      </c>
    </row>
    <row r="1181" spans="1:10" ht="15.75" thickBot="1" x14ac:dyDescent="0.5">
      <c r="A1181" s="19">
        <v>1175</v>
      </c>
      <c r="B1181" s="21">
        <v>4205</v>
      </c>
      <c r="C1181" s="20" t="s">
        <v>6526</v>
      </c>
      <c r="D1181" s="21">
        <v>53</v>
      </c>
      <c r="E1181" s="21" t="s">
        <v>13</v>
      </c>
      <c r="F1181" s="21" t="s">
        <v>79</v>
      </c>
      <c r="G1181" s="21">
        <v>7</v>
      </c>
      <c r="H1181" s="21">
        <v>1</v>
      </c>
      <c r="I1181" s="30">
        <v>2101</v>
      </c>
      <c r="J1181" s="30" t="s">
        <v>15</v>
      </c>
    </row>
    <row r="1182" spans="1:10" ht="15.75" thickBot="1" x14ac:dyDescent="0.5">
      <c r="A1182" s="19">
        <v>1176</v>
      </c>
      <c r="B1182" s="21">
        <v>2257</v>
      </c>
      <c r="C1182" s="20" t="s">
        <v>2908</v>
      </c>
      <c r="D1182" s="21">
        <v>88</v>
      </c>
      <c r="E1182" s="21" t="s">
        <v>13</v>
      </c>
      <c r="F1182" s="21" t="s">
        <v>32</v>
      </c>
      <c r="G1182" s="21"/>
      <c r="H1182" s="21"/>
      <c r="I1182" s="30">
        <v>2054</v>
      </c>
      <c r="J1182" s="30" t="s">
        <v>19</v>
      </c>
    </row>
    <row r="1183" spans="1:10" ht="15.75" thickBot="1" x14ac:dyDescent="0.5">
      <c r="A1183" s="19">
        <v>1177</v>
      </c>
      <c r="B1183" s="21">
        <v>2258</v>
      </c>
      <c r="C1183" s="20" t="s">
        <v>2910</v>
      </c>
      <c r="D1183" s="21">
        <v>92</v>
      </c>
      <c r="E1183" s="21" t="s">
        <v>13</v>
      </c>
      <c r="F1183" s="21" t="s">
        <v>323</v>
      </c>
      <c r="G1183" s="21"/>
      <c r="H1183" s="21"/>
      <c r="I1183" s="30">
        <v>2035</v>
      </c>
      <c r="J1183" s="30" t="s">
        <v>19</v>
      </c>
    </row>
    <row r="1184" spans="1:10" ht="15.75" thickBot="1" x14ac:dyDescent="0.5">
      <c r="A1184" s="19">
        <v>1178</v>
      </c>
      <c r="B1184" s="21">
        <v>2259</v>
      </c>
      <c r="C1184" s="20" t="s">
        <v>2912</v>
      </c>
      <c r="D1184" s="21">
        <v>82</v>
      </c>
      <c r="E1184" s="21" t="s">
        <v>13</v>
      </c>
      <c r="F1184" s="21" t="s">
        <v>29</v>
      </c>
      <c r="G1184" s="21"/>
      <c r="H1184" s="21"/>
      <c r="I1184" s="30">
        <v>2068</v>
      </c>
      <c r="J1184" s="30" t="s">
        <v>19</v>
      </c>
    </row>
    <row r="1185" spans="1:10" ht="15.75" thickBot="1" x14ac:dyDescent="0.5">
      <c r="A1185" s="19">
        <v>1179</v>
      </c>
      <c r="B1185" s="21">
        <v>2260</v>
      </c>
      <c r="C1185" s="20" t="s">
        <v>2914</v>
      </c>
      <c r="D1185" s="21" t="s">
        <v>13</v>
      </c>
      <c r="E1185" s="21" t="s">
        <v>13</v>
      </c>
      <c r="F1185" s="21" t="s">
        <v>469</v>
      </c>
      <c r="G1185" s="21"/>
      <c r="H1185" s="21"/>
      <c r="I1185" s="30">
        <v>2106</v>
      </c>
      <c r="J1185" s="30" t="s">
        <v>19</v>
      </c>
    </row>
    <row r="1186" spans="1:10" ht="15.75" thickBot="1" x14ac:dyDescent="0.5">
      <c r="A1186" s="19">
        <v>1180</v>
      </c>
      <c r="B1186" s="21">
        <v>2261</v>
      </c>
      <c r="C1186" s="20" t="s">
        <v>2916</v>
      </c>
      <c r="D1186" s="21">
        <v>80</v>
      </c>
      <c r="E1186" s="21" t="s">
        <v>13</v>
      </c>
      <c r="F1186" s="21" t="s">
        <v>32</v>
      </c>
      <c r="G1186" s="21"/>
      <c r="H1186" s="21"/>
      <c r="I1186" s="30">
        <v>2052</v>
      </c>
      <c r="J1186" s="30" t="s">
        <v>19</v>
      </c>
    </row>
    <row r="1187" spans="1:10" ht="15.75" thickBot="1" x14ac:dyDescent="0.5">
      <c r="A1187" s="19">
        <v>1181</v>
      </c>
      <c r="B1187" s="21">
        <v>2262</v>
      </c>
      <c r="C1187" s="20" t="s">
        <v>2918</v>
      </c>
      <c r="D1187" s="21">
        <v>97</v>
      </c>
      <c r="E1187" s="21" t="s">
        <v>13</v>
      </c>
      <c r="F1187" s="21" t="s">
        <v>79</v>
      </c>
      <c r="G1187" s="21"/>
      <c r="H1187" s="21"/>
      <c r="I1187" s="30">
        <v>1995</v>
      </c>
      <c r="J1187" s="30" t="s">
        <v>19</v>
      </c>
    </row>
    <row r="1188" spans="1:10" ht="15.75" thickBot="1" x14ac:dyDescent="0.5">
      <c r="A1188" s="19">
        <v>1182</v>
      </c>
      <c r="B1188" s="21">
        <v>2263</v>
      </c>
      <c r="C1188" s="20" t="s">
        <v>2920</v>
      </c>
      <c r="D1188" s="21">
        <v>55</v>
      </c>
      <c r="E1188" s="21" t="s">
        <v>13</v>
      </c>
      <c r="F1188" s="21" t="s">
        <v>239</v>
      </c>
      <c r="G1188" s="21"/>
      <c r="H1188" s="21"/>
      <c r="I1188" s="30">
        <v>2006</v>
      </c>
      <c r="J1188" s="30" t="s">
        <v>19</v>
      </c>
    </row>
    <row r="1189" spans="1:10" ht="15.75" thickBot="1" x14ac:dyDescent="0.5">
      <c r="A1189" s="19">
        <v>1183</v>
      </c>
      <c r="B1189" s="21">
        <v>2264</v>
      </c>
      <c r="C1189" s="20" t="s">
        <v>2922</v>
      </c>
      <c r="D1189" s="21" t="s">
        <v>13</v>
      </c>
      <c r="E1189" s="21" t="s">
        <v>13</v>
      </c>
      <c r="F1189" s="21" t="s">
        <v>79</v>
      </c>
      <c r="G1189" s="21"/>
      <c r="H1189" s="21"/>
      <c r="I1189" s="30">
        <v>2035</v>
      </c>
      <c r="J1189" s="30" t="s">
        <v>19</v>
      </c>
    </row>
    <row r="1190" spans="1:10" ht="15.75" thickBot="1" x14ac:dyDescent="0.5">
      <c r="A1190" s="19">
        <v>1184</v>
      </c>
      <c r="B1190" s="21">
        <v>2265</v>
      </c>
      <c r="C1190" s="20" t="s">
        <v>2924</v>
      </c>
      <c r="D1190" s="21">
        <v>91</v>
      </c>
      <c r="E1190" s="21" t="s">
        <v>13</v>
      </c>
      <c r="F1190" s="21" t="s">
        <v>85</v>
      </c>
      <c r="G1190" s="21"/>
      <c r="H1190" s="21"/>
      <c r="I1190" s="30">
        <v>1998</v>
      </c>
      <c r="J1190" s="30" t="s">
        <v>19</v>
      </c>
    </row>
    <row r="1191" spans="1:10" ht="15.75" thickBot="1" x14ac:dyDescent="0.5">
      <c r="A1191" s="19">
        <v>1185</v>
      </c>
      <c r="B1191" s="21">
        <v>2266</v>
      </c>
      <c r="C1191" s="20" t="s">
        <v>2926</v>
      </c>
      <c r="D1191" s="21">
        <v>53</v>
      </c>
      <c r="E1191" s="21" t="s">
        <v>13</v>
      </c>
      <c r="F1191" s="21" t="s">
        <v>169</v>
      </c>
      <c r="G1191" s="21"/>
      <c r="H1191" s="21"/>
      <c r="I1191" s="30">
        <v>2056</v>
      </c>
      <c r="J1191" s="30" t="s">
        <v>19</v>
      </c>
    </row>
    <row r="1192" spans="1:10" ht="15.75" thickBot="1" x14ac:dyDescent="0.5">
      <c r="A1192" s="19">
        <v>1186</v>
      </c>
      <c r="B1192" s="21">
        <v>2267</v>
      </c>
      <c r="C1192" s="20" t="s">
        <v>2928</v>
      </c>
      <c r="D1192" s="21">
        <v>50</v>
      </c>
      <c r="E1192" s="21" t="s">
        <v>13</v>
      </c>
      <c r="F1192" s="21" t="s">
        <v>32</v>
      </c>
      <c r="G1192" s="21"/>
      <c r="H1192" s="21"/>
      <c r="I1192" s="30">
        <v>2051</v>
      </c>
      <c r="J1192" s="30" t="s">
        <v>19</v>
      </c>
    </row>
    <row r="1193" spans="1:10" ht="15.75" thickBot="1" x14ac:dyDescent="0.5">
      <c r="A1193" s="19">
        <v>1187</v>
      </c>
      <c r="B1193" s="21">
        <v>2268</v>
      </c>
      <c r="C1193" s="20" t="s">
        <v>2930</v>
      </c>
      <c r="D1193" s="21">
        <v>89</v>
      </c>
      <c r="E1193" s="21" t="s">
        <v>13</v>
      </c>
      <c r="F1193" s="21" t="s">
        <v>323</v>
      </c>
      <c r="G1193" s="21"/>
      <c r="H1193" s="21"/>
      <c r="I1193" s="30">
        <v>2062</v>
      </c>
      <c r="J1193" s="30" t="s">
        <v>19</v>
      </c>
    </row>
    <row r="1194" spans="1:10" ht="15.75" thickBot="1" x14ac:dyDescent="0.5">
      <c r="A1194" s="19">
        <v>1188</v>
      </c>
      <c r="B1194" s="21">
        <v>2269</v>
      </c>
      <c r="C1194" s="20" t="s">
        <v>2932</v>
      </c>
      <c r="D1194" s="21">
        <v>96</v>
      </c>
      <c r="E1194" s="21" t="s">
        <v>13</v>
      </c>
      <c r="F1194" s="21" t="s">
        <v>32</v>
      </c>
      <c r="G1194" s="21"/>
      <c r="H1194" s="21"/>
      <c r="I1194" s="30">
        <v>2045</v>
      </c>
      <c r="J1194" s="30" t="s">
        <v>19</v>
      </c>
    </row>
    <row r="1195" spans="1:10" ht="15.75" thickBot="1" x14ac:dyDescent="0.5">
      <c r="A1195" s="19">
        <v>1189</v>
      </c>
      <c r="B1195" s="21">
        <v>2270</v>
      </c>
      <c r="C1195" s="20" t="s">
        <v>2934</v>
      </c>
      <c r="D1195" s="21">
        <v>53</v>
      </c>
      <c r="E1195" s="21" t="s">
        <v>13</v>
      </c>
      <c r="F1195" s="21" t="s">
        <v>32</v>
      </c>
      <c r="G1195" s="21"/>
      <c r="H1195" s="21"/>
      <c r="I1195" s="30">
        <v>2112</v>
      </c>
      <c r="J1195" s="30" t="s">
        <v>19</v>
      </c>
    </row>
    <row r="1196" spans="1:10" ht="15.75" thickBot="1" x14ac:dyDescent="0.5">
      <c r="A1196" s="19">
        <v>1190</v>
      </c>
      <c r="B1196" s="21">
        <v>2271</v>
      </c>
      <c r="C1196" s="20" t="s">
        <v>2936</v>
      </c>
      <c r="D1196" s="21">
        <v>93</v>
      </c>
      <c r="E1196" s="21" t="s">
        <v>13</v>
      </c>
      <c r="F1196" s="21" t="s">
        <v>32</v>
      </c>
      <c r="G1196" s="21"/>
      <c r="H1196" s="21"/>
      <c r="I1196" s="30">
        <v>2047</v>
      </c>
      <c r="J1196" s="30" t="s">
        <v>19</v>
      </c>
    </row>
    <row r="1197" spans="1:10" ht="15.75" thickBot="1" x14ac:dyDescent="0.5">
      <c r="A1197" s="19">
        <v>1191</v>
      </c>
      <c r="B1197" s="21">
        <v>2272</v>
      </c>
      <c r="C1197" s="20" t="s">
        <v>2938</v>
      </c>
      <c r="D1197" s="21">
        <v>84</v>
      </c>
      <c r="E1197" s="21" t="s">
        <v>13</v>
      </c>
      <c r="F1197" s="21" t="s">
        <v>29</v>
      </c>
      <c r="G1197" s="21"/>
      <c r="H1197" s="21"/>
      <c r="I1197" s="30">
        <v>2058</v>
      </c>
      <c r="J1197" s="30" t="s">
        <v>19</v>
      </c>
    </row>
    <row r="1198" spans="1:10" ht="15.75" thickBot="1" x14ac:dyDescent="0.5">
      <c r="A1198" s="19">
        <v>1192</v>
      </c>
      <c r="B1198" s="21">
        <v>4047</v>
      </c>
      <c r="C1198" s="20" t="s">
        <v>2944</v>
      </c>
      <c r="D1198" s="21" t="s">
        <v>13</v>
      </c>
      <c r="E1198" s="21" t="s">
        <v>13</v>
      </c>
      <c r="F1198" s="21" t="s">
        <v>32</v>
      </c>
      <c r="G1198" s="21"/>
      <c r="H1198" s="21"/>
      <c r="I1198" s="30">
        <v>2070</v>
      </c>
      <c r="J1198" s="30" t="s">
        <v>15</v>
      </c>
    </row>
    <row r="1199" spans="1:10" ht="15.75" thickBot="1" x14ac:dyDescent="0.5">
      <c r="A1199" s="19">
        <v>1193</v>
      </c>
      <c r="B1199" s="21">
        <v>2275</v>
      </c>
      <c r="C1199" s="20" t="s">
        <v>2946</v>
      </c>
      <c r="D1199" s="21">
        <v>90</v>
      </c>
      <c r="E1199" s="21" t="s">
        <v>13</v>
      </c>
      <c r="F1199" s="21" t="s">
        <v>79</v>
      </c>
      <c r="G1199" s="21"/>
      <c r="H1199" s="21"/>
      <c r="I1199" s="30">
        <v>2061</v>
      </c>
      <c r="J1199" s="30" t="s">
        <v>19</v>
      </c>
    </row>
    <row r="1200" spans="1:10" ht="15.75" thickBot="1" x14ac:dyDescent="0.5">
      <c r="A1200" s="19">
        <v>1194</v>
      </c>
      <c r="B1200" s="21">
        <v>2276</v>
      </c>
      <c r="C1200" s="20" t="s">
        <v>2948</v>
      </c>
      <c r="D1200" s="21" t="s">
        <v>28</v>
      </c>
      <c r="E1200" s="21" t="s">
        <v>57</v>
      </c>
      <c r="F1200" s="21" t="s">
        <v>116</v>
      </c>
      <c r="G1200" s="21"/>
      <c r="H1200" s="21"/>
      <c r="I1200" s="30">
        <v>2208</v>
      </c>
      <c r="J1200" s="30" t="s">
        <v>15</v>
      </c>
    </row>
    <row r="1201" spans="1:10" ht="15.75" thickBot="1" x14ac:dyDescent="0.5">
      <c r="A1201" s="19">
        <v>1195</v>
      </c>
      <c r="B1201" s="21">
        <v>2277</v>
      </c>
      <c r="C1201" s="20" t="s">
        <v>2950</v>
      </c>
      <c r="D1201" s="21">
        <v>94</v>
      </c>
      <c r="E1201" s="21" t="s">
        <v>13</v>
      </c>
      <c r="F1201" s="21" t="s">
        <v>29</v>
      </c>
      <c r="G1201" s="21"/>
      <c r="H1201" s="21"/>
      <c r="I1201" s="30">
        <v>2041</v>
      </c>
      <c r="J1201" s="30" t="s">
        <v>19</v>
      </c>
    </row>
    <row r="1202" spans="1:10" ht="15.75" thickBot="1" x14ac:dyDescent="0.5">
      <c r="A1202" s="19">
        <v>1196</v>
      </c>
      <c r="B1202" s="21">
        <v>2278</v>
      </c>
      <c r="C1202" s="20" t="s">
        <v>2952</v>
      </c>
      <c r="D1202" s="21">
        <v>10</v>
      </c>
      <c r="E1202" s="21" t="s">
        <v>13</v>
      </c>
      <c r="F1202" s="21" t="s">
        <v>292</v>
      </c>
      <c r="G1202" s="21"/>
      <c r="H1202" s="21"/>
      <c r="I1202" s="30">
        <v>2115</v>
      </c>
      <c r="J1202" s="30" t="s">
        <v>15</v>
      </c>
    </row>
    <row r="1203" spans="1:10" ht="15.75" thickBot="1" x14ac:dyDescent="0.5">
      <c r="A1203" s="19">
        <v>1197</v>
      </c>
      <c r="B1203" s="21">
        <v>2279</v>
      </c>
      <c r="C1203" s="20" t="s">
        <v>2954</v>
      </c>
      <c r="D1203" s="21">
        <v>37</v>
      </c>
      <c r="E1203" s="21" t="s">
        <v>184</v>
      </c>
      <c r="F1203" s="21" t="s">
        <v>29</v>
      </c>
      <c r="G1203" s="21">
        <f>9+7</f>
        <v>16</v>
      </c>
      <c r="H1203" s="21">
        <f>-6-8</f>
        <v>-14</v>
      </c>
      <c r="I1203" s="30">
        <v>2138</v>
      </c>
      <c r="J1203" s="30" t="s">
        <v>15</v>
      </c>
    </row>
    <row r="1204" spans="1:10" ht="15.75" thickBot="1" x14ac:dyDescent="0.5">
      <c r="A1204" s="19">
        <v>1198</v>
      </c>
      <c r="B1204" s="21">
        <v>2280</v>
      </c>
      <c r="C1204" s="20" t="s">
        <v>2956</v>
      </c>
      <c r="D1204" s="21" t="s">
        <v>13</v>
      </c>
      <c r="E1204" s="21" t="s">
        <v>13</v>
      </c>
      <c r="F1204" s="21" t="s">
        <v>29</v>
      </c>
      <c r="G1204" s="21"/>
      <c r="H1204" s="21"/>
      <c r="I1204" s="30">
        <v>1999</v>
      </c>
      <c r="J1204" s="30" t="s">
        <v>19</v>
      </c>
    </row>
    <row r="1205" spans="1:10" ht="15.75" thickBot="1" x14ac:dyDescent="0.5">
      <c r="A1205" s="19">
        <v>1199</v>
      </c>
      <c r="B1205" s="21">
        <v>2281</v>
      </c>
      <c r="C1205" s="20" t="s">
        <v>2958</v>
      </c>
      <c r="D1205" s="21">
        <v>91</v>
      </c>
      <c r="E1205" s="21" t="s">
        <v>57</v>
      </c>
      <c r="F1205" s="21" t="s">
        <v>2892</v>
      </c>
      <c r="G1205" s="21"/>
      <c r="H1205" s="21"/>
      <c r="I1205" s="30">
        <v>2152</v>
      </c>
      <c r="J1205" s="30" t="s">
        <v>19</v>
      </c>
    </row>
    <row r="1206" spans="1:10" ht="15.75" thickBot="1" x14ac:dyDescent="0.5">
      <c r="A1206" s="19">
        <v>1200</v>
      </c>
      <c r="B1206" s="21">
        <v>2282</v>
      </c>
      <c r="C1206" s="20" t="s">
        <v>2960</v>
      </c>
      <c r="D1206" s="21" t="s">
        <v>13</v>
      </c>
      <c r="E1206" s="21" t="s">
        <v>13</v>
      </c>
      <c r="F1206" s="21" t="s">
        <v>79</v>
      </c>
      <c r="G1206" s="21"/>
      <c r="H1206" s="21"/>
      <c r="I1206" s="30">
        <v>2062</v>
      </c>
      <c r="J1206" s="30" t="s">
        <v>19</v>
      </c>
    </row>
    <row r="1207" spans="1:10" ht="15.75" thickBot="1" x14ac:dyDescent="0.5">
      <c r="A1207" s="19">
        <v>1201</v>
      </c>
      <c r="B1207" s="21">
        <v>4218</v>
      </c>
      <c r="C1207" s="20" t="s">
        <v>6544</v>
      </c>
      <c r="D1207" s="21">
        <v>10</v>
      </c>
      <c r="E1207" s="21"/>
      <c r="F1207" s="21" t="s">
        <v>29</v>
      </c>
      <c r="G1207" s="21">
        <v>11</v>
      </c>
      <c r="H1207" s="21">
        <v>-8</v>
      </c>
      <c r="I1207" s="30">
        <v>2092</v>
      </c>
      <c r="J1207" s="30" t="s">
        <v>15</v>
      </c>
    </row>
    <row r="1208" spans="1:10" ht="15.75" thickBot="1" x14ac:dyDescent="0.5">
      <c r="A1208" s="19">
        <v>1202</v>
      </c>
      <c r="B1208" s="21">
        <v>2285</v>
      </c>
      <c r="C1208" s="20" t="s">
        <v>2966</v>
      </c>
      <c r="D1208" s="21">
        <v>85</v>
      </c>
      <c r="E1208" s="21" t="s">
        <v>13</v>
      </c>
      <c r="F1208" s="21" t="s">
        <v>85</v>
      </c>
      <c r="G1208" s="21"/>
      <c r="H1208" s="21"/>
      <c r="I1208" s="30">
        <v>2062</v>
      </c>
      <c r="J1208" s="30" t="s">
        <v>19</v>
      </c>
    </row>
    <row r="1209" spans="1:10" ht="15.75" thickBot="1" x14ac:dyDescent="0.5">
      <c r="A1209" s="19">
        <v>1203</v>
      </c>
      <c r="B1209" s="21">
        <v>3927</v>
      </c>
      <c r="C1209" s="20" t="s">
        <v>2968</v>
      </c>
      <c r="D1209" s="21" t="s">
        <v>158</v>
      </c>
      <c r="E1209" s="21" t="s">
        <v>13</v>
      </c>
      <c r="F1209" s="21" t="s">
        <v>79</v>
      </c>
      <c r="G1209" s="21"/>
      <c r="H1209" s="21"/>
      <c r="I1209" s="30">
        <v>2047</v>
      </c>
      <c r="J1209" s="30" t="s">
        <v>15</v>
      </c>
    </row>
    <row r="1210" spans="1:10" ht="15.75" thickBot="1" x14ac:dyDescent="0.5">
      <c r="A1210" s="19">
        <v>1204</v>
      </c>
      <c r="B1210" s="21">
        <v>2286</v>
      </c>
      <c r="C1210" s="20" t="s">
        <v>2970</v>
      </c>
      <c r="D1210" s="21">
        <v>98</v>
      </c>
      <c r="E1210" s="21" t="s">
        <v>13</v>
      </c>
      <c r="F1210" s="21" t="s">
        <v>32</v>
      </c>
      <c r="G1210" s="21"/>
      <c r="H1210" s="21"/>
      <c r="I1210" s="30">
        <v>2074</v>
      </c>
      <c r="J1210" s="30" t="s">
        <v>19</v>
      </c>
    </row>
    <row r="1211" spans="1:10" ht="20" customHeight="1" thickBot="1" x14ac:dyDescent="0.5">
      <c r="A1211" s="19">
        <v>1205</v>
      </c>
      <c r="B1211" s="21">
        <v>2287</v>
      </c>
      <c r="C1211" s="20" t="s">
        <v>2972</v>
      </c>
      <c r="D1211" s="21">
        <v>87</v>
      </c>
      <c r="E1211" s="21" t="s">
        <v>13</v>
      </c>
      <c r="F1211" s="21" t="s">
        <v>29</v>
      </c>
      <c r="G1211" s="21"/>
      <c r="H1211" s="21"/>
      <c r="I1211" s="30">
        <v>2058</v>
      </c>
      <c r="J1211" s="30" t="s">
        <v>19</v>
      </c>
    </row>
    <row r="1212" spans="1:10" ht="15.75" thickBot="1" x14ac:dyDescent="0.5">
      <c r="A1212" s="19">
        <v>1206</v>
      </c>
      <c r="B1212" s="21">
        <v>2289</v>
      </c>
      <c r="C1212" s="20" t="s">
        <v>2976</v>
      </c>
      <c r="D1212" s="21" t="s">
        <v>46</v>
      </c>
      <c r="E1212" s="21" t="s">
        <v>13</v>
      </c>
      <c r="F1212" s="21" t="s">
        <v>29</v>
      </c>
      <c r="G1212" s="21"/>
      <c r="H1212" s="21"/>
      <c r="I1212" s="30">
        <v>2063</v>
      </c>
      <c r="J1212" s="30" t="s">
        <v>19</v>
      </c>
    </row>
    <row r="1213" spans="1:10" ht="15.75" thickBot="1" x14ac:dyDescent="0.5">
      <c r="A1213" s="19">
        <v>1207</v>
      </c>
      <c r="B1213" s="21">
        <v>2290</v>
      </c>
      <c r="C1213" s="20" t="s">
        <v>2978</v>
      </c>
      <c r="D1213" s="21" t="s">
        <v>13</v>
      </c>
      <c r="E1213" s="21" t="s">
        <v>13</v>
      </c>
      <c r="F1213" s="21" t="s">
        <v>29</v>
      </c>
      <c r="G1213" s="21"/>
      <c r="H1213" s="21"/>
      <c r="I1213" s="30">
        <v>2052</v>
      </c>
      <c r="J1213" s="30" t="s">
        <v>19</v>
      </c>
    </row>
    <row r="1214" spans="1:10" ht="15.75" thickBot="1" x14ac:dyDescent="0.5">
      <c r="A1214" s="19">
        <v>1208</v>
      </c>
      <c r="B1214" s="21">
        <v>2291</v>
      </c>
      <c r="C1214" s="20" t="s">
        <v>2980</v>
      </c>
      <c r="D1214" s="21">
        <v>65</v>
      </c>
      <c r="E1214" s="21" t="s">
        <v>13</v>
      </c>
      <c r="F1214" s="21" t="s">
        <v>469</v>
      </c>
      <c r="G1214" s="21"/>
      <c r="H1214" s="21"/>
      <c r="I1214" s="30">
        <v>2020</v>
      </c>
      <c r="J1214" s="30" t="s">
        <v>19</v>
      </c>
    </row>
    <row r="1215" spans="1:10" ht="15.75" thickBot="1" x14ac:dyDescent="0.5">
      <c r="A1215" s="19">
        <v>1209</v>
      </c>
      <c r="B1215" s="21">
        <v>2292</v>
      </c>
      <c r="C1215" s="20" t="s">
        <v>2982</v>
      </c>
      <c r="D1215" s="21" t="s">
        <v>13</v>
      </c>
      <c r="E1215" s="21" t="s">
        <v>13</v>
      </c>
      <c r="F1215" s="21" t="s">
        <v>116</v>
      </c>
      <c r="G1215" s="21"/>
      <c r="H1215" s="21"/>
      <c r="I1215" s="30">
        <v>2110</v>
      </c>
      <c r="J1215" s="30" t="s">
        <v>19</v>
      </c>
    </row>
    <row r="1216" spans="1:10" ht="15.75" thickBot="1" x14ac:dyDescent="0.5">
      <c r="A1216" s="19">
        <v>1210</v>
      </c>
      <c r="B1216" s="21">
        <v>2293</v>
      </c>
      <c r="C1216" s="20" t="s">
        <v>2984</v>
      </c>
      <c r="D1216" s="21" t="s">
        <v>13</v>
      </c>
      <c r="E1216" s="21" t="s">
        <v>13</v>
      </c>
      <c r="F1216" s="21" t="s">
        <v>323</v>
      </c>
      <c r="G1216" s="21"/>
      <c r="H1216" s="21"/>
      <c r="I1216" s="30">
        <v>2053</v>
      </c>
      <c r="J1216" s="30" t="s">
        <v>19</v>
      </c>
    </row>
    <row r="1217" spans="1:10" ht="15.75" thickBot="1" x14ac:dyDescent="0.5">
      <c r="A1217" s="19">
        <v>1211</v>
      </c>
      <c r="B1217" s="21">
        <v>2296</v>
      </c>
      <c r="C1217" s="20" t="s">
        <v>2990</v>
      </c>
      <c r="D1217" s="21">
        <v>90</v>
      </c>
      <c r="E1217" s="21" t="s">
        <v>13</v>
      </c>
      <c r="F1217" s="21" t="s">
        <v>79</v>
      </c>
      <c r="G1217" s="21"/>
      <c r="H1217" s="21"/>
      <c r="I1217" s="30">
        <v>2070</v>
      </c>
      <c r="J1217" s="30" t="s">
        <v>19</v>
      </c>
    </row>
    <row r="1218" spans="1:10" ht="15.75" thickBot="1" x14ac:dyDescent="0.5">
      <c r="A1218" s="19">
        <v>1212</v>
      </c>
      <c r="B1218" s="21">
        <v>2297</v>
      </c>
      <c r="C1218" s="20" t="s">
        <v>2992</v>
      </c>
      <c r="D1218" s="21">
        <v>56</v>
      </c>
      <c r="E1218" s="21" t="s">
        <v>13</v>
      </c>
      <c r="F1218" s="21" t="s">
        <v>2184</v>
      </c>
      <c r="G1218" s="21"/>
      <c r="H1218" s="21"/>
      <c r="I1218" s="30">
        <v>2008</v>
      </c>
      <c r="J1218" s="30" t="s">
        <v>19</v>
      </c>
    </row>
    <row r="1219" spans="1:10" ht="15.75" thickBot="1" x14ac:dyDescent="0.5">
      <c r="A1219" s="19">
        <v>1213</v>
      </c>
      <c r="B1219" s="21">
        <v>4073</v>
      </c>
      <c r="C1219" s="20" t="s">
        <v>6138</v>
      </c>
      <c r="D1219" s="21" t="s">
        <v>510</v>
      </c>
      <c r="E1219" s="21" t="s">
        <v>13</v>
      </c>
      <c r="F1219" s="21" t="s">
        <v>193</v>
      </c>
      <c r="G1219" s="21">
        <v>7</v>
      </c>
      <c r="H1219" s="21">
        <v>-10</v>
      </c>
      <c r="I1219" s="30">
        <v>2075</v>
      </c>
      <c r="J1219" s="30" t="s">
        <v>15</v>
      </c>
    </row>
    <row r="1220" spans="1:10" ht="15.75" thickBot="1" x14ac:dyDescent="0.5">
      <c r="A1220" s="19">
        <v>1214</v>
      </c>
      <c r="B1220" s="21">
        <v>2298</v>
      </c>
      <c r="C1220" s="20" t="s">
        <v>2996</v>
      </c>
      <c r="D1220" s="21">
        <v>83</v>
      </c>
      <c r="E1220" s="21" t="s">
        <v>57</v>
      </c>
      <c r="F1220" s="21" t="s">
        <v>193</v>
      </c>
      <c r="G1220" s="21"/>
      <c r="H1220" s="21"/>
      <c r="I1220" s="30">
        <v>2264</v>
      </c>
      <c r="J1220" s="30" t="s">
        <v>15</v>
      </c>
    </row>
    <row r="1221" spans="1:10" ht="15.75" thickBot="1" x14ac:dyDescent="0.5">
      <c r="A1221" s="19">
        <v>1215</v>
      </c>
      <c r="B1221" s="21">
        <v>2299</v>
      </c>
      <c r="C1221" s="20" t="s">
        <v>2998</v>
      </c>
      <c r="D1221" s="21">
        <v>88</v>
      </c>
      <c r="E1221" s="21" t="s">
        <v>13</v>
      </c>
      <c r="F1221" s="21" t="s">
        <v>32</v>
      </c>
      <c r="G1221" s="21"/>
      <c r="H1221" s="21"/>
      <c r="I1221" s="30">
        <v>2012</v>
      </c>
      <c r="J1221" s="30" t="s">
        <v>19</v>
      </c>
    </row>
    <row r="1222" spans="1:10" ht="15.75" thickBot="1" x14ac:dyDescent="0.5">
      <c r="A1222" s="19">
        <v>1216</v>
      </c>
      <c r="B1222" s="21">
        <v>2300</v>
      </c>
      <c r="C1222" s="20" t="s">
        <v>3000</v>
      </c>
      <c r="D1222" s="21" t="s">
        <v>46</v>
      </c>
      <c r="E1222" s="21" t="s">
        <v>13</v>
      </c>
      <c r="F1222" s="21" t="s">
        <v>32</v>
      </c>
      <c r="G1222" s="21"/>
      <c r="H1222" s="21"/>
      <c r="I1222" s="30">
        <v>2007</v>
      </c>
      <c r="J1222" s="30" t="s">
        <v>19</v>
      </c>
    </row>
    <row r="1223" spans="1:10" ht="15.75" thickBot="1" x14ac:dyDescent="0.5">
      <c r="A1223" s="19">
        <v>1217</v>
      </c>
      <c r="B1223" s="21">
        <v>2301</v>
      </c>
      <c r="C1223" s="20" t="s">
        <v>3002</v>
      </c>
      <c r="D1223" s="21">
        <v>94</v>
      </c>
      <c r="E1223" s="21" t="s">
        <v>13</v>
      </c>
      <c r="F1223" s="21" t="s">
        <v>32</v>
      </c>
      <c r="G1223" s="21"/>
      <c r="H1223" s="21"/>
      <c r="I1223" s="30">
        <v>2043</v>
      </c>
      <c r="J1223" s="30" t="s">
        <v>19</v>
      </c>
    </row>
    <row r="1224" spans="1:10" ht="15.75" thickBot="1" x14ac:dyDescent="0.5">
      <c r="A1224" s="19">
        <v>1218</v>
      </c>
      <c r="B1224" s="21">
        <v>2305</v>
      </c>
      <c r="C1224" s="20" t="s">
        <v>3008</v>
      </c>
      <c r="D1224" s="21">
        <v>89</v>
      </c>
      <c r="E1224" s="21" t="s">
        <v>13</v>
      </c>
      <c r="F1224" s="21" t="s">
        <v>85</v>
      </c>
      <c r="G1224" s="21"/>
      <c r="H1224" s="21"/>
      <c r="I1224" s="30">
        <v>2064</v>
      </c>
      <c r="J1224" s="30" t="s">
        <v>19</v>
      </c>
    </row>
    <row r="1225" spans="1:10" ht="15.75" thickBot="1" x14ac:dyDescent="0.5">
      <c r="A1225" s="19">
        <v>1219</v>
      </c>
      <c r="B1225" s="21">
        <v>2306</v>
      </c>
      <c r="C1225" s="20" t="s">
        <v>3010</v>
      </c>
      <c r="D1225" s="21">
        <v>88</v>
      </c>
      <c r="E1225" s="21" t="s">
        <v>13</v>
      </c>
      <c r="F1225" s="21" t="s">
        <v>32</v>
      </c>
      <c r="G1225" s="21"/>
      <c r="H1225" s="21"/>
      <c r="I1225" s="30">
        <v>2041</v>
      </c>
      <c r="J1225" s="30" t="s">
        <v>19</v>
      </c>
    </row>
    <row r="1226" spans="1:10" ht="15.75" thickBot="1" x14ac:dyDescent="0.5">
      <c r="A1226" s="19">
        <v>1220</v>
      </c>
      <c r="B1226" s="21">
        <v>2307</v>
      </c>
      <c r="C1226" s="20" t="s">
        <v>3012</v>
      </c>
      <c r="D1226" s="21">
        <v>43</v>
      </c>
      <c r="E1226" s="21" t="s">
        <v>13</v>
      </c>
      <c r="F1226" s="21" t="s">
        <v>32</v>
      </c>
      <c r="G1226" s="21"/>
      <c r="H1226" s="21"/>
      <c r="I1226" s="30">
        <v>1958</v>
      </c>
      <c r="J1226" s="30" t="s">
        <v>19</v>
      </c>
    </row>
    <row r="1227" spans="1:10" ht="15.75" thickBot="1" x14ac:dyDescent="0.5">
      <c r="A1227" s="19">
        <v>1221</v>
      </c>
      <c r="B1227" s="21">
        <v>2308</v>
      </c>
      <c r="C1227" s="20" t="s">
        <v>3014</v>
      </c>
      <c r="D1227" s="21">
        <v>99</v>
      </c>
      <c r="E1227" s="21" t="s">
        <v>13</v>
      </c>
      <c r="F1227" s="21" t="s">
        <v>32</v>
      </c>
      <c r="G1227" s="21"/>
      <c r="H1227" s="21"/>
      <c r="I1227" s="30">
        <v>1985</v>
      </c>
      <c r="J1227" s="30" t="s">
        <v>19</v>
      </c>
    </row>
    <row r="1228" spans="1:10" ht="15.75" thickBot="1" x14ac:dyDescent="0.5">
      <c r="A1228" s="19">
        <v>1222</v>
      </c>
      <c r="B1228" s="21">
        <v>2309</v>
      </c>
      <c r="C1228" s="20" t="s">
        <v>3016</v>
      </c>
      <c r="D1228" s="21" t="s">
        <v>82</v>
      </c>
      <c r="E1228" s="21" t="s">
        <v>13</v>
      </c>
      <c r="F1228" s="21" t="s">
        <v>292</v>
      </c>
      <c r="G1228" s="21"/>
      <c r="H1228" s="21"/>
      <c r="I1228" s="30">
        <v>2153</v>
      </c>
      <c r="J1228" s="30" t="s">
        <v>19</v>
      </c>
    </row>
    <row r="1229" spans="1:10" ht="15.75" thickBot="1" x14ac:dyDescent="0.5">
      <c r="A1229" s="19">
        <v>1223</v>
      </c>
      <c r="B1229" s="21">
        <v>2310</v>
      </c>
      <c r="C1229" s="20" t="s">
        <v>3018</v>
      </c>
      <c r="D1229" s="21" t="s">
        <v>13</v>
      </c>
      <c r="E1229" s="21" t="s">
        <v>13</v>
      </c>
      <c r="F1229" s="21" t="s">
        <v>29</v>
      </c>
      <c r="G1229" s="21"/>
      <c r="H1229" s="21"/>
      <c r="I1229" s="30">
        <v>2006</v>
      </c>
      <c r="J1229" s="30" t="s">
        <v>19</v>
      </c>
    </row>
    <row r="1230" spans="1:10" ht="15.75" thickBot="1" x14ac:dyDescent="0.5">
      <c r="A1230" s="19">
        <v>1224</v>
      </c>
      <c r="B1230" s="21">
        <v>2311</v>
      </c>
      <c r="C1230" s="20" t="s">
        <v>3020</v>
      </c>
      <c r="D1230" s="21">
        <v>90</v>
      </c>
      <c r="E1230" s="21" t="s">
        <v>13</v>
      </c>
      <c r="F1230" s="21" t="s">
        <v>29</v>
      </c>
      <c r="G1230" s="21"/>
      <c r="H1230" s="21"/>
      <c r="I1230" s="30">
        <v>2002</v>
      </c>
      <c r="J1230" s="30" t="s">
        <v>19</v>
      </c>
    </row>
    <row r="1231" spans="1:10" ht="15.75" thickBot="1" x14ac:dyDescent="0.5">
      <c r="A1231" s="19">
        <v>1225</v>
      </c>
      <c r="B1231" s="21">
        <v>2312</v>
      </c>
      <c r="C1231" s="20" t="s">
        <v>3022</v>
      </c>
      <c r="D1231" s="21">
        <v>93</v>
      </c>
      <c r="E1231" s="21" t="s">
        <v>13</v>
      </c>
      <c r="F1231" s="21" t="s">
        <v>32</v>
      </c>
      <c r="G1231" s="21"/>
      <c r="H1231" s="21"/>
      <c r="I1231" s="30">
        <v>2071</v>
      </c>
      <c r="J1231" s="30" t="s">
        <v>19</v>
      </c>
    </row>
    <row r="1232" spans="1:10" ht="15.75" thickBot="1" x14ac:dyDescent="0.5">
      <c r="A1232" s="19">
        <v>1226</v>
      </c>
      <c r="B1232" s="21">
        <v>2313</v>
      </c>
      <c r="C1232" s="20" t="s">
        <v>3024</v>
      </c>
      <c r="D1232" s="21" t="s">
        <v>13</v>
      </c>
      <c r="E1232" s="21" t="s">
        <v>13</v>
      </c>
      <c r="F1232" s="21" t="s">
        <v>323</v>
      </c>
      <c r="G1232" s="21"/>
      <c r="H1232" s="21"/>
      <c r="I1232" s="30">
        <v>2055</v>
      </c>
      <c r="J1232" s="30" t="s">
        <v>19</v>
      </c>
    </row>
    <row r="1233" spans="1:10" ht="15.75" thickBot="1" x14ac:dyDescent="0.5">
      <c r="A1233" s="19">
        <v>1227</v>
      </c>
      <c r="B1233" s="21">
        <v>2314</v>
      </c>
      <c r="C1233" s="20" t="s">
        <v>3026</v>
      </c>
      <c r="D1233" s="21">
        <v>59</v>
      </c>
      <c r="E1233" s="21" t="s">
        <v>13</v>
      </c>
      <c r="F1233" s="21" t="s">
        <v>323</v>
      </c>
      <c r="G1233" s="21"/>
      <c r="H1233" s="21"/>
      <c r="I1233" s="30">
        <v>2048</v>
      </c>
      <c r="J1233" s="30" t="s">
        <v>19</v>
      </c>
    </row>
    <row r="1234" spans="1:10" ht="30.75" thickBot="1" x14ac:dyDescent="0.5">
      <c r="A1234" s="19">
        <v>1228</v>
      </c>
      <c r="B1234" s="21">
        <v>3919</v>
      </c>
      <c r="C1234" s="20" t="s">
        <v>3038</v>
      </c>
      <c r="D1234" s="21">
        <v>75</v>
      </c>
      <c r="E1234" s="21" t="s">
        <v>13</v>
      </c>
      <c r="F1234" s="21" t="s">
        <v>116</v>
      </c>
      <c r="G1234" s="21"/>
      <c r="H1234" s="21"/>
      <c r="I1234" s="30">
        <v>2066</v>
      </c>
      <c r="J1234" s="30" t="s">
        <v>15</v>
      </c>
    </row>
    <row r="1235" spans="1:10" ht="15.75" thickBot="1" x14ac:dyDescent="0.5">
      <c r="A1235" s="19">
        <v>1229</v>
      </c>
      <c r="B1235" s="21">
        <v>2318</v>
      </c>
      <c r="C1235" s="20" t="s">
        <v>3040</v>
      </c>
      <c r="D1235" s="21">
        <v>73</v>
      </c>
      <c r="E1235" s="21" t="s">
        <v>13</v>
      </c>
      <c r="F1235" s="21" t="s">
        <v>116</v>
      </c>
      <c r="G1235" s="21"/>
      <c r="H1235" s="21"/>
      <c r="I1235" s="30">
        <v>2074</v>
      </c>
      <c r="J1235" s="30" t="s">
        <v>15</v>
      </c>
    </row>
    <row r="1236" spans="1:10" ht="15.75" thickBot="1" x14ac:dyDescent="0.5">
      <c r="A1236" s="19">
        <v>1230</v>
      </c>
      <c r="B1236" s="21">
        <v>2319</v>
      </c>
      <c r="C1236" s="20" t="s">
        <v>3042</v>
      </c>
      <c r="D1236" s="21" t="s">
        <v>46</v>
      </c>
      <c r="E1236" s="21" t="s">
        <v>13</v>
      </c>
      <c r="F1236" s="21" t="s">
        <v>277</v>
      </c>
      <c r="G1236" s="21"/>
      <c r="H1236" s="21"/>
      <c r="I1236" s="30">
        <v>2035</v>
      </c>
      <c r="J1236" s="30" t="s">
        <v>19</v>
      </c>
    </row>
    <row r="1237" spans="1:10" ht="15.75" thickBot="1" x14ac:dyDescent="0.5">
      <c r="A1237" s="19">
        <v>1231</v>
      </c>
      <c r="B1237" s="21">
        <v>2320</v>
      </c>
      <c r="C1237" s="20" t="s">
        <v>3044</v>
      </c>
      <c r="D1237" s="21">
        <v>64</v>
      </c>
      <c r="E1237" s="21" t="s">
        <v>134</v>
      </c>
      <c r="F1237" s="21" t="s">
        <v>32</v>
      </c>
      <c r="G1237" s="21"/>
      <c r="H1237" s="21"/>
      <c r="I1237" s="30">
        <v>2294</v>
      </c>
      <c r="J1237" s="30" t="s">
        <v>19</v>
      </c>
    </row>
    <row r="1238" spans="1:10" ht="15.75" thickBot="1" x14ac:dyDescent="0.5">
      <c r="A1238" s="19">
        <v>1232</v>
      </c>
      <c r="B1238" s="21">
        <v>2321</v>
      </c>
      <c r="C1238" s="20" t="s">
        <v>3046</v>
      </c>
      <c r="D1238" s="21" t="s">
        <v>13</v>
      </c>
      <c r="E1238" s="21" t="s">
        <v>13</v>
      </c>
      <c r="F1238" s="21" t="s">
        <v>323</v>
      </c>
      <c r="G1238" s="21"/>
      <c r="H1238" s="21"/>
      <c r="I1238" s="30">
        <v>2044</v>
      </c>
      <c r="J1238" s="30" t="s">
        <v>19</v>
      </c>
    </row>
    <row r="1239" spans="1:10" ht="15.75" thickBot="1" x14ac:dyDescent="0.5">
      <c r="A1239" s="19">
        <v>1233</v>
      </c>
      <c r="B1239" s="21">
        <v>2322</v>
      </c>
      <c r="C1239" s="20" t="s">
        <v>3048</v>
      </c>
      <c r="D1239" s="21">
        <v>99</v>
      </c>
      <c r="E1239" s="21" t="s">
        <v>13</v>
      </c>
      <c r="F1239" s="21" t="s">
        <v>32</v>
      </c>
      <c r="G1239" s="21"/>
      <c r="H1239" s="21"/>
      <c r="I1239" s="30">
        <v>1935</v>
      </c>
      <c r="J1239" s="30" t="s">
        <v>19</v>
      </c>
    </row>
    <row r="1240" spans="1:10" ht="15.75" thickBot="1" x14ac:dyDescent="0.5">
      <c r="A1240" s="19">
        <v>1234</v>
      </c>
      <c r="B1240" s="21">
        <v>2323</v>
      </c>
      <c r="C1240" s="20" t="s">
        <v>3050</v>
      </c>
      <c r="D1240" s="21">
        <v>84</v>
      </c>
      <c r="E1240" s="21" t="s">
        <v>57</v>
      </c>
      <c r="F1240" s="21" t="s">
        <v>32</v>
      </c>
      <c r="G1240" s="21"/>
      <c r="H1240" s="21"/>
      <c r="I1240" s="30">
        <v>2101</v>
      </c>
      <c r="J1240" s="30" t="s">
        <v>19</v>
      </c>
    </row>
    <row r="1241" spans="1:10" ht="15.75" thickBot="1" x14ac:dyDescent="0.5">
      <c r="A1241" s="19">
        <v>1235</v>
      </c>
      <c r="B1241" s="21">
        <v>3882</v>
      </c>
      <c r="C1241" s="20" t="s">
        <v>3052</v>
      </c>
      <c r="D1241" s="21" t="s">
        <v>3053</v>
      </c>
      <c r="E1241" s="21" t="s">
        <v>13</v>
      </c>
      <c r="F1241" s="21" t="s">
        <v>29</v>
      </c>
      <c r="G1241" s="21">
        <v>9</v>
      </c>
      <c r="H1241" s="21">
        <v>5</v>
      </c>
      <c r="I1241" s="30">
        <v>2070</v>
      </c>
      <c r="J1241" s="30" t="s">
        <v>15</v>
      </c>
    </row>
    <row r="1242" spans="1:10" ht="15.75" thickBot="1" x14ac:dyDescent="0.5">
      <c r="A1242" s="19">
        <v>1236</v>
      </c>
      <c r="B1242" s="21">
        <v>2324</v>
      </c>
      <c r="C1242" s="20" t="s">
        <v>6402</v>
      </c>
      <c r="D1242" s="21">
        <v>82</v>
      </c>
      <c r="E1242" s="21" t="s">
        <v>184</v>
      </c>
      <c r="F1242" s="21" t="s">
        <v>29</v>
      </c>
      <c r="G1242" s="21"/>
      <c r="H1242" s="21"/>
      <c r="I1242" s="30">
        <v>2356</v>
      </c>
      <c r="J1242" s="30" t="s">
        <v>19</v>
      </c>
    </row>
    <row r="1243" spans="1:10" ht="15.75" thickBot="1" x14ac:dyDescent="0.5">
      <c r="A1243" s="19">
        <v>1237</v>
      </c>
      <c r="B1243" s="21">
        <v>2325</v>
      </c>
      <c r="C1243" s="20" t="s">
        <v>3056</v>
      </c>
      <c r="D1243" s="21">
        <v>45</v>
      </c>
      <c r="E1243" s="21" t="s">
        <v>13</v>
      </c>
      <c r="F1243" s="21" t="s">
        <v>29</v>
      </c>
      <c r="G1243" s="21"/>
      <c r="H1243" s="21"/>
      <c r="I1243" s="30">
        <v>2116</v>
      </c>
      <c r="J1243" s="30" t="s">
        <v>19</v>
      </c>
    </row>
    <row r="1244" spans="1:10" ht="15.75" thickBot="1" x14ac:dyDescent="0.5">
      <c r="A1244" s="19">
        <v>1238</v>
      </c>
      <c r="B1244" s="21">
        <v>2326</v>
      </c>
      <c r="C1244" s="20" t="s">
        <v>3058</v>
      </c>
      <c r="D1244" s="21" t="s">
        <v>13</v>
      </c>
      <c r="E1244" s="21" t="s">
        <v>13</v>
      </c>
      <c r="F1244" s="21" t="s">
        <v>29</v>
      </c>
      <c r="G1244" s="21"/>
      <c r="H1244" s="21"/>
      <c r="I1244" s="30">
        <v>2047</v>
      </c>
      <c r="J1244" s="30" t="s">
        <v>19</v>
      </c>
    </row>
    <row r="1245" spans="1:10" ht="15.75" thickBot="1" x14ac:dyDescent="0.5">
      <c r="A1245" s="19">
        <v>1239</v>
      </c>
      <c r="B1245" s="21">
        <v>2327</v>
      </c>
      <c r="C1245" s="20" t="s">
        <v>3060</v>
      </c>
      <c r="D1245" s="21">
        <v>84</v>
      </c>
      <c r="E1245" s="21" t="s">
        <v>13</v>
      </c>
      <c r="F1245" s="21" t="s">
        <v>29</v>
      </c>
      <c r="G1245" s="21"/>
      <c r="H1245" s="21"/>
      <c r="I1245" s="30">
        <v>2107</v>
      </c>
      <c r="J1245" s="30" t="s">
        <v>19</v>
      </c>
    </row>
    <row r="1246" spans="1:10" ht="15.75" thickBot="1" x14ac:dyDescent="0.5">
      <c r="A1246" s="19">
        <v>1240</v>
      </c>
      <c r="B1246" s="21">
        <v>2330</v>
      </c>
      <c r="C1246" s="20" t="s">
        <v>3068</v>
      </c>
      <c r="D1246" s="21">
        <v>52</v>
      </c>
      <c r="E1246" s="21" t="s">
        <v>13</v>
      </c>
      <c r="F1246" s="21" t="s">
        <v>32</v>
      </c>
      <c r="G1246" s="21"/>
      <c r="H1246" s="21"/>
      <c r="I1246" s="30">
        <v>2064</v>
      </c>
      <c r="J1246" s="30" t="s">
        <v>19</v>
      </c>
    </row>
    <row r="1247" spans="1:10" ht="15.75" thickBot="1" x14ac:dyDescent="0.5">
      <c r="A1247" s="19">
        <v>1241</v>
      </c>
      <c r="B1247" s="21">
        <v>4212</v>
      </c>
      <c r="C1247" s="20" t="s">
        <v>6538</v>
      </c>
      <c r="D1247" s="21">
        <v>13</v>
      </c>
      <c r="E1247" s="21"/>
      <c r="F1247" s="21" t="s">
        <v>29</v>
      </c>
      <c r="G1247" s="21">
        <v>9</v>
      </c>
      <c r="H1247" s="21">
        <v>9</v>
      </c>
      <c r="I1247" s="30">
        <v>2109</v>
      </c>
      <c r="J1247" s="30" t="s">
        <v>15</v>
      </c>
    </row>
    <row r="1248" spans="1:10" ht="15.75" thickBot="1" x14ac:dyDescent="0.5">
      <c r="A1248" s="19">
        <v>1242</v>
      </c>
      <c r="B1248" s="21">
        <v>2331</v>
      </c>
      <c r="C1248" s="20" t="s">
        <v>3070</v>
      </c>
      <c r="D1248" s="21" t="s">
        <v>158</v>
      </c>
      <c r="E1248" s="21" t="s">
        <v>13</v>
      </c>
      <c r="F1248" s="21" t="s">
        <v>32</v>
      </c>
      <c r="G1248" s="21"/>
      <c r="H1248" s="21"/>
      <c r="I1248" s="30">
        <v>1970</v>
      </c>
      <c r="J1248" s="30" t="s">
        <v>19</v>
      </c>
    </row>
    <row r="1249" spans="1:10" ht="15.75" thickBot="1" x14ac:dyDescent="0.5">
      <c r="A1249" s="19">
        <v>1243</v>
      </c>
      <c r="B1249" s="21">
        <v>2332</v>
      </c>
      <c r="C1249" s="20" t="s">
        <v>3072</v>
      </c>
      <c r="D1249" s="21" t="s">
        <v>62</v>
      </c>
      <c r="E1249" s="21" t="s">
        <v>13</v>
      </c>
      <c r="F1249" s="21" t="s">
        <v>29</v>
      </c>
      <c r="G1249" s="21">
        <v>8</v>
      </c>
      <c r="H1249" s="21">
        <v>0</v>
      </c>
      <c r="I1249" s="30">
        <v>2160</v>
      </c>
      <c r="J1249" s="30" t="s">
        <v>15</v>
      </c>
    </row>
    <row r="1250" spans="1:10" ht="15.75" thickBot="1" x14ac:dyDescent="0.5">
      <c r="A1250" s="19">
        <v>1244</v>
      </c>
      <c r="B1250" s="21">
        <v>2333</v>
      </c>
      <c r="C1250" s="20" t="s">
        <v>3074</v>
      </c>
      <c r="D1250" s="21">
        <v>88</v>
      </c>
      <c r="E1250" s="21" t="s">
        <v>13</v>
      </c>
      <c r="F1250" s="21" t="s">
        <v>32</v>
      </c>
      <c r="G1250" s="21"/>
      <c r="H1250" s="21"/>
      <c r="I1250" s="30">
        <v>2135</v>
      </c>
      <c r="J1250" s="30" t="s">
        <v>19</v>
      </c>
    </row>
    <row r="1251" spans="1:10" ht="15.75" thickBot="1" x14ac:dyDescent="0.5">
      <c r="A1251" s="19">
        <v>1245</v>
      </c>
      <c r="B1251" s="21">
        <v>2334</v>
      </c>
      <c r="C1251" s="20" t="s">
        <v>3076</v>
      </c>
      <c r="D1251" s="21" t="s">
        <v>13</v>
      </c>
      <c r="E1251" s="21" t="s">
        <v>13</v>
      </c>
      <c r="F1251" s="21" t="s">
        <v>29</v>
      </c>
      <c r="G1251" s="21"/>
      <c r="H1251" s="21"/>
      <c r="I1251" s="30">
        <v>2113</v>
      </c>
      <c r="J1251" s="30" t="s">
        <v>19</v>
      </c>
    </row>
    <row r="1252" spans="1:10" ht="15.75" thickBot="1" x14ac:dyDescent="0.5">
      <c r="A1252" s="19">
        <v>1246</v>
      </c>
      <c r="B1252" s="21">
        <v>2335</v>
      </c>
      <c r="C1252" s="20" t="s">
        <v>3078</v>
      </c>
      <c r="D1252" s="21">
        <v>38</v>
      </c>
      <c r="E1252" s="21" t="s">
        <v>13</v>
      </c>
      <c r="F1252" s="21" t="s">
        <v>32</v>
      </c>
      <c r="G1252" s="21"/>
      <c r="H1252" s="21"/>
      <c r="I1252" s="30">
        <v>2065</v>
      </c>
      <c r="J1252" s="30" t="s">
        <v>19</v>
      </c>
    </row>
    <row r="1253" spans="1:10" ht="15.75" thickBot="1" x14ac:dyDescent="0.5">
      <c r="A1253" s="19">
        <v>1247</v>
      </c>
      <c r="B1253" s="21">
        <v>2336</v>
      </c>
      <c r="C1253" s="20" t="s">
        <v>3080</v>
      </c>
      <c r="D1253" s="21">
        <v>85</v>
      </c>
      <c r="E1253" s="21" t="s">
        <v>13</v>
      </c>
      <c r="F1253" s="21" t="s">
        <v>29</v>
      </c>
      <c r="G1253" s="21"/>
      <c r="H1253" s="21"/>
      <c r="I1253" s="30">
        <v>2110</v>
      </c>
      <c r="J1253" s="30" t="s">
        <v>19</v>
      </c>
    </row>
    <row r="1254" spans="1:10" ht="15.75" thickBot="1" x14ac:dyDescent="0.5">
      <c r="A1254" s="19">
        <v>1248</v>
      </c>
      <c r="B1254" s="21">
        <v>4052</v>
      </c>
      <c r="C1254" s="20" t="s">
        <v>6315</v>
      </c>
      <c r="D1254" s="21" t="s">
        <v>62</v>
      </c>
      <c r="E1254" s="21" t="s">
        <v>13</v>
      </c>
      <c r="F1254" s="21" t="s">
        <v>29</v>
      </c>
      <c r="G1254" s="21"/>
      <c r="H1254" s="21"/>
      <c r="I1254" s="30">
        <v>2066</v>
      </c>
      <c r="J1254" s="30" t="s">
        <v>15</v>
      </c>
    </row>
    <row r="1255" spans="1:10" ht="15.75" thickBot="1" x14ac:dyDescent="0.5">
      <c r="A1255" s="19">
        <v>1249</v>
      </c>
      <c r="B1255" s="21">
        <v>2337</v>
      </c>
      <c r="C1255" s="20" t="s">
        <v>3082</v>
      </c>
      <c r="D1255" s="21">
        <v>51</v>
      </c>
      <c r="E1255" s="21" t="s">
        <v>13</v>
      </c>
      <c r="F1255" s="21" t="s">
        <v>29</v>
      </c>
      <c r="G1255" s="21"/>
      <c r="H1255" s="21"/>
      <c r="I1255" s="30">
        <v>2059</v>
      </c>
      <c r="J1255" s="30" t="s">
        <v>19</v>
      </c>
    </row>
    <row r="1256" spans="1:10" ht="15.75" thickBot="1" x14ac:dyDescent="0.5">
      <c r="A1256" s="19">
        <v>1250</v>
      </c>
      <c r="B1256" s="21">
        <v>4169</v>
      </c>
      <c r="C1256" s="20" t="s">
        <v>6534</v>
      </c>
      <c r="D1256" s="57" t="s">
        <v>28</v>
      </c>
      <c r="E1256" s="21" t="s">
        <v>13</v>
      </c>
      <c r="F1256" s="21" t="s">
        <v>29</v>
      </c>
      <c r="G1256" s="21">
        <f>9+11</f>
        <v>20</v>
      </c>
      <c r="H1256" s="21">
        <f>7+12</f>
        <v>19</v>
      </c>
      <c r="I1256" s="30">
        <v>2119</v>
      </c>
      <c r="J1256" s="30" t="s">
        <v>15</v>
      </c>
    </row>
    <row r="1257" spans="1:10" ht="15.75" thickBot="1" x14ac:dyDescent="0.5">
      <c r="A1257" s="19">
        <v>1251</v>
      </c>
      <c r="B1257" s="21">
        <v>2338</v>
      </c>
      <c r="C1257" s="20" t="s">
        <v>3084</v>
      </c>
      <c r="D1257" s="21">
        <v>94</v>
      </c>
      <c r="E1257" s="21" t="s">
        <v>13</v>
      </c>
      <c r="F1257" s="21" t="s">
        <v>32</v>
      </c>
      <c r="G1257" s="21"/>
      <c r="H1257" s="21"/>
      <c r="I1257" s="30">
        <v>2039</v>
      </c>
      <c r="J1257" s="30" t="s">
        <v>19</v>
      </c>
    </row>
    <row r="1258" spans="1:10" ht="15.75" thickBot="1" x14ac:dyDescent="0.5">
      <c r="A1258" s="19">
        <v>1252</v>
      </c>
      <c r="B1258" s="21">
        <v>3911</v>
      </c>
      <c r="C1258" s="20" t="s">
        <v>3086</v>
      </c>
      <c r="D1258" s="21" t="s">
        <v>13</v>
      </c>
      <c r="E1258" s="21" t="s">
        <v>13</v>
      </c>
      <c r="F1258" s="21" t="s">
        <v>29</v>
      </c>
      <c r="G1258" s="21"/>
      <c r="H1258" s="21"/>
      <c r="I1258" s="30">
        <v>2097</v>
      </c>
      <c r="J1258" s="30" t="s">
        <v>19</v>
      </c>
    </row>
    <row r="1259" spans="1:10" ht="15.75" thickBot="1" x14ac:dyDescent="0.5">
      <c r="A1259" s="19">
        <v>1253</v>
      </c>
      <c r="B1259" s="21">
        <v>2339</v>
      </c>
      <c r="C1259" s="20" t="s">
        <v>3088</v>
      </c>
      <c r="D1259" s="21">
        <v>87</v>
      </c>
      <c r="E1259" s="21" t="s">
        <v>13</v>
      </c>
      <c r="F1259" s="21" t="s">
        <v>32</v>
      </c>
      <c r="G1259" s="21"/>
      <c r="H1259" s="21"/>
      <c r="I1259" s="30">
        <v>2046</v>
      </c>
      <c r="J1259" s="30" t="s">
        <v>19</v>
      </c>
    </row>
    <row r="1260" spans="1:10" ht="15.75" thickBot="1" x14ac:dyDescent="0.5">
      <c r="A1260" s="19">
        <v>1254</v>
      </c>
      <c r="B1260" s="21">
        <v>2340</v>
      </c>
      <c r="C1260" s="20" t="s">
        <v>3090</v>
      </c>
      <c r="D1260" s="21" t="s">
        <v>13</v>
      </c>
      <c r="E1260" s="21" t="s">
        <v>13</v>
      </c>
      <c r="F1260" s="21" t="s">
        <v>29</v>
      </c>
      <c r="G1260" s="21"/>
      <c r="H1260" s="21"/>
      <c r="I1260" s="30">
        <v>1997</v>
      </c>
      <c r="J1260" s="30" t="s">
        <v>19</v>
      </c>
    </row>
    <row r="1261" spans="1:10" ht="15.75" thickBot="1" x14ac:dyDescent="0.5">
      <c r="A1261" s="19">
        <v>1255</v>
      </c>
      <c r="B1261" s="21">
        <v>2341</v>
      </c>
      <c r="C1261" s="20" t="s">
        <v>3092</v>
      </c>
      <c r="D1261" s="21">
        <v>84</v>
      </c>
      <c r="E1261" s="21" t="s">
        <v>13</v>
      </c>
      <c r="F1261" s="21" t="s">
        <v>29</v>
      </c>
      <c r="G1261" s="21"/>
      <c r="H1261" s="21"/>
      <c r="I1261" s="30">
        <v>2015</v>
      </c>
      <c r="J1261" s="30" t="s">
        <v>19</v>
      </c>
    </row>
    <row r="1262" spans="1:10" ht="15.75" thickBot="1" x14ac:dyDescent="0.5">
      <c r="A1262" s="19">
        <v>1256</v>
      </c>
      <c r="B1262" s="21">
        <v>2342</v>
      </c>
      <c r="C1262" s="20" t="s">
        <v>3094</v>
      </c>
      <c r="D1262" s="21">
        <v>97</v>
      </c>
      <c r="E1262" s="21" t="s">
        <v>13</v>
      </c>
      <c r="F1262" s="21" t="s">
        <v>29</v>
      </c>
      <c r="G1262" s="21"/>
      <c r="H1262" s="21"/>
      <c r="I1262" s="30">
        <v>1883</v>
      </c>
      <c r="J1262" s="30" t="s">
        <v>19</v>
      </c>
    </row>
    <row r="1263" spans="1:10" ht="15.75" thickBot="1" x14ac:dyDescent="0.5">
      <c r="A1263" s="19">
        <v>1257</v>
      </c>
      <c r="B1263" s="21">
        <v>2343</v>
      </c>
      <c r="C1263" s="20" t="s">
        <v>3096</v>
      </c>
      <c r="D1263" s="21" t="s">
        <v>13</v>
      </c>
      <c r="E1263" s="21" t="s">
        <v>13</v>
      </c>
      <c r="F1263" s="21" t="s">
        <v>323</v>
      </c>
      <c r="G1263" s="21"/>
      <c r="H1263" s="21"/>
      <c r="I1263" s="30">
        <v>2070</v>
      </c>
      <c r="J1263" s="30" t="s">
        <v>19</v>
      </c>
    </row>
    <row r="1264" spans="1:10" ht="15.75" thickBot="1" x14ac:dyDescent="0.5">
      <c r="A1264" s="19">
        <v>1258</v>
      </c>
      <c r="B1264" s="21">
        <v>2344</v>
      </c>
      <c r="C1264" s="20" t="s">
        <v>3098</v>
      </c>
      <c r="D1264" s="21" t="s">
        <v>13</v>
      </c>
      <c r="E1264" s="21" t="s">
        <v>13</v>
      </c>
      <c r="F1264" s="21" t="s">
        <v>29</v>
      </c>
      <c r="G1264" s="21"/>
      <c r="H1264" s="21"/>
      <c r="I1264" s="30">
        <v>1935</v>
      </c>
      <c r="J1264" s="30" t="s">
        <v>19</v>
      </c>
    </row>
    <row r="1265" spans="1:10" ht="15.75" thickBot="1" x14ac:dyDescent="0.5">
      <c r="A1265" s="19">
        <v>1259</v>
      </c>
      <c r="B1265" s="21">
        <v>2345</v>
      </c>
      <c r="C1265" s="20" t="s">
        <v>3100</v>
      </c>
      <c r="D1265" s="21">
        <v>94</v>
      </c>
      <c r="E1265" s="21" t="s">
        <v>13</v>
      </c>
      <c r="F1265" s="21" t="s">
        <v>29</v>
      </c>
      <c r="G1265" s="21"/>
      <c r="H1265" s="21"/>
      <c r="I1265" s="30">
        <v>2044</v>
      </c>
      <c r="J1265" s="30" t="s">
        <v>19</v>
      </c>
    </row>
    <row r="1266" spans="1:10" ht="15.75" thickBot="1" x14ac:dyDescent="0.5">
      <c r="A1266" s="19">
        <v>1260</v>
      </c>
      <c r="B1266" s="21">
        <v>2346</v>
      </c>
      <c r="C1266" s="20" t="s">
        <v>3102</v>
      </c>
      <c r="D1266" s="21">
        <v>90</v>
      </c>
      <c r="E1266" s="21" t="s">
        <v>13</v>
      </c>
      <c r="F1266" s="21" t="s">
        <v>29</v>
      </c>
      <c r="G1266" s="21"/>
      <c r="H1266" s="21"/>
      <c r="I1266" s="30">
        <v>2045</v>
      </c>
      <c r="J1266" s="30" t="s">
        <v>19</v>
      </c>
    </row>
    <row r="1267" spans="1:10" ht="15.75" thickBot="1" x14ac:dyDescent="0.5">
      <c r="A1267" s="19">
        <v>1261</v>
      </c>
      <c r="B1267" s="21">
        <v>2347</v>
      </c>
      <c r="C1267" s="20" t="s">
        <v>3104</v>
      </c>
      <c r="D1267" s="21">
        <v>88</v>
      </c>
      <c r="E1267" s="21" t="s">
        <v>13</v>
      </c>
      <c r="F1267" s="21" t="s">
        <v>29</v>
      </c>
      <c r="G1267" s="21"/>
      <c r="H1267" s="21"/>
      <c r="I1267" s="30">
        <v>1997</v>
      </c>
      <c r="J1267" s="30" t="s">
        <v>19</v>
      </c>
    </row>
    <row r="1268" spans="1:10" ht="15.75" thickBot="1" x14ac:dyDescent="0.5">
      <c r="A1268" s="19">
        <v>1262</v>
      </c>
      <c r="B1268" s="21">
        <v>2348</v>
      </c>
      <c r="C1268" s="20" t="s">
        <v>3110</v>
      </c>
      <c r="D1268" s="21">
        <v>52</v>
      </c>
      <c r="E1268" s="21" t="s">
        <v>13</v>
      </c>
      <c r="F1268" s="21" t="s">
        <v>323</v>
      </c>
      <c r="G1268" s="21"/>
      <c r="H1268" s="21"/>
      <c r="I1268" s="30">
        <v>2055</v>
      </c>
      <c r="J1268" s="30" t="s">
        <v>19</v>
      </c>
    </row>
    <row r="1269" spans="1:10" ht="15.75" thickBot="1" x14ac:dyDescent="0.5">
      <c r="A1269" s="19">
        <v>1263</v>
      </c>
      <c r="B1269" s="21">
        <v>2349</v>
      </c>
      <c r="C1269" s="20" t="s">
        <v>3112</v>
      </c>
      <c r="D1269" s="21" t="s">
        <v>137</v>
      </c>
      <c r="E1269" s="21" t="s">
        <v>13</v>
      </c>
      <c r="F1269" s="21" t="s">
        <v>29</v>
      </c>
      <c r="G1269" s="21"/>
      <c r="H1269" s="21"/>
      <c r="I1269" s="30">
        <v>2018</v>
      </c>
      <c r="J1269" s="30" t="s">
        <v>19</v>
      </c>
    </row>
    <row r="1270" spans="1:10" ht="15.75" thickBot="1" x14ac:dyDescent="0.5">
      <c r="A1270" s="19">
        <v>1264</v>
      </c>
      <c r="B1270" s="21">
        <v>2350</v>
      </c>
      <c r="C1270" s="20" t="s">
        <v>3114</v>
      </c>
      <c r="D1270" s="21">
        <v>83</v>
      </c>
      <c r="E1270" s="21" t="s">
        <v>13</v>
      </c>
      <c r="F1270" s="21" t="s">
        <v>32</v>
      </c>
      <c r="G1270" s="21"/>
      <c r="H1270" s="21"/>
      <c r="I1270" s="30">
        <v>2056</v>
      </c>
      <c r="J1270" s="30" t="s">
        <v>19</v>
      </c>
    </row>
    <row r="1271" spans="1:10" ht="15.75" thickBot="1" x14ac:dyDescent="0.5">
      <c r="A1271" s="19">
        <v>1265</v>
      </c>
      <c r="B1271" s="21">
        <v>2351</v>
      </c>
      <c r="C1271" s="20" t="s">
        <v>3116</v>
      </c>
      <c r="D1271" s="21" t="s">
        <v>13</v>
      </c>
      <c r="E1271" s="21" t="s">
        <v>13</v>
      </c>
      <c r="F1271" s="21" t="s">
        <v>103</v>
      </c>
      <c r="G1271" s="21"/>
      <c r="H1271" s="21"/>
      <c r="I1271" s="30">
        <v>2022</v>
      </c>
      <c r="J1271" s="30" t="s">
        <v>19</v>
      </c>
    </row>
    <row r="1272" spans="1:10" ht="15.75" thickBot="1" x14ac:dyDescent="0.5">
      <c r="A1272" s="19">
        <v>1266</v>
      </c>
      <c r="B1272" s="21">
        <v>2353</v>
      </c>
      <c r="C1272" s="20" t="s">
        <v>3122</v>
      </c>
      <c r="D1272" s="21" t="s">
        <v>13</v>
      </c>
      <c r="E1272" s="21" t="s">
        <v>13</v>
      </c>
      <c r="F1272" s="21" t="s">
        <v>469</v>
      </c>
      <c r="G1272" s="21"/>
      <c r="H1272" s="21"/>
      <c r="I1272" s="30">
        <v>2047</v>
      </c>
      <c r="J1272" s="30" t="s">
        <v>19</v>
      </c>
    </row>
    <row r="1273" spans="1:10" ht="15.75" thickBot="1" x14ac:dyDescent="0.5">
      <c r="A1273" s="19">
        <v>1267</v>
      </c>
      <c r="B1273" s="21">
        <v>2354</v>
      </c>
      <c r="C1273" s="20" t="s">
        <v>3124</v>
      </c>
      <c r="D1273" s="21">
        <v>94</v>
      </c>
      <c r="E1273" s="21" t="s">
        <v>13</v>
      </c>
      <c r="F1273" s="21" t="s">
        <v>469</v>
      </c>
      <c r="G1273" s="21"/>
      <c r="H1273" s="21"/>
      <c r="I1273" s="30">
        <v>2025</v>
      </c>
      <c r="J1273" s="30" t="s">
        <v>19</v>
      </c>
    </row>
    <row r="1274" spans="1:10" ht="15.75" thickBot="1" x14ac:dyDescent="0.5">
      <c r="A1274" s="19">
        <v>1268</v>
      </c>
      <c r="B1274" s="21">
        <v>4095</v>
      </c>
      <c r="C1274" s="20" t="s">
        <v>6171</v>
      </c>
      <c r="D1274" s="21" t="s">
        <v>42</v>
      </c>
      <c r="E1274" s="21" t="s">
        <v>13</v>
      </c>
      <c r="F1274" s="21" t="s">
        <v>29</v>
      </c>
      <c r="G1274" s="21"/>
      <c r="H1274" s="21"/>
      <c r="I1274" s="30">
        <v>2071</v>
      </c>
      <c r="J1274" s="30" t="s">
        <v>15</v>
      </c>
    </row>
    <row r="1275" spans="1:10" ht="15.75" thickBot="1" x14ac:dyDescent="0.5">
      <c r="A1275" s="19">
        <v>1269</v>
      </c>
      <c r="B1275" s="21">
        <v>2355</v>
      </c>
      <c r="C1275" s="20" t="s">
        <v>3126</v>
      </c>
      <c r="D1275" s="21" t="s">
        <v>13</v>
      </c>
      <c r="E1275" s="21" t="s">
        <v>13</v>
      </c>
      <c r="F1275" s="21" t="s">
        <v>29</v>
      </c>
      <c r="G1275" s="21"/>
      <c r="H1275" s="21"/>
      <c r="I1275" s="30">
        <v>1960</v>
      </c>
      <c r="J1275" s="30" t="s">
        <v>19</v>
      </c>
    </row>
    <row r="1276" spans="1:10" ht="15.75" thickBot="1" x14ac:dyDescent="0.5">
      <c r="A1276" s="19">
        <v>1270</v>
      </c>
      <c r="B1276" s="21">
        <v>2358</v>
      </c>
      <c r="C1276" s="20" t="s">
        <v>3134</v>
      </c>
      <c r="D1276" s="21">
        <v>88</v>
      </c>
      <c r="E1276" s="21" t="s">
        <v>13</v>
      </c>
      <c r="F1276" s="21" t="s">
        <v>79</v>
      </c>
      <c r="G1276" s="21"/>
      <c r="H1276" s="21"/>
      <c r="I1276" s="30">
        <v>2086</v>
      </c>
      <c r="J1276" s="30" t="s">
        <v>19</v>
      </c>
    </row>
    <row r="1277" spans="1:10" ht="15.75" thickBot="1" x14ac:dyDescent="0.5">
      <c r="A1277" s="19">
        <v>1271</v>
      </c>
      <c r="B1277" s="21">
        <v>2359</v>
      </c>
      <c r="C1277" s="20" t="s">
        <v>3134</v>
      </c>
      <c r="D1277" s="21">
        <v>93</v>
      </c>
      <c r="E1277" s="21" t="s">
        <v>13</v>
      </c>
      <c r="F1277" s="21" t="s">
        <v>32</v>
      </c>
      <c r="G1277" s="21"/>
      <c r="H1277" s="21"/>
      <c r="I1277" s="30">
        <v>2035</v>
      </c>
      <c r="J1277" s="30" t="s">
        <v>19</v>
      </c>
    </row>
    <row r="1278" spans="1:10" ht="15.75" thickBot="1" x14ac:dyDescent="0.5">
      <c r="A1278" s="19">
        <v>1272</v>
      </c>
      <c r="B1278" s="21">
        <v>2360</v>
      </c>
      <c r="C1278" s="20" t="s">
        <v>3136</v>
      </c>
      <c r="D1278" s="21" t="s">
        <v>13</v>
      </c>
      <c r="E1278" s="21" t="s">
        <v>13</v>
      </c>
      <c r="F1278" s="21" t="s">
        <v>85</v>
      </c>
      <c r="G1278" s="21"/>
      <c r="H1278" s="21"/>
      <c r="I1278" s="30">
        <v>2068</v>
      </c>
      <c r="J1278" s="30" t="s">
        <v>19</v>
      </c>
    </row>
    <row r="1279" spans="1:10" ht="15.75" thickBot="1" x14ac:dyDescent="0.5">
      <c r="A1279" s="19">
        <v>1273</v>
      </c>
      <c r="B1279" s="21">
        <v>2363</v>
      </c>
      <c r="C1279" s="20" t="s">
        <v>3140</v>
      </c>
      <c r="D1279" s="21">
        <v>89</v>
      </c>
      <c r="E1279" s="21" t="s">
        <v>13</v>
      </c>
      <c r="F1279" s="21" t="s">
        <v>32</v>
      </c>
      <c r="G1279" s="21"/>
      <c r="H1279" s="21"/>
      <c r="I1279" s="30">
        <v>2035</v>
      </c>
      <c r="J1279" s="30" t="s">
        <v>19</v>
      </c>
    </row>
    <row r="1280" spans="1:10" ht="15.75" thickBot="1" x14ac:dyDescent="0.5">
      <c r="A1280" s="19">
        <v>1274</v>
      </c>
      <c r="B1280" s="21">
        <v>2364</v>
      </c>
      <c r="C1280" s="20" t="s">
        <v>3142</v>
      </c>
      <c r="D1280" s="21">
        <v>59</v>
      </c>
      <c r="E1280" s="21" t="s">
        <v>13</v>
      </c>
      <c r="F1280" s="21" t="s">
        <v>32</v>
      </c>
      <c r="G1280" s="21"/>
      <c r="H1280" s="21"/>
      <c r="I1280" s="30">
        <v>2163</v>
      </c>
      <c r="J1280" s="30" t="s">
        <v>19</v>
      </c>
    </row>
    <row r="1281" spans="1:10" ht="15.75" thickBot="1" x14ac:dyDescent="0.5">
      <c r="A1281" s="19">
        <v>1275</v>
      </c>
      <c r="B1281" s="21">
        <v>2365</v>
      </c>
      <c r="C1281" s="20" t="s">
        <v>3144</v>
      </c>
      <c r="D1281" s="21" t="s">
        <v>13</v>
      </c>
      <c r="E1281" s="21" t="s">
        <v>13</v>
      </c>
      <c r="F1281" s="21" t="s">
        <v>79</v>
      </c>
      <c r="G1281" s="21"/>
      <c r="H1281" s="21"/>
      <c r="I1281" s="30">
        <v>2094</v>
      </c>
      <c r="J1281" s="30" t="s">
        <v>19</v>
      </c>
    </row>
    <row r="1282" spans="1:10" ht="15.75" thickBot="1" x14ac:dyDescent="0.5">
      <c r="A1282" s="19">
        <v>1276</v>
      </c>
      <c r="B1282" s="21">
        <v>2366</v>
      </c>
      <c r="C1282" s="20" t="s">
        <v>3146</v>
      </c>
      <c r="D1282" s="21">
        <v>77</v>
      </c>
      <c r="E1282" s="21" t="s">
        <v>13</v>
      </c>
      <c r="F1282" s="21" t="s">
        <v>79</v>
      </c>
      <c r="G1282" s="21"/>
      <c r="H1282" s="21"/>
      <c r="I1282" s="30">
        <v>2136</v>
      </c>
      <c r="J1282" s="30" t="s">
        <v>19</v>
      </c>
    </row>
    <row r="1283" spans="1:10" ht="15.75" thickBot="1" x14ac:dyDescent="0.5">
      <c r="A1283" s="19">
        <v>1277</v>
      </c>
      <c r="B1283" s="21">
        <v>2367</v>
      </c>
      <c r="C1283" s="20" t="s">
        <v>3148</v>
      </c>
      <c r="D1283" s="21" t="s">
        <v>13</v>
      </c>
      <c r="E1283" s="21" t="s">
        <v>13</v>
      </c>
      <c r="F1283" s="21" t="s">
        <v>29</v>
      </c>
      <c r="G1283" s="21"/>
      <c r="H1283" s="21"/>
      <c r="I1283" s="30">
        <v>2005</v>
      </c>
      <c r="J1283" s="30" t="s">
        <v>19</v>
      </c>
    </row>
    <row r="1284" spans="1:10" ht="15.75" thickBot="1" x14ac:dyDescent="0.5">
      <c r="A1284" s="19">
        <v>1278</v>
      </c>
      <c r="B1284" s="21">
        <v>3664</v>
      </c>
      <c r="C1284" s="20" t="s">
        <v>3150</v>
      </c>
      <c r="D1284" s="21">
        <v>77</v>
      </c>
      <c r="E1284" s="21" t="s">
        <v>13</v>
      </c>
      <c r="F1284" s="21" t="s">
        <v>79</v>
      </c>
      <c r="G1284" s="21"/>
      <c r="H1284" s="21"/>
      <c r="I1284" s="30">
        <v>2098</v>
      </c>
      <c r="J1284" s="30" t="s">
        <v>19</v>
      </c>
    </row>
    <row r="1285" spans="1:10" ht="15.75" thickBot="1" x14ac:dyDescent="0.5">
      <c r="A1285" s="19">
        <v>1279</v>
      </c>
      <c r="B1285" s="21">
        <v>2368</v>
      </c>
      <c r="C1285" s="20" t="s">
        <v>3152</v>
      </c>
      <c r="D1285" s="21" t="s">
        <v>49</v>
      </c>
      <c r="E1285" s="21" t="s">
        <v>13</v>
      </c>
      <c r="F1285" s="21" t="s">
        <v>551</v>
      </c>
      <c r="G1285" s="21"/>
      <c r="H1285" s="21"/>
      <c r="I1285" s="30">
        <v>1911</v>
      </c>
      <c r="J1285" s="30" t="s">
        <v>19</v>
      </c>
    </row>
    <row r="1286" spans="1:10" ht="15.75" thickBot="1" x14ac:dyDescent="0.5">
      <c r="A1286" s="19">
        <v>1280</v>
      </c>
      <c r="B1286" s="21">
        <v>2370</v>
      </c>
      <c r="C1286" s="20" t="s">
        <v>3156</v>
      </c>
      <c r="D1286" s="21">
        <v>98</v>
      </c>
      <c r="E1286" s="21" t="s">
        <v>13</v>
      </c>
      <c r="F1286" s="21" t="s">
        <v>79</v>
      </c>
      <c r="G1286" s="21"/>
      <c r="H1286" s="21"/>
      <c r="I1286" s="30">
        <v>2050</v>
      </c>
      <c r="J1286" s="30" t="s">
        <v>19</v>
      </c>
    </row>
    <row r="1287" spans="1:10" ht="15.75" thickBot="1" x14ac:dyDescent="0.5">
      <c r="A1287" s="19">
        <v>1281</v>
      </c>
      <c r="B1287" s="21">
        <v>2371</v>
      </c>
      <c r="C1287" s="20" t="s">
        <v>3158</v>
      </c>
      <c r="D1287" s="21">
        <v>59</v>
      </c>
      <c r="E1287" s="21" t="s">
        <v>13</v>
      </c>
      <c r="F1287" s="21" t="s">
        <v>79</v>
      </c>
      <c r="G1287" s="21"/>
      <c r="H1287" s="21"/>
      <c r="I1287" s="30">
        <v>2098</v>
      </c>
      <c r="J1287" s="30" t="s">
        <v>19</v>
      </c>
    </row>
    <row r="1288" spans="1:10" ht="15.75" thickBot="1" x14ac:dyDescent="0.5">
      <c r="A1288" s="19">
        <v>1282</v>
      </c>
      <c r="B1288" s="21">
        <v>2372</v>
      </c>
      <c r="C1288" s="20" t="s">
        <v>3160</v>
      </c>
      <c r="D1288" s="21" t="s">
        <v>13</v>
      </c>
      <c r="E1288" s="21" t="s">
        <v>13</v>
      </c>
      <c r="F1288" s="21" t="s">
        <v>29</v>
      </c>
      <c r="G1288" s="21"/>
      <c r="H1288" s="21"/>
      <c r="I1288" s="30">
        <v>2001</v>
      </c>
      <c r="J1288" s="30" t="s">
        <v>19</v>
      </c>
    </row>
    <row r="1289" spans="1:10" ht="15.75" thickBot="1" x14ac:dyDescent="0.5">
      <c r="A1289" s="19">
        <v>1283</v>
      </c>
      <c r="B1289" s="21">
        <v>2373</v>
      </c>
      <c r="C1289" s="20" t="s">
        <v>3162</v>
      </c>
      <c r="D1289" s="21">
        <v>75</v>
      </c>
      <c r="E1289" s="21" t="s">
        <v>13</v>
      </c>
      <c r="F1289" s="21" t="s">
        <v>32</v>
      </c>
      <c r="G1289" s="21"/>
      <c r="H1289" s="21"/>
      <c r="I1289" s="30">
        <v>2101</v>
      </c>
      <c r="J1289" s="30" t="s">
        <v>19</v>
      </c>
    </row>
    <row r="1290" spans="1:10" ht="15.75" thickBot="1" x14ac:dyDescent="0.5">
      <c r="A1290" s="19">
        <v>1284</v>
      </c>
      <c r="B1290" s="21">
        <v>2374</v>
      </c>
      <c r="C1290" s="20" t="s">
        <v>3164</v>
      </c>
      <c r="D1290" s="21">
        <v>78</v>
      </c>
      <c r="E1290" s="21" t="s">
        <v>13</v>
      </c>
      <c r="F1290" s="21" t="s">
        <v>29</v>
      </c>
      <c r="G1290" s="21"/>
      <c r="H1290" s="21"/>
      <c r="I1290" s="30">
        <v>2130</v>
      </c>
      <c r="J1290" s="30" t="s">
        <v>19</v>
      </c>
    </row>
    <row r="1291" spans="1:10" ht="15.75" thickBot="1" x14ac:dyDescent="0.5">
      <c r="A1291" s="19">
        <v>1285</v>
      </c>
      <c r="B1291" s="21">
        <v>2375</v>
      </c>
      <c r="C1291" s="20" t="s">
        <v>3164</v>
      </c>
      <c r="D1291" s="21">
        <v>92</v>
      </c>
      <c r="E1291" s="21" t="s">
        <v>13</v>
      </c>
      <c r="F1291" s="21" t="s">
        <v>29</v>
      </c>
      <c r="G1291" s="21"/>
      <c r="H1291" s="21"/>
      <c r="I1291" s="30">
        <v>2052</v>
      </c>
      <c r="J1291" s="30" t="s">
        <v>19</v>
      </c>
    </row>
    <row r="1292" spans="1:10" ht="15.75" thickBot="1" x14ac:dyDescent="0.5">
      <c r="A1292" s="19">
        <v>1286</v>
      </c>
      <c r="B1292" s="21">
        <v>2376</v>
      </c>
      <c r="C1292" s="20" t="s">
        <v>3166</v>
      </c>
      <c r="D1292" s="21">
        <v>94</v>
      </c>
      <c r="E1292" s="21" t="s">
        <v>13</v>
      </c>
      <c r="F1292" s="21" t="s">
        <v>29</v>
      </c>
      <c r="G1292" s="21"/>
      <c r="H1292" s="21"/>
      <c r="I1292" s="30">
        <v>2061</v>
      </c>
      <c r="J1292" s="30" t="s">
        <v>19</v>
      </c>
    </row>
    <row r="1293" spans="1:10" ht="15.75" thickBot="1" x14ac:dyDescent="0.5">
      <c r="A1293" s="19">
        <v>1287</v>
      </c>
      <c r="B1293" s="21">
        <v>2377</v>
      </c>
      <c r="C1293" s="20" t="s">
        <v>3168</v>
      </c>
      <c r="D1293" s="21">
        <v>53</v>
      </c>
      <c r="E1293" s="21" t="s">
        <v>13</v>
      </c>
      <c r="F1293" s="21" t="s">
        <v>469</v>
      </c>
      <c r="G1293" s="21"/>
      <c r="H1293" s="21"/>
      <c r="I1293" s="30">
        <v>2136</v>
      </c>
      <c r="J1293" s="30" t="s">
        <v>19</v>
      </c>
    </row>
    <row r="1294" spans="1:10" ht="15.75" thickBot="1" x14ac:dyDescent="0.5">
      <c r="A1294" s="19">
        <v>1288</v>
      </c>
      <c r="B1294" s="21">
        <v>2378</v>
      </c>
      <c r="C1294" s="20" t="s">
        <v>3170</v>
      </c>
      <c r="D1294" s="21">
        <v>89</v>
      </c>
      <c r="E1294" s="21" t="s">
        <v>13</v>
      </c>
      <c r="F1294" s="21" t="s">
        <v>29</v>
      </c>
      <c r="G1294" s="21"/>
      <c r="H1294" s="21"/>
      <c r="I1294" s="30">
        <v>2065</v>
      </c>
      <c r="J1294" s="30" t="s">
        <v>19</v>
      </c>
    </row>
    <row r="1295" spans="1:10" ht="15.75" thickBot="1" x14ac:dyDescent="0.5">
      <c r="A1295" s="19">
        <v>1289</v>
      </c>
      <c r="B1295" s="21">
        <v>2379</v>
      </c>
      <c r="C1295" s="20" t="s">
        <v>3172</v>
      </c>
      <c r="D1295" s="21" t="s">
        <v>13</v>
      </c>
      <c r="E1295" s="21" t="s">
        <v>13</v>
      </c>
      <c r="F1295" s="21" t="s">
        <v>79</v>
      </c>
      <c r="G1295" s="21"/>
      <c r="H1295" s="21"/>
      <c r="I1295" s="30">
        <v>2126</v>
      </c>
      <c r="J1295" s="30" t="s">
        <v>19</v>
      </c>
    </row>
    <row r="1296" spans="1:10" ht="15.75" thickBot="1" x14ac:dyDescent="0.5">
      <c r="A1296" s="19">
        <v>1290</v>
      </c>
      <c r="B1296" s="21">
        <v>2380</v>
      </c>
      <c r="C1296" s="20" t="s">
        <v>3174</v>
      </c>
      <c r="D1296" s="21">
        <v>87</v>
      </c>
      <c r="E1296" s="21" t="s">
        <v>13</v>
      </c>
      <c r="F1296" s="21" t="s">
        <v>32</v>
      </c>
      <c r="G1296" s="21"/>
      <c r="H1296" s="21"/>
      <c r="I1296" s="30">
        <v>1988</v>
      </c>
      <c r="J1296" s="30" t="s">
        <v>19</v>
      </c>
    </row>
    <row r="1297" spans="1:10" ht="15.75" thickBot="1" x14ac:dyDescent="0.5">
      <c r="A1297" s="19">
        <v>1291</v>
      </c>
      <c r="B1297" s="21">
        <v>2381</v>
      </c>
      <c r="C1297" s="20" t="s">
        <v>3178</v>
      </c>
      <c r="D1297" s="21">
        <v>86</v>
      </c>
      <c r="E1297" s="21" t="s">
        <v>13</v>
      </c>
      <c r="F1297" s="21" t="s">
        <v>79</v>
      </c>
      <c r="G1297" s="21"/>
      <c r="H1297" s="21"/>
      <c r="I1297" s="30">
        <v>2060</v>
      </c>
      <c r="J1297" s="30" t="s">
        <v>19</v>
      </c>
    </row>
    <row r="1298" spans="1:10" ht="15.75" thickBot="1" x14ac:dyDescent="0.5">
      <c r="A1298" s="19">
        <v>1292</v>
      </c>
      <c r="B1298" s="21">
        <v>2382</v>
      </c>
      <c r="C1298" s="20" t="s">
        <v>3180</v>
      </c>
      <c r="D1298" s="21" t="s">
        <v>13</v>
      </c>
      <c r="E1298" s="21" t="s">
        <v>13</v>
      </c>
      <c r="F1298" s="21" t="s">
        <v>29</v>
      </c>
      <c r="G1298" s="21"/>
      <c r="H1298" s="21"/>
      <c r="I1298" s="30">
        <v>2045</v>
      </c>
      <c r="J1298" s="30" t="s">
        <v>19</v>
      </c>
    </row>
    <row r="1299" spans="1:10" ht="15.75" thickBot="1" x14ac:dyDescent="0.5">
      <c r="A1299" s="19">
        <v>1293</v>
      </c>
      <c r="B1299" s="21">
        <v>2385</v>
      </c>
      <c r="C1299" s="20" t="s">
        <v>3186</v>
      </c>
      <c r="D1299" s="21">
        <v>55</v>
      </c>
      <c r="E1299" s="21" t="s">
        <v>13</v>
      </c>
      <c r="F1299" s="21" t="s">
        <v>29</v>
      </c>
      <c r="G1299" s="21"/>
      <c r="H1299" s="21"/>
      <c r="I1299" s="30">
        <v>1900</v>
      </c>
      <c r="J1299" s="30" t="s">
        <v>19</v>
      </c>
    </row>
    <row r="1300" spans="1:10" ht="15.75" thickBot="1" x14ac:dyDescent="0.5">
      <c r="A1300" s="19">
        <v>1294</v>
      </c>
      <c r="B1300" s="21">
        <v>2386</v>
      </c>
      <c r="C1300" s="20" t="s">
        <v>3188</v>
      </c>
      <c r="D1300" s="21" t="s">
        <v>137</v>
      </c>
      <c r="E1300" s="21" t="s">
        <v>13</v>
      </c>
      <c r="F1300" s="21" t="s">
        <v>551</v>
      </c>
      <c r="G1300" s="21"/>
      <c r="H1300" s="21"/>
      <c r="I1300" s="30">
        <v>2033</v>
      </c>
      <c r="J1300" s="30" t="s">
        <v>19</v>
      </c>
    </row>
    <row r="1301" spans="1:10" ht="15.75" thickBot="1" x14ac:dyDescent="0.5">
      <c r="A1301" s="19">
        <v>1295</v>
      </c>
      <c r="B1301" s="21">
        <v>2387</v>
      </c>
      <c r="C1301" s="20" t="s">
        <v>3190</v>
      </c>
      <c r="D1301" s="21" t="s">
        <v>62</v>
      </c>
      <c r="E1301" s="21" t="s">
        <v>13</v>
      </c>
      <c r="F1301" s="21" t="s">
        <v>551</v>
      </c>
      <c r="G1301" s="21"/>
      <c r="H1301" s="21"/>
      <c r="I1301" s="30">
        <v>2038</v>
      </c>
      <c r="J1301" s="30" t="s">
        <v>19</v>
      </c>
    </row>
    <row r="1302" spans="1:10" ht="15.75" thickBot="1" x14ac:dyDescent="0.5">
      <c r="A1302" s="19">
        <v>1296</v>
      </c>
      <c r="B1302" s="21">
        <v>2389</v>
      </c>
      <c r="C1302" s="20" t="s">
        <v>3196</v>
      </c>
      <c r="D1302" s="21">
        <v>82</v>
      </c>
      <c r="E1302" s="21" t="s">
        <v>13</v>
      </c>
      <c r="F1302" s="21" t="s">
        <v>323</v>
      </c>
      <c r="G1302" s="21"/>
      <c r="H1302" s="21"/>
      <c r="I1302" s="30">
        <v>2049</v>
      </c>
      <c r="J1302" s="30" t="s">
        <v>19</v>
      </c>
    </row>
    <row r="1303" spans="1:10" ht="15.75" thickBot="1" x14ac:dyDescent="0.5">
      <c r="A1303" s="19">
        <v>1297</v>
      </c>
      <c r="B1303" s="21">
        <v>2391</v>
      </c>
      <c r="C1303" s="20" t="s">
        <v>3200</v>
      </c>
      <c r="D1303" s="21">
        <v>62</v>
      </c>
      <c r="E1303" s="21" t="s">
        <v>13</v>
      </c>
      <c r="F1303" s="21" t="s">
        <v>79</v>
      </c>
      <c r="G1303" s="21"/>
      <c r="H1303" s="21"/>
      <c r="I1303" s="30">
        <v>2039</v>
      </c>
      <c r="J1303" s="30" t="s">
        <v>19</v>
      </c>
    </row>
    <row r="1304" spans="1:10" ht="15.75" thickBot="1" x14ac:dyDescent="0.5">
      <c r="A1304" s="19">
        <v>1298</v>
      </c>
      <c r="B1304" s="21">
        <v>2392</v>
      </c>
      <c r="C1304" s="20" t="s">
        <v>3202</v>
      </c>
      <c r="D1304" s="21">
        <v>97</v>
      </c>
      <c r="E1304" s="21" t="s">
        <v>13</v>
      </c>
      <c r="F1304" s="21" t="s">
        <v>79</v>
      </c>
      <c r="G1304" s="21"/>
      <c r="H1304" s="21"/>
      <c r="I1304" s="30">
        <v>2032</v>
      </c>
      <c r="J1304" s="30" t="s">
        <v>19</v>
      </c>
    </row>
    <row r="1305" spans="1:10" ht="15.75" thickBot="1" x14ac:dyDescent="0.5">
      <c r="A1305" s="19">
        <v>1299</v>
      </c>
      <c r="B1305" s="21">
        <v>4141</v>
      </c>
      <c r="C1305" s="20" t="s">
        <v>6368</v>
      </c>
      <c r="D1305" s="21" t="s">
        <v>6271</v>
      </c>
      <c r="E1305" s="21" t="s">
        <v>13</v>
      </c>
      <c r="F1305" s="21" t="s">
        <v>29</v>
      </c>
      <c r="G1305" s="21">
        <v>11</v>
      </c>
      <c r="H1305" s="21">
        <v>-11</v>
      </c>
      <c r="I1305" s="30">
        <v>2007</v>
      </c>
      <c r="J1305" s="30" t="s">
        <v>15</v>
      </c>
    </row>
    <row r="1306" spans="1:10" ht="15.75" thickBot="1" x14ac:dyDescent="0.5">
      <c r="A1306" s="19">
        <v>1300</v>
      </c>
      <c r="B1306" s="21">
        <v>3743</v>
      </c>
      <c r="C1306" s="20" t="s">
        <v>3204</v>
      </c>
      <c r="D1306" s="21" t="s">
        <v>13</v>
      </c>
      <c r="E1306" s="21" t="s">
        <v>13</v>
      </c>
      <c r="F1306" s="21" t="s">
        <v>277</v>
      </c>
      <c r="G1306" s="21"/>
      <c r="H1306" s="21"/>
      <c r="I1306" s="30">
        <v>2105</v>
      </c>
      <c r="J1306" s="30" t="s">
        <v>19</v>
      </c>
    </row>
    <row r="1307" spans="1:10" ht="15.75" thickBot="1" x14ac:dyDescent="0.5">
      <c r="A1307" s="19">
        <v>1301</v>
      </c>
      <c r="B1307" s="21">
        <v>2393</v>
      </c>
      <c r="C1307" s="20" t="s">
        <v>3206</v>
      </c>
      <c r="D1307" s="21">
        <v>98</v>
      </c>
      <c r="E1307" s="21" t="s">
        <v>13</v>
      </c>
      <c r="F1307" s="21" t="s">
        <v>277</v>
      </c>
      <c r="G1307" s="21"/>
      <c r="H1307" s="21"/>
      <c r="I1307" s="30">
        <v>1979</v>
      </c>
      <c r="J1307" s="30" t="s">
        <v>19</v>
      </c>
    </row>
    <row r="1308" spans="1:10" ht="15.75" thickBot="1" x14ac:dyDescent="0.5">
      <c r="A1308" s="19">
        <v>1302</v>
      </c>
      <c r="B1308" s="21">
        <v>2394</v>
      </c>
      <c r="C1308" s="20" t="s">
        <v>3208</v>
      </c>
      <c r="D1308" s="21">
        <v>97</v>
      </c>
      <c r="E1308" s="21" t="s">
        <v>13</v>
      </c>
      <c r="F1308" s="21" t="s">
        <v>79</v>
      </c>
      <c r="G1308" s="21"/>
      <c r="H1308" s="21"/>
      <c r="I1308" s="30">
        <v>2101</v>
      </c>
      <c r="J1308" s="30" t="s">
        <v>19</v>
      </c>
    </row>
    <row r="1309" spans="1:10" ht="15.75" thickBot="1" x14ac:dyDescent="0.5">
      <c r="A1309" s="19">
        <v>1303</v>
      </c>
      <c r="B1309" s="21">
        <v>3898</v>
      </c>
      <c r="C1309" s="20" t="s">
        <v>3209</v>
      </c>
      <c r="D1309" s="21" t="s">
        <v>203</v>
      </c>
      <c r="E1309" s="21" t="s">
        <v>13</v>
      </c>
      <c r="F1309" s="21" t="s">
        <v>29</v>
      </c>
      <c r="G1309" s="21"/>
      <c r="H1309" s="21"/>
      <c r="I1309" s="30">
        <v>2009</v>
      </c>
      <c r="J1309" s="30" t="s">
        <v>15</v>
      </c>
    </row>
    <row r="1310" spans="1:10" ht="15.75" thickBot="1" x14ac:dyDescent="0.5">
      <c r="A1310" s="19">
        <v>1304</v>
      </c>
      <c r="B1310" s="21">
        <v>2395</v>
      </c>
      <c r="C1310" s="20" t="s">
        <v>3211</v>
      </c>
      <c r="D1310" s="21">
        <v>89</v>
      </c>
      <c r="E1310" s="21" t="s">
        <v>13</v>
      </c>
      <c r="F1310" s="21" t="s">
        <v>79</v>
      </c>
      <c r="G1310" s="21"/>
      <c r="H1310" s="21"/>
      <c r="I1310" s="30">
        <v>2115</v>
      </c>
      <c r="J1310" s="30" t="s">
        <v>19</v>
      </c>
    </row>
    <row r="1311" spans="1:10" ht="15.75" thickBot="1" x14ac:dyDescent="0.5">
      <c r="A1311" s="19">
        <v>1305</v>
      </c>
      <c r="B1311" s="21">
        <v>2397</v>
      </c>
      <c r="C1311" s="20" t="s">
        <v>3217</v>
      </c>
      <c r="D1311" s="21">
        <v>90</v>
      </c>
      <c r="E1311" s="21" t="s">
        <v>13</v>
      </c>
      <c r="F1311" s="21" t="s">
        <v>79</v>
      </c>
      <c r="G1311" s="21"/>
      <c r="H1311" s="21"/>
      <c r="I1311" s="30">
        <v>2098</v>
      </c>
      <c r="J1311" s="30" t="s">
        <v>19</v>
      </c>
    </row>
    <row r="1312" spans="1:10" ht="15.75" thickBot="1" x14ac:dyDescent="0.5">
      <c r="A1312" s="19">
        <v>1306</v>
      </c>
      <c r="B1312" s="21">
        <v>2398</v>
      </c>
      <c r="C1312" s="20" t="s">
        <v>3219</v>
      </c>
      <c r="D1312" s="21" t="s">
        <v>13</v>
      </c>
      <c r="E1312" s="21" t="s">
        <v>13</v>
      </c>
      <c r="F1312" s="21" t="s">
        <v>85</v>
      </c>
      <c r="G1312" s="21"/>
      <c r="H1312" s="21"/>
      <c r="I1312" s="30">
        <v>2042</v>
      </c>
      <c r="J1312" s="30" t="s">
        <v>19</v>
      </c>
    </row>
    <row r="1313" spans="1:10" ht="15.75" thickBot="1" x14ac:dyDescent="0.5">
      <c r="A1313" s="19">
        <v>1307</v>
      </c>
      <c r="B1313" s="21">
        <v>2399</v>
      </c>
      <c r="C1313" s="20" t="s">
        <v>3221</v>
      </c>
      <c r="D1313" s="21" t="s">
        <v>13</v>
      </c>
      <c r="E1313" s="21" t="s">
        <v>13</v>
      </c>
      <c r="F1313" s="21" t="s">
        <v>29</v>
      </c>
      <c r="G1313" s="21"/>
      <c r="H1313" s="21"/>
      <c r="I1313" s="30">
        <v>2023</v>
      </c>
      <c r="J1313" s="30" t="s">
        <v>19</v>
      </c>
    </row>
    <row r="1314" spans="1:10" ht="15.75" thickBot="1" x14ac:dyDescent="0.5">
      <c r="A1314" s="19">
        <v>1308</v>
      </c>
      <c r="B1314" s="21">
        <v>2400</v>
      </c>
      <c r="C1314" s="20" t="s">
        <v>3223</v>
      </c>
      <c r="D1314" s="21">
        <v>93</v>
      </c>
      <c r="E1314" s="21" t="s">
        <v>134</v>
      </c>
      <c r="F1314" s="21" t="s">
        <v>32</v>
      </c>
      <c r="G1314" s="21"/>
      <c r="H1314" s="21"/>
      <c r="I1314" s="30">
        <v>2351</v>
      </c>
      <c r="J1314" s="30" t="s">
        <v>19</v>
      </c>
    </row>
    <row r="1315" spans="1:10" ht="15.75" thickBot="1" x14ac:dyDescent="0.5">
      <c r="A1315" s="19">
        <v>1309</v>
      </c>
      <c r="B1315" s="21">
        <v>2402</v>
      </c>
      <c r="C1315" s="20" t="s">
        <v>3231</v>
      </c>
      <c r="D1315" s="21">
        <v>81</v>
      </c>
      <c r="E1315" s="21" t="s">
        <v>13</v>
      </c>
      <c r="F1315" s="21" t="s">
        <v>79</v>
      </c>
      <c r="G1315" s="21"/>
      <c r="H1315" s="21"/>
      <c r="I1315" s="30">
        <v>2030</v>
      </c>
      <c r="J1315" s="30" t="s">
        <v>19</v>
      </c>
    </row>
    <row r="1316" spans="1:10" ht="15.75" thickBot="1" x14ac:dyDescent="0.5">
      <c r="A1316" s="19">
        <v>1310</v>
      </c>
      <c r="B1316" s="21">
        <v>2403</v>
      </c>
      <c r="C1316" s="20" t="s">
        <v>3233</v>
      </c>
      <c r="D1316" s="21">
        <v>94</v>
      </c>
      <c r="E1316" s="21" t="s">
        <v>13</v>
      </c>
      <c r="F1316" s="21" t="s">
        <v>79</v>
      </c>
      <c r="G1316" s="21"/>
      <c r="H1316" s="21"/>
      <c r="I1316" s="30">
        <v>2045</v>
      </c>
      <c r="J1316" s="30" t="s">
        <v>19</v>
      </c>
    </row>
    <row r="1317" spans="1:10" ht="15.75" thickBot="1" x14ac:dyDescent="0.5">
      <c r="A1317" s="19">
        <v>1311</v>
      </c>
      <c r="B1317" s="21">
        <v>2404</v>
      </c>
      <c r="C1317" s="20" t="s">
        <v>3235</v>
      </c>
      <c r="D1317" s="21">
        <v>89</v>
      </c>
      <c r="E1317" s="21" t="s">
        <v>13</v>
      </c>
      <c r="F1317" s="21" t="s">
        <v>79</v>
      </c>
      <c r="G1317" s="21"/>
      <c r="H1317" s="21"/>
      <c r="I1317" s="30">
        <v>2030</v>
      </c>
      <c r="J1317" s="30" t="s">
        <v>19</v>
      </c>
    </row>
    <row r="1318" spans="1:10" ht="15.75" thickBot="1" x14ac:dyDescent="0.5">
      <c r="A1318" s="19">
        <v>1312</v>
      </c>
      <c r="B1318" s="21">
        <v>2405</v>
      </c>
      <c r="C1318" s="20" t="s">
        <v>3237</v>
      </c>
      <c r="D1318" s="21">
        <v>94</v>
      </c>
      <c r="E1318" s="21" t="s">
        <v>13</v>
      </c>
      <c r="F1318" s="21" t="s">
        <v>193</v>
      </c>
      <c r="G1318" s="21"/>
      <c r="H1318" s="21"/>
      <c r="I1318" s="30">
        <v>2096</v>
      </c>
      <c r="J1318" s="30" t="s">
        <v>19</v>
      </c>
    </row>
    <row r="1319" spans="1:10" ht="15.75" thickBot="1" x14ac:dyDescent="0.5">
      <c r="A1319" s="19">
        <v>1313</v>
      </c>
      <c r="B1319" s="21">
        <v>2406</v>
      </c>
      <c r="C1319" s="20" t="s">
        <v>3239</v>
      </c>
      <c r="D1319" s="21">
        <v>88</v>
      </c>
      <c r="E1319" s="21" t="s">
        <v>13</v>
      </c>
      <c r="F1319" s="21" t="s">
        <v>29</v>
      </c>
      <c r="G1319" s="21"/>
      <c r="H1319" s="21"/>
      <c r="I1319" s="30">
        <v>2052</v>
      </c>
      <c r="J1319" s="30" t="s">
        <v>19</v>
      </c>
    </row>
    <row r="1320" spans="1:10" ht="15.75" thickBot="1" x14ac:dyDescent="0.5">
      <c r="A1320" s="19">
        <v>1314</v>
      </c>
      <c r="B1320" s="21">
        <v>2407</v>
      </c>
      <c r="C1320" s="20" t="s">
        <v>3241</v>
      </c>
      <c r="D1320" s="21">
        <v>90</v>
      </c>
      <c r="E1320" s="21" t="s">
        <v>13</v>
      </c>
      <c r="F1320" s="21" t="s">
        <v>54</v>
      </c>
      <c r="G1320" s="21"/>
      <c r="H1320" s="21"/>
      <c r="I1320" s="30">
        <v>2058</v>
      </c>
      <c r="J1320" s="30" t="s">
        <v>19</v>
      </c>
    </row>
    <row r="1321" spans="1:10" ht="15.75" thickBot="1" x14ac:dyDescent="0.5">
      <c r="A1321" s="19">
        <v>1315</v>
      </c>
      <c r="B1321" s="21">
        <v>2409</v>
      </c>
      <c r="C1321" s="20" t="s">
        <v>3243</v>
      </c>
      <c r="D1321" s="21">
        <v>82</v>
      </c>
      <c r="E1321" s="21" t="s">
        <v>13</v>
      </c>
      <c r="F1321" s="21" t="s">
        <v>29</v>
      </c>
      <c r="G1321" s="21"/>
      <c r="H1321" s="21"/>
      <c r="I1321" s="30">
        <v>2074</v>
      </c>
      <c r="J1321" s="30" t="s">
        <v>19</v>
      </c>
    </row>
    <row r="1322" spans="1:10" ht="15.75" thickBot="1" x14ac:dyDescent="0.5">
      <c r="A1322" s="19">
        <v>1316</v>
      </c>
      <c r="B1322" s="21">
        <v>2410</v>
      </c>
      <c r="C1322" s="20" t="s">
        <v>3245</v>
      </c>
      <c r="D1322" s="21">
        <v>95</v>
      </c>
      <c r="E1322" s="21" t="s">
        <v>13</v>
      </c>
      <c r="F1322" s="21" t="s">
        <v>79</v>
      </c>
      <c r="G1322" s="21"/>
      <c r="H1322" s="21"/>
      <c r="I1322" s="30">
        <v>2077</v>
      </c>
      <c r="J1322" s="30" t="s">
        <v>19</v>
      </c>
    </row>
    <row r="1323" spans="1:10" ht="15.75" thickBot="1" x14ac:dyDescent="0.5">
      <c r="A1323" s="19">
        <v>1317</v>
      </c>
      <c r="B1323" s="21">
        <v>2411</v>
      </c>
      <c r="C1323" s="20" t="s">
        <v>3247</v>
      </c>
      <c r="D1323" s="21">
        <v>89</v>
      </c>
      <c r="E1323" s="21" t="s">
        <v>13</v>
      </c>
      <c r="F1323" s="21" t="s">
        <v>79</v>
      </c>
      <c r="G1323" s="21"/>
      <c r="H1323" s="21"/>
      <c r="I1323" s="30">
        <v>2091</v>
      </c>
      <c r="J1323" s="30" t="s">
        <v>19</v>
      </c>
    </row>
    <row r="1324" spans="1:10" ht="15.75" thickBot="1" x14ac:dyDescent="0.5">
      <c r="A1324" s="19">
        <v>1318</v>
      </c>
      <c r="B1324" s="21">
        <v>2412</v>
      </c>
      <c r="C1324" s="20" t="s">
        <v>3249</v>
      </c>
      <c r="D1324" s="21">
        <v>98</v>
      </c>
      <c r="E1324" s="21" t="s">
        <v>134</v>
      </c>
      <c r="F1324" s="21" t="s">
        <v>29</v>
      </c>
      <c r="G1324" s="21">
        <f>10+11+7</f>
        <v>28</v>
      </c>
      <c r="H1324" s="21">
        <f>-9-17-23</f>
        <v>-49</v>
      </c>
      <c r="I1324" s="30">
        <v>2373</v>
      </c>
      <c r="J1324" s="30" t="s">
        <v>15</v>
      </c>
    </row>
    <row r="1325" spans="1:10" ht="15.75" thickBot="1" x14ac:dyDescent="0.5">
      <c r="A1325" s="19">
        <v>1319</v>
      </c>
      <c r="B1325" s="21">
        <v>2413</v>
      </c>
      <c r="C1325" s="20" t="s">
        <v>3251</v>
      </c>
      <c r="D1325" s="21">
        <v>65</v>
      </c>
      <c r="E1325" s="21" t="s">
        <v>13</v>
      </c>
      <c r="F1325" s="21" t="s">
        <v>239</v>
      </c>
      <c r="G1325" s="21"/>
      <c r="H1325" s="21"/>
      <c r="I1325" s="30">
        <v>2070</v>
      </c>
      <c r="J1325" s="30" t="s">
        <v>19</v>
      </c>
    </row>
    <row r="1326" spans="1:10" ht="15.75" thickBot="1" x14ac:dyDescent="0.5">
      <c r="A1326" s="19">
        <v>1320</v>
      </c>
      <c r="B1326" s="21">
        <v>2414</v>
      </c>
      <c r="C1326" s="20" t="s">
        <v>3253</v>
      </c>
      <c r="D1326" s="21">
        <v>91</v>
      </c>
      <c r="E1326" s="21" t="s">
        <v>13</v>
      </c>
      <c r="F1326" s="21" t="s">
        <v>29</v>
      </c>
      <c r="G1326" s="21"/>
      <c r="H1326" s="21"/>
      <c r="I1326" s="30">
        <v>2030</v>
      </c>
      <c r="J1326" s="30" t="s">
        <v>19</v>
      </c>
    </row>
    <row r="1327" spans="1:10" ht="15.75" thickBot="1" x14ac:dyDescent="0.5">
      <c r="A1327" s="19">
        <v>1321</v>
      </c>
      <c r="B1327" s="21">
        <v>3746</v>
      </c>
      <c r="C1327" s="20" t="s">
        <v>3255</v>
      </c>
      <c r="D1327" s="21" t="s">
        <v>13</v>
      </c>
      <c r="E1327" s="21" t="s">
        <v>13</v>
      </c>
      <c r="F1327" s="21" t="s">
        <v>85</v>
      </c>
      <c r="G1327" s="21"/>
      <c r="H1327" s="21"/>
      <c r="I1327" s="30">
        <v>2061</v>
      </c>
      <c r="J1327" s="30" t="s">
        <v>19</v>
      </c>
    </row>
    <row r="1328" spans="1:10" ht="15.75" thickBot="1" x14ac:dyDescent="0.5">
      <c r="A1328" s="19">
        <v>1322</v>
      </c>
      <c r="B1328" s="21">
        <v>3748</v>
      </c>
      <c r="C1328" s="20" t="s">
        <v>3257</v>
      </c>
      <c r="D1328" s="21" t="s">
        <v>13</v>
      </c>
      <c r="E1328" s="21" t="s">
        <v>13</v>
      </c>
      <c r="F1328" s="21" t="s">
        <v>85</v>
      </c>
      <c r="G1328" s="21"/>
      <c r="H1328" s="21"/>
      <c r="I1328" s="30">
        <v>2085</v>
      </c>
      <c r="J1328" s="30" t="s">
        <v>19</v>
      </c>
    </row>
    <row r="1329" spans="1:10" ht="15.75" thickBot="1" x14ac:dyDescent="0.5">
      <c r="A1329" s="19">
        <v>1323</v>
      </c>
      <c r="B1329" s="21">
        <v>4105</v>
      </c>
      <c r="C1329" s="20" t="s">
        <v>6223</v>
      </c>
      <c r="D1329" s="21" t="s">
        <v>42</v>
      </c>
      <c r="E1329" s="21" t="s">
        <v>13</v>
      </c>
      <c r="F1329" s="21" t="s">
        <v>29</v>
      </c>
      <c r="G1329" s="21"/>
      <c r="H1329" s="21"/>
      <c r="I1329" s="30">
        <v>2085</v>
      </c>
      <c r="J1329" s="30" t="s">
        <v>15</v>
      </c>
    </row>
    <row r="1330" spans="1:10" ht="15.75" thickBot="1" x14ac:dyDescent="0.5">
      <c r="A1330" s="19">
        <v>1324</v>
      </c>
      <c r="B1330" s="21">
        <v>4181</v>
      </c>
      <c r="C1330" s="20" t="s">
        <v>6446</v>
      </c>
      <c r="D1330" s="57" t="s">
        <v>28</v>
      </c>
      <c r="E1330" s="21" t="s">
        <v>13</v>
      </c>
      <c r="F1330" s="21" t="s">
        <v>255</v>
      </c>
      <c r="G1330" s="21">
        <v>6</v>
      </c>
      <c r="H1330" s="21">
        <v>-34</v>
      </c>
      <c r="I1330" s="30">
        <v>2066</v>
      </c>
      <c r="J1330" s="30" t="s">
        <v>15</v>
      </c>
    </row>
    <row r="1331" spans="1:10" ht="15.75" thickBot="1" x14ac:dyDescent="0.5">
      <c r="A1331" s="19">
        <v>1325</v>
      </c>
      <c r="B1331" s="21">
        <v>2416</v>
      </c>
      <c r="C1331" s="20" t="s">
        <v>3259</v>
      </c>
      <c r="D1331" s="21" t="s">
        <v>46</v>
      </c>
      <c r="E1331" s="21" t="s">
        <v>13</v>
      </c>
      <c r="F1331" s="21" t="s">
        <v>32</v>
      </c>
      <c r="G1331" s="21"/>
      <c r="H1331" s="21"/>
      <c r="I1331" s="30">
        <v>2028</v>
      </c>
      <c r="J1331" s="30" t="s">
        <v>19</v>
      </c>
    </row>
    <row r="1332" spans="1:10" ht="15.75" thickBot="1" x14ac:dyDescent="0.5">
      <c r="A1332" s="19">
        <v>1326</v>
      </c>
      <c r="B1332" s="21">
        <v>4122</v>
      </c>
      <c r="C1332" s="20" t="s">
        <v>6357</v>
      </c>
      <c r="D1332" s="21" t="s">
        <v>6107</v>
      </c>
      <c r="E1332" s="21" t="s">
        <v>13</v>
      </c>
      <c r="F1332" s="21" t="s">
        <v>29</v>
      </c>
      <c r="G1332" s="21"/>
      <c r="H1332" s="21"/>
      <c r="I1332" s="30">
        <v>2096</v>
      </c>
      <c r="J1332" s="30" t="s">
        <v>15</v>
      </c>
    </row>
    <row r="1333" spans="1:10" ht="15.75" thickBot="1" x14ac:dyDescent="0.5">
      <c r="A1333" s="19">
        <v>1327</v>
      </c>
      <c r="B1333" s="21">
        <v>2418</v>
      </c>
      <c r="C1333" s="20" t="s">
        <v>3263</v>
      </c>
      <c r="D1333" s="21">
        <v>73</v>
      </c>
      <c r="E1333" s="21" t="s">
        <v>13</v>
      </c>
      <c r="F1333" s="21" t="s">
        <v>85</v>
      </c>
      <c r="G1333" s="21"/>
      <c r="H1333" s="21"/>
      <c r="I1333" s="30">
        <v>2054</v>
      </c>
      <c r="J1333" s="30" t="s">
        <v>19</v>
      </c>
    </row>
    <row r="1334" spans="1:10" ht="15.75" thickBot="1" x14ac:dyDescent="0.5">
      <c r="A1334" s="19">
        <v>1328</v>
      </c>
      <c r="B1334" s="21">
        <v>2419</v>
      </c>
      <c r="C1334" s="20" t="s">
        <v>3265</v>
      </c>
      <c r="D1334" s="21">
        <v>63</v>
      </c>
      <c r="E1334" s="21" t="s">
        <v>13</v>
      </c>
      <c r="F1334" s="21" t="s">
        <v>323</v>
      </c>
      <c r="G1334" s="21"/>
      <c r="H1334" s="21"/>
      <c r="I1334" s="30">
        <v>1985</v>
      </c>
      <c r="J1334" s="30" t="s">
        <v>19</v>
      </c>
    </row>
    <row r="1335" spans="1:10" ht="15.75" thickBot="1" x14ac:dyDescent="0.5">
      <c r="A1335" s="19">
        <v>1329</v>
      </c>
      <c r="B1335" s="21">
        <v>2420</v>
      </c>
      <c r="C1335" s="20" t="s">
        <v>3267</v>
      </c>
      <c r="D1335" s="21">
        <v>73</v>
      </c>
      <c r="E1335" s="21" t="s">
        <v>57</v>
      </c>
      <c r="F1335" s="21" t="s">
        <v>116</v>
      </c>
      <c r="G1335" s="21"/>
      <c r="H1335" s="21"/>
      <c r="I1335" s="30">
        <v>2196</v>
      </c>
      <c r="J1335" s="30" t="s">
        <v>15</v>
      </c>
    </row>
    <row r="1336" spans="1:10" ht="15.75" thickBot="1" x14ac:dyDescent="0.5">
      <c r="A1336" s="19">
        <v>1330</v>
      </c>
      <c r="B1336" s="21">
        <v>2421</v>
      </c>
      <c r="C1336" s="20" t="s">
        <v>3269</v>
      </c>
      <c r="D1336" s="21" t="s">
        <v>189</v>
      </c>
      <c r="E1336" s="21" t="s">
        <v>13</v>
      </c>
      <c r="F1336" s="21" t="s">
        <v>780</v>
      </c>
      <c r="G1336" s="21"/>
      <c r="H1336" s="21"/>
      <c r="I1336" s="30">
        <v>2037</v>
      </c>
      <c r="J1336" s="30" t="s">
        <v>19</v>
      </c>
    </row>
    <row r="1337" spans="1:10" ht="15.75" thickBot="1" x14ac:dyDescent="0.5">
      <c r="A1337" s="19">
        <v>1331</v>
      </c>
      <c r="B1337" s="21">
        <v>2422</v>
      </c>
      <c r="C1337" s="20" t="s">
        <v>3271</v>
      </c>
      <c r="D1337" s="21">
        <v>87</v>
      </c>
      <c r="E1337" s="21" t="s">
        <v>134</v>
      </c>
      <c r="F1337" s="21" t="s">
        <v>79</v>
      </c>
      <c r="G1337" s="21">
        <f>13+11</f>
        <v>24</v>
      </c>
      <c r="H1337" s="21">
        <f>0+0</f>
        <v>0</v>
      </c>
      <c r="I1337" s="30">
        <v>2633</v>
      </c>
      <c r="J1337" s="30" t="s">
        <v>15</v>
      </c>
    </row>
    <row r="1338" spans="1:10" ht="15.75" thickBot="1" x14ac:dyDescent="0.5">
      <c r="A1338" s="19">
        <v>1332</v>
      </c>
      <c r="B1338" s="21">
        <v>2423</v>
      </c>
      <c r="C1338" s="20" t="s">
        <v>3273</v>
      </c>
      <c r="D1338" s="21">
        <v>92</v>
      </c>
      <c r="E1338" s="21" t="s">
        <v>13</v>
      </c>
      <c r="F1338" s="21" t="s">
        <v>79</v>
      </c>
      <c r="G1338" s="21"/>
      <c r="H1338" s="21"/>
      <c r="I1338" s="30">
        <v>2045</v>
      </c>
      <c r="J1338" s="30" t="s">
        <v>19</v>
      </c>
    </row>
    <row r="1339" spans="1:10" ht="15.75" thickBot="1" x14ac:dyDescent="0.5">
      <c r="A1339" s="19">
        <v>1333</v>
      </c>
      <c r="B1339" s="21">
        <v>4172</v>
      </c>
      <c r="C1339" s="20" t="s">
        <v>6425</v>
      </c>
      <c r="D1339" s="21" t="s">
        <v>13</v>
      </c>
      <c r="E1339" s="21" t="s">
        <v>13</v>
      </c>
      <c r="F1339" s="21" t="s">
        <v>2892</v>
      </c>
      <c r="G1339" s="21">
        <v>5</v>
      </c>
      <c r="H1339" s="21">
        <v>-10</v>
      </c>
      <c r="I1339" s="30">
        <v>2090</v>
      </c>
      <c r="J1339" s="30" t="s">
        <v>15</v>
      </c>
    </row>
    <row r="1340" spans="1:10" ht="15.75" thickBot="1" x14ac:dyDescent="0.5">
      <c r="A1340" s="19">
        <v>1334</v>
      </c>
      <c r="B1340" s="21">
        <v>3888</v>
      </c>
      <c r="C1340" s="20" t="s">
        <v>3275</v>
      </c>
      <c r="D1340" s="21" t="s">
        <v>158</v>
      </c>
      <c r="E1340" s="21" t="s">
        <v>13</v>
      </c>
      <c r="F1340" s="21" t="s">
        <v>29</v>
      </c>
      <c r="G1340" s="21"/>
      <c r="H1340" s="21"/>
      <c r="I1340" s="30">
        <v>2129</v>
      </c>
      <c r="J1340" s="30" t="s">
        <v>19</v>
      </c>
    </row>
    <row r="1341" spans="1:10" ht="15.75" thickBot="1" x14ac:dyDescent="0.5">
      <c r="A1341" s="19">
        <v>1335</v>
      </c>
      <c r="B1341" s="21">
        <v>2424</v>
      </c>
      <c r="C1341" s="20" t="s">
        <v>3277</v>
      </c>
      <c r="D1341" s="21">
        <v>95</v>
      </c>
      <c r="E1341" s="21" t="s">
        <v>13</v>
      </c>
      <c r="F1341" s="21" t="s">
        <v>29</v>
      </c>
      <c r="G1341" s="21"/>
      <c r="H1341" s="21"/>
      <c r="I1341" s="30">
        <v>2069</v>
      </c>
      <c r="J1341" s="30" t="s">
        <v>19</v>
      </c>
    </row>
    <row r="1342" spans="1:10" ht="15.75" thickBot="1" x14ac:dyDescent="0.5">
      <c r="A1342" s="19">
        <v>1336</v>
      </c>
      <c r="B1342" s="21">
        <v>2425</v>
      </c>
      <c r="C1342" s="20" t="s">
        <v>3279</v>
      </c>
      <c r="D1342" s="21">
        <v>57</v>
      </c>
      <c r="E1342" s="21" t="s">
        <v>13</v>
      </c>
      <c r="F1342" s="21" t="s">
        <v>29</v>
      </c>
      <c r="G1342" s="21"/>
      <c r="H1342" s="21"/>
      <c r="I1342" s="30">
        <v>2107</v>
      </c>
      <c r="J1342" s="30" t="s">
        <v>19</v>
      </c>
    </row>
    <row r="1343" spans="1:10" ht="15.75" thickBot="1" x14ac:dyDescent="0.5">
      <c r="A1343" s="19">
        <v>1337</v>
      </c>
      <c r="B1343" s="21">
        <v>2426</v>
      </c>
      <c r="C1343" s="20" t="s">
        <v>3281</v>
      </c>
      <c r="D1343" s="21">
        <v>85</v>
      </c>
      <c r="E1343" s="21" t="s">
        <v>13</v>
      </c>
      <c r="F1343" s="21" t="s">
        <v>29</v>
      </c>
      <c r="G1343" s="21"/>
      <c r="H1343" s="21"/>
      <c r="I1343" s="30">
        <v>2030</v>
      </c>
      <c r="J1343" s="30" t="s">
        <v>19</v>
      </c>
    </row>
    <row r="1344" spans="1:10" ht="15.75" thickBot="1" x14ac:dyDescent="0.5">
      <c r="A1344" s="19">
        <v>1338</v>
      </c>
      <c r="B1344" s="21">
        <v>2427</v>
      </c>
      <c r="C1344" s="20" t="s">
        <v>3283</v>
      </c>
      <c r="D1344" s="21">
        <v>39</v>
      </c>
      <c r="E1344" s="21" t="s">
        <v>13</v>
      </c>
      <c r="F1344" s="21" t="s">
        <v>29</v>
      </c>
      <c r="G1344" s="21"/>
      <c r="H1344" s="21"/>
      <c r="I1344" s="30">
        <v>1910</v>
      </c>
      <c r="J1344" s="30" t="s">
        <v>19</v>
      </c>
    </row>
    <row r="1345" spans="1:10" ht="15.75" thickBot="1" x14ac:dyDescent="0.5">
      <c r="A1345" s="19">
        <v>1339</v>
      </c>
      <c r="B1345" s="21">
        <v>2428</v>
      </c>
      <c r="C1345" s="20" t="s">
        <v>3285</v>
      </c>
      <c r="D1345" s="21">
        <v>42</v>
      </c>
      <c r="E1345" s="21" t="s">
        <v>13</v>
      </c>
      <c r="F1345" s="21" t="s">
        <v>32</v>
      </c>
      <c r="G1345" s="21"/>
      <c r="H1345" s="21"/>
      <c r="I1345" s="30">
        <v>2036</v>
      </c>
      <c r="J1345" s="30" t="s">
        <v>19</v>
      </c>
    </row>
    <row r="1346" spans="1:10" ht="15.75" thickBot="1" x14ac:dyDescent="0.5">
      <c r="A1346" s="19">
        <v>1340</v>
      </c>
      <c r="B1346" s="21">
        <v>2429</v>
      </c>
      <c r="C1346" s="20" t="s">
        <v>3287</v>
      </c>
      <c r="D1346" s="21">
        <v>57</v>
      </c>
      <c r="E1346" s="21" t="s">
        <v>13</v>
      </c>
      <c r="F1346" s="21" t="s">
        <v>29</v>
      </c>
      <c r="G1346" s="21"/>
      <c r="H1346" s="21"/>
      <c r="I1346" s="30">
        <v>2070</v>
      </c>
      <c r="J1346" s="30" t="s">
        <v>19</v>
      </c>
    </row>
    <row r="1347" spans="1:10" ht="15.75" thickBot="1" x14ac:dyDescent="0.5">
      <c r="A1347" s="19">
        <v>1341</v>
      </c>
      <c r="B1347" s="21">
        <v>2430</v>
      </c>
      <c r="C1347" s="20" t="s">
        <v>3289</v>
      </c>
      <c r="D1347" s="21">
        <v>93</v>
      </c>
      <c r="E1347" s="21" t="s">
        <v>13</v>
      </c>
      <c r="F1347" s="21" t="s">
        <v>79</v>
      </c>
      <c r="G1347" s="21"/>
      <c r="H1347" s="21"/>
      <c r="I1347" s="30">
        <v>2070</v>
      </c>
      <c r="J1347" s="30" t="s">
        <v>19</v>
      </c>
    </row>
    <row r="1348" spans="1:10" ht="15.75" thickBot="1" x14ac:dyDescent="0.5">
      <c r="A1348" s="19">
        <v>1342</v>
      </c>
      <c r="B1348" s="21">
        <v>2431</v>
      </c>
      <c r="C1348" s="20" t="s">
        <v>3291</v>
      </c>
      <c r="D1348" s="21">
        <v>92</v>
      </c>
      <c r="E1348" s="21" t="s">
        <v>13</v>
      </c>
      <c r="F1348" s="21" t="s">
        <v>32</v>
      </c>
      <c r="G1348" s="21"/>
      <c r="H1348" s="21"/>
      <c r="I1348" s="30">
        <v>2051</v>
      </c>
      <c r="J1348" s="30" t="s">
        <v>19</v>
      </c>
    </row>
    <row r="1349" spans="1:10" ht="15.75" thickBot="1" x14ac:dyDescent="0.5">
      <c r="A1349" s="19">
        <v>1343</v>
      </c>
      <c r="B1349" s="21">
        <v>2432</v>
      </c>
      <c r="C1349" s="20" t="s">
        <v>3293</v>
      </c>
      <c r="D1349" s="21">
        <v>89</v>
      </c>
      <c r="E1349" s="21" t="s">
        <v>13</v>
      </c>
      <c r="F1349" s="21" t="s">
        <v>79</v>
      </c>
      <c r="G1349" s="21"/>
      <c r="H1349" s="21"/>
      <c r="I1349" s="30">
        <v>2070</v>
      </c>
      <c r="J1349" s="30" t="s">
        <v>19</v>
      </c>
    </row>
    <row r="1350" spans="1:10" ht="15.75" thickBot="1" x14ac:dyDescent="0.5">
      <c r="A1350" s="19">
        <v>1344</v>
      </c>
      <c r="B1350" s="21">
        <v>4053</v>
      </c>
      <c r="C1350" s="20" t="s">
        <v>6316</v>
      </c>
      <c r="D1350" s="21" t="s">
        <v>189</v>
      </c>
      <c r="E1350" s="21" t="s">
        <v>13</v>
      </c>
      <c r="F1350" s="21" t="s">
        <v>29</v>
      </c>
      <c r="G1350" s="21"/>
      <c r="H1350" s="21"/>
      <c r="I1350" s="30">
        <v>2038</v>
      </c>
      <c r="J1350" s="30" t="s">
        <v>15</v>
      </c>
    </row>
    <row r="1351" spans="1:10" ht="15.75" thickBot="1" x14ac:dyDescent="0.5">
      <c r="A1351" s="19">
        <v>1345</v>
      </c>
      <c r="B1351" s="21">
        <v>2433</v>
      </c>
      <c r="C1351" s="20" t="s">
        <v>3295</v>
      </c>
      <c r="D1351" s="21" t="s">
        <v>13</v>
      </c>
      <c r="E1351" s="21" t="s">
        <v>13</v>
      </c>
      <c r="F1351" s="21" t="s">
        <v>85</v>
      </c>
      <c r="G1351" s="21"/>
      <c r="H1351" s="21"/>
      <c r="I1351" s="30">
        <v>2148</v>
      </c>
      <c r="J1351" s="30" t="s">
        <v>19</v>
      </c>
    </row>
    <row r="1352" spans="1:10" ht="15.75" thickBot="1" x14ac:dyDescent="0.5">
      <c r="A1352" s="19">
        <v>1346</v>
      </c>
      <c r="B1352" s="21">
        <v>2434</v>
      </c>
      <c r="C1352" s="20" t="s">
        <v>3297</v>
      </c>
      <c r="D1352" s="21">
        <v>91</v>
      </c>
      <c r="E1352" s="21" t="s">
        <v>13</v>
      </c>
      <c r="F1352" s="21" t="s">
        <v>29</v>
      </c>
      <c r="G1352" s="21"/>
      <c r="H1352" s="21"/>
      <c r="I1352" s="30">
        <v>2130</v>
      </c>
      <c r="J1352" s="30" t="s">
        <v>19</v>
      </c>
    </row>
    <row r="1353" spans="1:10" ht="15.75" thickBot="1" x14ac:dyDescent="0.5">
      <c r="A1353" s="19">
        <v>1347</v>
      </c>
      <c r="B1353" s="21">
        <v>4013</v>
      </c>
      <c r="C1353" s="20" t="s">
        <v>3299</v>
      </c>
      <c r="D1353" s="21">
        <v>65</v>
      </c>
      <c r="E1353" s="21" t="s">
        <v>13</v>
      </c>
      <c r="F1353" s="21" t="s">
        <v>29</v>
      </c>
      <c r="G1353" s="21"/>
      <c r="H1353" s="21"/>
      <c r="I1353" s="30">
        <v>2153</v>
      </c>
      <c r="J1353" s="30" t="s">
        <v>15</v>
      </c>
    </row>
    <row r="1354" spans="1:10" ht="15.75" thickBot="1" x14ac:dyDescent="0.5">
      <c r="A1354" s="19">
        <v>1348</v>
      </c>
      <c r="B1354" s="21">
        <v>2435</v>
      </c>
      <c r="C1354" s="20" t="s">
        <v>3301</v>
      </c>
      <c r="D1354" s="21" t="s">
        <v>13</v>
      </c>
      <c r="E1354" s="21" t="s">
        <v>13</v>
      </c>
      <c r="F1354" s="21" t="s">
        <v>29</v>
      </c>
      <c r="G1354" s="21"/>
      <c r="H1354" s="21"/>
      <c r="I1354" s="30">
        <v>2013</v>
      </c>
      <c r="J1354" s="30" t="s">
        <v>19</v>
      </c>
    </row>
    <row r="1355" spans="1:10" ht="15.75" thickBot="1" x14ac:dyDescent="0.5">
      <c r="A1355" s="19">
        <v>1349</v>
      </c>
      <c r="B1355" s="21">
        <v>3747</v>
      </c>
      <c r="C1355" s="20" t="s">
        <v>3303</v>
      </c>
      <c r="D1355" s="21">
        <v>59</v>
      </c>
      <c r="E1355" s="21" t="s">
        <v>13</v>
      </c>
      <c r="F1355" s="21" t="s">
        <v>149</v>
      </c>
      <c r="G1355" s="21"/>
      <c r="H1355" s="21"/>
      <c r="I1355" s="30">
        <v>2032</v>
      </c>
      <c r="J1355" s="30" t="s">
        <v>19</v>
      </c>
    </row>
    <row r="1356" spans="1:10" ht="15.75" thickBot="1" x14ac:dyDescent="0.5">
      <c r="A1356" s="19">
        <v>1350</v>
      </c>
      <c r="B1356" s="21">
        <v>4021</v>
      </c>
      <c r="C1356" s="20" t="s">
        <v>3305</v>
      </c>
      <c r="D1356" s="21">
        <v>10</v>
      </c>
      <c r="E1356" s="21" t="s">
        <v>13</v>
      </c>
      <c r="F1356" s="21" t="s">
        <v>29</v>
      </c>
      <c r="G1356" s="21">
        <v>11</v>
      </c>
      <c r="H1356" s="21">
        <v>1</v>
      </c>
      <c r="I1356" s="30">
        <v>2043</v>
      </c>
      <c r="J1356" s="30" t="s">
        <v>15</v>
      </c>
    </row>
    <row r="1357" spans="1:10" ht="15.75" thickBot="1" x14ac:dyDescent="0.5">
      <c r="A1357" s="19">
        <v>1351</v>
      </c>
      <c r="B1357" s="21">
        <v>2436</v>
      </c>
      <c r="C1357" s="20" t="s">
        <v>3307</v>
      </c>
      <c r="D1357" s="21">
        <v>75</v>
      </c>
      <c r="E1357" s="21" t="s">
        <v>57</v>
      </c>
      <c r="F1357" s="21" t="s">
        <v>29</v>
      </c>
      <c r="G1357" s="21"/>
      <c r="H1357" s="21"/>
      <c r="I1357" s="30">
        <v>2222</v>
      </c>
      <c r="J1357" s="30" t="s">
        <v>19</v>
      </c>
    </row>
    <row r="1358" spans="1:10" ht="15.75" thickBot="1" x14ac:dyDescent="0.5">
      <c r="A1358" s="19">
        <v>1352</v>
      </c>
      <c r="B1358" s="21">
        <v>2437</v>
      </c>
      <c r="C1358" s="20" t="s">
        <v>3309</v>
      </c>
      <c r="D1358" s="21" t="s">
        <v>510</v>
      </c>
      <c r="E1358" s="21" t="s">
        <v>13</v>
      </c>
      <c r="F1358" s="21" t="s">
        <v>29</v>
      </c>
      <c r="G1358" s="21"/>
      <c r="H1358" s="21"/>
      <c r="I1358" s="30">
        <v>2029</v>
      </c>
      <c r="J1358" s="30" t="s">
        <v>19</v>
      </c>
    </row>
    <row r="1359" spans="1:10" ht="15.75" thickBot="1" x14ac:dyDescent="0.5">
      <c r="A1359" s="19">
        <v>1353</v>
      </c>
      <c r="B1359" s="21">
        <v>2438</v>
      </c>
      <c r="C1359" s="20" t="s">
        <v>3311</v>
      </c>
      <c r="D1359" s="21" t="s">
        <v>13</v>
      </c>
      <c r="E1359" s="21" t="s">
        <v>13</v>
      </c>
      <c r="F1359" s="21" t="s">
        <v>323</v>
      </c>
      <c r="G1359" s="21"/>
      <c r="H1359" s="21"/>
      <c r="I1359" s="30">
        <v>2050</v>
      </c>
      <c r="J1359" s="30" t="s">
        <v>19</v>
      </c>
    </row>
    <row r="1360" spans="1:10" ht="15.75" thickBot="1" x14ac:dyDescent="0.5">
      <c r="A1360" s="19">
        <v>1354</v>
      </c>
      <c r="B1360" s="21">
        <v>2439</v>
      </c>
      <c r="C1360" s="20" t="s">
        <v>3313</v>
      </c>
      <c r="D1360" s="21">
        <v>52</v>
      </c>
      <c r="E1360" s="21" t="s">
        <v>13</v>
      </c>
      <c r="F1360" s="21" t="s">
        <v>29</v>
      </c>
      <c r="G1360" s="21"/>
      <c r="H1360" s="21"/>
      <c r="I1360" s="30">
        <v>2119</v>
      </c>
      <c r="J1360" s="30" t="s">
        <v>19</v>
      </c>
    </row>
    <row r="1361" spans="1:10" ht="15.75" thickBot="1" x14ac:dyDescent="0.5">
      <c r="A1361" s="19">
        <v>1355</v>
      </c>
      <c r="B1361" s="21">
        <v>2440</v>
      </c>
      <c r="C1361" s="20" t="s">
        <v>3315</v>
      </c>
      <c r="D1361" s="21">
        <v>73</v>
      </c>
      <c r="E1361" s="21" t="s">
        <v>13</v>
      </c>
      <c r="F1361" s="21" t="s">
        <v>32</v>
      </c>
      <c r="G1361" s="21"/>
      <c r="H1361" s="21"/>
      <c r="I1361" s="30">
        <v>2064</v>
      </c>
      <c r="J1361" s="30" t="s">
        <v>19</v>
      </c>
    </row>
    <row r="1362" spans="1:10" ht="15.75" thickBot="1" x14ac:dyDescent="0.5">
      <c r="A1362" s="19">
        <v>1356</v>
      </c>
      <c r="B1362" s="21">
        <v>2441</v>
      </c>
      <c r="C1362" s="20" t="s">
        <v>3317</v>
      </c>
      <c r="D1362" s="21">
        <v>91</v>
      </c>
      <c r="E1362" s="21" t="s">
        <v>13</v>
      </c>
      <c r="F1362" s="21" t="s">
        <v>29</v>
      </c>
      <c r="G1362" s="21"/>
      <c r="H1362" s="21"/>
      <c r="I1362" s="30">
        <v>2041</v>
      </c>
      <c r="J1362" s="30" t="s">
        <v>19</v>
      </c>
    </row>
    <row r="1363" spans="1:10" ht="15.75" thickBot="1" x14ac:dyDescent="0.5">
      <c r="A1363" s="19">
        <v>1357</v>
      </c>
      <c r="B1363" s="21">
        <v>2442</v>
      </c>
      <c r="C1363" s="20" t="s">
        <v>3319</v>
      </c>
      <c r="D1363" s="21">
        <v>86</v>
      </c>
      <c r="E1363" s="21" t="s">
        <v>57</v>
      </c>
      <c r="F1363" s="21" t="s">
        <v>29</v>
      </c>
      <c r="G1363" s="21"/>
      <c r="H1363" s="21"/>
      <c r="I1363" s="30">
        <v>2064</v>
      </c>
      <c r="J1363" s="30" t="s">
        <v>19</v>
      </c>
    </row>
    <row r="1364" spans="1:10" ht="15.75" thickBot="1" x14ac:dyDescent="0.5">
      <c r="A1364" s="19">
        <v>1358</v>
      </c>
      <c r="B1364" s="21">
        <v>2443</v>
      </c>
      <c r="C1364" s="20" t="s">
        <v>3321</v>
      </c>
      <c r="D1364" s="21" t="s">
        <v>203</v>
      </c>
      <c r="E1364" s="21" t="s">
        <v>13</v>
      </c>
      <c r="F1364" s="21" t="s">
        <v>292</v>
      </c>
      <c r="G1364" s="21"/>
      <c r="H1364" s="21"/>
      <c r="I1364" s="30">
        <v>2147</v>
      </c>
      <c r="J1364" s="30" t="s">
        <v>15</v>
      </c>
    </row>
    <row r="1365" spans="1:10" ht="15.75" thickBot="1" x14ac:dyDescent="0.5">
      <c r="A1365" s="19">
        <v>1359</v>
      </c>
      <c r="B1365" s="21">
        <v>2444</v>
      </c>
      <c r="C1365" s="20" t="s">
        <v>3323</v>
      </c>
      <c r="D1365" s="21">
        <v>41</v>
      </c>
      <c r="E1365" s="21" t="s">
        <v>13</v>
      </c>
      <c r="F1365" s="21" t="s">
        <v>32</v>
      </c>
      <c r="G1365" s="21"/>
      <c r="H1365" s="21"/>
      <c r="I1365" s="30">
        <v>2014</v>
      </c>
      <c r="J1365" s="30" t="s">
        <v>19</v>
      </c>
    </row>
    <row r="1366" spans="1:10" ht="15.75" thickBot="1" x14ac:dyDescent="0.5">
      <c r="A1366" s="19">
        <v>1360</v>
      </c>
      <c r="B1366" s="21">
        <v>2445</v>
      </c>
      <c r="C1366" s="20" t="s">
        <v>3325</v>
      </c>
      <c r="D1366" s="21" t="s">
        <v>13</v>
      </c>
      <c r="E1366" s="21" t="s">
        <v>13</v>
      </c>
      <c r="F1366" s="21" t="s">
        <v>32</v>
      </c>
      <c r="G1366" s="21"/>
      <c r="H1366" s="21"/>
      <c r="I1366" s="30">
        <v>2060</v>
      </c>
      <c r="J1366" s="30" t="s">
        <v>19</v>
      </c>
    </row>
    <row r="1367" spans="1:10" ht="15.75" thickBot="1" x14ac:dyDescent="0.5">
      <c r="A1367" s="19">
        <v>1361</v>
      </c>
      <c r="B1367" s="21">
        <v>2446</v>
      </c>
      <c r="C1367" s="20" t="s">
        <v>3327</v>
      </c>
      <c r="D1367" s="21">
        <v>98</v>
      </c>
      <c r="E1367" s="21" t="s">
        <v>13</v>
      </c>
      <c r="F1367" s="21" t="s">
        <v>193</v>
      </c>
      <c r="G1367" s="21"/>
      <c r="H1367" s="21"/>
      <c r="I1367" s="30">
        <v>2008</v>
      </c>
      <c r="J1367" s="30" t="s">
        <v>19</v>
      </c>
    </row>
    <row r="1368" spans="1:10" ht="15.75" thickBot="1" x14ac:dyDescent="0.5">
      <c r="A1368" s="19">
        <v>1362</v>
      </c>
      <c r="B1368" s="21">
        <v>2447</v>
      </c>
      <c r="C1368" s="20" t="s">
        <v>3333</v>
      </c>
      <c r="D1368" s="21" t="s">
        <v>13</v>
      </c>
      <c r="E1368" s="21" t="s">
        <v>13</v>
      </c>
      <c r="F1368" s="21" t="s">
        <v>54</v>
      </c>
      <c r="G1368" s="21"/>
      <c r="H1368" s="21"/>
      <c r="I1368" s="30">
        <v>2029</v>
      </c>
      <c r="J1368" s="30" t="s">
        <v>19</v>
      </c>
    </row>
    <row r="1369" spans="1:10" ht="15.75" thickBot="1" x14ac:dyDescent="0.5">
      <c r="A1369" s="19">
        <v>1363</v>
      </c>
      <c r="B1369" s="21">
        <v>2448</v>
      </c>
      <c r="C1369" s="20" t="s">
        <v>3335</v>
      </c>
      <c r="D1369" s="21" t="s">
        <v>13</v>
      </c>
      <c r="E1369" s="21" t="s">
        <v>13</v>
      </c>
      <c r="F1369" s="21" t="s">
        <v>103</v>
      </c>
      <c r="G1369" s="21"/>
      <c r="H1369" s="21"/>
      <c r="I1369" s="30">
        <v>2022</v>
      </c>
      <c r="J1369" s="30" t="s">
        <v>19</v>
      </c>
    </row>
    <row r="1370" spans="1:10" ht="15.75" thickBot="1" x14ac:dyDescent="0.5">
      <c r="A1370" s="19">
        <v>1364</v>
      </c>
      <c r="B1370" s="21">
        <v>2449</v>
      </c>
      <c r="C1370" s="20" t="s">
        <v>3339</v>
      </c>
      <c r="D1370" s="21">
        <v>96</v>
      </c>
      <c r="E1370" s="21" t="s">
        <v>13</v>
      </c>
      <c r="F1370" s="21" t="s">
        <v>29</v>
      </c>
      <c r="G1370" s="21"/>
      <c r="H1370" s="21"/>
      <c r="I1370" s="30">
        <v>2138</v>
      </c>
      <c r="J1370" s="30" t="s">
        <v>19</v>
      </c>
    </row>
    <row r="1371" spans="1:10" ht="15.75" thickBot="1" x14ac:dyDescent="0.5">
      <c r="A1371" s="19">
        <v>1365</v>
      </c>
      <c r="B1371" s="21">
        <v>2450</v>
      </c>
      <c r="C1371" s="20" t="s">
        <v>3341</v>
      </c>
      <c r="D1371" s="21">
        <v>86</v>
      </c>
      <c r="E1371" s="21" t="s">
        <v>134</v>
      </c>
      <c r="F1371" s="21" t="s">
        <v>277</v>
      </c>
      <c r="G1371" s="21"/>
      <c r="H1371" s="21"/>
      <c r="I1371" s="30">
        <v>2290</v>
      </c>
      <c r="J1371" s="30" t="s">
        <v>19</v>
      </c>
    </row>
    <row r="1372" spans="1:10" ht="15.75" thickBot="1" x14ac:dyDescent="0.5">
      <c r="A1372" s="19">
        <v>1366</v>
      </c>
      <c r="B1372" s="21">
        <v>4038</v>
      </c>
      <c r="C1372" s="20" t="s">
        <v>3343</v>
      </c>
      <c r="D1372" s="21">
        <v>10</v>
      </c>
      <c r="E1372" s="21" t="s">
        <v>13</v>
      </c>
      <c r="F1372" s="21" t="s">
        <v>29</v>
      </c>
      <c r="G1372" s="21">
        <f>9+11+8</f>
        <v>28</v>
      </c>
      <c r="H1372" s="21">
        <f>14+8+14</f>
        <v>36</v>
      </c>
      <c r="I1372" s="30">
        <v>2144</v>
      </c>
      <c r="J1372" s="30" t="s">
        <v>15</v>
      </c>
    </row>
    <row r="1373" spans="1:10" ht="15.75" thickBot="1" x14ac:dyDescent="0.5">
      <c r="A1373" s="19">
        <v>1367</v>
      </c>
      <c r="B1373" s="21">
        <v>2451</v>
      </c>
      <c r="C1373" s="20" t="s">
        <v>3345</v>
      </c>
      <c r="D1373" s="21">
        <v>90</v>
      </c>
      <c r="E1373" s="21" t="s">
        <v>13</v>
      </c>
      <c r="F1373" s="21" t="s">
        <v>79</v>
      </c>
      <c r="G1373" s="21"/>
      <c r="H1373" s="21"/>
      <c r="I1373" s="30">
        <v>2072</v>
      </c>
      <c r="J1373" s="30" t="s">
        <v>19</v>
      </c>
    </row>
    <row r="1374" spans="1:10" ht="15.75" thickBot="1" x14ac:dyDescent="0.5">
      <c r="A1374" s="19">
        <v>1368</v>
      </c>
      <c r="B1374" s="21">
        <v>2452</v>
      </c>
      <c r="C1374" s="20" t="s">
        <v>3347</v>
      </c>
      <c r="D1374" s="21">
        <v>77</v>
      </c>
      <c r="E1374" s="21" t="s">
        <v>13</v>
      </c>
      <c r="F1374" s="21" t="s">
        <v>79</v>
      </c>
      <c r="G1374" s="21"/>
      <c r="H1374" s="21"/>
      <c r="I1374" s="30">
        <v>2091</v>
      </c>
      <c r="J1374" s="30" t="s">
        <v>15</v>
      </c>
    </row>
    <row r="1375" spans="1:10" ht="15.75" thickBot="1" x14ac:dyDescent="0.5">
      <c r="A1375" s="19">
        <v>1369</v>
      </c>
      <c r="B1375" s="21">
        <v>2453</v>
      </c>
      <c r="C1375" s="20" t="s">
        <v>3349</v>
      </c>
      <c r="D1375" s="21">
        <v>68</v>
      </c>
      <c r="E1375" s="21" t="s">
        <v>13</v>
      </c>
      <c r="F1375" s="21" t="s">
        <v>32</v>
      </c>
      <c r="G1375" s="21"/>
      <c r="H1375" s="21"/>
      <c r="I1375" s="30">
        <v>2068</v>
      </c>
      <c r="J1375" s="30" t="s">
        <v>19</v>
      </c>
    </row>
    <row r="1376" spans="1:10" ht="15.75" thickBot="1" x14ac:dyDescent="0.5">
      <c r="A1376" s="19">
        <v>1370</v>
      </c>
      <c r="B1376" s="21">
        <v>2454</v>
      </c>
      <c r="C1376" s="20" t="s">
        <v>3351</v>
      </c>
      <c r="D1376" s="21" t="s">
        <v>13</v>
      </c>
      <c r="E1376" s="21" t="s">
        <v>13</v>
      </c>
      <c r="F1376" s="21" t="s">
        <v>29</v>
      </c>
      <c r="G1376" s="21"/>
      <c r="H1376" s="21"/>
      <c r="I1376" s="30">
        <v>2050</v>
      </c>
      <c r="J1376" s="30" t="s">
        <v>19</v>
      </c>
    </row>
    <row r="1377" spans="1:10" ht="15.75" thickBot="1" x14ac:dyDescent="0.5">
      <c r="A1377" s="19">
        <v>1371</v>
      </c>
      <c r="B1377" s="21">
        <v>2455</v>
      </c>
      <c r="C1377" s="20" t="s">
        <v>3353</v>
      </c>
      <c r="D1377" s="21">
        <v>89</v>
      </c>
      <c r="E1377" s="21" t="s">
        <v>13</v>
      </c>
      <c r="F1377" s="21" t="s">
        <v>79</v>
      </c>
      <c r="G1377" s="21"/>
      <c r="H1377" s="21"/>
      <c r="I1377" s="30">
        <v>2055</v>
      </c>
      <c r="J1377" s="30" t="s">
        <v>19</v>
      </c>
    </row>
    <row r="1378" spans="1:10" ht="15.75" thickBot="1" x14ac:dyDescent="0.5">
      <c r="A1378" s="19">
        <v>1372</v>
      </c>
      <c r="B1378" s="21">
        <v>2456</v>
      </c>
      <c r="C1378" s="20" t="s">
        <v>3355</v>
      </c>
      <c r="D1378" s="21" t="s">
        <v>13</v>
      </c>
      <c r="E1378" s="21" t="s">
        <v>13</v>
      </c>
      <c r="F1378" s="21" t="s">
        <v>29</v>
      </c>
      <c r="G1378" s="21"/>
      <c r="H1378" s="21"/>
      <c r="I1378" s="30">
        <v>2062</v>
      </c>
      <c r="J1378" s="30" t="s">
        <v>19</v>
      </c>
    </row>
    <row r="1379" spans="1:10" ht="15.75" thickBot="1" x14ac:dyDescent="0.5">
      <c r="A1379" s="19">
        <v>1373</v>
      </c>
      <c r="B1379" s="21">
        <v>2457</v>
      </c>
      <c r="C1379" s="20" t="s">
        <v>3359</v>
      </c>
      <c r="D1379" s="21" t="s">
        <v>13</v>
      </c>
      <c r="E1379" s="21" t="s">
        <v>13</v>
      </c>
      <c r="F1379" s="21" t="s">
        <v>103</v>
      </c>
      <c r="G1379" s="21"/>
      <c r="H1379" s="21"/>
      <c r="I1379" s="30">
        <v>2047</v>
      </c>
      <c r="J1379" s="30" t="s">
        <v>19</v>
      </c>
    </row>
    <row r="1380" spans="1:10" ht="15.75" thickBot="1" x14ac:dyDescent="0.5">
      <c r="A1380" s="19">
        <v>1374</v>
      </c>
      <c r="B1380" s="21">
        <v>2458</v>
      </c>
      <c r="C1380" s="20" t="s">
        <v>3367</v>
      </c>
      <c r="D1380" s="21">
        <v>50</v>
      </c>
      <c r="E1380" s="21" t="s">
        <v>13</v>
      </c>
      <c r="F1380" s="21" t="s">
        <v>29</v>
      </c>
      <c r="G1380" s="21"/>
      <c r="H1380" s="21"/>
      <c r="I1380" s="30">
        <v>2028</v>
      </c>
      <c r="J1380" s="30" t="s">
        <v>19</v>
      </c>
    </row>
    <row r="1381" spans="1:10" ht="15.75" thickBot="1" x14ac:dyDescent="0.5">
      <c r="A1381" s="19">
        <v>1375</v>
      </c>
      <c r="B1381" s="21">
        <v>2459</v>
      </c>
      <c r="C1381" s="20" t="s">
        <v>3369</v>
      </c>
      <c r="D1381" s="21" t="s">
        <v>13</v>
      </c>
      <c r="E1381" s="21" t="s">
        <v>13</v>
      </c>
      <c r="F1381" s="21" t="s">
        <v>79</v>
      </c>
      <c r="G1381" s="21"/>
      <c r="H1381" s="21"/>
      <c r="I1381" s="30">
        <v>2093</v>
      </c>
      <c r="J1381" s="30" t="s">
        <v>19</v>
      </c>
    </row>
    <row r="1382" spans="1:10" ht="15.75" thickBot="1" x14ac:dyDescent="0.5">
      <c r="A1382" s="19">
        <v>1376</v>
      </c>
      <c r="B1382" s="21">
        <v>2461</v>
      </c>
      <c r="C1382" s="20" t="s">
        <v>3374</v>
      </c>
      <c r="D1382" s="21">
        <v>88</v>
      </c>
      <c r="E1382" s="21" t="s">
        <v>13</v>
      </c>
      <c r="F1382" s="21" t="s">
        <v>29</v>
      </c>
      <c r="G1382" s="21"/>
      <c r="H1382" s="21"/>
      <c r="I1382" s="30">
        <v>2055</v>
      </c>
      <c r="J1382" s="30" t="s">
        <v>19</v>
      </c>
    </row>
    <row r="1383" spans="1:10" ht="15.75" thickBot="1" x14ac:dyDescent="0.5">
      <c r="A1383" s="19">
        <v>1377</v>
      </c>
      <c r="B1383" s="21">
        <v>2462</v>
      </c>
      <c r="C1383" s="20" t="s">
        <v>3376</v>
      </c>
      <c r="D1383" s="21" t="s">
        <v>13</v>
      </c>
      <c r="E1383" s="21" t="s">
        <v>13</v>
      </c>
      <c r="F1383" s="21" t="s">
        <v>29</v>
      </c>
      <c r="G1383" s="21"/>
      <c r="H1383" s="21"/>
      <c r="I1383" s="30">
        <v>2044</v>
      </c>
      <c r="J1383" s="30" t="s">
        <v>19</v>
      </c>
    </row>
    <row r="1384" spans="1:10" ht="15.75" thickBot="1" x14ac:dyDescent="0.5">
      <c r="A1384" s="19">
        <v>1378</v>
      </c>
      <c r="B1384" s="21">
        <v>2463</v>
      </c>
      <c r="C1384" s="20" t="s">
        <v>3378</v>
      </c>
      <c r="D1384" s="21">
        <v>92</v>
      </c>
      <c r="E1384" s="21" t="s">
        <v>57</v>
      </c>
      <c r="F1384" s="21" t="s">
        <v>29</v>
      </c>
      <c r="G1384" s="21"/>
      <c r="H1384" s="21"/>
      <c r="I1384" s="30">
        <v>2126</v>
      </c>
      <c r="J1384" s="30" t="s">
        <v>19</v>
      </c>
    </row>
    <row r="1385" spans="1:10" ht="15.75" thickBot="1" x14ac:dyDescent="0.5">
      <c r="A1385" s="19">
        <v>1379</v>
      </c>
      <c r="B1385" s="21">
        <v>2464</v>
      </c>
      <c r="C1385" s="20" t="s">
        <v>3380</v>
      </c>
      <c r="D1385" s="21" t="s">
        <v>13</v>
      </c>
      <c r="E1385" s="21" t="s">
        <v>13</v>
      </c>
      <c r="F1385" s="21" t="s">
        <v>29</v>
      </c>
      <c r="G1385" s="21"/>
      <c r="H1385" s="21"/>
      <c r="I1385" s="30">
        <v>2075</v>
      </c>
      <c r="J1385" s="30" t="s">
        <v>19</v>
      </c>
    </row>
    <row r="1386" spans="1:10" ht="15.75" thickBot="1" x14ac:dyDescent="0.5">
      <c r="A1386" s="19">
        <v>1380</v>
      </c>
      <c r="B1386" s="21">
        <v>2467</v>
      </c>
      <c r="C1386" s="20" t="s">
        <v>3384</v>
      </c>
      <c r="D1386" s="21">
        <v>61</v>
      </c>
      <c r="E1386" s="21" t="s">
        <v>13</v>
      </c>
      <c r="F1386" s="21" t="s">
        <v>169</v>
      </c>
      <c r="G1386" s="21"/>
      <c r="H1386" s="21"/>
      <c r="I1386" s="30">
        <v>2065</v>
      </c>
      <c r="J1386" s="30" t="s">
        <v>19</v>
      </c>
    </row>
    <row r="1387" spans="1:10" ht="15.75" thickBot="1" x14ac:dyDescent="0.5">
      <c r="A1387" s="19">
        <v>1381</v>
      </c>
      <c r="B1387" s="21">
        <v>2468</v>
      </c>
      <c r="C1387" s="20" t="s">
        <v>3388</v>
      </c>
      <c r="D1387" s="21">
        <v>93</v>
      </c>
      <c r="E1387" s="21" t="s">
        <v>13</v>
      </c>
      <c r="F1387" s="21" t="s">
        <v>79</v>
      </c>
      <c r="G1387" s="21"/>
      <c r="H1387" s="21"/>
      <c r="I1387" s="30">
        <v>2077</v>
      </c>
      <c r="J1387" s="30" t="s">
        <v>19</v>
      </c>
    </row>
    <row r="1388" spans="1:10" ht="15.75" thickBot="1" x14ac:dyDescent="0.5">
      <c r="A1388" s="19">
        <v>1382</v>
      </c>
      <c r="B1388" s="21">
        <v>2469</v>
      </c>
      <c r="C1388" s="20" t="s">
        <v>3390</v>
      </c>
      <c r="D1388" s="21">
        <v>89</v>
      </c>
      <c r="E1388" s="21" t="s">
        <v>13</v>
      </c>
      <c r="F1388" s="21" t="s">
        <v>29</v>
      </c>
      <c r="G1388" s="21"/>
      <c r="H1388" s="21"/>
      <c r="I1388" s="30">
        <v>2057</v>
      </c>
      <c r="J1388" s="30" t="s">
        <v>19</v>
      </c>
    </row>
    <row r="1389" spans="1:10" ht="15.75" thickBot="1" x14ac:dyDescent="0.5">
      <c r="A1389" s="19">
        <v>1383</v>
      </c>
      <c r="B1389" s="21">
        <v>4157</v>
      </c>
      <c r="C1389" s="20" t="s">
        <v>6384</v>
      </c>
      <c r="D1389" s="21" t="s">
        <v>3648</v>
      </c>
      <c r="E1389" s="21" t="s">
        <v>13</v>
      </c>
      <c r="F1389" s="21" t="s">
        <v>29</v>
      </c>
      <c r="G1389" s="21">
        <v>11</v>
      </c>
      <c r="H1389" s="21">
        <v>5</v>
      </c>
      <c r="I1389" s="30">
        <v>2136</v>
      </c>
      <c r="J1389" s="30" t="s">
        <v>15</v>
      </c>
    </row>
    <row r="1390" spans="1:10" ht="15.75" thickBot="1" x14ac:dyDescent="0.5">
      <c r="A1390" s="19">
        <v>1384</v>
      </c>
      <c r="B1390" s="21">
        <v>2471</v>
      </c>
      <c r="C1390" s="20" t="s">
        <v>3394</v>
      </c>
      <c r="D1390" s="21">
        <v>72</v>
      </c>
      <c r="E1390" s="21" t="s">
        <v>57</v>
      </c>
      <c r="F1390" s="21" t="s">
        <v>551</v>
      </c>
      <c r="G1390" s="21"/>
      <c r="H1390" s="21"/>
      <c r="I1390" s="30">
        <v>2231</v>
      </c>
      <c r="J1390" s="30" t="s">
        <v>19</v>
      </c>
    </row>
    <row r="1391" spans="1:10" ht="15.75" thickBot="1" x14ac:dyDescent="0.5">
      <c r="A1391" s="19">
        <v>1385</v>
      </c>
      <c r="B1391" s="21">
        <v>2474</v>
      </c>
      <c r="C1391" s="20" t="s">
        <v>3400</v>
      </c>
      <c r="D1391" s="21">
        <v>75</v>
      </c>
      <c r="E1391" s="21" t="s">
        <v>13</v>
      </c>
      <c r="F1391" s="21" t="s">
        <v>32</v>
      </c>
      <c r="G1391" s="21"/>
      <c r="H1391" s="21"/>
      <c r="I1391" s="30">
        <v>2058</v>
      </c>
      <c r="J1391" s="30" t="s">
        <v>19</v>
      </c>
    </row>
    <row r="1392" spans="1:10" ht="15.75" thickBot="1" x14ac:dyDescent="0.5">
      <c r="A1392" s="19">
        <v>1386</v>
      </c>
      <c r="B1392" s="21">
        <v>2476</v>
      </c>
      <c r="C1392" s="20" t="s">
        <v>3404</v>
      </c>
      <c r="D1392" s="21">
        <v>89</v>
      </c>
      <c r="E1392" s="21" t="s">
        <v>13</v>
      </c>
      <c r="F1392" s="21" t="s">
        <v>79</v>
      </c>
      <c r="G1392" s="21"/>
      <c r="H1392" s="21"/>
      <c r="I1392" s="30">
        <v>2043</v>
      </c>
      <c r="J1392" s="30" t="s">
        <v>19</v>
      </c>
    </row>
    <row r="1393" spans="1:10" ht="15.75" thickBot="1" x14ac:dyDescent="0.5">
      <c r="A1393" s="19">
        <v>1387</v>
      </c>
      <c r="B1393" s="21">
        <v>2477</v>
      </c>
      <c r="C1393" s="20" t="s">
        <v>3406</v>
      </c>
      <c r="D1393" s="21">
        <v>44</v>
      </c>
      <c r="E1393" s="21" t="s">
        <v>13</v>
      </c>
      <c r="F1393" s="21" t="s">
        <v>116</v>
      </c>
      <c r="G1393" s="21"/>
      <c r="H1393" s="21"/>
      <c r="I1393" s="30">
        <v>2060</v>
      </c>
      <c r="J1393" s="30" t="s">
        <v>19</v>
      </c>
    </row>
    <row r="1394" spans="1:10" ht="15.75" thickBot="1" x14ac:dyDescent="0.5">
      <c r="A1394" s="19">
        <v>1388</v>
      </c>
      <c r="B1394" s="21">
        <v>2478</v>
      </c>
      <c r="C1394" s="20" t="s">
        <v>3408</v>
      </c>
      <c r="D1394" s="21">
        <v>93</v>
      </c>
      <c r="E1394" s="21" t="s">
        <v>13</v>
      </c>
      <c r="F1394" s="21" t="s">
        <v>79</v>
      </c>
      <c r="G1394" s="21"/>
      <c r="H1394" s="21"/>
      <c r="I1394" s="30">
        <v>2055</v>
      </c>
      <c r="J1394" s="30" t="s">
        <v>19</v>
      </c>
    </row>
    <row r="1395" spans="1:10" ht="15.75" thickBot="1" x14ac:dyDescent="0.5">
      <c r="A1395" s="19">
        <v>1389</v>
      </c>
      <c r="B1395" s="21">
        <v>2479</v>
      </c>
      <c r="C1395" s="20" t="s">
        <v>3410</v>
      </c>
      <c r="D1395" s="21" t="s">
        <v>13</v>
      </c>
      <c r="E1395" s="21" t="s">
        <v>13</v>
      </c>
      <c r="F1395" s="21" t="s">
        <v>103</v>
      </c>
      <c r="G1395" s="21"/>
      <c r="H1395" s="21"/>
      <c r="I1395" s="30">
        <v>2098</v>
      </c>
      <c r="J1395" s="30" t="s">
        <v>19</v>
      </c>
    </row>
    <row r="1396" spans="1:10" ht="15.75" thickBot="1" x14ac:dyDescent="0.5">
      <c r="A1396" s="19">
        <v>1390</v>
      </c>
      <c r="B1396" s="21">
        <v>2480</v>
      </c>
      <c r="C1396" s="20" t="s">
        <v>3412</v>
      </c>
      <c r="D1396" s="21">
        <v>90</v>
      </c>
      <c r="E1396" s="21" t="s">
        <v>13</v>
      </c>
      <c r="F1396" s="21" t="s">
        <v>323</v>
      </c>
      <c r="G1396" s="21"/>
      <c r="H1396" s="21"/>
      <c r="I1396" s="30">
        <v>2030</v>
      </c>
      <c r="J1396" s="30" t="s">
        <v>19</v>
      </c>
    </row>
    <row r="1397" spans="1:10" ht="15.75" thickBot="1" x14ac:dyDescent="0.5">
      <c r="A1397" s="19">
        <v>1391</v>
      </c>
      <c r="B1397" s="21">
        <v>2481</v>
      </c>
      <c r="C1397" s="20" t="s">
        <v>3414</v>
      </c>
      <c r="D1397" s="21">
        <v>87</v>
      </c>
      <c r="E1397" s="21" t="s">
        <v>13</v>
      </c>
      <c r="F1397" s="21" t="s">
        <v>29</v>
      </c>
      <c r="G1397" s="21"/>
      <c r="H1397" s="21"/>
      <c r="I1397" s="30">
        <v>2047</v>
      </c>
      <c r="J1397" s="30" t="s">
        <v>19</v>
      </c>
    </row>
    <row r="1398" spans="1:10" ht="15.75" thickBot="1" x14ac:dyDescent="0.5">
      <c r="A1398" s="19">
        <v>1392</v>
      </c>
      <c r="B1398" s="21">
        <v>2482</v>
      </c>
      <c r="C1398" s="20" t="s">
        <v>3416</v>
      </c>
      <c r="D1398" s="21">
        <v>95</v>
      </c>
      <c r="E1398" s="21" t="s">
        <v>13</v>
      </c>
      <c r="F1398" s="21" t="s">
        <v>79</v>
      </c>
      <c r="G1398" s="21"/>
      <c r="H1398" s="21"/>
      <c r="I1398" s="30">
        <v>2047</v>
      </c>
      <c r="J1398" s="30" t="s">
        <v>19</v>
      </c>
    </row>
    <row r="1399" spans="1:10" ht="15.75" thickBot="1" x14ac:dyDescent="0.5">
      <c r="A1399" s="19">
        <v>1393</v>
      </c>
      <c r="B1399" s="21">
        <v>2483</v>
      </c>
      <c r="C1399" s="20" t="s">
        <v>3418</v>
      </c>
      <c r="D1399" s="21" t="s">
        <v>189</v>
      </c>
      <c r="E1399" s="21" t="s">
        <v>13</v>
      </c>
      <c r="F1399" s="21" t="s">
        <v>29</v>
      </c>
      <c r="G1399" s="21"/>
      <c r="H1399" s="21"/>
      <c r="I1399" s="30">
        <v>2022</v>
      </c>
      <c r="J1399" s="30" t="s">
        <v>19</v>
      </c>
    </row>
    <row r="1400" spans="1:10" ht="15.75" thickBot="1" x14ac:dyDescent="0.5">
      <c r="A1400" s="19">
        <v>1394</v>
      </c>
      <c r="B1400" s="21">
        <v>3899</v>
      </c>
      <c r="C1400" s="20" t="s">
        <v>3420</v>
      </c>
      <c r="D1400" s="21" t="s">
        <v>203</v>
      </c>
      <c r="E1400" s="21" t="s">
        <v>13</v>
      </c>
      <c r="F1400" s="21" t="s">
        <v>29</v>
      </c>
      <c r="G1400" s="21">
        <v>11</v>
      </c>
      <c r="H1400" s="21">
        <v>15</v>
      </c>
      <c r="I1400" s="30">
        <v>2124</v>
      </c>
      <c r="J1400" s="30" t="s">
        <v>15</v>
      </c>
    </row>
    <row r="1401" spans="1:10" ht="15.75" thickBot="1" x14ac:dyDescent="0.5">
      <c r="A1401" s="19">
        <v>1395</v>
      </c>
      <c r="B1401" s="21">
        <v>2484</v>
      </c>
      <c r="C1401" s="20" t="s">
        <v>3422</v>
      </c>
      <c r="D1401" s="21">
        <v>93</v>
      </c>
      <c r="E1401" s="21" t="s">
        <v>13</v>
      </c>
      <c r="F1401" s="21" t="s">
        <v>32</v>
      </c>
      <c r="G1401" s="21"/>
      <c r="H1401" s="21"/>
      <c r="I1401" s="30">
        <v>2060</v>
      </c>
      <c r="J1401" s="30" t="s">
        <v>19</v>
      </c>
    </row>
    <row r="1402" spans="1:10" ht="15.75" thickBot="1" x14ac:dyDescent="0.5">
      <c r="A1402" s="19">
        <v>1396</v>
      </c>
      <c r="B1402" s="21">
        <v>2465</v>
      </c>
      <c r="C1402" s="20" t="s">
        <v>3424</v>
      </c>
      <c r="D1402" s="21" t="s">
        <v>137</v>
      </c>
      <c r="E1402" s="21" t="s">
        <v>13</v>
      </c>
      <c r="F1402" s="21" t="s">
        <v>79</v>
      </c>
      <c r="G1402" s="21"/>
      <c r="H1402" s="21"/>
      <c r="I1402" s="30">
        <v>2118</v>
      </c>
      <c r="J1402" s="30" t="s">
        <v>19</v>
      </c>
    </row>
    <row r="1403" spans="1:10" ht="15.75" thickBot="1" x14ac:dyDescent="0.5">
      <c r="A1403" s="19">
        <v>1397</v>
      </c>
      <c r="B1403" s="21">
        <v>2485</v>
      </c>
      <c r="C1403" s="20" t="s">
        <v>3426</v>
      </c>
      <c r="D1403" s="21">
        <v>77</v>
      </c>
      <c r="E1403" s="21" t="s">
        <v>13</v>
      </c>
      <c r="F1403" s="21" t="s">
        <v>29</v>
      </c>
      <c r="G1403" s="21"/>
      <c r="H1403" s="21"/>
      <c r="I1403" s="30">
        <v>2000</v>
      </c>
      <c r="J1403" s="30" t="s">
        <v>19</v>
      </c>
    </row>
    <row r="1404" spans="1:10" ht="15.75" thickBot="1" x14ac:dyDescent="0.5">
      <c r="A1404" s="19">
        <v>1398</v>
      </c>
      <c r="B1404" s="21">
        <v>2486</v>
      </c>
      <c r="C1404" s="20" t="s">
        <v>3428</v>
      </c>
      <c r="D1404" s="21" t="s">
        <v>13</v>
      </c>
      <c r="E1404" s="21" t="s">
        <v>13</v>
      </c>
      <c r="F1404" s="21" t="s">
        <v>169</v>
      </c>
      <c r="G1404" s="21"/>
      <c r="H1404" s="21"/>
      <c r="I1404" s="30">
        <v>2083</v>
      </c>
      <c r="J1404" s="30" t="s">
        <v>19</v>
      </c>
    </row>
    <row r="1405" spans="1:10" ht="15.75" thickBot="1" x14ac:dyDescent="0.5">
      <c r="A1405" s="19">
        <v>1399</v>
      </c>
      <c r="B1405" s="21">
        <v>2487</v>
      </c>
      <c r="C1405" s="20" t="s">
        <v>3430</v>
      </c>
      <c r="D1405" s="21">
        <v>90</v>
      </c>
      <c r="E1405" s="21" t="s">
        <v>13</v>
      </c>
      <c r="F1405" s="21" t="s">
        <v>79</v>
      </c>
      <c r="G1405" s="21"/>
      <c r="H1405" s="21"/>
      <c r="I1405" s="30">
        <v>2020</v>
      </c>
      <c r="J1405" s="30" t="s">
        <v>19</v>
      </c>
    </row>
    <row r="1406" spans="1:10" ht="15.75" thickBot="1" x14ac:dyDescent="0.5">
      <c r="A1406" s="19">
        <v>1400</v>
      </c>
      <c r="B1406" s="21">
        <v>4139</v>
      </c>
      <c r="C1406" s="20" t="s">
        <v>6366</v>
      </c>
      <c r="D1406" s="21" t="s">
        <v>203</v>
      </c>
      <c r="E1406" s="21" t="s">
        <v>13</v>
      </c>
      <c r="F1406" s="21" t="s">
        <v>29</v>
      </c>
      <c r="G1406" s="21"/>
      <c r="H1406" s="21"/>
      <c r="I1406" s="30">
        <v>2062</v>
      </c>
      <c r="J1406" s="30" t="s">
        <v>15</v>
      </c>
    </row>
    <row r="1407" spans="1:10" ht="15.75" thickBot="1" x14ac:dyDescent="0.5">
      <c r="A1407" s="19">
        <v>1401</v>
      </c>
      <c r="B1407" s="21">
        <v>2489</v>
      </c>
      <c r="C1407" s="20" t="s">
        <v>3440</v>
      </c>
      <c r="D1407" s="21">
        <v>78</v>
      </c>
      <c r="E1407" s="21" t="s">
        <v>13</v>
      </c>
      <c r="F1407" s="21" t="s">
        <v>32</v>
      </c>
      <c r="G1407" s="21"/>
      <c r="H1407" s="21"/>
      <c r="I1407" s="30">
        <v>2058</v>
      </c>
      <c r="J1407" s="30" t="s">
        <v>19</v>
      </c>
    </row>
    <row r="1408" spans="1:10" ht="15.75" thickBot="1" x14ac:dyDescent="0.5">
      <c r="A1408" s="19">
        <v>1402</v>
      </c>
      <c r="B1408" s="21">
        <v>2495</v>
      </c>
      <c r="C1408" s="20" t="s">
        <v>3463</v>
      </c>
      <c r="D1408" s="21" t="s">
        <v>13</v>
      </c>
      <c r="E1408" s="21" t="s">
        <v>13</v>
      </c>
      <c r="F1408" s="21" t="s">
        <v>18</v>
      </c>
      <c r="G1408" s="21"/>
      <c r="H1408" s="21"/>
      <c r="I1408" s="30">
        <v>2073</v>
      </c>
      <c r="J1408" s="30" t="s">
        <v>19</v>
      </c>
    </row>
    <row r="1409" spans="1:10" ht="15.75" thickBot="1" x14ac:dyDescent="0.5">
      <c r="A1409" s="19">
        <v>1403</v>
      </c>
      <c r="B1409" s="21">
        <v>2497</v>
      </c>
      <c r="C1409" s="20" t="s">
        <v>3470</v>
      </c>
      <c r="D1409" s="21">
        <v>55</v>
      </c>
      <c r="E1409" s="21" t="s">
        <v>13</v>
      </c>
      <c r="F1409" s="21" t="s">
        <v>29</v>
      </c>
      <c r="G1409" s="21"/>
      <c r="H1409" s="21"/>
      <c r="I1409" s="30">
        <v>2033</v>
      </c>
      <c r="J1409" s="30" t="s">
        <v>19</v>
      </c>
    </row>
    <row r="1410" spans="1:10" ht="15.75" thickBot="1" x14ac:dyDescent="0.5">
      <c r="A1410" s="19">
        <v>1404</v>
      </c>
      <c r="B1410" s="21">
        <v>2498</v>
      </c>
      <c r="C1410" s="20" t="s">
        <v>3472</v>
      </c>
      <c r="D1410" s="21">
        <v>48</v>
      </c>
      <c r="E1410" s="21" t="s">
        <v>13</v>
      </c>
      <c r="F1410" s="21" t="s">
        <v>32</v>
      </c>
      <c r="G1410" s="21"/>
      <c r="H1410" s="21"/>
      <c r="I1410" s="30">
        <v>2026</v>
      </c>
      <c r="J1410" s="30" t="s">
        <v>19</v>
      </c>
    </row>
    <row r="1411" spans="1:10" ht="15.75" thickBot="1" x14ac:dyDescent="0.5">
      <c r="A1411" s="19">
        <v>1405</v>
      </c>
      <c r="B1411" s="21">
        <v>2502</v>
      </c>
      <c r="C1411" s="20" t="s">
        <v>3488</v>
      </c>
      <c r="D1411" s="21">
        <v>64</v>
      </c>
      <c r="E1411" s="21" t="s">
        <v>57</v>
      </c>
      <c r="F1411" s="21" t="s">
        <v>29</v>
      </c>
      <c r="G1411" s="21"/>
      <c r="H1411" s="21"/>
      <c r="I1411" s="30">
        <v>2177</v>
      </c>
      <c r="J1411" s="30" t="s">
        <v>15</v>
      </c>
    </row>
    <row r="1412" spans="1:10" ht="15.75" thickBot="1" x14ac:dyDescent="0.5">
      <c r="A1412" s="19">
        <v>1406</v>
      </c>
      <c r="B1412" s="21">
        <v>2504</v>
      </c>
      <c r="C1412" s="20" t="s">
        <v>3496</v>
      </c>
      <c r="D1412" s="21">
        <v>90</v>
      </c>
      <c r="E1412" s="21" t="s">
        <v>13</v>
      </c>
      <c r="F1412" s="21" t="s">
        <v>29</v>
      </c>
      <c r="G1412" s="21"/>
      <c r="H1412" s="21"/>
      <c r="I1412" s="30">
        <v>2041</v>
      </c>
      <c r="J1412" s="30" t="s">
        <v>19</v>
      </c>
    </row>
    <row r="1413" spans="1:10" ht="15.75" thickBot="1" x14ac:dyDescent="0.5">
      <c r="A1413" s="19">
        <v>1407</v>
      </c>
      <c r="B1413" s="21">
        <v>2505</v>
      </c>
      <c r="C1413" s="20" t="s">
        <v>3498</v>
      </c>
      <c r="D1413" s="21">
        <v>46</v>
      </c>
      <c r="E1413" s="21" t="s">
        <v>13</v>
      </c>
      <c r="F1413" s="21" t="s">
        <v>32</v>
      </c>
      <c r="G1413" s="21"/>
      <c r="H1413" s="21"/>
      <c r="I1413" s="30">
        <v>2011</v>
      </c>
      <c r="J1413" s="30" t="s">
        <v>19</v>
      </c>
    </row>
    <row r="1414" spans="1:10" ht="15.75" thickBot="1" x14ac:dyDescent="0.5">
      <c r="A1414" s="19">
        <v>1408</v>
      </c>
      <c r="B1414" s="21">
        <v>2507</v>
      </c>
      <c r="C1414" s="20" t="s">
        <v>3508</v>
      </c>
      <c r="D1414" s="21">
        <v>55</v>
      </c>
      <c r="E1414" s="21" t="s">
        <v>13</v>
      </c>
      <c r="F1414" s="21" t="s">
        <v>29</v>
      </c>
      <c r="G1414" s="21"/>
      <c r="H1414" s="21"/>
      <c r="I1414" s="30">
        <v>2096</v>
      </c>
      <c r="J1414" s="30" t="s">
        <v>19</v>
      </c>
    </row>
    <row r="1415" spans="1:10" ht="15.75" thickBot="1" x14ac:dyDescent="0.5">
      <c r="A1415" s="19">
        <v>1409</v>
      </c>
      <c r="B1415" s="21">
        <v>2508</v>
      </c>
      <c r="C1415" s="20" t="s">
        <v>3510</v>
      </c>
      <c r="D1415" s="21" t="s">
        <v>13</v>
      </c>
      <c r="E1415" s="21" t="s">
        <v>13</v>
      </c>
      <c r="F1415" s="21" t="s">
        <v>32</v>
      </c>
      <c r="G1415" s="21"/>
      <c r="H1415" s="21"/>
      <c r="I1415" s="30">
        <v>2028</v>
      </c>
      <c r="J1415" s="30" t="s">
        <v>19</v>
      </c>
    </row>
    <row r="1416" spans="1:10" ht="15.75" thickBot="1" x14ac:dyDescent="0.5">
      <c r="A1416" s="19">
        <v>1410</v>
      </c>
      <c r="B1416" s="21">
        <v>2509</v>
      </c>
      <c r="C1416" s="20" t="s">
        <v>3512</v>
      </c>
      <c r="D1416" s="21">
        <v>53</v>
      </c>
      <c r="E1416" s="21" t="s">
        <v>13</v>
      </c>
      <c r="F1416" s="21" t="s">
        <v>32</v>
      </c>
      <c r="G1416" s="21"/>
      <c r="H1416" s="21"/>
      <c r="I1416" s="30">
        <v>2117</v>
      </c>
      <c r="J1416" s="30" t="s">
        <v>19</v>
      </c>
    </row>
    <row r="1417" spans="1:10" ht="15.75" thickBot="1" x14ac:dyDescent="0.5">
      <c r="A1417" s="19">
        <v>1411</v>
      </c>
      <c r="B1417" s="21">
        <v>2510</v>
      </c>
      <c r="C1417" s="20" t="s">
        <v>3514</v>
      </c>
      <c r="D1417" s="21">
        <v>91</v>
      </c>
      <c r="E1417" s="21" t="s">
        <v>13</v>
      </c>
      <c r="F1417" s="21" t="s">
        <v>29</v>
      </c>
      <c r="G1417" s="21"/>
      <c r="H1417" s="21"/>
      <c r="I1417" s="30">
        <v>2016</v>
      </c>
      <c r="J1417" s="30" t="s">
        <v>19</v>
      </c>
    </row>
    <row r="1418" spans="1:10" ht="15.75" thickBot="1" x14ac:dyDescent="0.5">
      <c r="A1418" s="19">
        <v>1412</v>
      </c>
      <c r="B1418" s="21">
        <v>2511</v>
      </c>
      <c r="C1418" s="20" t="s">
        <v>3516</v>
      </c>
      <c r="D1418" s="21">
        <v>49</v>
      </c>
      <c r="E1418" s="21" t="s">
        <v>57</v>
      </c>
      <c r="F1418" s="21" t="s">
        <v>54</v>
      </c>
      <c r="G1418" s="21">
        <v>10</v>
      </c>
      <c r="H1418" s="21">
        <v>-7</v>
      </c>
      <c r="I1418" s="30">
        <v>2268</v>
      </c>
      <c r="J1418" s="30" t="s">
        <v>15</v>
      </c>
    </row>
    <row r="1419" spans="1:10" ht="15.75" thickBot="1" x14ac:dyDescent="0.5">
      <c r="A1419" s="19">
        <v>1413</v>
      </c>
      <c r="B1419" s="21">
        <v>2512</v>
      </c>
      <c r="C1419" s="20" t="s">
        <v>3518</v>
      </c>
      <c r="D1419" s="21">
        <v>71</v>
      </c>
      <c r="E1419" s="21" t="s">
        <v>13</v>
      </c>
      <c r="F1419" s="21" t="s">
        <v>29</v>
      </c>
      <c r="G1419" s="21"/>
      <c r="H1419" s="21"/>
      <c r="I1419" s="30">
        <v>2009</v>
      </c>
      <c r="J1419" s="30" t="s">
        <v>19</v>
      </c>
    </row>
    <row r="1420" spans="1:10" ht="15.75" thickBot="1" x14ac:dyDescent="0.5">
      <c r="A1420" s="19">
        <v>1414</v>
      </c>
      <c r="B1420" s="21">
        <v>2513</v>
      </c>
      <c r="C1420" s="20" t="s">
        <v>3520</v>
      </c>
      <c r="D1420" s="21">
        <v>78</v>
      </c>
      <c r="E1420" s="21" t="s">
        <v>184</v>
      </c>
      <c r="F1420" s="21" t="s">
        <v>54</v>
      </c>
      <c r="G1420" s="21"/>
      <c r="H1420" s="21"/>
      <c r="I1420" s="30">
        <v>2241</v>
      </c>
      <c r="J1420" s="30" t="s">
        <v>19</v>
      </c>
    </row>
    <row r="1421" spans="1:10" ht="15.75" thickBot="1" x14ac:dyDescent="0.5">
      <c r="A1421" s="19">
        <v>1415</v>
      </c>
      <c r="B1421" s="21">
        <v>2516</v>
      </c>
      <c r="C1421" s="20" t="s">
        <v>3528</v>
      </c>
      <c r="D1421" s="21">
        <v>96</v>
      </c>
      <c r="E1421" s="21" t="s">
        <v>13</v>
      </c>
      <c r="F1421" s="21" t="s">
        <v>54</v>
      </c>
      <c r="G1421" s="21"/>
      <c r="H1421" s="21"/>
      <c r="I1421" s="30">
        <v>2019</v>
      </c>
      <c r="J1421" s="30" t="s">
        <v>19</v>
      </c>
    </row>
    <row r="1422" spans="1:10" ht="15.75" thickBot="1" x14ac:dyDescent="0.5">
      <c r="A1422" s="19">
        <v>1416</v>
      </c>
      <c r="B1422" s="21">
        <v>2520</v>
      </c>
      <c r="C1422" s="20" t="s">
        <v>3536</v>
      </c>
      <c r="D1422" s="21">
        <v>54</v>
      </c>
      <c r="E1422" s="21" t="s">
        <v>13</v>
      </c>
      <c r="F1422" s="21" t="s">
        <v>32</v>
      </c>
      <c r="G1422" s="21"/>
      <c r="H1422" s="21"/>
      <c r="I1422" s="30">
        <v>2055</v>
      </c>
      <c r="J1422" s="30" t="s">
        <v>19</v>
      </c>
    </row>
    <row r="1423" spans="1:10" ht="15.75" thickBot="1" x14ac:dyDescent="0.5">
      <c r="A1423" s="19">
        <v>1417</v>
      </c>
      <c r="B1423" s="21">
        <v>3906</v>
      </c>
      <c r="C1423" s="20" t="s">
        <v>3538</v>
      </c>
      <c r="D1423" s="21" t="s">
        <v>3539</v>
      </c>
      <c r="E1423" s="21" t="s">
        <v>13</v>
      </c>
      <c r="F1423" s="21" t="s">
        <v>29</v>
      </c>
      <c r="G1423" s="21"/>
      <c r="H1423" s="21"/>
      <c r="I1423" s="30">
        <v>2060</v>
      </c>
      <c r="J1423" s="30" t="s">
        <v>19</v>
      </c>
    </row>
    <row r="1424" spans="1:10" ht="15.75" thickBot="1" x14ac:dyDescent="0.5">
      <c r="A1424" s="19">
        <v>1418</v>
      </c>
      <c r="B1424" s="21">
        <v>2527</v>
      </c>
      <c r="C1424" s="20" t="s">
        <v>3561</v>
      </c>
      <c r="D1424" s="21" t="s">
        <v>13</v>
      </c>
      <c r="E1424" s="21" t="s">
        <v>13</v>
      </c>
      <c r="F1424" s="21" t="s">
        <v>29</v>
      </c>
      <c r="G1424" s="21"/>
      <c r="H1424" s="21"/>
      <c r="I1424" s="30">
        <v>2028</v>
      </c>
      <c r="J1424" s="30" t="s">
        <v>19</v>
      </c>
    </row>
    <row r="1425" spans="1:10" ht="15.75" thickBot="1" x14ac:dyDescent="0.5">
      <c r="A1425" s="19">
        <v>1419</v>
      </c>
      <c r="B1425" s="21">
        <v>2528</v>
      </c>
      <c r="C1425" s="20" t="s">
        <v>3563</v>
      </c>
      <c r="D1425" s="21" t="s">
        <v>13</v>
      </c>
      <c r="E1425" s="21" t="s">
        <v>13</v>
      </c>
      <c r="F1425" s="21" t="s">
        <v>193</v>
      </c>
      <c r="G1425" s="21"/>
      <c r="H1425" s="21"/>
      <c r="I1425" s="30">
        <v>2009</v>
      </c>
      <c r="J1425" s="30" t="s">
        <v>19</v>
      </c>
    </row>
    <row r="1426" spans="1:10" ht="15.75" thickBot="1" x14ac:dyDescent="0.5">
      <c r="A1426" s="19">
        <v>1420</v>
      </c>
      <c r="B1426" s="21">
        <v>2529</v>
      </c>
      <c r="C1426" s="20" t="s">
        <v>3565</v>
      </c>
      <c r="D1426" s="21">
        <v>85</v>
      </c>
      <c r="E1426" s="21" t="s">
        <v>13</v>
      </c>
      <c r="F1426" s="21" t="s">
        <v>79</v>
      </c>
      <c r="G1426" s="21"/>
      <c r="H1426" s="21"/>
      <c r="I1426" s="30">
        <v>2054</v>
      </c>
      <c r="J1426" s="30" t="s">
        <v>19</v>
      </c>
    </row>
    <row r="1427" spans="1:10" ht="15.75" thickBot="1" x14ac:dyDescent="0.5">
      <c r="A1427" s="19">
        <v>1421</v>
      </c>
      <c r="B1427" s="21">
        <v>2530</v>
      </c>
      <c r="C1427" s="20" t="s">
        <v>3567</v>
      </c>
      <c r="D1427" s="21" t="s">
        <v>13</v>
      </c>
      <c r="E1427" s="21" t="s">
        <v>13</v>
      </c>
      <c r="F1427" s="21" t="s">
        <v>323</v>
      </c>
      <c r="G1427" s="21"/>
      <c r="H1427" s="21"/>
      <c r="I1427" s="30">
        <v>2065</v>
      </c>
      <c r="J1427" s="30" t="s">
        <v>19</v>
      </c>
    </row>
    <row r="1428" spans="1:10" ht="15.75" thickBot="1" x14ac:dyDescent="0.5">
      <c r="A1428" s="19">
        <v>1422</v>
      </c>
      <c r="B1428" s="21">
        <v>2533</v>
      </c>
      <c r="C1428" s="20" t="s">
        <v>3573</v>
      </c>
      <c r="D1428" s="21" t="s">
        <v>13</v>
      </c>
      <c r="E1428" s="21" t="s">
        <v>13</v>
      </c>
      <c r="F1428" s="21" t="s">
        <v>79</v>
      </c>
      <c r="G1428" s="21"/>
      <c r="H1428" s="21"/>
      <c r="I1428" s="30">
        <v>2054</v>
      </c>
      <c r="J1428" s="30" t="s">
        <v>19</v>
      </c>
    </row>
    <row r="1429" spans="1:10" ht="15.75" thickBot="1" x14ac:dyDescent="0.5">
      <c r="A1429" s="19">
        <v>1423</v>
      </c>
      <c r="B1429" s="21">
        <v>4033</v>
      </c>
      <c r="C1429" s="20" t="s">
        <v>3575</v>
      </c>
      <c r="D1429" s="21">
        <v>59</v>
      </c>
      <c r="E1429" s="21" t="s">
        <v>57</v>
      </c>
      <c r="F1429" s="21" t="s">
        <v>91</v>
      </c>
      <c r="G1429" s="21">
        <v>7</v>
      </c>
      <c r="H1429" s="21">
        <v>-17</v>
      </c>
      <c r="I1429" s="30">
        <v>2079</v>
      </c>
      <c r="J1429" s="30" t="s">
        <v>15</v>
      </c>
    </row>
    <row r="1430" spans="1:10" ht="15.75" thickBot="1" x14ac:dyDescent="0.5">
      <c r="A1430" s="19">
        <v>1424</v>
      </c>
      <c r="B1430" s="21">
        <v>2535</v>
      </c>
      <c r="C1430" s="20" t="s">
        <v>3579</v>
      </c>
      <c r="D1430" s="21">
        <v>81</v>
      </c>
      <c r="E1430" s="21" t="s">
        <v>13</v>
      </c>
      <c r="F1430" s="21" t="s">
        <v>32</v>
      </c>
      <c r="G1430" s="21"/>
      <c r="H1430" s="21"/>
      <c r="I1430" s="30">
        <v>2080</v>
      </c>
      <c r="J1430" s="30" t="s">
        <v>19</v>
      </c>
    </row>
    <row r="1431" spans="1:10" ht="15.75" thickBot="1" x14ac:dyDescent="0.5">
      <c r="A1431" s="19">
        <v>1425</v>
      </c>
      <c r="B1431" s="21">
        <v>2536</v>
      </c>
      <c r="C1431" s="20" t="s">
        <v>3581</v>
      </c>
      <c r="D1431" s="21">
        <v>99</v>
      </c>
      <c r="E1431" s="21" t="s">
        <v>13</v>
      </c>
      <c r="F1431" s="21" t="s">
        <v>32</v>
      </c>
      <c r="G1431" s="21"/>
      <c r="H1431" s="21"/>
      <c r="I1431" s="30">
        <v>2152</v>
      </c>
      <c r="J1431" s="30" t="s">
        <v>19</v>
      </c>
    </row>
    <row r="1432" spans="1:10" ht="15.75" thickBot="1" x14ac:dyDescent="0.5">
      <c r="A1432" s="19">
        <v>1426</v>
      </c>
      <c r="B1432" s="21">
        <v>4131</v>
      </c>
      <c r="C1432" s="20" t="s">
        <v>6310</v>
      </c>
      <c r="D1432" s="21" t="s">
        <v>769</v>
      </c>
      <c r="E1432" s="21" t="s">
        <v>13</v>
      </c>
      <c r="F1432" s="21" t="s">
        <v>79</v>
      </c>
      <c r="G1432" s="21"/>
      <c r="H1432" s="21"/>
      <c r="I1432" s="30">
        <v>2086</v>
      </c>
      <c r="J1432" s="30" t="s">
        <v>15</v>
      </c>
    </row>
    <row r="1433" spans="1:10" ht="15.75" thickBot="1" x14ac:dyDescent="0.5">
      <c r="A1433" s="19">
        <v>1427</v>
      </c>
      <c r="B1433" s="21">
        <v>2540</v>
      </c>
      <c r="C1433" s="20" t="s">
        <v>3589</v>
      </c>
      <c r="D1433" s="21">
        <v>88</v>
      </c>
      <c r="E1433" s="21" t="s">
        <v>57</v>
      </c>
      <c r="F1433" s="21" t="s">
        <v>32</v>
      </c>
      <c r="G1433" s="21"/>
      <c r="H1433" s="21"/>
      <c r="I1433" s="30">
        <v>2259</v>
      </c>
      <c r="J1433" s="30" t="s">
        <v>19</v>
      </c>
    </row>
    <row r="1434" spans="1:10" ht="15.75" thickBot="1" x14ac:dyDescent="0.5">
      <c r="A1434" s="19">
        <v>1428</v>
      </c>
      <c r="B1434" s="21">
        <v>2541</v>
      </c>
      <c r="C1434" s="20" t="s">
        <v>3591</v>
      </c>
      <c r="D1434" s="21" t="s">
        <v>13</v>
      </c>
      <c r="E1434" s="21" t="s">
        <v>13</v>
      </c>
      <c r="F1434" s="21" t="s">
        <v>323</v>
      </c>
      <c r="G1434" s="21"/>
      <c r="H1434" s="21"/>
      <c r="I1434" s="30">
        <v>2060</v>
      </c>
      <c r="J1434" s="30" t="s">
        <v>19</v>
      </c>
    </row>
    <row r="1435" spans="1:10" ht="15.75" thickBot="1" x14ac:dyDescent="0.5">
      <c r="A1435" s="19">
        <v>1429</v>
      </c>
      <c r="B1435" s="21">
        <v>2542</v>
      </c>
      <c r="C1435" s="20" t="s">
        <v>3593</v>
      </c>
      <c r="D1435" s="21">
        <v>54</v>
      </c>
      <c r="E1435" s="21" t="s">
        <v>13</v>
      </c>
      <c r="F1435" s="21" t="s">
        <v>29</v>
      </c>
      <c r="G1435" s="21"/>
      <c r="H1435" s="21"/>
      <c r="I1435" s="30">
        <v>1996</v>
      </c>
      <c r="J1435" s="30" t="s">
        <v>19</v>
      </c>
    </row>
    <row r="1436" spans="1:10" ht="15.75" thickBot="1" x14ac:dyDescent="0.5">
      <c r="A1436" s="19">
        <v>1430</v>
      </c>
      <c r="B1436" s="21">
        <v>2543</v>
      </c>
      <c r="C1436" s="20" t="s">
        <v>3595</v>
      </c>
      <c r="D1436" s="21">
        <v>50</v>
      </c>
      <c r="E1436" s="21" t="s">
        <v>57</v>
      </c>
      <c r="F1436" s="21" t="s">
        <v>29</v>
      </c>
      <c r="G1436" s="21"/>
      <c r="H1436" s="21"/>
      <c r="I1436" s="30">
        <v>2162</v>
      </c>
      <c r="J1436" s="30" t="s">
        <v>19</v>
      </c>
    </row>
    <row r="1437" spans="1:10" ht="15.75" thickBot="1" x14ac:dyDescent="0.5">
      <c r="A1437" s="19">
        <v>1431</v>
      </c>
      <c r="B1437" s="21">
        <v>3761</v>
      </c>
      <c r="C1437" s="20" t="s">
        <v>3601</v>
      </c>
      <c r="D1437" s="21" t="s">
        <v>13</v>
      </c>
      <c r="E1437" s="21" t="s">
        <v>13</v>
      </c>
      <c r="F1437" s="21" t="s">
        <v>85</v>
      </c>
      <c r="G1437" s="21"/>
      <c r="H1437" s="21"/>
      <c r="I1437" s="30">
        <v>2049</v>
      </c>
      <c r="J1437" s="30" t="s">
        <v>19</v>
      </c>
    </row>
    <row r="1438" spans="1:10" ht="15.75" thickBot="1" x14ac:dyDescent="0.5">
      <c r="A1438" s="19">
        <v>1432</v>
      </c>
      <c r="B1438" s="21">
        <v>2545</v>
      </c>
      <c r="C1438" s="20" t="s">
        <v>3603</v>
      </c>
      <c r="D1438" s="21">
        <v>90</v>
      </c>
      <c r="E1438" s="21" t="s">
        <v>13</v>
      </c>
      <c r="F1438" s="21" t="s">
        <v>193</v>
      </c>
      <c r="G1438" s="21"/>
      <c r="H1438" s="21"/>
      <c r="I1438" s="30">
        <v>2046</v>
      </c>
      <c r="J1438" s="30" t="s">
        <v>19</v>
      </c>
    </row>
    <row r="1439" spans="1:10" ht="15.75" thickBot="1" x14ac:dyDescent="0.5">
      <c r="A1439" s="19">
        <v>1433</v>
      </c>
      <c r="B1439" s="21">
        <v>2548</v>
      </c>
      <c r="C1439" s="20" t="s">
        <v>3609</v>
      </c>
      <c r="D1439" s="21" t="s">
        <v>13</v>
      </c>
      <c r="E1439" s="21" t="s">
        <v>13</v>
      </c>
      <c r="F1439" s="21" t="s">
        <v>29</v>
      </c>
      <c r="G1439" s="21"/>
      <c r="H1439" s="21"/>
      <c r="I1439" s="30">
        <v>2038</v>
      </c>
      <c r="J1439" s="30" t="s">
        <v>19</v>
      </c>
    </row>
    <row r="1440" spans="1:10" ht="15.75" thickBot="1" x14ac:dyDescent="0.5">
      <c r="A1440" s="19">
        <v>1434</v>
      </c>
      <c r="B1440" s="21">
        <v>2549</v>
      </c>
      <c r="C1440" s="20" t="s">
        <v>3611</v>
      </c>
      <c r="D1440" s="21">
        <v>50</v>
      </c>
      <c r="E1440" s="21" t="s">
        <v>13</v>
      </c>
      <c r="F1440" s="21" t="s">
        <v>32</v>
      </c>
      <c r="G1440" s="21"/>
      <c r="H1440" s="21"/>
      <c r="I1440" s="30">
        <v>2133</v>
      </c>
      <c r="J1440" s="30" t="s">
        <v>19</v>
      </c>
    </row>
    <row r="1441" spans="1:10" ht="15.75" thickBot="1" x14ac:dyDescent="0.5">
      <c r="A1441" s="19">
        <v>1435</v>
      </c>
      <c r="B1441" s="21">
        <v>2550</v>
      </c>
      <c r="C1441" s="20" t="s">
        <v>3613</v>
      </c>
      <c r="D1441" s="21">
        <v>58</v>
      </c>
      <c r="E1441" s="21" t="s">
        <v>13</v>
      </c>
      <c r="F1441" s="21" t="s">
        <v>79</v>
      </c>
      <c r="G1441" s="21"/>
      <c r="H1441" s="21"/>
      <c r="I1441" s="30">
        <v>2120</v>
      </c>
      <c r="J1441" s="30" t="s">
        <v>19</v>
      </c>
    </row>
    <row r="1442" spans="1:10" ht="15.75" thickBot="1" x14ac:dyDescent="0.5">
      <c r="A1442" s="19">
        <v>1436</v>
      </c>
      <c r="B1442" s="21">
        <v>2551</v>
      </c>
      <c r="C1442" s="20" t="s">
        <v>3615</v>
      </c>
      <c r="D1442" s="21">
        <v>70</v>
      </c>
      <c r="E1442" s="21" t="s">
        <v>13</v>
      </c>
      <c r="F1442" s="21" t="s">
        <v>169</v>
      </c>
      <c r="G1442" s="21"/>
      <c r="H1442" s="21"/>
      <c r="I1442" s="30">
        <v>2085</v>
      </c>
      <c r="J1442" s="30" t="s">
        <v>19</v>
      </c>
    </row>
    <row r="1443" spans="1:10" ht="15.75" thickBot="1" x14ac:dyDescent="0.5">
      <c r="A1443" s="19">
        <v>1437</v>
      </c>
      <c r="B1443" s="21">
        <v>2552</v>
      </c>
      <c r="C1443" s="20" t="s">
        <v>3617</v>
      </c>
      <c r="D1443" s="21">
        <v>97</v>
      </c>
      <c r="E1443" s="21" t="s">
        <v>13</v>
      </c>
      <c r="F1443" s="21" t="s">
        <v>85</v>
      </c>
      <c r="G1443" s="21"/>
      <c r="H1443" s="21"/>
      <c r="I1443" s="30">
        <v>2017</v>
      </c>
      <c r="J1443" s="30" t="s">
        <v>19</v>
      </c>
    </row>
    <row r="1444" spans="1:10" ht="15.75" thickBot="1" x14ac:dyDescent="0.5">
      <c r="A1444" s="19">
        <v>1438</v>
      </c>
      <c r="B1444" s="21">
        <v>2553</v>
      </c>
      <c r="C1444" s="20" t="s">
        <v>3619</v>
      </c>
      <c r="D1444" s="21">
        <v>44</v>
      </c>
      <c r="E1444" s="21" t="s">
        <v>13</v>
      </c>
      <c r="F1444" s="21" t="s">
        <v>85</v>
      </c>
      <c r="G1444" s="21"/>
      <c r="H1444" s="21"/>
      <c r="I1444" s="30">
        <v>2064</v>
      </c>
      <c r="J1444" s="30" t="s">
        <v>19</v>
      </c>
    </row>
    <row r="1445" spans="1:10" ht="15.75" thickBot="1" x14ac:dyDescent="0.5">
      <c r="A1445" s="19">
        <v>1439</v>
      </c>
      <c r="B1445" s="21">
        <v>2554</v>
      </c>
      <c r="C1445" s="20" t="s">
        <v>3621</v>
      </c>
      <c r="D1445" s="21">
        <v>87</v>
      </c>
      <c r="E1445" s="21" t="s">
        <v>13</v>
      </c>
      <c r="F1445" s="21" t="s">
        <v>85</v>
      </c>
      <c r="G1445" s="21"/>
      <c r="H1445" s="21"/>
      <c r="I1445" s="30">
        <v>1985</v>
      </c>
      <c r="J1445" s="30" t="s">
        <v>19</v>
      </c>
    </row>
    <row r="1446" spans="1:10" ht="15.75" thickBot="1" x14ac:dyDescent="0.5">
      <c r="A1446" s="19">
        <v>1440</v>
      </c>
      <c r="B1446" s="21">
        <v>2555</v>
      </c>
      <c r="C1446" s="20" t="s">
        <v>3623</v>
      </c>
      <c r="D1446" s="21" t="s">
        <v>13</v>
      </c>
      <c r="E1446" s="21" t="s">
        <v>13</v>
      </c>
      <c r="F1446" s="21" t="s">
        <v>54</v>
      </c>
      <c r="G1446" s="21"/>
      <c r="H1446" s="21"/>
      <c r="I1446" s="30">
        <v>1999</v>
      </c>
      <c r="J1446" s="30" t="s">
        <v>19</v>
      </c>
    </row>
    <row r="1447" spans="1:10" ht="15.75" thickBot="1" x14ac:dyDescent="0.5">
      <c r="A1447" s="19">
        <v>1441</v>
      </c>
      <c r="B1447" s="21">
        <v>2556</v>
      </c>
      <c r="C1447" s="20" t="s">
        <v>3625</v>
      </c>
      <c r="D1447" s="21">
        <v>99</v>
      </c>
      <c r="E1447" s="21" t="s">
        <v>13</v>
      </c>
      <c r="F1447" s="21" t="s">
        <v>292</v>
      </c>
      <c r="G1447" s="21">
        <v>9</v>
      </c>
      <c r="H1447" s="21">
        <v>-2</v>
      </c>
      <c r="I1447" s="30">
        <v>2139</v>
      </c>
      <c r="J1447" s="30" t="s">
        <v>15</v>
      </c>
    </row>
    <row r="1448" spans="1:10" ht="15.75" thickBot="1" x14ac:dyDescent="0.5">
      <c r="A1448" s="19">
        <v>1442</v>
      </c>
      <c r="B1448" s="21">
        <v>2557</v>
      </c>
      <c r="C1448" s="20" t="s">
        <v>3627</v>
      </c>
      <c r="D1448" s="21">
        <v>64</v>
      </c>
      <c r="E1448" s="21" t="s">
        <v>13</v>
      </c>
      <c r="F1448" s="21" t="s">
        <v>29</v>
      </c>
      <c r="G1448" s="21"/>
      <c r="H1448" s="21"/>
      <c r="I1448" s="30">
        <v>2020</v>
      </c>
      <c r="J1448" s="30" t="s">
        <v>19</v>
      </c>
    </row>
    <row r="1449" spans="1:10" ht="15.75" thickBot="1" x14ac:dyDescent="0.5">
      <c r="A1449" s="19">
        <v>1443</v>
      </c>
      <c r="B1449" s="21">
        <v>2561</v>
      </c>
      <c r="C1449" s="20" t="s">
        <v>3639</v>
      </c>
      <c r="D1449" s="21" t="s">
        <v>46</v>
      </c>
      <c r="E1449" s="21" t="s">
        <v>57</v>
      </c>
      <c r="F1449" s="21" t="s">
        <v>29</v>
      </c>
      <c r="G1449" s="21"/>
      <c r="H1449" s="21"/>
      <c r="I1449" s="30">
        <v>2286</v>
      </c>
      <c r="J1449" s="30" t="s">
        <v>15</v>
      </c>
    </row>
    <row r="1450" spans="1:10" ht="15.75" thickBot="1" x14ac:dyDescent="0.5">
      <c r="A1450" s="19">
        <v>1444</v>
      </c>
      <c r="B1450" s="21">
        <v>2562</v>
      </c>
      <c r="C1450" s="20" t="s">
        <v>3641</v>
      </c>
      <c r="D1450" s="21">
        <v>39</v>
      </c>
      <c r="E1450" s="21" t="s">
        <v>13</v>
      </c>
      <c r="F1450" s="21" t="s">
        <v>29</v>
      </c>
      <c r="G1450" s="21"/>
      <c r="H1450" s="21"/>
      <c r="I1450" s="30">
        <v>2058</v>
      </c>
      <c r="J1450" s="30" t="s">
        <v>19</v>
      </c>
    </row>
    <row r="1451" spans="1:10" ht="15.75" thickBot="1" x14ac:dyDescent="0.5">
      <c r="A1451" s="19">
        <v>1445</v>
      </c>
      <c r="B1451" s="21">
        <v>3764</v>
      </c>
      <c r="C1451" s="20" t="s">
        <v>3645</v>
      </c>
      <c r="D1451" s="21" t="s">
        <v>13</v>
      </c>
      <c r="E1451" s="21" t="s">
        <v>13</v>
      </c>
      <c r="F1451" s="21" t="s">
        <v>85</v>
      </c>
      <c r="G1451" s="21"/>
      <c r="H1451" s="21"/>
      <c r="I1451" s="30">
        <v>2063</v>
      </c>
      <c r="J1451" s="30" t="s">
        <v>19</v>
      </c>
    </row>
    <row r="1452" spans="1:10" ht="15.75" thickBot="1" x14ac:dyDescent="0.5">
      <c r="A1452" s="19">
        <v>1446</v>
      </c>
      <c r="B1452" s="21">
        <v>3896</v>
      </c>
      <c r="C1452" s="20" t="s">
        <v>3647</v>
      </c>
      <c r="D1452" s="21" t="s">
        <v>3648</v>
      </c>
      <c r="E1452" s="21" t="s">
        <v>13</v>
      </c>
      <c r="F1452" s="21" t="s">
        <v>29</v>
      </c>
      <c r="G1452" s="21"/>
      <c r="H1452" s="21"/>
      <c r="I1452" s="30">
        <v>2124</v>
      </c>
      <c r="J1452" s="30" t="s">
        <v>15</v>
      </c>
    </row>
    <row r="1453" spans="1:10" ht="15.75" thickBot="1" x14ac:dyDescent="0.5">
      <c r="A1453" s="19">
        <v>1447</v>
      </c>
      <c r="B1453" s="21">
        <v>3765</v>
      </c>
      <c r="C1453" s="20" t="s">
        <v>3650</v>
      </c>
      <c r="D1453" s="21" t="s">
        <v>158</v>
      </c>
      <c r="E1453" s="21" t="s">
        <v>13</v>
      </c>
      <c r="F1453" s="21" t="s">
        <v>85</v>
      </c>
      <c r="G1453" s="21"/>
      <c r="H1453" s="21"/>
      <c r="I1453" s="30">
        <v>2074</v>
      </c>
      <c r="J1453" s="30" t="s">
        <v>19</v>
      </c>
    </row>
    <row r="1454" spans="1:10" ht="15.75" thickBot="1" x14ac:dyDescent="0.5">
      <c r="A1454" s="19">
        <v>1448</v>
      </c>
      <c r="B1454" s="21">
        <v>2563</v>
      </c>
      <c r="C1454" s="20" t="s">
        <v>3652</v>
      </c>
      <c r="D1454" s="21">
        <v>99</v>
      </c>
      <c r="E1454" s="21" t="s">
        <v>184</v>
      </c>
      <c r="F1454" s="21" t="s">
        <v>79</v>
      </c>
      <c r="G1454" s="21">
        <v>7</v>
      </c>
      <c r="H1454" s="21">
        <v>-8</v>
      </c>
      <c r="I1454" s="30">
        <v>2239</v>
      </c>
      <c r="J1454" s="30" t="s">
        <v>15</v>
      </c>
    </row>
    <row r="1455" spans="1:10" ht="15.75" thickBot="1" x14ac:dyDescent="0.5">
      <c r="A1455" s="19">
        <v>1449</v>
      </c>
      <c r="B1455" s="21">
        <v>2564</v>
      </c>
      <c r="C1455" s="20" t="s">
        <v>3654</v>
      </c>
      <c r="D1455" s="21">
        <v>34</v>
      </c>
      <c r="E1455" s="21" t="s">
        <v>13</v>
      </c>
      <c r="F1455" s="21" t="s">
        <v>32</v>
      </c>
      <c r="G1455" s="21"/>
      <c r="H1455" s="21"/>
      <c r="I1455" s="30">
        <v>2016</v>
      </c>
      <c r="J1455" s="30" t="s">
        <v>19</v>
      </c>
    </row>
    <row r="1456" spans="1:10" ht="15.75" thickBot="1" x14ac:dyDescent="0.5">
      <c r="A1456" s="19">
        <v>1450</v>
      </c>
      <c r="B1456" s="21">
        <v>2565</v>
      </c>
      <c r="C1456" s="20" t="s">
        <v>3656</v>
      </c>
      <c r="D1456" s="21">
        <v>92</v>
      </c>
      <c r="E1456" s="21" t="s">
        <v>13</v>
      </c>
      <c r="F1456" s="21" t="s">
        <v>79</v>
      </c>
      <c r="G1456" s="21"/>
      <c r="H1456" s="21"/>
      <c r="I1456" s="30">
        <v>2050</v>
      </c>
      <c r="J1456" s="30" t="s">
        <v>19</v>
      </c>
    </row>
    <row r="1457" spans="1:10" ht="15.75" thickBot="1" x14ac:dyDescent="0.5">
      <c r="A1457" s="19">
        <v>1451</v>
      </c>
      <c r="B1457" s="21">
        <v>2566</v>
      </c>
      <c r="C1457" s="20" t="s">
        <v>3658</v>
      </c>
      <c r="D1457" s="21">
        <v>34</v>
      </c>
      <c r="E1457" s="21" t="s">
        <v>13</v>
      </c>
      <c r="F1457" s="21" t="s">
        <v>29</v>
      </c>
      <c r="G1457" s="21"/>
      <c r="H1457" s="21"/>
      <c r="I1457" s="30">
        <v>2050</v>
      </c>
      <c r="J1457" s="30" t="s">
        <v>19</v>
      </c>
    </row>
    <row r="1458" spans="1:10" ht="15.75" thickBot="1" x14ac:dyDescent="0.5">
      <c r="A1458" s="19">
        <v>1452</v>
      </c>
      <c r="B1458" s="21">
        <v>2567</v>
      </c>
      <c r="C1458" s="20" t="s">
        <v>3660</v>
      </c>
      <c r="D1458" s="21">
        <v>91</v>
      </c>
      <c r="E1458" s="21" t="s">
        <v>13</v>
      </c>
      <c r="F1458" s="21" t="s">
        <v>103</v>
      </c>
      <c r="G1458" s="21"/>
      <c r="H1458" s="21"/>
      <c r="I1458" s="30">
        <v>1996</v>
      </c>
      <c r="J1458" s="30" t="s">
        <v>19</v>
      </c>
    </row>
    <row r="1459" spans="1:10" ht="15.75" thickBot="1" x14ac:dyDescent="0.5">
      <c r="A1459" s="19">
        <v>1453</v>
      </c>
      <c r="B1459" s="21">
        <v>2568</v>
      </c>
      <c r="C1459" s="20" t="s">
        <v>3662</v>
      </c>
      <c r="D1459" s="21">
        <v>46</v>
      </c>
      <c r="E1459" s="21" t="s">
        <v>13</v>
      </c>
      <c r="F1459" s="21" t="s">
        <v>32</v>
      </c>
      <c r="G1459" s="21"/>
      <c r="H1459" s="21"/>
      <c r="I1459" s="30">
        <v>2059</v>
      </c>
      <c r="J1459" s="30" t="s">
        <v>19</v>
      </c>
    </row>
    <row r="1460" spans="1:10" ht="15.75" thickBot="1" x14ac:dyDescent="0.5">
      <c r="A1460" s="19">
        <v>1454</v>
      </c>
      <c r="B1460" s="21">
        <v>2569</v>
      </c>
      <c r="C1460" s="20" t="s">
        <v>3664</v>
      </c>
      <c r="D1460" s="21">
        <v>91</v>
      </c>
      <c r="E1460" s="21" t="s">
        <v>13</v>
      </c>
      <c r="F1460" s="21" t="s">
        <v>85</v>
      </c>
      <c r="G1460" s="21"/>
      <c r="H1460" s="21"/>
      <c r="I1460" s="30">
        <v>1910</v>
      </c>
      <c r="J1460" s="30" t="s">
        <v>19</v>
      </c>
    </row>
    <row r="1461" spans="1:10" ht="15.75" thickBot="1" x14ac:dyDescent="0.5">
      <c r="A1461" s="19">
        <v>1455</v>
      </c>
      <c r="B1461" s="21">
        <v>2570</v>
      </c>
      <c r="C1461" s="20" t="s">
        <v>3666</v>
      </c>
      <c r="D1461" s="21">
        <v>92</v>
      </c>
      <c r="E1461" s="21" t="s">
        <v>13</v>
      </c>
      <c r="F1461" s="21" t="s">
        <v>29</v>
      </c>
      <c r="G1461" s="21"/>
      <c r="H1461" s="21"/>
      <c r="I1461" s="30">
        <v>2050</v>
      </c>
      <c r="J1461" s="30" t="s">
        <v>19</v>
      </c>
    </row>
    <row r="1462" spans="1:10" ht="15.75" thickBot="1" x14ac:dyDescent="0.5">
      <c r="A1462" s="19">
        <v>1456</v>
      </c>
      <c r="B1462" s="21">
        <v>2571</v>
      </c>
      <c r="C1462" s="20" t="s">
        <v>3668</v>
      </c>
      <c r="D1462" s="21">
        <v>46</v>
      </c>
      <c r="E1462" s="21" t="s">
        <v>13</v>
      </c>
      <c r="F1462" s="21" t="s">
        <v>29</v>
      </c>
      <c r="G1462" s="21"/>
      <c r="H1462" s="21"/>
      <c r="I1462" s="30">
        <v>2035</v>
      </c>
      <c r="J1462" s="30" t="s">
        <v>19</v>
      </c>
    </row>
    <row r="1463" spans="1:10" ht="15.75" thickBot="1" x14ac:dyDescent="0.5">
      <c r="A1463" s="19">
        <v>1457</v>
      </c>
      <c r="B1463" s="21">
        <v>2573</v>
      </c>
      <c r="C1463" s="20" t="s">
        <v>3672</v>
      </c>
      <c r="D1463" s="21" t="s">
        <v>13</v>
      </c>
      <c r="E1463" s="21" t="s">
        <v>13</v>
      </c>
      <c r="F1463" s="21" t="s">
        <v>469</v>
      </c>
      <c r="G1463" s="21"/>
      <c r="H1463" s="21"/>
      <c r="I1463" s="30">
        <v>1980</v>
      </c>
      <c r="J1463" s="30" t="s">
        <v>19</v>
      </c>
    </row>
    <row r="1464" spans="1:10" ht="15.75" thickBot="1" x14ac:dyDescent="0.5">
      <c r="A1464" s="19">
        <v>1458</v>
      </c>
      <c r="B1464" s="21">
        <v>4086</v>
      </c>
      <c r="C1464" s="20" t="s">
        <v>6162</v>
      </c>
      <c r="D1464" s="21" t="s">
        <v>2331</v>
      </c>
      <c r="E1464" s="21" t="s">
        <v>13</v>
      </c>
      <c r="F1464" s="21" t="s">
        <v>79</v>
      </c>
      <c r="G1464" s="21">
        <v>9</v>
      </c>
      <c r="H1464" s="21">
        <v>-16</v>
      </c>
      <c r="I1464" s="30">
        <v>2111</v>
      </c>
      <c r="J1464" s="30" t="s">
        <v>15</v>
      </c>
    </row>
    <row r="1465" spans="1:10" ht="15.75" thickBot="1" x14ac:dyDescent="0.5">
      <c r="A1465" s="19">
        <v>1459</v>
      </c>
      <c r="B1465" s="21">
        <v>2574</v>
      </c>
      <c r="C1465" s="20" t="s">
        <v>3674</v>
      </c>
      <c r="D1465" s="21">
        <v>75</v>
      </c>
      <c r="E1465" s="21" t="s">
        <v>13</v>
      </c>
      <c r="F1465" s="21" t="s">
        <v>79</v>
      </c>
      <c r="G1465" s="21">
        <v>13</v>
      </c>
      <c r="H1465" s="21">
        <v>-15</v>
      </c>
      <c r="I1465" s="30">
        <v>2086</v>
      </c>
      <c r="J1465" s="30" t="s">
        <v>15</v>
      </c>
    </row>
    <row r="1466" spans="1:10" ht="15.75" thickBot="1" x14ac:dyDescent="0.5">
      <c r="A1466" s="19">
        <v>1460</v>
      </c>
      <c r="B1466" s="21">
        <v>2575</v>
      </c>
      <c r="C1466" s="20" t="s">
        <v>3676</v>
      </c>
      <c r="D1466" s="21">
        <v>54</v>
      </c>
      <c r="E1466" s="21" t="s">
        <v>13</v>
      </c>
      <c r="F1466" s="21" t="s">
        <v>29</v>
      </c>
      <c r="G1466" s="21"/>
      <c r="H1466" s="21"/>
      <c r="I1466" s="30">
        <v>2042</v>
      </c>
      <c r="J1466" s="30" t="s">
        <v>19</v>
      </c>
    </row>
    <row r="1467" spans="1:10" ht="15.75" thickBot="1" x14ac:dyDescent="0.5">
      <c r="A1467" s="19">
        <v>1461</v>
      </c>
      <c r="B1467" s="21">
        <v>2576</v>
      </c>
      <c r="C1467" s="20" t="s">
        <v>3678</v>
      </c>
      <c r="D1467" s="21" t="s">
        <v>13</v>
      </c>
      <c r="E1467" s="21" t="s">
        <v>13</v>
      </c>
      <c r="F1467" s="21" t="s">
        <v>29</v>
      </c>
      <c r="G1467" s="21"/>
      <c r="H1467" s="21"/>
      <c r="I1467" s="30">
        <v>2058</v>
      </c>
      <c r="J1467" s="30" t="s">
        <v>19</v>
      </c>
    </row>
    <row r="1468" spans="1:10" ht="15.75" thickBot="1" x14ac:dyDescent="0.5">
      <c r="A1468" s="19">
        <v>1462</v>
      </c>
      <c r="B1468" s="21">
        <v>2577</v>
      </c>
      <c r="C1468" s="20" t="s">
        <v>3680</v>
      </c>
      <c r="D1468" s="21" t="s">
        <v>13</v>
      </c>
      <c r="E1468" s="21" t="s">
        <v>13</v>
      </c>
      <c r="F1468" s="21" t="s">
        <v>32</v>
      </c>
      <c r="G1468" s="21"/>
      <c r="H1468" s="21"/>
      <c r="I1468" s="30">
        <v>2004</v>
      </c>
      <c r="J1468" s="30" t="s">
        <v>19</v>
      </c>
    </row>
    <row r="1469" spans="1:10" ht="15.75" thickBot="1" x14ac:dyDescent="0.5">
      <c r="A1469" s="19">
        <v>1463</v>
      </c>
      <c r="B1469" s="21">
        <v>2581</v>
      </c>
      <c r="C1469" s="20" t="s">
        <v>3692</v>
      </c>
      <c r="D1469" s="21">
        <v>89</v>
      </c>
      <c r="E1469" s="21" t="s">
        <v>13</v>
      </c>
      <c r="F1469" s="21" t="s">
        <v>29</v>
      </c>
      <c r="G1469" s="21"/>
      <c r="H1469" s="21"/>
      <c r="I1469" s="30">
        <v>2121</v>
      </c>
      <c r="J1469" s="30" t="s">
        <v>19</v>
      </c>
    </row>
    <row r="1470" spans="1:10" ht="15.75" thickBot="1" x14ac:dyDescent="0.5">
      <c r="A1470" s="19">
        <v>1464</v>
      </c>
      <c r="B1470" s="21">
        <v>2582</v>
      </c>
      <c r="C1470" s="20" t="s">
        <v>3694</v>
      </c>
      <c r="D1470" s="21">
        <v>56</v>
      </c>
      <c r="E1470" s="21" t="s">
        <v>13</v>
      </c>
      <c r="F1470" s="21" t="s">
        <v>193</v>
      </c>
      <c r="G1470" s="21"/>
      <c r="H1470" s="21"/>
      <c r="I1470" s="30">
        <v>2098</v>
      </c>
      <c r="J1470" s="30" t="s">
        <v>15</v>
      </c>
    </row>
    <row r="1471" spans="1:10" ht="15.75" thickBot="1" x14ac:dyDescent="0.5">
      <c r="A1471" s="19">
        <v>1465</v>
      </c>
      <c r="B1471" s="21">
        <v>2583</v>
      </c>
      <c r="C1471" s="20" t="s">
        <v>3696</v>
      </c>
      <c r="D1471" s="21">
        <v>58</v>
      </c>
      <c r="E1471" s="21" t="s">
        <v>13</v>
      </c>
      <c r="F1471" s="21" t="s">
        <v>193</v>
      </c>
      <c r="G1471" s="21"/>
      <c r="H1471" s="21"/>
      <c r="I1471" s="30">
        <v>2058</v>
      </c>
      <c r="J1471" s="30" t="s">
        <v>19</v>
      </c>
    </row>
    <row r="1472" spans="1:10" ht="15.75" thickBot="1" x14ac:dyDescent="0.5">
      <c r="A1472" s="19">
        <v>1466</v>
      </c>
      <c r="B1472" s="21">
        <v>2584</v>
      </c>
      <c r="C1472" s="20" t="s">
        <v>3698</v>
      </c>
      <c r="D1472" s="21">
        <v>91</v>
      </c>
      <c r="E1472" s="21" t="s">
        <v>13</v>
      </c>
      <c r="F1472" s="21" t="s">
        <v>323</v>
      </c>
      <c r="G1472" s="21"/>
      <c r="H1472" s="21"/>
      <c r="I1472" s="30">
        <v>2067</v>
      </c>
      <c r="J1472" s="30" t="s">
        <v>19</v>
      </c>
    </row>
    <row r="1473" spans="1:10" ht="15.75" thickBot="1" x14ac:dyDescent="0.5">
      <c r="A1473" s="19">
        <v>1467</v>
      </c>
      <c r="B1473" s="21">
        <v>2585</v>
      </c>
      <c r="C1473" s="20" t="s">
        <v>3700</v>
      </c>
      <c r="D1473" s="21">
        <v>84</v>
      </c>
      <c r="E1473" s="21" t="s">
        <v>13</v>
      </c>
      <c r="F1473" s="21" t="s">
        <v>29</v>
      </c>
      <c r="G1473" s="21"/>
      <c r="H1473" s="21"/>
      <c r="I1473" s="30">
        <v>2108</v>
      </c>
      <c r="J1473" s="30" t="s">
        <v>19</v>
      </c>
    </row>
    <row r="1474" spans="1:10" ht="15.75" thickBot="1" x14ac:dyDescent="0.5">
      <c r="A1474" s="19">
        <v>1468</v>
      </c>
      <c r="B1474" s="21">
        <v>2586</v>
      </c>
      <c r="C1474" s="20" t="s">
        <v>3702</v>
      </c>
      <c r="D1474" s="21">
        <v>92</v>
      </c>
      <c r="E1474" s="21" t="s">
        <v>13</v>
      </c>
      <c r="F1474" s="21" t="s">
        <v>29</v>
      </c>
      <c r="G1474" s="21"/>
      <c r="H1474" s="21"/>
      <c r="I1474" s="30">
        <v>2199</v>
      </c>
      <c r="J1474" s="30" t="s">
        <v>19</v>
      </c>
    </row>
    <row r="1475" spans="1:10" ht="15.75" thickBot="1" x14ac:dyDescent="0.5">
      <c r="A1475" s="19">
        <v>1469</v>
      </c>
      <c r="B1475" s="21">
        <v>2587</v>
      </c>
      <c r="C1475" s="20" t="s">
        <v>3704</v>
      </c>
      <c r="D1475" s="21">
        <v>79</v>
      </c>
      <c r="E1475" s="21" t="s">
        <v>184</v>
      </c>
      <c r="F1475" s="21" t="s">
        <v>29</v>
      </c>
      <c r="G1475" s="21"/>
      <c r="H1475" s="21"/>
      <c r="I1475" s="30">
        <v>2220</v>
      </c>
      <c r="J1475" s="30" t="s">
        <v>19</v>
      </c>
    </row>
    <row r="1476" spans="1:10" ht="15.75" thickBot="1" x14ac:dyDescent="0.5">
      <c r="A1476" s="19">
        <v>1470</v>
      </c>
      <c r="B1476" s="21">
        <v>2588</v>
      </c>
      <c r="C1476" s="20" t="s">
        <v>6142</v>
      </c>
      <c r="D1476" s="21">
        <v>84</v>
      </c>
      <c r="E1476" s="21" t="s">
        <v>184</v>
      </c>
      <c r="F1476" s="21" t="s">
        <v>29</v>
      </c>
      <c r="G1476" s="21">
        <v>8</v>
      </c>
      <c r="H1476" s="21">
        <v>2</v>
      </c>
      <c r="I1476" s="30">
        <v>2239</v>
      </c>
      <c r="J1476" s="30" t="s">
        <v>15</v>
      </c>
    </row>
    <row r="1477" spans="1:10" ht="15.75" thickBot="1" x14ac:dyDescent="0.5">
      <c r="A1477" s="19">
        <v>1471</v>
      </c>
      <c r="B1477" s="21">
        <v>2589</v>
      </c>
      <c r="C1477" s="20" t="s">
        <v>3707</v>
      </c>
      <c r="D1477" s="21">
        <v>89</v>
      </c>
      <c r="E1477" s="21" t="s">
        <v>13</v>
      </c>
      <c r="F1477" s="21" t="s">
        <v>29</v>
      </c>
      <c r="G1477" s="21"/>
      <c r="H1477" s="21"/>
      <c r="I1477" s="30">
        <v>2061</v>
      </c>
      <c r="J1477" s="30" t="s">
        <v>19</v>
      </c>
    </row>
    <row r="1478" spans="1:10" ht="15.75" thickBot="1" x14ac:dyDescent="0.5">
      <c r="A1478" s="19">
        <v>1472</v>
      </c>
      <c r="B1478" s="21">
        <v>2590</v>
      </c>
      <c r="C1478" s="20" t="s">
        <v>3709</v>
      </c>
      <c r="D1478" s="21" t="s">
        <v>62</v>
      </c>
      <c r="E1478" s="21" t="s">
        <v>13</v>
      </c>
      <c r="F1478" s="21" t="s">
        <v>29</v>
      </c>
      <c r="G1478" s="21"/>
      <c r="H1478" s="21"/>
      <c r="I1478" s="30">
        <v>2147</v>
      </c>
      <c r="J1478" s="30" t="s">
        <v>15</v>
      </c>
    </row>
    <row r="1479" spans="1:10" ht="15.75" thickBot="1" x14ac:dyDescent="0.5">
      <c r="A1479" s="19">
        <v>1473</v>
      </c>
      <c r="B1479" s="21">
        <v>2591</v>
      </c>
      <c r="C1479" s="20" t="s">
        <v>3711</v>
      </c>
      <c r="D1479" s="21" t="s">
        <v>13</v>
      </c>
      <c r="E1479" s="21" t="s">
        <v>13</v>
      </c>
      <c r="F1479" s="21" t="s">
        <v>193</v>
      </c>
      <c r="G1479" s="21"/>
      <c r="H1479" s="21"/>
      <c r="I1479" s="30">
        <v>1979</v>
      </c>
      <c r="J1479" s="30" t="s">
        <v>19</v>
      </c>
    </row>
    <row r="1480" spans="1:10" ht="15.75" thickBot="1" x14ac:dyDescent="0.5">
      <c r="A1480" s="19">
        <v>1474</v>
      </c>
      <c r="B1480" s="21">
        <v>2592</v>
      </c>
      <c r="C1480" s="20" t="s">
        <v>3713</v>
      </c>
      <c r="D1480" s="21">
        <v>51</v>
      </c>
      <c r="E1480" s="21" t="s">
        <v>13</v>
      </c>
      <c r="F1480" s="21" t="s">
        <v>32</v>
      </c>
      <c r="G1480" s="21"/>
      <c r="H1480" s="21"/>
      <c r="I1480" s="30">
        <v>2178</v>
      </c>
      <c r="J1480" s="30" t="s">
        <v>19</v>
      </c>
    </row>
    <row r="1481" spans="1:10" ht="15.75" thickBot="1" x14ac:dyDescent="0.5">
      <c r="A1481" s="19">
        <v>1475</v>
      </c>
      <c r="B1481" s="21">
        <v>2593</v>
      </c>
      <c r="C1481" s="20" t="s">
        <v>3715</v>
      </c>
      <c r="D1481" s="21">
        <v>83</v>
      </c>
      <c r="E1481" s="21" t="s">
        <v>13</v>
      </c>
      <c r="F1481" s="21" t="s">
        <v>32</v>
      </c>
      <c r="G1481" s="21"/>
      <c r="H1481" s="21"/>
      <c r="I1481" s="30">
        <v>2146</v>
      </c>
      <c r="J1481" s="30" t="s">
        <v>19</v>
      </c>
    </row>
    <row r="1482" spans="1:10" ht="15.75" thickBot="1" x14ac:dyDescent="0.5">
      <c r="A1482" s="19">
        <v>1476</v>
      </c>
      <c r="B1482" s="21">
        <v>3924</v>
      </c>
      <c r="C1482" s="20" t="s">
        <v>3717</v>
      </c>
      <c r="D1482" s="21" t="s">
        <v>510</v>
      </c>
      <c r="E1482" s="21" t="s">
        <v>13</v>
      </c>
      <c r="F1482" s="21" t="s">
        <v>79</v>
      </c>
      <c r="G1482" s="21">
        <f>13+7+7</f>
        <v>27</v>
      </c>
      <c r="H1482" s="21">
        <f>15+11+7</f>
        <v>33</v>
      </c>
      <c r="I1482" s="30">
        <v>2134</v>
      </c>
      <c r="J1482" s="30" t="s">
        <v>15</v>
      </c>
    </row>
    <row r="1483" spans="1:10" ht="15.75" thickBot="1" x14ac:dyDescent="0.5">
      <c r="A1483" s="19">
        <v>1477</v>
      </c>
      <c r="B1483" s="21">
        <v>4219</v>
      </c>
      <c r="C1483" s="20" t="s">
        <v>6556</v>
      </c>
      <c r="D1483" s="21">
        <v>11</v>
      </c>
      <c r="E1483" s="21"/>
      <c r="F1483" s="21" t="s">
        <v>29</v>
      </c>
      <c r="G1483" s="21">
        <v>11</v>
      </c>
      <c r="H1483" s="21">
        <v>-1</v>
      </c>
      <c r="I1483" s="30">
        <v>2099</v>
      </c>
      <c r="J1483" s="30" t="s">
        <v>15</v>
      </c>
    </row>
    <row r="1484" spans="1:10" ht="15.75" thickBot="1" x14ac:dyDescent="0.5">
      <c r="A1484" s="19">
        <v>1478</v>
      </c>
      <c r="B1484" s="21">
        <v>2594</v>
      </c>
      <c r="C1484" s="20" t="s">
        <v>3718</v>
      </c>
      <c r="D1484" s="21">
        <v>69</v>
      </c>
      <c r="E1484" s="21" t="s">
        <v>13</v>
      </c>
      <c r="F1484" s="21" t="s">
        <v>32</v>
      </c>
      <c r="G1484" s="21"/>
      <c r="H1484" s="21"/>
      <c r="I1484" s="30">
        <v>2002</v>
      </c>
      <c r="J1484" s="30" t="s">
        <v>19</v>
      </c>
    </row>
    <row r="1485" spans="1:10" ht="15.75" thickBot="1" x14ac:dyDescent="0.5">
      <c r="A1485" s="19">
        <v>1479</v>
      </c>
      <c r="B1485" s="21">
        <v>2595</v>
      </c>
      <c r="C1485" s="20" t="s">
        <v>3720</v>
      </c>
      <c r="D1485" s="21" t="s">
        <v>13</v>
      </c>
      <c r="E1485" s="21" t="s">
        <v>13</v>
      </c>
      <c r="F1485" s="21" t="s">
        <v>29</v>
      </c>
      <c r="G1485" s="21"/>
      <c r="H1485" s="21"/>
      <c r="I1485" s="30">
        <v>2047</v>
      </c>
      <c r="J1485" s="30" t="s">
        <v>19</v>
      </c>
    </row>
    <row r="1486" spans="1:10" ht="15.75" thickBot="1" x14ac:dyDescent="0.5">
      <c r="A1486" s="19">
        <v>1480</v>
      </c>
      <c r="B1486" s="21">
        <v>2596</v>
      </c>
      <c r="C1486" s="20" t="s">
        <v>3722</v>
      </c>
      <c r="D1486" s="21">
        <v>57</v>
      </c>
      <c r="E1486" s="21" t="s">
        <v>13</v>
      </c>
      <c r="F1486" s="21" t="s">
        <v>29</v>
      </c>
      <c r="G1486" s="21"/>
      <c r="H1486" s="21"/>
      <c r="I1486" s="30">
        <v>2133</v>
      </c>
      <c r="J1486" s="30" t="s">
        <v>19</v>
      </c>
    </row>
    <row r="1487" spans="1:10" ht="15.75" thickBot="1" x14ac:dyDescent="0.5">
      <c r="A1487" s="19">
        <v>1481</v>
      </c>
      <c r="B1487" s="21">
        <v>2597</v>
      </c>
      <c r="C1487" s="20" t="s">
        <v>3722</v>
      </c>
      <c r="D1487" s="21">
        <v>89</v>
      </c>
      <c r="E1487" s="21" t="s">
        <v>13</v>
      </c>
      <c r="F1487" s="21" t="s">
        <v>29</v>
      </c>
      <c r="G1487" s="21"/>
      <c r="H1487" s="21"/>
      <c r="I1487" s="30">
        <v>2027</v>
      </c>
      <c r="J1487" s="30" t="s">
        <v>19</v>
      </c>
    </row>
    <row r="1488" spans="1:10" ht="15.75" thickBot="1" x14ac:dyDescent="0.5">
      <c r="A1488" s="19">
        <v>1482</v>
      </c>
      <c r="B1488" s="21">
        <v>3767</v>
      </c>
      <c r="C1488" s="20" t="s">
        <v>3724</v>
      </c>
      <c r="D1488" s="21">
        <v>53</v>
      </c>
      <c r="E1488" s="21" t="s">
        <v>13</v>
      </c>
      <c r="F1488" s="21" t="s">
        <v>149</v>
      </c>
      <c r="G1488" s="21"/>
      <c r="H1488" s="21"/>
      <c r="I1488" s="30">
        <v>2019</v>
      </c>
      <c r="J1488" s="30" t="s">
        <v>19</v>
      </c>
    </row>
    <row r="1489" spans="1:10" ht="15.75" thickBot="1" x14ac:dyDescent="0.5">
      <c r="A1489" s="19">
        <v>1483</v>
      </c>
      <c r="B1489" s="21">
        <v>2598</v>
      </c>
      <c r="C1489" s="20" t="s">
        <v>3726</v>
      </c>
      <c r="D1489" s="21" t="s">
        <v>13</v>
      </c>
      <c r="E1489" s="21" t="s">
        <v>13</v>
      </c>
      <c r="F1489" s="21" t="s">
        <v>79</v>
      </c>
      <c r="G1489" s="21"/>
      <c r="H1489" s="21"/>
      <c r="I1489" s="30">
        <v>2024</v>
      </c>
      <c r="J1489" s="30" t="s">
        <v>19</v>
      </c>
    </row>
    <row r="1490" spans="1:10" ht="15.75" thickBot="1" x14ac:dyDescent="0.5">
      <c r="A1490" s="19">
        <v>1484</v>
      </c>
      <c r="B1490" s="21">
        <v>2599</v>
      </c>
      <c r="C1490" s="20" t="s">
        <v>3728</v>
      </c>
      <c r="D1490" s="21">
        <v>84</v>
      </c>
      <c r="E1490" s="21" t="s">
        <v>13</v>
      </c>
      <c r="F1490" s="21" t="s">
        <v>32</v>
      </c>
      <c r="G1490" s="21"/>
      <c r="H1490" s="21"/>
      <c r="I1490" s="30">
        <v>2054</v>
      </c>
      <c r="J1490" s="30" t="s">
        <v>19</v>
      </c>
    </row>
    <row r="1491" spans="1:10" ht="15.75" thickBot="1" x14ac:dyDescent="0.5">
      <c r="A1491" s="19">
        <v>1485</v>
      </c>
      <c r="B1491" s="21">
        <v>4125</v>
      </c>
      <c r="C1491" s="20" t="s">
        <v>6360</v>
      </c>
      <c r="D1491" s="21" t="s">
        <v>6263</v>
      </c>
      <c r="E1491" s="21" t="s">
        <v>13</v>
      </c>
      <c r="F1491" s="21" t="s">
        <v>29</v>
      </c>
      <c r="G1491" s="21"/>
      <c r="H1491" s="21"/>
      <c r="I1491" s="30">
        <v>2097</v>
      </c>
      <c r="J1491" s="30" t="s">
        <v>15</v>
      </c>
    </row>
    <row r="1492" spans="1:10" ht="15.75" thickBot="1" x14ac:dyDescent="0.5">
      <c r="A1492" s="19">
        <v>1486</v>
      </c>
      <c r="B1492" s="21">
        <v>2600</v>
      </c>
      <c r="C1492" s="20" t="s">
        <v>3730</v>
      </c>
      <c r="D1492" s="21" t="s">
        <v>13</v>
      </c>
      <c r="E1492" s="21" t="s">
        <v>13</v>
      </c>
      <c r="F1492" s="21" t="s">
        <v>29</v>
      </c>
      <c r="G1492" s="21"/>
      <c r="H1492" s="21"/>
      <c r="I1492" s="30">
        <v>1997</v>
      </c>
      <c r="J1492" s="30" t="s">
        <v>19</v>
      </c>
    </row>
    <row r="1493" spans="1:10" ht="15.75" thickBot="1" x14ac:dyDescent="0.5">
      <c r="A1493" s="19">
        <v>1487</v>
      </c>
      <c r="B1493" s="21">
        <v>2601</v>
      </c>
      <c r="C1493" s="20" t="s">
        <v>3732</v>
      </c>
      <c r="D1493" s="21">
        <v>81</v>
      </c>
      <c r="E1493" s="21" t="s">
        <v>13</v>
      </c>
      <c r="F1493" s="21" t="s">
        <v>32</v>
      </c>
      <c r="G1493" s="21"/>
      <c r="H1493" s="21"/>
      <c r="I1493" s="30">
        <v>2059</v>
      </c>
      <c r="J1493" s="30" t="s">
        <v>19</v>
      </c>
    </row>
    <row r="1494" spans="1:10" ht="15.75" thickBot="1" x14ac:dyDescent="0.5">
      <c r="A1494" s="19">
        <v>1488</v>
      </c>
      <c r="B1494" s="21">
        <v>4044</v>
      </c>
      <c r="C1494" s="20" t="s">
        <v>3746</v>
      </c>
      <c r="D1494" s="21">
        <v>70</v>
      </c>
      <c r="E1494" s="21" t="s">
        <v>13</v>
      </c>
      <c r="F1494" s="21" t="s">
        <v>469</v>
      </c>
      <c r="G1494" s="21"/>
      <c r="H1494" s="21"/>
      <c r="I1494" s="30">
        <v>2099</v>
      </c>
      <c r="J1494" s="30" t="s">
        <v>15</v>
      </c>
    </row>
    <row r="1495" spans="1:10" ht="15.75" thickBot="1" x14ac:dyDescent="0.5">
      <c r="A1495" s="19">
        <v>1489</v>
      </c>
      <c r="B1495" s="21">
        <v>2606</v>
      </c>
      <c r="C1495" s="20" t="s">
        <v>3748</v>
      </c>
      <c r="D1495" s="21" t="s">
        <v>13</v>
      </c>
      <c r="E1495" s="21" t="s">
        <v>13</v>
      </c>
      <c r="F1495" s="21" t="s">
        <v>29</v>
      </c>
      <c r="G1495" s="21"/>
      <c r="H1495" s="21"/>
      <c r="I1495" s="30">
        <v>1980</v>
      </c>
      <c r="J1495" s="30" t="s">
        <v>19</v>
      </c>
    </row>
    <row r="1496" spans="1:10" ht="15.75" thickBot="1" x14ac:dyDescent="0.5">
      <c r="A1496" s="19">
        <v>1490</v>
      </c>
      <c r="B1496" s="21">
        <v>2608</v>
      </c>
      <c r="C1496" s="20" t="s">
        <v>3752</v>
      </c>
      <c r="D1496" s="21">
        <v>98</v>
      </c>
      <c r="E1496" s="21" t="s">
        <v>13</v>
      </c>
      <c r="F1496" s="21" t="s">
        <v>79</v>
      </c>
      <c r="G1496" s="21"/>
      <c r="H1496" s="21"/>
      <c r="I1496" s="30">
        <v>2104</v>
      </c>
      <c r="J1496" s="30" t="s">
        <v>19</v>
      </c>
    </row>
    <row r="1497" spans="1:10" ht="15.75" thickBot="1" x14ac:dyDescent="0.5">
      <c r="A1497" s="19">
        <v>1491</v>
      </c>
      <c r="B1497" s="21">
        <v>2609</v>
      </c>
      <c r="C1497" s="20" t="s">
        <v>3754</v>
      </c>
      <c r="D1497" s="21">
        <v>48</v>
      </c>
      <c r="E1497" s="21" t="s">
        <v>134</v>
      </c>
      <c r="F1497" s="21" t="s">
        <v>193</v>
      </c>
      <c r="G1497" s="21"/>
      <c r="H1497" s="21"/>
      <c r="I1497" s="30">
        <v>2271</v>
      </c>
      <c r="J1497" s="30" t="s">
        <v>19</v>
      </c>
    </row>
    <row r="1498" spans="1:10" ht="15.75" thickBot="1" x14ac:dyDescent="0.5">
      <c r="A1498" s="19">
        <v>1492</v>
      </c>
      <c r="B1498" s="21">
        <v>2610</v>
      </c>
      <c r="C1498" s="20" t="s">
        <v>3756</v>
      </c>
      <c r="D1498" s="21" t="s">
        <v>158</v>
      </c>
      <c r="E1498" s="21" t="s">
        <v>13</v>
      </c>
      <c r="F1498" s="21" t="s">
        <v>277</v>
      </c>
      <c r="G1498" s="21"/>
      <c r="H1498" s="21"/>
      <c r="I1498" s="30">
        <v>2065</v>
      </c>
      <c r="J1498" s="30" t="s">
        <v>15</v>
      </c>
    </row>
    <row r="1499" spans="1:10" ht="15.75" thickBot="1" x14ac:dyDescent="0.5">
      <c r="A1499" s="19">
        <v>1493</v>
      </c>
      <c r="B1499" s="21">
        <v>2611</v>
      </c>
      <c r="C1499" s="20" t="s">
        <v>3758</v>
      </c>
      <c r="D1499" s="21">
        <v>97</v>
      </c>
      <c r="E1499" s="21" t="s">
        <v>134</v>
      </c>
      <c r="F1499" s="21" t="s">
        <v>85</v>
      </c>
      <c r="G1499" s="21"/>
      <c r="H1499" s="21"/>
      <c r="I1499" s="30">
        <v>2392</v>
      </c>
      <c r="J1499" s="30" t="s">
        <v>19</v>
      </c>
    </row>
    <row r="1500" spans="1:10" ht="15.75" thickBot="1" x14ac:dyDescent="0.5">
      <c r="A1500" s="19">
        <v>1494</v>
      </c>
      <c r="B1500" s="21">
        <v>2612</v>
      </c>
      <c r="C1500" s="20" t="s">
        <v>3760</v>
      </c>
      <c r="D1500" s="21">
        <v>87</v>
      </c>
      <c r="E1500" s="21" t="s">
        <v>13</v>
      </c>
      <c r="F1500" s="21" t="s">
        <v>32</v>
      </c>
      <c r="G1500" s="21"/>
      <c r="H1500" s="21"/>
      <c r="I1500" s="30">
        <v>2053</v>
      </c>
      <c r="J1500" s="30" t="s">
        <v>19</v>
      </c>
    </row>
    <row r="1501" spans="1:10" ht="15.75" thickBot="1" x14ac:dyDescent="0.5">
      <c r="A1501" s="19">
        <v>1495</v>
      </c>
      <c r="B1501" s="21">
        <v>2614</v>
      </c>
      <c r="C1501" s="20" t="s">
        <v>3762</v>
      </c>
      <c r="D1501" s="21" t="s">
        <v>82</v>
      </c>
      <c r="E1501" s="21" t="s">
        <v>13</v>
      </c>
      <c r="F1501" s="21" t="s">
        <v>32</v>
      </c>
      <c r="G1501" s="21"/>
      <c r="H1501" s="21"/>
      <c r="I1501" s="30">
        <v>2060</v>
      </c>
      <c r="J1501" s="30" t="s">
        <v>19</v>
      </c>
    </row>
    <row r="1502" spans="1:10" ht="15.75" thickBot="1" x14ac:dyDescent="0.5">
      <c r="A1502" s="19">
        <v>1496</v>
      </c>
      <c r="B1502" s="21">
        <v>2615</v>
      </c>
      <c r="C1502" s="20" t="s">
        <v>3764</v>
      </c>
      <c r="D1502" s="21">
        <v>98</v>
      </c>
      <c r="E1502" s="21" t="s">
        <v>13</v>
      </c>
      <c r="F1502" s="21" t="s">
        <v>32</v>
      </c>
      <c r="G1502" s="21"/>
      <c r="H1502" s="21"/>
      <c r="I1502" s="30">
        <v>2039</v>
      </c>
      <c r="J1502" s="30" t="s">
        <v>19</v>
      </c>
    </row>
    <row r="1503" spans="1:10" ht="15.75" thickBot="1" x14ac:dyDescent="0.5">
      <c r="A1503" s="19">
        <v>1497</v>
      </c>
      <c r="B1503" s="21">
        <v>2616</v>
      </c>
      <c r="C1503" s="20" t="s">
        <v>3766</v>
      </c>
      <c r="D1503" s="21">
        <v>73</v>
      </c>
      <c r="E1503" s="21" t="s">
        <v>13</v>
      </c>
      <c r="F1503" s="21" t="s">
        <v>79</v>
      </c>
      <c r="G1503" s="21"/>
      <c r="H1503" s="21"/>
      <c r="I1503" s="30">
        <v>2179</v>
      </c>
      <c r="J1503" s="30" t="s">
        <v>19</v>
      </c>
    </row>
    <row r="1504" spans="1:10" ht="15.75" thickBot="1" x14ac:dyDescent="0.5">
      <c r="A1504" s="19">
        <v>1498</v>
      </c>
      <c r="B1504" s="21">
        <v>2617</v>
      </c>
      <c r="C1504" s="20" t="s">
        <v>3770</v>
      </c>
      <c r="D1504" s="21" t="s">
        <v>13</v>
      </c>
      <c r="E1504" s="21" t="s">
        <v>13</v>
      </c>
      <c r="F1504" s="21" t="s">
        <v>29</v>
      </c>
      <c r="G1504" s="21"/>
      <c r="H1504" s="21"/>
      <c r="I1504" s="30">
        <v>2005</v>
      </c>
      <c r="J1504" s="30" t="s">
        <v>19</v>
      </c>
    </row>
    <row r="1505" spans="1:10" ht="15.75" thickBot="1" x14ac:dyDescent="0.5">
      <c r="A1505" s="19">
        <v>1499</v>
      </c>
      <c r="B1505" s="21">
        <v>2618</v>
      </c>
      <c r="C1505" s="20" t="s">
        <v>3772</v>
      </c>
      <c r="D1505" s="21">
        <v>91</v>
      </c>
      <c r="E1505" s="21" t="s">
        <v>13</v>
      </c>
      <c r="F1505" s="21" t="s">
        <v>29</v>
      </c>
      <c r="G1505" s="21"/>
      <c r="H1505" s="21"/>
      <c r="I1505" s="30">
        <v>2051</v>
      </c>
      <c r="J1505" s="30" t="s">
        <v>19</v>
      </c>
    </row>
    <row r="1506" spans="1:10" ht="15.75" thickBot="1" x14ac:dyDescent="0.5">
      <c r="A1506" s="19">
        <v>1500</v>
      </c>
      <c r="B1506" s="21">
        <v>2619</v>
      </c>
      <c r="C1506" s="20" t="s">
        <v>3774</v>
      </c>
      <c r="D1506" s="21">
        <v>60</v>
      </c>
      <c r="E1506" s="21" t="s">
        <v>13</v>
      </c>
      <c r="F1506" s="21" t="s">
        <v>32</v>
      </c>
      <c r="G1506" s="21"/>
      <c r="H1506" s="21"/>
      <c r="I1506" s="30">
        <v>2024</v>
      </c>
      <c r="J1506" s="30" t="s">
        <v>19</v>
      </c>
    </row>
    <row r="1507" spans="1:10" ht="15.75" thickBot="1" x14ac:dyDescent="0.5">
      <c r="A1507" s="19">
        <v>1501</v>
      </c>
      <c r="B1507" s="21">
        <v>2620</v>
      </c>
      <c r="C1507" s="20" t="s">
        <v>3776</v>
      </c>
      <c r="D1507" s="21">
        <v>85</v>
      </c>
      <c r="E1507" s="21" t="s">
        <v>184</v>
      </c>
      <c r="F1507" s="21" t="s">
        <v>3777</v>
      </c>
      <c r="G1507" s="21"/>
      <c r="H1507" s="21"/>
      <c r="I1507" s="30">
        <v>2186</v>
      </c>
      <c r="J1507" s="30" t="s">
        <v>19</v>
      </c>
    </row>
    <row r="1508" spans="1:10" ht="15.75" thickBot="1" x14ac:dyDescent="0.5">
      <c r="A1508" s="19">
        <v>1502</v>
      </c>
      <c r="B1508" s="21">
        <v>2621</v>
      </c>
      <c r="C1508" s="20" t="s">
        <v>3779</v>
      </c>
      <c r="D1508" s="21">
        <v>91</v>
      </c>
      <c r="E1508" s="21" t="s">
        <v>13</v>
      </c>
      <c r="F1508" s="21" t="s">
        <v>79</v>
      </c>
      <c r="G1508" s="21"/>
      <c r="H1508" s="21"/>
      <c r="I1508" s="30">
        <v>2041</v>
      </c>
      <c r="J1508" s="30" t="s">
        <v>19</v>
      </c>
    </row>
    <row r="1509" spans="1:10" ht="15.75" thickBot="1" x14ac:dyDescent="0.5">
      <c r="A1509" s="19">
        <v>1503</v>
      </c>
      <c r="B1509" s="21">
        <v>2622</v>
      </c>
      <c r="C1509" s="20" t="s">
        <v>3781</v>
      </c>
      <c r="D1509" s="21">
        <v>99</v>
      </c>
      <c r="E1509" s="21" t="s">
        <v>184</v>
      </c>
      <c r="F1509" s="21" t="s">
        <v>79</v>
      </c>
      <c r="G1509" s="21">
        <v>7</v>
      </c>
      <c r="H1509" s="21">
        <v>5</v>
      </c>
      <c r="I1509" s="30">
        <v>2304</v>
      </c>
      <c r="J1509" s="30" t="s">
        <v>15</v>
      </c>
    </row>
    <row r="1510" spans="1:10" ht="15.75" thickBot="1" x14ac:dyDescent="0.5">
      <c r="A1510" s="19">
        <v>1504</v>
      </c>
      <c r="B1510" s="21">
        <v>2624</v>
      </c>
      <c r="C1510" s="20" t="s">
        <v>3783</v>
      </c>
      <c r="D1510" s="21">
        <v>99</v>
      </c>
      <c r="E1510" s="21" t="s">
        <v>13</v>
      </c>
      <c r="F1510" s="21" t="s">
        <v>29</v>
      </c>
      <c r="G1510" s="21"/>
      <c r="H1510" s="21"/>
      <c r="I1510" s="30">
        <v>2078</v>
      </c>
      <c r="J1510" s="30" t="s">
        <v>19</v>
      </c>
    </row>
    <row r="1511" spans="1:10" ht="15.75" thickBot="1" x14ac:dyDescent="0.5">
      <c r="A1511" s="19">
        <v>1505</v>
      </c>
      <c r="B1511" s="21">
        <v>2625</v>
      </c>
      <c r="C1511" s="20" t="s">
        <v>3785</v>
      </c>
      <c r="D1511" s="21">
        <v>92</v>
      </c>
      <c r="E1511" s="21" t="s">
        <v>13</v>
      </c>
      <c r="F1511" s="21" t="s">
        <v>29</v>
      </c>
      <c r="G1511" s="21"/>
      <c r="H1511" s="21"/>
      <c r="I1511" s="30">
        <v>2066</v>
      </c>
      <c r="J1511" s="30" t="s">
        <v>19</v>
      </c>
    </row>
    <row r="1512" spans="1:10" ht="15.75" thickBot="1" x14ac:dyDescent="0.5">
      <c r="A1512" s="19">
        <v>1506</v>
      </c>
      <c r="B1512" s="21">
        <v>3923</v>
      </c>
      <c r="C1512" s="20" t="s">
        <v>3787</v>
      </c>
      <c r="D1512" s="21" t="s">
        <v>13</v>
      </c>
      <c r="E1512" s="21" t="s">
        <v>13</v>
      </c>
      <c r="F1512" s="21" t="s">
        <v>116</v>
      </c>
      <c r="G1512" s="21"/>
      <c r="H1512" s="21"/>
      <c r="I1512" s="30">
        <v>2039</v>
      </c>
      <c r="J1512" s="30" t="s">
        <v>15</v>
      </c>
    </row>
    <row r="1513" spans="1:10" ht="15.75" thickBot="1" x14ac:dyDescent="0.5">
      <c r="A1513" s="19">
        <v>1507</v>
      </c>
      <c r="B1513" s="21">
        <v>2626</v>
      </c>
      <c r="C1513" s="20" t="s">
        <v>3789</v>
      </c>
      <c r="D1513" s="21" t="s">
        <v>13</v>
      </c>
      <c r="E1513" s="21" t="s">
        <v>13</v>
      </c>
      <c r="F1513" s="21" t="s">
        <v>54</v>
      </c>
      <c r="G1513" s="21"/>
      <c r="H1513" s="21"/>
      <c r="I1513" s="30">
        <v>2023</v>
      </c>
      <c r="J1513" s="30" t="s">
        <v>19</v>
      </c>
    </row>
    <row r="1514" spans="1:10" ht="15.75" thickBot="1" x14ac:dyDescent="0.5">
      <c r="A1514" s="19">
        <v>1508</v>
      </c>
      <c r="B1514" s="21">
        <v>2627</v>
      </c>
      <c r="C1514" s="20" t="s">
        <v>3791</v>
      </c>
      <c r="D1514" s="21" t="s">
        <v>13</v>
      </c>
      <c r="E1514" s="21" t="s">
        <v>13</v>
      </c>
      <c r="F1514" s="21" t="s">
        <v>54</v>
      </c>
      <c r="G1514" s="21"/>
      <c r="H1514" s="21"/>
      <c r="I1514" s="30">
        <v>2059</v>
      </c>
      <c r="J1514" s="30" t="s">
        <v>19</v>
      </c>
    </row>
    <row r="1515" spans="1:10" ht="15.75" thickBot="1" x14ac:dyDescent="0.5">
      <c r="A1515" s="19">
        <v>1509</v>
      </c>
      <c r="B1515" s="21">
        <v>2628</v>
      </c>
      <c r="C1515" s="20" t="s">
        <v>3793</v>
      </c>
      <c r="D1515" s="21">
        <v>95</v>
      </c>
      <c r="E1515" s="21" t="s">
        <v>184</v>
      </c>
      <c r="F1515" s="21" t="s">
        <v>29</v>
      </c>
      <c r="G1515" s="21"/>
      <c r="H1515" s="21"/>
      <c r="I1515" s="30">
        <v>2245</v>
      </c>
      <c r="J1515" s="30" t="s">
        <v>19</v>
      </c>
    </row>
    <row r="1516" spans="1:10" ht="15.75" thickBot="1" x14ac:dyDescent="0.5">
      <c r="A1516" s="19">
        <v>1510</v>
      </c>
      <c r="B1516" s="21">
        <v>2629</v>
      </c>
      <c r="C1516" s="20" t="s">
        <v>3795</v>
      </c>
      <c r="D1516" s="21" t="s">
        <v>13</v>
      </c>
      <c r="E1516" s="21" t="s">
        <v>13</v>
      </c>
      <c r="F1516" s="21" t="s">
        <v>323</v>
      </c>
      <c r="G1516" s="21"/>
      <c r="H1516" s="21"/>
      <c r="I1516" s="30">
        <v>2069</v>
      </c>
      <c r="J1516" s="30" t="s">
        <v>19</v>
      </c>
    </row>
    <row r="1517" spans="1:10" ht="15.75" thickBot="1" x14ac:dyDescent="0.5">
      <c r="A1517" s="19">
        <v>1511</v>
      </c>
      <c r="B1517" s="21">
        <v>2633</v>
      </c>
      <c r="C1517" s="20" t="s">
        <v>3811</v>
      </c>
      <c r="D1517" s="21">
        <v>92</v>
      </c>
      <c r="E1517" s="21" t="s">
        <v>13</v>
      </c>
      <c r="F1517" s="21" t="s">
        <v>29</v>
      </c>
      <c r="G1517" s="21"/>
      <c r="H1517" s="21"/>
      <c r="I1517" s="30">
        <v>2050</v>
      </c>
      <c r="J1517" s="30" t="s">
        <v>19</v>
      </c>
    </row>
    <row r="1518" spans="1:10" ht="15.75" thickBot="1" x14ac:dyDescent="0.5">
      <c r="A1518" s="19">
        <v>1512</v>
      </c>
      <c r="B1518" s="21">
        <v>2634</v>
      </c>
      <c r="C1518" s="20" t="s">
        <v>3813</v>
      </c>
      <c r="D1518" s="21">
        <v>86</v>
      </c>
      <c r="E1518" s="21" t="s">
        <v>184</v>
      </c>
      <c r="F1518" s="21" t="s">
        <v>32</v>
      </c>
      <c r="G1518" s="21"/>
      <c r="H1518" s="21"/>
      <c r="I1518" s="30">
        <v>2210</v>
      </c>
      <c r="J1518" s="30" t="s">
        <v>19</v>
      </c>
    </row>
    <row r="1519" spans="1:10" ht="15.75" thickBot="1" x14ac:dyDescent="0.5">
      <c r="A1519" s="19">
        <v>1513</v>
      </c>
      <c r="B1519" s="21">
        <v>2639</v>
      </c>
      <c r="C1519" s="20" t="s">
        <v>3825</v>
      </c>
      <c r="D1519" s="21">
        <v>62</v>
      </c>
      <c r="E1519" s="21" t="s">
        <v>13</v>
      </c>
      <c r="F1519" s="21" t="s">
        <v>29</v>
      </c>
      <c r="G1519" s="21"/>
      <c r="H1519" s="21"/>
      <c r="I1519" s="30">
        <v>1978</v>
      </c>
      <c r="J1519" s="30" t="s">
        <v>19</v>
      </c>
    </row>
    <row r="1520" spans="1:10" ht="15.75" thickBot="1" x14ac:dyDescent="0.5">
      <c r="A1520" s="19">
        <v>1514</v>
      </c>
      <c r="B1520" s="21">
        <v>2642</v>
      </c>
      <c r="C1520" s="20" t="s">
        <v>3835</v>
      </c>
      <c r="D1520" s="21" t="s">
        <v>13</v>
      </c>
      <c r="E1520" s="21" t="s">
        <v>13</v>
      </c>
      <c r="F1520" s="21" t="s">
        <v>29</v>
      </c>
      <c r="G1520" s="21"/>
      <c r="H1520" s="21"/>
      <c r="I1520" s="30">
        <v>2031</v>
      </c>
      <c r="J1520" s="30" t="s">
        <v>19</v>
      </c>
    </row>
    <row r="1521" spans="1:10" ht="15.75" thickBot="1" x14ac:dyDescent="0.5">
      <c r="A1521" s="19">
        <v>1515</v>
      </c>
      <c r="B1521" s="21">
        <v>2643</v>
      </c>
      <c r="C1521" s="20" t="s">
        <v>3837</v>
      </c>
      <c r="D1521" s="21">
        <v>97</v>
      </c>
      <c r="E1521" s="21" t="s">
        <v>13</v>
      </c>
      <c r="F1521" s="21" t="s">
        <v>32</v>
      </c>
      <c r="G1521" s="21"/>
      <c r="H1521" s="21"/>
      <c r="I1521" s="30">
        <v>2039</v>
      </c>
      <c r="J1521" s="30" t="s">
        <v>19</v>
      </c>
    </row>
    <row r="1522" spans="1:10" ht="15.75" thickBot="1" x14ac:dyDescent="0.5">
      <c r="A1522" s="19">
        <v>1516</v>
      </c>
      <c r="B1522" s="21">
        <v>2644</v>
      </c>
      <c r="C1522" s="20" t="s">
        <v>3839</v>
      </c>
      <c r="D1522" s="21" t="s">
        <v>13</v>
      </c>
      <c r="E1522" s="21" t="s">
        <v>13</v>
      </c>
      <c r="F1522" s="21" t="s">
        <v>85</v>
      </c>
      <c r="G1522" s="21"/>
      <c r="H1522" s="21"/>
      <c r="I1522" s="30">
        <v>2071</v>
      </c>
      <c r="J1522" s="30" t="s">
        <v>19</v>
      </c>
    </row>
    <row r="1523" spans="1:10" ht="15.75" thickBot="1" x14ac:dyDescent="0.5">
      <c r="A1523" s="19">
        <v>1517</v>
      </c>
      <c r="B1523" s="21">
        <v>2645</v>
      </c>
      <c r="C1523" s="20" t="s">
        <v>3841</v>
      </c>
      <c r="D1523" s="21">
        <v>73</v>
      </c>
      <c r="E1523" s="21" t="s">
        <v>13</v>
      </c>
      <c r="F1523" s="21" t="s">
        <v>29</v>
      </c>
      <c r="G1523" s="21">
        <v>11</v>
      </c>
      <c r="H1523" s="21">
        <v>-6</v>
      </c>
      <c r="I1523" s="30">
        <v>2051</v>
      </c>
      <c r="J1523" s="30" t="s">
        <v>15</v>
      </c>
    </row>
    <row r="1524" spans="1:10" ht="15.75" thickBot="1" x14ac:dyDescent="0.5">
      <c r="A1524" s="19">
        <v>1518</v>
      </c>
      <c r="B1524" s="21">
        <v>2647</v>
      </c>
      <c r="C1524" s="20" t="s">
        <v>3847</v>
      </c>
      <c r="D1524" s="21" t="s">
        <v>13</v>
      </c>
      <c r="E1524" s="21" t="s">
        <v>13</v>
      </c>
      <c r="F1524" s="21" t="s">
        <v>32</v>
      </c>
      <c r="G1524" s="21"/>
      <c r="H1524" s="21"/>
      <c r="I1524" s="30">
        <v>2102</v>
      </c>
      <c r="J1524" s="30" t="s">
        <v>19</v>
      </c>
    </row>
    <row r="1525" spans="1:10" ht="15.75" thickBot="1" x14ac:dyDescent="0.5">
      <c r="A1525" s="19">
        <v>1519</v>
      </c>
      <c r="B1525" s="21">
        <v>2650</v>
      </c>
      <c r="C1525" s="20" t="s">
        <v>3853</v>
      </c>
      <c r="D1525" s="21" t="s">
        <v>13</v>
      </c>
      <c r="E1525" s="21" t="s">
        <v>13</v>
      </c>
      <c r="F1525" s="21" t="s">
        <v>18</v>
      </c>
      <c r="G1525" s="21"/>
      <c r="H1525" s="21"/>
      <c r="I1525" s="30">
        <v>2073</v>
      </c>
      <c r="J1525" s="30" t="s">
        <v>19</v>
      </c>
    </row>
    <row r="1526" spans="1:10" ht="15.75" thickBot="1" x14ac:dyDescent="0.5">
      <c r="A1526" s="19">
        <v>1520</v>
      </c>
      <c r="B1526" s="21">
        <v>2652</v>
      </c>
      <c r="C1526" s="20" t="s">
        <v>3857</v>
      </c>
      <c r="D1526" s="21">
        <v>91</v>
      </c>
      <c r="E1526" s="21" t="s">
        <v>13</v>
      </c>
      <c r="F1526" s="21" t="s">
        <v>32</v>
      </c>
      <c r="G1526" s="21"/>
      <c r="H1526" s="21"/>
      <c r="I1526" s="30">
        <v>2008</v>
      </c>
      <c r="J1526" s="30" t="s">
        <v>19</v>
      </c>
    </row>
    <row r="1527" spans="1:10" ht="15.75" thickBot="1" x14ac:dyDescent="0.5">
      <c r="A1527" s="19">
        <v>1521</v>
      </c>
      <c r="B1527" s="21">
        <v>2653</v>
      </c>
      <c r="C1527" s="20" t="s">
        <v>3859</v>
      </c>
      <c r="D1527" s="21" t="s">
        <v>13</v>
      </c>
      <c r="E1527" s="21" t="s">
        <v>13</v>
      </c>
      <c r="F1527" s="21" t="s">
        <v>32</v>
      </c>
      <c r="G1527" s="21"/>
      <c r="H1527" s="21"/>
      <c r="I1527" s="30">
        <v>2073</v>
      </c>
      <c r="J1527" s="30" t="s">
        <v>19</v>
      </c>
    </row>
    <row r="1528" spans="1:10" ht="15.75" thickBot="1" x14ac:dyDescent="0.5">
      <c r="A1528" s="19">
        <v>1522</v>
      </c>
      <c r="B1528" s="21">
        <v>2654</v>
      </c>
      <c r="C1528" s="20" t="s">
        <v>3861</v>
      </c>
      <c r="D1528" s="21" t="s">
        <v>62</v>
      </c>
      <c r="E1528" s="21" t="s">
        <v>13</v>
      </c>
      <c r="F1528" s="21" t="s">
        <v>32</v>
      </c>
      <c r="G1528" s="21"/>
      <c r="H1528" s="21"/>
      <c r="I1528" s="30">
        <v>2040</v>
      </c>
      <c r="J1528" s="30" t="s">
        <v>19</v>
      </c>
    </row>
    <row r="1529" spans="1:10" ht="15.75" thickBot="1" x14ac:dyDescent="0.5">
      <c r="A1529" s="19">
        <v>1523</v>
      </c>
      <c r="B1529" s="21">
        <v>2655</v>
      </c>
      <c r="C1529" s="20" t="s">
        <v>3865</v>
      </c>
      <c r="D1529" s="21">
        <v>34</v>
      </c>
      <c r="E1529" s="21" t="s">
        <v>13</v>
      </c>
      <c r="F1529" s="21" t="s">
        <v>239</v>
      </c>
      <c r="G1529" s="21"/>
      <c r="H1529" s="21"/>
      <c r="I1529" s="30">
        <v>2020</v>
      </c>
      <c r="J1529" s="30" t="s">
        <v>19</v>
      </c>
    </row>
    <row r="1530" spans="1:10" ht="15.75" thickBot="1" x14ac:dyDescent="0.5">
      <c r="A1530" s="19">
        <v>1524</v>
      </c>
      <c r="B1530" s="21">
        <v>2661</v>
      </c>
      <c r="C1530" s="20" t="s">
        <v>3881</v>
      </c>
      <c r="D1530" s="21">
        <v>89</v>
      </c>
      <c r="E1530" s="21" t="s">
        <v>13</v>
      </c>
      <c r="F1530" s="21" t="s">
        <v>32</v>
      </c>
      <c r="G1530" s="21"/>
      <c r="H1530" s="21"/>
      <c r="I1530" s="30">
        <v>2057</v>
      </c>
      <c r="J1530" s="30" t="s">
        <v>19</v>
      </c>
    </row>
    <row r="1531" spans="1:10" ht="15.75" thickBot="1" x14ac:dyDescent="0.5">
      <c r="A1531" s="19">
        <v>1525</v>
      </c>
      <c r="B1531" s="21">
        <v>2662</v>
      </c>
      <c r="C1531" s="20" t="s">
        <v>3885</v>
      </c>
      <c r="D1531" s="21">
        <v>80</v>
      </c>
      <c r="E1531" s="21" t="s">
        <v>13</v>
      </c>
      <c r="F1531" s="21" t="s">
        <v>32</v>
      </c>
      <c r="G1531" s="21"/>
      <c r="H1531" s="21"/>
      <c r="I1531" s="30">
        <v>2061</v>
      </c>
      <c r="J1531" s="30" t="s">
        <v>19</v>
      </c>
    </row>
    <row r="1532" spans="1:10" ht="15.75" thickBot="1" x14ac:dyDescent="0.5">
      <c r="A1532" s="19">
        <v>1526</v>
      </c>
      <c r="B1532" s="21">
        <v>2663</v>
      </c>
      <c r="C1532" s="20" t="s">
        <v>3887</v>
      </c>
      <c r="D1532" s="21">
        <v>95</v>
      </c>
      <c r="E1532" s="21" t="s">
        <v>13</v>
      </c>
      <c r="F1532" s="21" t="s">
        <v>32</v>
      </c>
      <c r="G1532" s="21"/>
      <c r="H1532" s="21"/>
      <c r="I1532" s="30">
        <v>2006</v>
      </c>
      <c r="J1532" s="30" t="s">
        <v>19</v>
      </c>
    </row>
    <row r="1533" spans="1:10" ht="15.75" thickBot="1" x14ac:dyDescent="0.5">
      <c r="A1533" s="19">
        <v>1527</v>
      </c>
      <c r="B1533" s="21">
        <v>2664</v>
      </c>
      <c r="C1533" s="20" t="s">
        <v>3889</v>
      </c>
      <c r="D1533" s="21" t="s">
        <v>13</v>
      </c>
      <c r="E1533" s="21" t="s">
        <v>13</v>
      </c>
      <c r="F1533" s="21" t="s">
        <v>79</v>
      </c>
      <c r="G1533" s="21"/>
      <c r="H1533" s="21"/>
      <c r="I1533" s="30">
        <v>1977</v>
      </c>
      <c r="J1533" s="30" t="s">
        <v>19</v>
      </c>
    </row>
    <row r="1534" spans="1:10" ht="15.75" thickBot="1" x14ac:dyDescent="0.5">
      <c r="A1534" s="19">
        <v>1528</v>
      </c>
      <c r="B1534" s="21">
        <v>2665</v>
      </c>
      <c r="C1534" s="20" t="s">
        <v>3891</v>
      </c>
      <c r="D1534" s="21" t="s">
        <v>13</v>
      </c>
      <c r="E1534" s="21" t="s">
        <v>13</v>
      </c>
      <c r="F1534" s="21" t="s">
        <v>79</v>
      </c>
      <c r="G1534" s="21"/>
      <c r="H1534" s="21"/>
      <c r="I1534" s="30">
        <v>2056</v>
      </c>
      <c r="J1534" s="30" t="s">
        <v>19</v>
      </c>
    </row>
    <row r="1535" spans="1:10" ht="15.75" thickBot="1" x14ac:dyDescent="0.5">
      <c r="A1535" s="19">
        <v>1529</v>
      </c>
      <c r="B1535" s="21">
        <v>2666</v>
      </c>
      <c r="C1535" s="20" t="s">
        <v>3893</v>
      </c>
      <c r="D1535" s="21">
        <v>85</v>
      </c>
      <c r="E1535" s="21" t="s">
        <v>13</v>
      </c>
      <c r="F1535" s="21" t="s">
        <v>29</v>
      </c>
      <c r="G1535" s="21"/>
      <c r="H1535" s="21"/>
      <c r="I1535" s="30">
        <v>2061</v>
      </c>
      <c r="J1535" s="30" t="s">
        <v>19</v>
      </c>
    </row>
    <row r="1536" spans="1:10" ht="15.75" thickBot="1" x14ac:dyDescent="0.5">
      <c r="A1536" s="19">
        <v>1530</v>
      </c>
      <c r="B1536" s="21">
        <v>2667</v>
      </c>
      <c r="C1536" s="20" t="s">
        <v>3895</v>
      </c>
      <c r="D1536" s="21" t="s">
        <v>13</v>
      </c>
      <c r="E1536" s="21" t="s">
        <v>13</v>
      </c>
      <c r="F1536" s="21" t="s">
        <v>193</v>
      </c>
      <c r="G1536" s="21"/>
      <c r="H1536" s="21"/>
      <c r="I1536" s="30">
        <v>2056</v>
      </c>
      <c r="J1536" s="30" t="s">
        <v>19</v>
      </c>
    </row>
    <row r="1537" spans="1:10" ht="15.75" thickBot="1" x14ac:dyDescent="0.5">
      <c r="A1537" s="19">
        <v>1531</v>
      </c>
      <c r="B1537" s="21">
        <v>2668</v>
      </c>
      <c r="C1537" s="20" t="s">
        <v>3899</v>
      </c>
      <c r="D1537" s="21">
        <v>59</v>
      </c>
      <c r="E1537" s="21" t="s">
        <v>13</v>
      </c>
      <c r="F1537" s="21" t="s">
        <v>116</v>
      </c>
      <c r="G1537" s="21"/>
      <c r="H1537" s="21"/>
      <c r="I1537" s="30">
        <v>1910</v>
      </c>
      <c r="J1537" s="30" t="s">
        <v>19</v>
      </c>
    </row>
    <row r="1538" spans="1:10" ht="15.75" thickBot="1" x14ac:dyDescent="0.5">
      <c r="A1538" s="19">
        <v>1532</v>
      </c>
      <c r="B1538" s="21">
        <v>2669</v>
      </c>
      <c r="C1538" s="20" t="s">
        <v>3901</v>
      </c>
      <c r="D1538" s="21" t="s">
        <v>13</v>
      </c>
      <c r="E1538" s="21" t="s">
        <v>13</v>
      </c>
      <c r="F1538" s="21" t="s">
        <v>32</v>
      </c>
      <c r="G1538" s="21"/>
      <c r="H1538" s="21"/>
      <c r="I1538" s="30">
        <v>2031</v>
      </c>
      <c r="J1538" s="30" t="s">
        <v>19</v>
      </c>
    </row>
    <row r="1539" spans="1:10" ht="15.75" thickBot="1" x14ac:dyDescent="0.5">
      <c r="A1539" s="19">
        <v>1533</v>
      </c>
      <c r="B1539" s="21">
        <v>2671</v>
      </c>
      <c r="C1539" s="20" t="s">
        <v>3905</v>
      </c>
      <c r="D1539" s="21">
        <v>83</v>
      </c>
      <c r="E1539" s="21" t="s">
        <v>13</v>
      </c>
      <c r="F1539" s="21" t="s">
        <v>32</v>
      </c>
      <c r="G1539" s="21"/>
      <c r="H1539" s="21"/>
      <c r="I1539" s="30">
        <v>2079</v>
      </c>
      <c r="J1539" s="30" t="s">
        <v>19</v>
      </c>
    </row>
    <row r="1540" spans="1:10" ht="15.75" thickBot="1" x14ac:dyDescent="0.5">
      <c r="A1540" s="19">
        <v>1534</v>
      </c>
      <c r="B1540" s="21">
        <v>2672</v>
      </c>
      <c r="C1540" s="20" t="s">
        <v>3907</v>
      </c>
      <c r="D1540" s="21" t="s">
        <v>13</v>
      </c>
      <c r="E1540" s="21" t="s">
        <v>13</v>
      </c>
      <c r="F1540" s="21" t="s">
        <v>85</v>
      </c>
      <c r="G1540" s="21"/>
      <c r="H1540" s="21"/>
      <c r="I1540" s="30">
        <v>2185</v>
      </c>
      <c r="J1540" s="30" t="s">
        <v>19</v>
      </c>
    </row>
    <row r="1541" spans="1:10" ht="15.75" thickBot="1" x14ac:dyDescent="0.5">
      <c r="A1541" s="19">
        <v>1535</v>
      </c>
      <c r="B1541" s="21">
        <v>2673</v>
      </c>
      <c r="C1541" s="20" t="s">
        <v>3909</v>
      </c>
      <c r="D1541" s="21" t="s">
        <v>13</v>
      </c>
      <c r="E1541" s="21" t="s">
        <v>13</v>
      </c>
      <c r="F1541" s="21" t="s">
        <v>116</v>
      </c>
      <c r="G1541" s="21"/>
      <c r="H1541" s="21"/>
      <c r="I1541" s="30">
        <v>1906</v>
      </c>
      <c r="J1541" s="30" t="s">
        <v>19</v>
      </c>
    </row>
    <row r="1542" spans="1:10" ht="15.75" thickBot="1" x14ac:dyDescent="0.5">
      <c r="A1542" s="19">
        <v>1536</v>
      </c>
      <c r="B1542" s="21">
        <v>2674</v>
      </c>
      <c r="C1542" s="20" t="s">
        <v>3911</v>
      </c>
      <c r="D1542" s="21" t="s">
        <v>510</v>
      </c>
      <c r="E1542" s="21" t="s">
        <v>57</v>
      </c>
      <c r="F1542" s="21" t="s">
        <v>103</v>
      </c>
      <c r="G1542" s="21"/>
      <c r="H1542" s="21"/>
      <c r="I1542" s="30">
        <v>2067</v>
      </c>
      <c r="J1542" s="30" t="s">
        <v>19</v>
      </c>
    </row>
    <row r="1543" spans="1:10" ht="15.75" thickBot="1" x14ac:dyDescent="0.5">
      <c r="A1543" s="19">
        <v>1537</v>
      </c>
      <c r="B1543" s="21">
        <v>2675</v>
      </c>
      <c r="C1543" s="20" t="s">
        <v>3913</v>
      </c>
      <c r="D1543" s="21">
        <v>78</v>
      </c>
      <c r="E1543" s="21" t="s">
        <v>13</v>
      </c>
      <c r="F1543" s="21" t="s">
        <v>32</v>
      </c>
      <c r="G1543" s="21"/>
      <c r="H1543" s="21"/>
      <c r="I1543" s="30">
        <v>2106</v>
      </c>
      <c r="J1543" s="30" t="s">
        <v>19</v>
      </c>
    </row>
    <row r="1544" spans="1:10" ht="15.75" thickBot="1" x14ac:dyDescent="0.5">
      <c r="A1544" s="19">
        <v>1538</v>
      </c>
      <c r="B1544" s="21">
        <v>2676</v>
      </c>
      <c r="C1544" s="20" t="s">
        <v>3915</v>
      </c>
      <c r="D1544" s="21" t="s">
        <v>137</v>
      </c>
      <c r="E1544" s="21" t="s">
        <v>13</v>
      </c>
      <c r="F1544" s="21" t="s">
        <v>29</v>
      </c>
      <c r="G1544" s="21"/>
      <c r="H1544" s="21"/>
      <c r="I1544" s="30">
        <v>2088</v>
      </c>
      <c r="J1544" s="30" t="s">
        <v>19</v>
      </c>
    </row>
    <row r="1545" spans="1:10" ht="15.75" thickBot="1" x14ac:dyDescent="0.5">
      <c r="A1545" s="19">
        <v>1539</v>
      </c>
      <c r="B1545" s="21">
        <v>2677</v>
      </c>
      <c r="C1545" s="20" t="s">
        <v>3917</v>
      </c>
      <c r="D1545" s="21">
        <v>85</v>
      </c>
      <c r="E1545" s="21" t="s">
        <v>13</v>
      </c>
      <c r="F1545" s="21" t="s">
        <v>32</v>
      </c>
      <c r="G1545" s="21"/>
      <c r="H1545" s="21"/>
      <c r="I1545" s="30">
        <v>2091</v>
      </c>
      <c r="J1545" s="30" t="s">
        <v>19</v>
      </c>
    </row>
    <row r="1546" spans="1:10" ht="15.75" thickBot="1" x14ac:dyDescent="0.5">
      <c r="A1546" s="19">
        <v>1540</v>
      </c>
      <c r="B1546" s="21">
        <v>2678</v>
      </c>
      <c r="C1546" s="20" t="s">
        <v>3919</v>
      </c>
      <c r="D1546" s="21">
        <v>84</v>
      </c>
      <c r="E1546" s="21" t="s">
        <v>13</v>
      </c>
      <c r="F1546" s="21" t="s">
        <v>29</v>
      </c>
      <c r="G1546" s="21"/>
      <c r="H1546" s="21"/>
      <c r="I1546" s="30">
        <v>2084</v>
      </c>
      <c r="J1546" s="30" t="s">
        <v>19</v>
      </c>
    </row>
    <row r="1547" spans="1:10" ht="15.75" thickBot="1" x14ac:dyDescent="0.5">
      <c r="A1547" s="19">
        <v>1541</v>
      </c>
      <c r="B1547" s="21">
        <v>2680</v>
      </c>
      <c r="C1547" s="20" t="s">
        <v>3923</v>
      </c>
      <c r="D1547" s="21" t="s">
        <v>13</v>
      </c>
      <c r="E1547" s="21" t="s">
        <v>13</v>
      </c>
      <c r="F1547" s="21" t="s">
        <v>54</v>
      </c>
      <c r="G1547" s="21"/>
      <c r="H1547" s="21"/>
      <c r="I1547" s="30">
        <v>2013</v>
      </c>
      <c r="J1547" s="30" t="s">
        <v>19</v>
      </c>
    </row>
    <row r="1548" spans="1:10" ht="15.75" thickBot="1" x14ac:dyDescent="0.5">
      <c r="A1548" s="19">
        <v>1542</v>
      </c>
      <c r="B1548" s="21">
        <v>2681</v>
      </c>
      <c r="C1548" s="20" t="s">
        <v>3925</v>
      </c>
      <c r="D1548" s="21" t="s">
        <v>13</v>
      </c>
      <c r="E1548" s="21" t="s">
        <v>13</v>
      </c>
      <c r="F1548" s="21" t="s">
        <v>54</v>
      </c>
      <c r="G1548" s="21"/>
      <c r="H1548" s="21"/>
      <c r="I1548" s="30">
        <v>1956</v>
      </c>
      <c r="J1548" s="30" t="s">
        <v>19</v>
      </c>
    </row>
    <row r="1549" spans="1:10" ht="15.75" thickBot="1" x14ac:dyDescent="0.5">
      <c r="A1549" s="19">
        <v>1543</v>
      </c>
      <c r="B1549" s="21">
        <v>2683</v>
      </c>
      <c r="C1549" s="20" t="s">
        <v>3931</v>
      </c>
      <c r="D1549" s="21">
        <v>80</v>
      </c>
      <c r="E1549" s="21" t="s">
        <v>13</v>
      </c>
      <c r="F1549" s="21" t="s">
        <v>32</v>
      </c>
      <c r="G1549" s="21"/>
      <c r="H1549" s="21"/>
      <c r="I1549" s="30">
        <v>2057</v>
      </c>
      <c r="J1549" s="30" t="s">
        <v>19</v>
      </c>
    </row>
    <row r="1550" spans="1:10" ht="15.75" thickBot="1" x14ac:dyDescent="0.5">
      <c r="A1550" s="19">
        <v>1544</v>
      </c>
      <c r="B1550" s="21">
        <v>2684</v>
      </c>
      <c r="C1550" s="20" t="s">
        <v>3933</v>
      </c>
      <c r="D1550" s="21">
        <v>66</v>
      </c>
      <c r="E1550" s="21" t="s">
        <v>13</v>
      </c>
      <c r="F1550" s="21" t="s">
        <v>29</v>
      </c>
      <c r="G1550" s="21"/>
      <c r="H1550" s="21"/>
      <c r="I1550" s="30">
        <v>2060</v>
      </c>
      <c r="J1550" s="30" t="s">
        <v>19</v>
      </c>
    </row>
    <row r="1551" spans="1:10" ht="15.75" thickBot="1" x14ac:dyDescent="0.5">
      <c r="A1551" s="19">
        <v>1545</v>
      </c>
      <c r="B1551" s="21">
        <v>2685</v>
      </c>
      <c r="C1551" s="20" t="s">
        <v>3935</v>
      </c>
      <c r="D1551" s="21" t="s">
        <v>13</v>
      </c>
      <c r="E1551" s="21" t="s">
        <v>13</v>
      </c>
      <c r="F1551" s="21" t="s">
        <v>29</v>
      </c>
      <c r="G1551" s="21"/>
      <c r="H1551" s="21"/>
      <c r="I1551" s="30">
        <v>2025</v>
      </c>
      <c r="J1551" s="30" t="s">
        <v>19</v>
      </c>
    </row>
    <row r="1552" spans="1:10" ht="15.75" thickBot="1" x14ac:dyDescent="0.5">
      <c r="A1552" s="19">
        <v>1546</v>
      </c>
      <c r="B1552" s="21">
        <v>2686</v>
      </c>
      <c r="C1552" s="20" t="s">
        <v>3937</v>
      </c>
      <c r="D1552" s="21">
        <v>90</v>
      </c>
      <c r="E1552" s="21" t="s">
        <v>13</v>
      </c>
      <c r="F1552" s="21" t="s">
        <v>29</v>
      </c>
      <c r="G1552" s="21"/>
      <c r="H1552" s="21"/>
      <c r="I1552" s="30">
        <v>2094</v>
      </c>
      <c r="J1552" s="30" t="s">
        <v>19</v>
      </c>
    </row>
    <row r="1553" spans="1:10" ht="15.75" thickBot="1" x14ac:dyDescent="0.5">
      <c r="A1553" s="19">
        <v>1547</v>
      </c>
      <c r="B1553" s="21">
        <v>2687</v>
      </c>
      <c r="C1553" s="20" t="s">
        <v>3939</v>
      </c>
      <c r="D1553" s="21">
        <v>90</v>
      </c>
      <c r="E1553" s="21" t="s">
        <v>13</v>
      </c>
      <c r="F1553" s="21" t="s">
        <v>29</v>
      </c>
      <c r="G1553" s="21"/>
      <c r="H1553" s="21"/>
      <c r="I1553" s="30">
        <v>2078</v>
      </c>
      <c r="J1553" s="30" t="s">
        <v>19</v>
      </c>
    </row>
    <row r="1554" spans="1:10" ht="15.75" thickBot="1" x14ac:dyDescent="0.5">
      <c r="A1554" s="19">
        <v>1548</v>
      </c>
      <c r="B1554" s="21">
        <v>2688</v>
      </c>
      <c r="C1554" s="20" t="s">
        <v>3941</v>
      </c>
      <c r="D1554" s="21" t="s">
        <v>49</v>
      </c>
      <c r="E1554" s="21" t="s">
        <v>13</v>
      </c>
      <c r="F1554" s="21" t="s">
        <v>292</v>
      </c>
      <c r="G1554" s="21"/>
      <c r="H1554" s="21"/>
      <c r="I1554" s="30">
        <v>2142</v>
      </c>
      <c r="J1554" s="30" t="s">
        <v>19</v>
      </c>
    </row>
    <row r="1555" spans="1:10" ht="15.75" thickBot="1" x14ac:dyDescent="0.5">
      <c r="A1555" s="19">
        <v>1549</v>
      </c>
      <c r="B1555" s="21">
        <v>2689</v>
      </c>
      <c r="C1555" s="20" t="s">
        <v>3943</v>
      </c>
      <c r="D1555" s="21">
        <v>80</v>
      </c>
      <c r="E1555" s="21" t="s">
        <v>57</v>
      </c>
      <c r="F1555" s="21" t="s">
        <v>29</v>
      </c>
      <c r="G1555" s="21"/>
      <c r="H1555" s="21"/>
      <c r="I1555" s="30">
        <v>2129</v>
      </c>
      <c r="J1555" s="30" t="s">
        <v>19</v>
      </c>
    </row>
    <row r="1556" spans="1:10" ht="15.75" thickBot="1" x14ac:dyDescent="0.5">
      <c r="A1556" s="19">
        <v>1550</v>
      </c>
      <c r="B1556" s="21">
        <v>2690</v>
      </c>
      <c r="C1556" s="20" t="s">
        <v>3945</v>
      </c>
      <c r="D1556" s="21" t="s">
        <v>13</v>
      </c>
      <c r="E1556" s="21" t="s">
        <v>13</v>
      </c>
      <c r="F1556" s="21" t="s">
        <v>79</v>
      </c>
      <c r="G1556" s="21"/>
      <c r="H1556" s="21"/>
      <c r="I1556" s="30">
        <v>2018</v>
      </c>
      <c r="J1556" s="30" t="s">
        <v>19</v>
      </c>
    </row>
    <row r="1557" spans="1:10" ht="15.75" thickBot="1" x14ac:dyDescent="0.5">
      <c r="A1557" s="19">
        <v>1551</v>
      </c>
      <c r="B1557" s="21">
        <v>2691</v>
      </c>
      <c r="C1557" s="20" t="s">
        <v>3947</v>
      </c>
      <c r="D1557" s="21">
        <v>49</v>
      </c>
      <c r="E1557" s="21" t="s">
        <v>13</v>
      </c>
      <c r="F1557" s="21" t="s">
        <v>116</v>
      </c>
      <c r="G1557" s="21"/>
      <c r="H1557" s="21"/>
      <c r="I1557" s="30">
        <v>1895</v>
      </c>
      <c r="J1557" s="30" t="s">
        <v>15</v>
      </c>
    </row>
    <row r="1558" spans="1:10" ht="15.75" thickBot="1" x14ac:dyDescent="0.5">
      <c r="A1558" s="19">
        <v>1552</v>
      </c>
      <c r="B1558" s="21">
        <v>2692</v>
      </c>
      <c r="C1558" s="20" t="s">
        <v>3949</v>
      </c>
      <c r="D1558" s="21" t="s">
        <v>189</v>
      </c>
      <c r="E1558" s="21" t="s">
        <v>13</v>
      </c>
      <c r="F1558" s="21" t="s">
        <v>277</v>
      </c>
      <c r="G1558" s="21"/>
      <c r="H1558" s="21"/>
      <c r="I1558" s="30">
        <v>2106</v>
      </c>
      <c r="J1558" s="30" t="s">
        <v>19</v>
      </c>
    </row>
    <row r="1559" spans="1:10" ht="15.75" thickBot="1" x14ac:dyDescent="0.5">
      <c r="A1559" s="19">
        <v>1553</v>
      </c>
      <c r="B1559" s="21">
        <v>2694</v>
      </c>
      <c r="C1559" s="20" t="s">
        <v>3953</v>
      </c>
      <c r="D1559" s="21">
        <v>55</v>
      </c>
      <c r="E1559" s="21" t="s">
        <v>13</v>
      </c>
      <c r="F1559" s="21" t="s">
        <v>29</v>
      </c>
      <c r="G1559" s="21"/>
      <c r="H1559" s="21"/>
      <c r="I1559" s="30">
        <v>2020</v>
      </c>
      <c r="J1559" s="30" t="s">
        <v>19</v>
      </c>
    </row>
    <row r="1560" spans="1:10" ht="15.75" thickBot="1" x14ac:dyDescent="0.5">
      <c r="A1560" s="19">
        <v>1554</v>
      </c>
      <c r="B1560" s="21">
        <v>2697</v>
      </c>
      <c r="C1560" s="20" t="s">
        <v>3960</v>
      </c>
      <c r="D1560" s="21" t="s">
        <v>13</v>
      </c>
      <c r="E1560" s="21" t="s">
        <v>13</v>
      </c>
      <c r="F1560" s="21" t="s">
        <v>193</v>
      </c>
      <c r="G1560" s="21"/>
      <c r="H1560" s="21"/>
      <c r="I1560" s="30">
        <v>2071</v>
      </c>
      <c r="J1560" s="30" t="s">
        <v>19</v>
      </c>
    </row>
    <row r="1561" spans="1:10" ht="15.75" thickBot="1" x14ac:dyDescent="0.5">
      <c r="A1561" s="19">
        <v>1555</v>
      </c>
      <c r="B1561" s="21">
        <v>2699</v>
      </c>
      <c r="C1561" s="20" t="s">
        <v>3964</v>
      </c>
      <c r="D1561" s="21">
        <v>66</v>
      </c>
      <c r="E1561" s="21" t="s">
        <v>13</v>
      </c>
      <c r="F1561" s="21" t="s">
        <v>32</v>
      </c>
      <c r="G1561" s="21"/>
      <c r="H1561" s="21"/>
      <c r="I1561" s="30">
        <v>2047</v>
      </c>
      <c r="J1561" s="30" t="s">
        <v>19</v>
      </c>
    </row>
    <row r="1562" spans="1:10" ht="15.75" thickBot="1" x14ac:dyDescent="0.5">
      <c r="A1562" s="19">
        <v>1556</v>
      </c>
      <c r="B1562" s="21">
        <v>2700</v>
      </c>
      <c r="C1562" s="20" t="s">
        <v>3966</v>
      </c>
      <c r="D1562" s="21">
        <v>73</v>
      </c>
      <c r="E1562" s="21" t="s">
        <v>13</v>
      </c>
      <c r="F1562" s="21" t="s">
        <v>32</v>
      </c>
      <c r="G1562" s="21"/>
      <c r="H1562" s="21"/>
      <c r="I1562" s="30">
        <v>2069</v>
      </c>
      <c r="J1562" s="30" t="s">
        <v>19</v>
      </c>
    </row>
    <row r="1563" spans="1:10" ht="15.75" thickBot="1" x14ac:dyDescent="0.5">
      <c r="A1563" s="19">
        <v>1557</v>
      </c>
      <c r="B1563" s="21">
        <v>2701</v>
      </c>
      <c r="C1563" s="20" t="s">
        <v>6190</v>
      </c>
      <c r="D1563" s="21">
        <v>84</v>
      </c>
      <c r="E1563" s="21" t="s">
        <v>13</v>
      </c>
      <c r="F1563" s="21" t="s">
        <v>29</v>
      </c>
      <c r="G1563" s="21">
        <v>11</v>
      </c>
      <c r="H1563" s="21">
        <v>-9</v>
      </c>
      <c r="I1563" s="30">
        <v>2111</v>
      </c>
      <c r="J1563" s="30" t="s">
        <v>15</v>
      </c>
    </row>
    <row r="1564" spans="1:10" ht="15.75" thickBot="1" x14ac:dyDescent="0.5">
      <c r="A1564" s="19">
        <v>1558</v>
      </c>
      <c r="B1564" s="21">
        <v>2702</v>
      </c>
      <c r="C1564" s="20" t="s">
        <v>3969</v>
      </c>
      <c r="D1564" s="21">
        <v>64</v>
      </c>
      <c r="E1564" s="21" t="s">
        <v>13</v>
      </c>
      <c r="F1564" s="21" t="s">
        <v>29</v>
      </c>
      <c r="G1564" s="21"/>
      <c r="H1564" s="21"/>
      <c r="I1564" s="30">
        <v>2052</v>
      </c>
      <c r="J1564" s="30" t="s">
        <v>19</v>
      </c>
    </row>
    <row r="1565" spans="1:10" ht="15.75" thickBot="1" x14ac:dyDescent="0.5">
      <c r="A1565" s="19">
        <v>1559</v>
      </c>
      <c r="B1565" s="21">
        <v>2703</v>
      </c>
      <c r="C1565" s="20" t="s">
        <v>3971</v>
      </c>
      <c r="D1565" s="21" t="s">
        <v>13</v>
      </c>
      <c r="E1565" s="21" t="s">
        <v>13</v>
      </c>
      <c r="F1565" s="21" t="s">
        <v>29</v>
      </c>
      <c r="G1565" s="21"/>
      <c r="H1565" s="21"/>
      <c r="I1565" s="30">
        <v>2047</v>
      </c>
      <c r="J1565" s="30" t="s">
        <v>19</v>
      </c>
    </row>
    <row r="1566" spans="1:10" ht="15.75" thickBot="1" x14ac:dyDescent="0.5">
      <c r="A1566" s="19">
        <v>1560</v>
      </c>
      <c r="B1566" s="21">
        <v>2704</v>
      </c>
      <c r="C1566" s="20" t="s">
        <v>3973</v>
      </c>
      <c r="D1566" s="21">
        <v>98</v>
      </c>
      <c r="E1566" s="21" t="s">
        <v>13</v>
      </c>
      <c r="F1566" s="21" t="s">
        <v>79</v>
      </c>
      <c r="G1566" s="21"/>
      <c r="H1566" s="21"/>
      <c r="I1566" s="30">
        <v>2051</v>
      </c>
      <c r="J1566" s="30" t="s">
        <v>19</v>
      </c>
    </row>
    <row r="1567" spans="1:10" ht="15.75" thickBot="1" x14ac:dyDescent="0.5">
      <c r="A1567" s="19">
        <v>1561</v>
      </c>
      <c r="B1567" s="21">
        <v>2705</v>
      </c>
      <c r="C1567" s="20" t="s">
        <v>3975</v>
      </c>
      <c r="D1567" s="21">
        <v>71</v>
      </c>
      <c r="E1567" s="21" t="s">
        <v>13</v>
      </c>
      <c r="F1567" s="21" t="s">
        <v>32</v>
      </c>
      <c r="G1567" s="21"/>
      <c r="H1567" s="21"/>
      <c r="I1567" s="30">
        <v>2096</v>
      </c>
      <c r="J1567" s="30" t="s">
        <v>19</v>
      </c>
    </row>
    <row r="1568" spans="1:10" ht="15.75" thickBot="1" x14ac:dyDescent="0.5">
      <c r="A1568" s="19">
        <v>1562</v>
      </c>
      <c r="B1568" s="21">
        <v>3772</v>
      </c>
      <c r="C1568" s="20" t="s">
        <v>3977</v>
      </c>
      <c r="D1568" s="21" t="s">
        <v>13</v>
      </c>
      <c r="E1568" s="21" t="s">
        <v>13</v>
      </c>
      <c r="F1568" s="21" t="s">
        <v>277</v>
      </c>
      <c r="G1568" s="21"/>
      <c r="H1568" s="21"/>
      <c r="I1568" s="30">
        <v>2035</v>
      </c>
      <c r="J1568" s="30" t="s">
        <v>19</v>
      </c>
    </row>
    <row r="1569" spans="1:10" ht="15.75" thickBot="1" x14ac:dyDescent="0.5">
      <c r="A1569" s="19">
        <v>1563</v>
      </c>
      <c r="B1569" s="21">
        <v>2706</v>
      </c>
      <c r="C1569" s="20" t="s">
        <v>3979</v>
      </c>
      <c r="D1569" s="21">
        <v>47</v>
      </c>
      <c r="E1569" s="21" t="s">
        <v>13</v>
      </c>
      <c r="F1569" s="21" t="s">
        <v>277</v>
      </c>
      <c r="G1569" s="21"/>
      <c r="H1569" s="21"/>
      <c r="I1569" s="30">
        <v>2073</v>
      </c>
      <c r="J1569" s="30" t="s">
        <v>19</v>
      </c>
    </row>
    <row r="1570" spans="1:10" ht="15.75" thickBot="1" x14ac:dyDescent="0.5">
      <c r="A1570" s="19">
        <v>1564</v>
      </c>
      <c r="B1570" s="21">
        <v>2707</v>
      </c>
      <c r="C1570" s="20" t="s">
        <v>3981</v>
      </c>
      <c r="D1570" s="21">
        <v>89</v>
      </c>
      <c r="E1570" s="21" t="s">
        <v>13</v>
      </c>
      <c r="F1570" s="21" t="s">
        <v>277</v>
      </c>
      <c r="G1570" s="21"/>
      <c r="H1570" s="21"/>
      <c r="I1570" s="30">
        <v>2028</v>
      </c>
      <c r="J1570" s="30" t="s">
        <v>19</v>
      </c>
    </row>
    <row r="1571" spans="1:10" ht="15.75" thickBot="1" x14ac:dyDescent="0.5">
      <c r="A1571" s="19">
        <v>1565</v>
      </c>
      <c r="B1571" s="21">
        <v>2708</v>
      </c>
      <c r="C1571" s="20" t="s">
        <v>3983</v>
      </c>
      <c r="D1571" s="21">
        <v>98</v>
      </c>
      <c r="E1571" s="21" t="s">
        <v>13</v>
      </c>
      <c r="F1571" s="21" t="s">
        <v>116</v>
      </c>
      <c r="G1571" s="21"/>
      <c r="H1571" s="21"/>
      <c r="I1571" s="30">
        <v>1985</v>
      </c>
      <c r="J1571" s="30" t="s">
        <v>19</v>
      </c>
    </row>
    <row r="1572" spans="1:10" ht="15.75" thickBot="1" x14ac:dyDescent="0.5">
      <c r="A1572" s="19">
        <v>1566</v>
      </c>
      <c r="B1572" s="21">
        <v>2709</v>
      </c>
      <c r="C1572" s="20" t="s">
        <v>3985</v>
      </c>
      <c r="D1572" s="21" t="s">
        <v>13</v>
      </c>
      <c r="E1572" s="21" t="s">
        <v>13</v>
      </c>
      <c r="F1572" s="21" t="s">
        <v>277</v>
      </c>
      <c r="G1572" s="21"/>
      <c r="H1572" s="21"/>
      <c r="I1572" s="30">
        <v>2154</v>
      </c>
      <c r="J1572" s="30" t="s">
        <v>19</v>
      </c>
    </row>
    <row r="1573" spans="1:10" ht="15.75" thickBot="1" x14ac:dyDescent="0.5">
      <c r="A1573" s="19">
        <v>1567</v>
      </c>
      <c r="B1573" s="21">
        <v>2710</v>
      </c>
      <c r="C1573" s="20" t="s">
        <v>3987</v>
      </c>
      <c r="D1573" s="21" t="s">
        <v>13</v>
      </c>
      <c r="E1573" s="21" t="s">
        <v>13</v>
      </c>
      <c r="F1573" s="21" t="s">
        <v>239</v>
      </c>
      <c r="G1573" s="21"/>
      <c r="H1573" s="21"/>
      <c r="I1573" s="30">
        <v>2021</v>
      </c>
      <c r="J1573" s="30" t="s">
        <v>19</v>
      </c>
    </row>
    <row r="1574" spans="1:10" ht="15.75" thickBot="1" x14ac:dyDescent="0.5">
      <c r="A1574" s="19">
        <v>1568</v>
      </c>
      <c r="B1574" s="21">
        <v>2713</v>
      </c>
      <c r="C1574" s="20" t="s">
        <v>3994</v>
      </c>
      <c r="D1574" s="21">
        <v>24</v>
      </c>
      <c r="E1574" s="21" t="s">
        <v>13</v>
      </c>
      <c r="F1574" s="21" t="s">
        <v>169</v>
      </c>
      <c r="G1574" s="21"/>
      <c r="H1574" s="21"/>
      <c r="I1574" s="30">
        <v>2019</v>
      </c>
      <c r="J1574" s="30" t="s">
        <v>19</v>
      </c>
    </row>
    <row r="1575" spans="1:10" ht="15.75" thickBot="1" x14ac:dyDescent="0.5">
      <c r="A1575" s="19">
        <v>1569</v>
      </c>
      <c r="B1575" s="21">
        <v>2714</v>
      </c>
      <c r="C1575" s="20" t="s">
        <v>3996</v>
      </c>
      <c r="D1575" s="21">
        <v>94</v>
      </c>
      <c r="E1575" s="21" t="s">
        <v>13</v>
      </c>
      <c r="F1575" s="21" t="s">
        <v>32</v>
      </c>
      <c r="G1575" s="21"/>
      <c r="H1575" s="21"/>
      <c r="I1575" s="30">
        <v>2030</v>
      </c>
      <c r="J1575" s="30" t="s">
        <v>19</v>
      </c>
    </row>
    <row r="1576" spans="1:10" ht="15.75" thickBot="1" x14ac:dyDescent="0.5">
      <c r="A1576" s="19">
        <v>1570</v>
      </c>
      <c r="B1576" s="21">
        <v>2715</v>
      </c>
      <c r="C1576" s="20" t="s">
        <v>3998</v>
      </c>
      <c r="D1576" s="21" t="s">
        <v>13</v>
      </c>
      <c r="E1576" s="21" t="s">
        <v>13</v>
      </c>
      <c r="F1576" s="21" t="s">
        <v>79</v>
      </c>
      <c r="G1576" s="21"/>
      <c r="H1576" s="21"/>
      <c r="I1576" s="30">
        <v>1936</v>
      </c>
      <c r="J1576" s="30" t="s">
        <v>19</v>
      </c>
    </row>
    <row r="1577" spans="1:10" ht="15.75" thickBot="1" x14ac:dyDescent="0.5">
      <c r="A1577" s="19">
        <v>1571</v>
      </c>
      <c r="B1577" s="21">
        <v>2716</v>
      </c>
      <c r="C1577" s="20" t="s">
        <v>4000</v>
      </c>
      <c r="D1577" s="21">
        <v>96</v>
      </c>
      <c r="E1577" s="21" t="s">
        <v>13</v>
      </c>
      <c r="F1577" s="21" t="s">
        <v>79</v>
      </c>
      <c r="G1577" s="21"/>
      <c r="H1577" s="21"/>
      <c r="I1577" s="30">
        <v>2068</v>
      </c>
      <c r="J1577" s="30" t="s">
        <v>19</v>
      </c>
    </row>
    <row r="1578" spans="1:10" ht="15.75" thickBot="1" x14ac:dyDescent="0.5">
      <c r="A1578" s="19">
        <v>1572</v>
      </c>
      <c r="B1578" s="21">
        <v>2717</v>
      </c>
      <c r="C1578" s="20" t="s">
        <v>4002</v>
      </c>
      <c r="D1578" s="21">
        <v>92</v>
      </c>
      <c r="E1578" s="21" t="s">
        <v>13</v>
      </c>
      <c r="F1578" s="21" t="s">
        <v>323</v>
      </c>
      <c r="G1578" s="21"/>
      <c r="H1578" s="21"/>
      <c r="I1578" s="30">
        <v>2051</v>
      </c>
      <c r="J1578" s="30" t="s">
        <v>19</v>
      </c>
    </row>
    <row r="1579" spans="1:10" ht="15.75" thickBot="1" x14ac:dyDescent="0.5">
      <c r="A1579" s="19">
        <v>1573</v>
      </c>
      <c r="B1579" s="21">
        <v>2718</v>
      </c>
      <c r="C1579" s="20" t="s">
        <v>4004</v>
      </c>
      <c r="D1579" s="21">
        <v>36</v>
      </c>
      <c r="E1579" s="21" t="s">
        <v>13</v>
      </c>
      <c r="F1579" s="21" t="s">
        <v>32</v>
      </c>
      <c r="G1579" s="21"/>
      <c r="H1579" s="21"/>
      <c r="I1579" s="30">
        <v>2053</v>
      </c>
      <c r="J1579" s="30" t="s">
        <v>19</v>
      </c>
    </row>
    <row r="1580" spans="1:10" ht="15.75" thickBot="1" x14ac:dyDescent="0.5">
      <c r="A1580" s="19">
        <v>1574</v>
      </c>
      <c r="B1580" s="21">
        <v>2719</v>
      </c>
      <c r="C1580" s="20" t="s">
        <v>4006</v>
      </c>
      <c r="D1580" s="21">
        <v>99</v>
      </c>
      <c r="E1580" s="21" t="s">
        <v>57</v>
      </c>
      <c r="F1580" s="21" t="s">
        <v>29</v>
      </c>
      <c r="G1580" s="21"/>
      <c r="H1580" s="21"/>
      <c r="I1580" s="30">
        <v>2155</v>
      </c>
      <c r="J1580" s="30" t="s">
        <v>19</v>
      </c>
    </row>
    <row r="1581" spans="1:10" ht="15.75" thickBot="1" x14ac:dyDescent="0.5">
      <c r="A1581" s="19">
        <v>1575</v>
      </c>
      <c r="B1581" s="21">
        <v>2720</v>
      </c>
      <c r="C1581" s="20" t="s">
        <v>4008</v>
      </c>
      <c r="D1581" s="21" t="s">
        <v>13</v>
      </c>
      <c r="E1581" s="21" t="s">
        <v>13</v>
      </c>
      <c r="F1581" s="21" t="s">
        <v>323</v>
      </c>
      <c r="G1581" s="21"/>
      <c r="H1581" s="21"/>
      <c r="I1581" s="30">
        <v>2020</v>
      </c>
      <c r="J1581" s="30" t="s">
        <v>19</v>
      </c>
    </row>
    <row r="1582" spans="1:10" ht="15.75" thickBot="1" x14ac:dyDescent="0.5">
      <c r="A1582" s="19">
        <v>1576</v>
      </c>
      <c r="B1582" s="21">
        <v>2721</v>
      </c>
      <c r="C1582" s="20" t="s">
        <v>4010</v>
      </c>
      <c r="D1582" s="21">
        <v>65</v>
      </c>
      <c r="E1582" s="21" t="s">
        <v>13</v>
      </c>
      <c r="F1582" s="21" t="s">
        <v>116</v>
      </c>
      <c r="G1582" s="21"/>
      <c r="H1582" s="21"/>
      <c r="I1582" s="30">
        <v>2047</v>
      </c>
      <c r="J1582" s="30" t="s">
        <v>19</v>
      </c>
    </row>
    <row r="1583" spans="1:10" ht="15.75" thickBot="1" x14ac:dyDescent="0.5">
      <c r="A1583" s="19">
        <v>1577</v>
      </c>
      <c r="B1583" s="21">
        <v>2722</v>
      </c>
      <c r="C1583" s="20" t="s">
        <v>4012</v>
      </c>
      <c r="D1583" s="21">
        <v>92</v>
      </c>
      <c r="E1583" s="21" t="s">
        <v>13</v>
      </c>
      <c r="F1583" s="21" t="s">
        <v>32</v>
      </c>
      <c r="G1583" s="21"/>
      <c r="H1583" s="21"/>
      <c r="I1583" s="30">
        <v>2014</v>
      </c>
      <c r="J1583" s="30" t="s">
        <v>19</v>
      </c>
    </row>
    <row r="1584" spans="1:10" ht="15.75" thickBot="1" x14ac:dyDescent="0.5">
      <c r="A1584" s="19">
        <v>1578</v>
      </c>
      <c r="B1584" s="21">
        <v>2723</v>
      </c>
      <c r="C1584" s="20" t="s">
        <v>4014</v>
      </c>
      <c r="D1584" s="21" t="s">
        <v>13</v>
      </c>
      <c r="E1584" s="21" t="s">
        <v>13</v>
      </c>
      <c r="F1584" s="21" t="s">
        <v>193</v>
      </c>
      <c r="G1584" s="21"/>
      <c r="H1584" s="21"/>
      <c r="I1584" s="30">
        <v>2019</v>
      </c>
      <c r="J1584" s="30" t="s">
        <v>19</v>
      </c>
    </row>
    <row r="1585" spans="1:10" ht="15.75" thickBot="1" x14ac:dyDescent="0.5">
      <c r="A1585" s="19">
        <v>1579</v>
      </c>
      <c r="B1585" s="21">
        <v>2724</v>
      </c>
      <c r="C1585" s="20" t="s">
        <v>4016</v>
      </c>
      <c r="D1585" s="21">
        <v>56</v>
      </c>
      <c r="E1585" s="21" t="s">
        <v>13</v>
      </c>
      <c r="F1585" s="21" t="s">
        <v>149</v>
      </c>
      <c r="G1585" s="21"/>
      <c r="H1585" s="21"/>
      <c r="I1585" s="30">
        <v>1906</v>
      </c>
      <c r="J1585" s="30" t="s">
        <v>19</v>
      </c>
    </row>
    <row r="1586" spans="1:10" ht="15.75" thickBot="1" x14ac:dyDescent="0.5">
      <c r="A1586" s="19">
        <v>1580</v>
      </c>
      <c r="B1586" s="21">
        <v>2725</v>
      </c>
      <c r="C1586" s="20" t="s">
        <v>4018</v>
      </c>
      <c r="D1586" s="21">
        <v>83</v>
      </c>
      <c r="E1586" s="21" t="s">
        <v>13</v>
      </c>
      <c r="F1586" s="21" t="s">
        <v>32</v>
      </c>
      <c r="G1586" s="21"/>
      <c r="H1586" s="21"/>
      <c r="I1586" s="30">
        <v>2174</v>
      </c>
      <c r="J1586" s="30" t="s">
        <v>19</v>
      </c>
    </row>
    <row r="1587" spans="1:10" ht="15.75" thickBot="1" x14ac:dyDescent="0.5">
      <c r="A1587" s="19">
        <v>1581</v>
      </c>
      <c r="B1587" s="21">
        <v>2726</v>
      </c>
      <c r="C1587" s="20" t="s">
        <v>4020</v>
      </c>
      <c r="D1587" s="21" t="s">
        <v>4021</v>
      </c>
      <c r="E1587" s="21" t="s">
        <v>13</v>
      </c>
      <c r="F1587" s="21" t="s">
        <v>29</v>
      </c>
      <c r="G1587" s="21"/>
      <c r="H1587" s="21"/>
      <c r="I1587" s="30">
        <v>2037</v>
      </c>
      <c r="J1587" s="30" t="s">
        <v>19</v>
      </c>
    </row>
    <row r="1588" spans="1:10" ht="15.75" thickBot="1" x14ac:dyDescent="0.5">
      <c r="A1588" s="19">
        <v>1582</v>
      </c>
      <c r="B1588" s="21">
        <v>2727</v>
      </c>
      <c r="C1588" s="20" t="s">
        <v>4023</v>
      </c>
      <c r="D1588" s="21">
        <v>95</v>
      </c>
      <c r="E1588" s="21" t="s">
        <v>184</v>
      </c>
      <c r="F1588" s="21" t="s">
        <v>32</v>
      </c>
      <c r="G1588" s="21"/>
      <c r="H1588" s="21"/>
      <c r="I1588" s="30">
        <v>2290</v>
      </c>
      <c r="J1588" s="30" t="s">
        <v>19</v>
      </c>
    </row>
    <row r="1589" spans="1:10" ht="15.75" thickBot="1" x14ac:dyDescent="0.5">
      <c r="A1589" s="19">
        <v>1583</v>
      </c>
      <c r="B1589" s="21">
        <v>2728</v>
      </c>
      <c r="C1589" s="20" t="s">
        <v>4025</v>
      </c>
      <c r="D1589" s="21">
        <v>92</v>
      </c>
      <c r="E1589" s="21" t="s">
        <v>13</v>
      </c>
      <c r="F1589" s="21" t="s">
        <v>193</v>
      </c>
      <c r="G1589" s="21"/>
      <c r="H1589" s="21"/>
      <c r="I1589" s="30">
        <v>2044</v>
      </c>
      <c r="J1589" s="30" t="s">
        <v>19</v>
      </c>
    </row>
    <row r="1590" spans="1:10" ht="15.75" thickBot="1" x14ac:dyDescent="0.5">
      <c r="A1590" s="19">
        <v>1584</v>
      </c>
      <c r="B1590" s="21">
        <v>2729</v>
      </c>
      <c r="C1590" s="20" t="s">
        <v>4026</v>
      </c>
      <c r="D1590" s="21" t="s">
        <v>13</v>
      </c>
      <c r="E1590" s="21" t="s">
        <v>13</v>
      </c>
      <c r="F1590" s="21" t="s">
        <v>193</v>
      </c>
      <c r="G1590" s="21"/>
      <c r="H1590" s="21"/>
      <c r="I1590" s="30">
        <v>2047</v>
      </c>
      <c r="J1590" s="30" t="s">
        <v>19</v>
      </c>
    </row>
    <row r="1591" spans="1:10" ht="15.75" thickBot="1" x14ac:dyDescent="0.5">
      <c r="A1591" s="19">
        <v>1585</v>
      </c>
      <c r="B1591" s="21">
        <v>2730</v>
      </c>
      <c r="C1591" s="20" t="s">
        <v>4028</v>
      </c>
      <c r="D1591" s="21">
        <v>69</v>
      </c>
      <c r="E1591" s="21" t="s">
        <v>13</v>
      </c>
      <c r="F1591" s="21" t="s">
        <v>32</v>
      </c>
      <c r="G1591" s="21"/>
      <c r="H1591" s="21"/>
      <c r="I1591" s="30">
        <v>2064</v>
      </c>
      <c r="J1591" s="30" t="s">
        <v>19</v>
      </c>
    </row>
    <row r="1592" spans="1:10" ht="15.75" thickBot="1" x14ac:dyDescent="0.5">
      <c r="A1592" s="19">
        <v>1586</v>
      </c>
      <c r="B1592" s="21">
        <v>2731</v>
      </c>
      <c r="C1592" s="20" t="s">
        <v>4030</v>
      </c>
      <c r="D1592" s="21">
        <v>80</v>
      </c>
      <c r="E1592" s="21" t="s">
        <v>57</v>
      </c>
      <c r="F1592" s="21" t="s">
        <v>85</v>
      </c>
      <c r="G1592" s="21"/>
      <c r="H1592" s="21"/>
      <c r="I1592" s="30">
        <v>2207</v>
      </c>
      <c r="J1592" s="30" t="s">
        <v>19</v>
      </c>
    </row>
    <row r="1593" spans="1:10" ht="15.75" thickBot="1" x14ac:dyDescent="0.5">
      <c r="A1593" s="19">
        <v>1587</v>
      </c>
      <c r="B1593" s="21">
        <v>2732</v>
      </c>
      <c r="C1593" s="20" t="s">
        <v>4032</v>
      </c>
      <c r="D1593" s="21" t="s">
        <v>13</v>
      </c>
      <c r="E1593" s="21" t="s">
        <v>13</v>
      </c>
      <c r="F1593" s="21" t="s">
        <v>79</v>
      </c>
      <c r="G1593" s="21"/>
      <c r="H1593" s="21"/>
      <c r="I1593" s="30">
        <v>2139</v>
      </c>
      <c r="J1593" s="30" t="s">
        <v>19</v>
      </c>
    </row>
    <row r="1594" spans="1:10" ht="15.75" thickBot="1" x14ac:dyDescent="0.5">
      <c r="A1594" s="19">
        <v>1588</v>
      </c>
      <c r="B1594" s="21">
        <v>2733</v>
      </c>
      <c r="C1594" s="20" t="s">
        <v>4034</v>
      </c>
      <c r="D1594" s="21">
        <v>85</v>
      </c>
      <c r="E1594" s="21" t="s">
        <v>13</v>
      </c>
      <c r="F1594" s="21" t="s">
        <v>79</v>
      </c>
      <c r="G1594" s="21"/>
      <c r="H1594" s="21"/>
      <c r="I1594" s="30">
        <v>2070</v>
      </c>
      <c r="J1594" s="30" t="s">
        <v>19</v>
      </c>
    </row>
    <row r="1595" spans="1:10" ht="15.75" thickBot="1" x14ac:dyDescent="0.5">
      <c r="A1595" s="19">
        <v>1589</v>
      </c>
      <c r="B1595" s="21">
        <v>2734</v>
      </c>
      <c r="C1595" s="20" t="s">
        <v>4036</v>
      </c>
      <c r="D1595" s="21">
        <v>85</v>
      </c>
      <c r="E1595" s="21" t="s">
        <v>13</v>
      </c>
      <c r="F1595" s="21" t="s">
        <v>29</v>
      </c>
      <c r="G1595" s="21"/>
      <c r="H1595" s="21"/>
      <c r="I1595" s="30">
        <v>2065</v>
      </c>
      <c r="J1595" s="30" t="s">
        <v>19</v>
      </c>
    </row>
    <row r="1596" spans="1:10" ht="15.75" thickBot="1" x14ac:dyDescent="0.5">
      <c r="A1596" s="19">
        <v>1590</v>
      </c>
      <c r="B1596" s="21">
        <v>2735</v>
      </c>
      <c r="C1596" s="20" t="s">
        <v>4038</v>
      </c>
      <c r="D1596" s="21" t="s">
        <v>13</v>
      </c>
      <c r="E1596" s="21" t="s">
        <v>13</v>
      </c>
      <c r="F1596" s="21" t="s">
        <v>2892</v>
      </c>
      <c r="G1596" s="21"/>
      <c r="H1596" s="21"/>
      <c r="I1596" s="30">
        <v>2019</v>
      </c>
      <c r="J1596" s="30" t="s">
        <v>19</v>
      </c>
    </row>
    <row r="1597" spans="1:10" ht="15.75" thickBot="1" x14ac:dyDescent="0.5">
      <c r="A1597" s="19">
        <v>1591</v>
      </c>
      <c r="B1597" s="21">
        <v>2736</v>
      </c>
      <c r="C1597" s="20" t="s">
        <v>4040</v>
      </c>
      <c r="D1597" s="21" t="s">
        <v>13</v>
      </c>
      <c r="E1597" s="21" t="s">
        <v>13</v>
      </c>
      <c r="F1597" s="21" t="s">
        <v>193</v>
      </c>
      <c r="G1597" s="21"/>
      <c r="H1597" s="21"/>
      <c r="I1597" s="30">
        <v>2028</v>
      </c>
      <c r="J1597" s="30" t="s">
        <v>19</v>
      </c>
    </row>
    <row r="1598" spans="1:10" ht="15.75" thickBot="1" x14ac:dyDescent="0.5">
      <c r="A1598" s="19">
        <v>1592</v>
      </c>
      <c r="B1598" s="21">
        <v>2737</v>
      </c>
      <c r="C1598" s="20" t="s">
        <v>4042</v>
      </c>
      <c r="D1598" s="21" t="s">
        <v>13</v>
      </c>
      <c r="E1598" s="21" t="s">
        <v>13</v>
      </c>
      <c r="F1598" s="21" t="s">
        <v>85</v>
      </c>
      <c r="G1598" s="21"/>
      <c r="H1598" s="21"/>
      <c r="I1598" s="30">
        <v>2015</v>
      </c>
      <c r="J1598" s="30" t="s">
        <v>19</v>
      </c>
    </row>
    <row r="1599" spans="1:10" ht="15.75" thickBot="1" x14ac:dyDescent="0.5">
      <c r="A1599" s="19">
        <v>1593</v>
      </c>
      <c r="B1599" s="21">
        <v>4159</v>
      </c>
      <c r="C1599" s="20" t="s">
        <v>6386</v>
      </c>
      <c r="D1599" s="21" t="s">
        <v>6107</v>
      </c>
      <c r="E1599" s="21" t="s">
        <v>13</v>
      </c>
      <c r="F1599" s="21" t="s">
        <v>29</v>
      </c>
      <c r="G1599" s="21">
        <v>9</v>
      </c>
      <c r="H1599" s="21">
        <v>6</v>
      </c>
      <c r="I1599" s="30">
        <v>2091</v>
      </c>
      <c r="J1599" s="30" t="s">
        <v>15</v>
      </c>
    </row>
    <row r="1600" spans="1:10" ht="15.75" thickBot="1" x14ac:dyDescent="0.5">
      <c r="A1600" s="19">
        <v>1594</v>
      </c>
      <c r="B1600" s="21">
        <v>2738</v>
      </c>
      <c r="C1600" s="20" t="s">
        <v>4044</v>
      </c>
      <c r="D1600" s="21">
        <v>75</v>
      </c>
      <c r="E1600" s="21" t="s">
        <v>13</v>
      </c>
      <c r="F1600" s="21" t="s">
        <v>29</v>
      </c>
      <c r="G1600" s="21"/>
      <c r="H1600" s="21"/>
      <c r="I1600" s="30">
        <v>2099</v>
      </c>
      <c r="J1600" s="30" t="s">
        <v>19</v>
      </c>
    </row>
    <row r="1601" spans="1:10" ht="15.75" thickBot="1" x14ac:dyDescent="0.5">
      <c r="A1601" s="19">
        <v>1595</v>
      </c>
      <c r="B1601" s="21">
        <v>2739</v>
      </c>
      <c r="C1601" s="20" t="s">
        <v>4046</v>
      </c>
      <c r="D1601" s="21">
        <v>70</v>
      </c>
      <c r="E1601" s="21" t="s">
        <v>13</v>
      </c>
      <c r="F1601" s="21" t="s">
        <v>79</v>
      </c>
      <c r="G1601" s="21"/>
      <c r="H1601" s="21"/>
      <c r="I1601" s="30">
        <v>2040</v>
      </c>
      <c r="J1601" s="30" t="s">
        <v>19</v>
      </c>
    </row>
    <row r="1602" spans="1:10" ht="15.75" thickBot="1" x14ac:dyDescent="0.5">
      <c r="A1602" s="19">
        <v>1596</v>
      </c>
      <c r="B1602" s="21">
        <v>2740</v>
      </c>
      <c r="C1602" s="20" t="s">
        <v>4048</v>
      </c>
      <c r="D1602" s="21">
        <v>95</v>
      </c>
      <c r="E1602" s="21" t="s">
        <v>13</v>
      </c>
      <c r="F1602" s="21" t="s">
        <v>32</v>
      </c>
      <c r="G1602" s="21"/>
      <c r="H1602" s="21"/>
      <c r="I1602" s="30">
        <v>2039</v>
      </c>
      <c r="J1602" s="30" t="s">
        <v>19</v>
      </c>
    </row>
    <row r="1603" spans="1:10" ht="15.75" thickBot="1" x14ac:dyDescent="0.5">
      <c r="A1603" s="19">
        <v>1597</v>
      </c>
      <c r="B1603" s="21">
        <v>2741</v>
      </c>
      <c r="C1603" s="20" t="s">
        <v>4050</v>
      </c>
      <c r="D1603" s="21">
        <v>68</v>
      </c>
      <c r="E1603" s="21" t="s">
        <v>13</v>
      </c>
      <c r="F1603" s="21" t="s">
        <v>29</v>
      </c>
      <c r="G1603" s="21">
        <v>11</v>
      </c>
      <c r="H1603" s="21">
        <v>-5</v>
      </c>
      <c r="I1603" s="30">
        <v>2135</v>
      </c>
      <c r="J1603" s="30" t="s">
        <v>15</v>
      </c>
    </row>
    <row r="1604" spans="1:10" ht="15.75" thickBot="1" x14ac:dyDescent="0.5">
      <c r="A1604" s="19">
        <v>1598</v>
      </c>
      <c r="B1604" s="21">
        <v>3672</v>
      </c>
      <c r="C1604" s="20" t="s">
        <v>4052</v>
      </c>
      <c r="D1604" s="21" t="s">
        <v>13</v>
      </c>
      <c r="E1604" s="21" t="s">
        <v>13</v>
      </c>
      <c r="F1604" s="21" t="s">
        <v>116</v>
      </c>
      <c r="G1604" s="21"/>
      <c r="H1604" s="21"/>
      <c r="I1604" s="30">
        <v>2035</v>
      </c>
      <c r="J1604" s="30" t="s">
        <v>19</v>
      </c>
    </row>
    <row r="1605" spans="1:10" ht="15.75" thickBot="1" x14ac:dyDescent="0.5">
      <c r="A1605" s="19">
        <v>1599</v>
      </c>
      <c r="B1605" s="21">
        <v>2742</v>
      </c>
      <c r="C1605" s="20" t="s">
        <v>4054</v>
      </c>
      <c r="D1605" s="21" t="s">
        <v>13</v>
      </c>
      <c r="E1605" s="21" t="s">
        <v>13</v>
      </c>
      <c r="F1605" s="21" t="s">
        <v>277</v>
      </c>
      <c r="G1605" s="21"/>
      <c r="H1605" s="21"/>
      <c r="I1605" s="30">
        <v>2031</v>
      </c>
      <c r="J1605" s="30" t="s">
        <v>19</v>
      </c>
    </row>
    <row r="1606" spans="1:10" ht="15.75" thickBot="1" x14ac:dyDescent="0.5">
      <c r="A1606" s="19">
        <v>1600</v>
      </c>
      <c r="B1606" s="21">
        <v>2743</v>
      </c>
      <c r="C1606" s="20" t="s">
        <v>4056</v>
      </c>
      <c r="D1606" s="21">
        <v>85</v>
      </c>
      <c r="E1606" s="21" t="s">
        <v>13</v>
      </c>
      <c r="F1606" s="21" t="s">
        <v>85</v>
      </c>
      <c r="G1606" s="21"/>
      <c r="H1606" s="21"/>
      <c r="I1606" s="30">
        <v>2081</v>
      </c>
      <c r="J1606" s="30" t="s">
        <v>19</v>
      </c>
    </row>
    <row r="1607" spans="1:10" ht="15.75" thickBot="1" x14ac:dyDescent="0.5">
      <c r="A1607" s="19">
        <v>1601</v>
      </c>
      <c r="B1607" s="21">
        <v>2744</v>
      </c>
      <c r="C1607" s="20" t="s">
        <v>4058</v>
      </c>
      <c r="D1607" s="21" t="s">
        <v>13</v>
      </c>
      <c r="E1607" s="21" t="s">
        <v>13</v>
      </c>
      <c r="F1607" s="21" t="s">
        <v>85</v>
      </c>
      <c r="G1607" s="21"/>
      <c r="H1607" s="21"/>
      <c r="I1607" s="30">
        <v>2044</v>
      </c>
      <c r="J1607" s="30" t="s">
        <v>19</v>
      </c>
    </row>
    <row r="1608" spans="1:10" ht="15.75" thickBot="1" x14ac:dyDescent="0.5">
      <c r="A1608" s="19">
        <v>1602</v>
      </c>
      <c r="B1608" s="21">
        <v>2745</v>
      </c>
      <c r="C1608" s="20" t="s">
        <v>4060</v>
      </c>
      <c r="D1608" s="21" t="s">
        <v>62</v>
      </c>
      <c r="E1608" s="21" t="s">
        <v>13</v>
      </c>
      <c r="F1608" s="21" t="s">
        <v>29</v>
      </c>
      <c r="G1608" s="21"/>
      <c r="H1608" s="21"/>
      <c r="I1608" s="30">
        <v>2006</v>
      </c>
      <c r="J1608" s="30" t="s">
        <v>19</v>
      </c>
    </row>
    <row r="1609" spans="1:10" ht="15.75" thickBot="1" x14ac:dyDescent="0.5">
      <c r="A1609" s="19">
        <v>1603</v>
      </c>
      <c r="B1609" s="21">
        <v>2746</v>
      </c>
      <c r="C1609" s="20" t="s">
        <v>4062</v>
      </c>
      <c r="D1609" s="21">
        <v>60</v>
      </c>
      <c r="E1609" s="21" t="s">
        <v>13</v>
      </c>
      <c r="F1609" s="21" t="s">
        <v>29</v>
      </c>
      <c r="G1609" s="21"/>
      <c r="H1609" s="21"/>
      <c r="I1609" s="30">
        <v>2037</v>
      </c>
      <c r="J1609" s="30" t="s">
        <v>19</v>
      </c>
    </row>
    <row r="1610" spans="1:10" ht="15.75" thickBot="1" x14ac:dyDescent="0.5">
      <c r="A1610" s="19">
        <v>1604</v>
      </c>
      <c r="B1610" s="21">
        <v>2747</v>
      </c>
      <c r="C1610" s="20" t="s">
        <v>4064</v>
      </c>
      <c r="D1610" s="21">
        <v>71</v>
      </c>
      <c r="E1610" s="21" t="s">
        <v>57</v>
      </c>
      <c r="F1610" s="21" t="s">
        <v>29</v>
      </c>
      <c r="G1610" s="21"/>
      <c r="H1610" s="21"/>
      <c r="I1610" s="30">
        <v>2245</v>
      </c>
      <c r="J1610" s="30" t="s">
        <v>15</v>
      </c>
    </row>
    <row r="1611" spans="1:10" ht="15.75" thickBot="1" x14ac:dyDescent="0.5">
      <c r="A1611" s="19">
        <v>1605</v>
      </c>
      <c r="B1611" s="21">
        <v>2748</v>
      </c>
      <c r="C1611" s="20" t="s">
        <v>4066</v>
      </c>
      <c r="D1611" s="21">
        <v>84</v>
      </c>
      <c r="E1611" s="21" t="s">
        <v>13</v>
      </c>
      <c r="F1611" s="21" t="s">
        <v>29</v>
      </c>
      <c r="G1611" s="21"/>
      <c r="H1611" s="21"/>
      <c r="I1611" s="30">
        <v>2142</v>
      </c>
      <c r="J1611" s="30" t="s">
        <v>19</v>
      </c>
    </row>
    <row r="1612" spans="1:10" ht="15.75" thickBot="1" x14ac:dyDescent="0.5">
      <c r="A1612" s="19">
        <v>1606</v>
      </c>
      <c r="B1612" s="21">
        <v>3908</v>
      </c>
      <c r="C1612" s="20" t="s">
        <v>4068</v>
      </c>
      <c r="D1612" s="21" t="s">
        <v>13</v>
      </c>
      <c r="E1612" s="21" t="s">
        <v>13</v>
      </c>
      <c r="F1612" s="21" t="s">
        <v>29</v>
      </c>
      <c r="G1612" s="21"/>
      <c r="H1612" s="21"/>
      <c r="I1612" s="30">
        <v>2116</v>
      </c>
      <c r="J1612" s="30" t="s">
        <v>19</v>
      </c>
    </row>
    <row r="1613" spans="1:10" ht="15.75" thickBot="1" x14ac:dyDescent="0.5">
      <c r="A1613" s="19">
        <v>1607</v>
      </c>
      <c r="B1613" s="21">
        <v>2749</v>
      </c>
      <c r="C1613" s="20" t="s">
        <v>6405</v>
      </c>
      <c r="D1613" s="21" t="s">
        <v>82</v>
      </c>
      <c r="E1613" s="21" t="s">
        <v>13</v>
      </c>
      <c r="F1613" s="21" t="s">
        <v>29</v>
      </c>
      <c r="G1613" s="21"/>
      <c r="H1613" s="21"/>
      <c r="I1613" s="30">
        <v>2047</v>
      </c>
      <c r="J1613" s="30" t="s">
        <v>19</v>
      </c>
    </row>
    <row r="1614" spans="1:10" ht="15.75" thickBot="1" x14ac:dyDescent="0.5">
      <c r="A1614" s="19">
        <v>1608</v>
      </c>
      <c r="B1614" s="21">
        <v>2750</v>
      </c>
      <c r="C1614" s="20" t="s">
        <v>4071</v>
      </c>
      <c r="D1614" s="21">
        <v>79</v>
      </c>
      <c r="E1614" s="21" t="s">
        <v>13</v>
      </c>
      <c r="F1614" s="21" t="s">
        <v>29</v>
      </c>
      <c r="G1614" s="21"/>
      <c r="H1614" s="21"/>
      <c r="I1614" s="30">
        <v>2133</v>
      </c>
      <c r="J1614" s="30" t="s">
        <v>19</v>
      </c>
    </row>
    <row r="1615" spans="1:10" ht="15.75" thickBot="1" x14ac:dyDescent="0.5">
      <c r="A1615" s="19">
        <v>1609</v>
      </c>
      <c r="B1615" s="21">
        <v>2751</v>
      </c>
      <c r="C1615" s="20" t="s">
        <v>4073</v>
      </c>
      <c r="D1615" s="21" t="s">
        <v>13</v>
      </c>
      <c r="E1615" s="21" t="s">
        <v>13</v>
      </c>
      <c r="F1615" s="21" t="s">
        <v>29</v>
      </c>
      <c r="G1615" s="21"/>
      <c r="H1615" s="21"/>
      <c r="I1615" s="30">
        <v>2027</v>
      </c>
      <c r="J1615" s="30" t="s">
        <v>19</v>
      </c>
    </row>
    <row r="1616" spans="1:10" ht="15.75" thickBot="1" x14ac:dyDescent="0.5">
      <c r="A1616" s="19">
        <v>1610</v>
      </c>
      <c r="B1616" s="21">
        <v>2752</v>
      </c>
      <c r="C1616" s="20" t="s">
        <v>4075</v>
      </c>
      <c r="D1616" s="21">
        <v>86</v>
      </c>
      <c r="E1616" s="21" t="s">
        <v>57</v>
      </c>
      <c r="F1616" s="21" t="s">
        <v>2892</v>
      </c>
      <c r="G1616" s="21">
        <v>5</v>
      </c>
      <c r="H1616" s="21">
        <v>11</v>
      </c>
      <c r="I1616" s="30">
        <v>2089</v>
      </c>
      <c r="J1616" s="30" t="s">
        <v>15</v>
      </c>
    </row>
    <row r="1617" spans="1:10" ht="15.75" thickBot="1" x14ac:dyDescent="0.5">
      <c r="A1617" s="19">
        <v>1611</v>
      </c>
      <c r="B1617" s="21">
        <v>2753</v>
      </c>
      <c r="C1617" s="20" t="s">
        <v>4077</v>
      </c>
      <c r="D1617" s="21">
        <v>59</v>
      </c>
      <c r="E1617" s="21" t="s">
        <v>13</v>
      </c>
      <c r="F1617" s="21" t="s">
        <v>32</v>
      </c>
      <c r="G1617" s="21"/>
      <c r="H1617" s="21"/>
      <c r="I1617" s="30">
        <v>2064</v>
      </c>
      <c r="J1617" s="30" t="s">
        <v>19</v>
      </c>
    </row>
    <row r="1618" spans="1:10" ht="15.75" thickBot="1" x14ac:dyDescent="0.5">
      <c r="A1618" s="19">
        <v>1612</v>
      </c>
      <c r="B1618" s="21">
        <v>2754</v>
      </c>
      <c r="C1618" s="20" t="s">
        <v>4079</v>
      </c>
      <c r="D1618" s="21">
        <v>95</v>
      </c>
      <c r="E1618" s="21" t="s">
        <v>13</v>
      </c>
      <c r="F1618" s="21" t="s">
        <v>32</v>
      </c>
      <c r="G1618" s="21"/>
      <c r="H1618" s="21"/>
      <c r="I1618" s="30">
        <v>2082</v>
      </c>
      <c r="J1618" s="30" t="s">
        <v>19</v>
      </c>
    </row>
    <row r="1619" spans="1:10" ht="15.75" thickBot="1" x14ac:dyDescent="0.5">
      <c r="A1619" s="19">
        <v>1613</v>
      </c>
      <c r="B1619" s="21">
        <v>2755</v>
      </c>
      <c r="C1619" s="20" t="s">
        <v>4081</v>
      </c>
      <c r="D1619" s="21">
        <v>48</v>
      </c>
      <c r="E1619" s="21" t="s">
        <v>13</v>
      </c>
      <c r="F1619" s="21" t="s">
        <v>79</v>
      </c>
      <c r="G1619" s="21"/>
      <c r="H1619" s="21"/>
      <c r="I1619" s="30">
        <v>2075</v>
      </c>
      <c r="J1619" s="30" t="s">
        <v>15</v>
      </c>
    </row>
    <row r="1620" spans="1:10" ht="15.75" thickBot="1" x14ac:dyDescent="0.5">
      <c r="A1620" s="19">
        <v>1614</v>
      </c>
      <c r="B1620" s="21">
        <v>2756</v>
      </c>
      <c r="C1620" s="20" t="s">
        <v>4083</v>
      </c>
      <c r="D1620" s="21">
        <v>62</v>
      </c>
      <c r="E1620" s="21" t="s">
        <v>13</v>
      </c>
      <c r="F1620" s="21" t="s">
        <v>29</v>
      </c>
      <c r="G1620" s="21"/>
      <c r="H1620" s="21"/>
      <c r="I1620" s="30">
        <v>2144</v>
      </c>
      <c r="J1620" s="30" t="s">
        <v>19</v>
      </c>
    </row>
    <row r="1621" spans="1:10" ht="15.75" thickBot="1" x14ac:dyDescent="0.5">
      <c r="A1621" s="19">
        <v>1615</v>
      </c>
      <c r="B1621" s="21">
        <v>2757</v>
      </c>
      <c r="C1621" s="20" t="s">
        <v>4085</v>
      </c>
      <c r="D1621" s="21" t="s">
        <v>189</v>
      </c>
      <c r="E1621" s="21" t="s">
        <v>13</v>
      </c>
      <c r="F1621" s="21" t="s">
        <v>29</v>
      </c>
      <c r="G1621" s="21"/>
      <c r="H1621" s="21"/>
      <c r="I1621" s="30">
        <v>2096</v>
      </c>
      <c r="J1621" s="30" t="s">
        <v>15</v>
      </c>
    </row>
    <row r="1622" spans="1:10" ht="15.75" thickBot="1" x14ac:dyDescent="0.5">
      <c r="A1622" s="19">
        <v>1616</v>
      </c>
      <c r="B1622" s="21">
        <v>2758</v>
      </c>
      <c r="C1622" s="20" t="s">
        <v>4087</v>
      </c>
      <c r="D1622" s="21">
        <v>41</v>
      </c>
      <c r="E1622" s="21" t="s">
        <v>13</v>
      </c>
      <c r="F1622" s="21" t="s">
        <v>32</v>
      </c>
      <c r="G1622" s="21"/>
      <c r="H1622" s="21"/>
      <c r="I1622" s="30">
        <v>2053</v>
      </c>
      <c r="J1622" s="30" t="s">
        <v>19</v>
      </c>
    </row>
    <row r="1623" spans="1:10" ht="15.75" thickBot="1" x14ac:dyDescent="0.5">
      <c r="A1623" s="19">
        <v>1617</v>
      </c>
      <c r="B1623" s="21">
        <v>2759</v>
      </c>
      <c r="C1623" s="20" t="s">
        <v>4089</v>
      </c>
      <c r="D1623" s="21" t="s">
        <v>13</v>
      </c>
      <c r="E1623" s="21" t="s">
        <v>13</v>
      </c>
      <c r="F1623" s="21" t="s">
        <v>32</v>
      </c>
      <c r="G1623" s="21"/>
      <c r="H1623" s="21"/>
      <c r="I1623" s="30">
        <v>2073</v>
      </c>
      <c r="J1623" s="30" t="s">
        <v>19</v>
      </c>
    </row>
    <row r="1624" spans="1:10" ht="15.75" thickBot="1" x14ac:dyDescent="0.5">
      <c r="A1624" s="19">
        <v>1618</v>
      </c>
      <c r="B1624" s="21">
        <v>2760</v>
      </c>
      <c r="C1624" s="20" t="s">
        <v>4091</v>
      </c>
      <c r="D1624" s="21" t="s">
        <v>13</v>
      </c>
      <c r="E1624" s="21" t="s">
        <v>13</v>
      </c>
      <c r="F1624" s="21" t="s">
        <v>32</v>
      </c>
      <c r="G1624" s="21"/>
      <c r="H1624" s="21"/>
      <c r="I1624" s="30">
        <v>2083</v>
      </c>
      <c r="J1624" s="30" t="s">
        <v>19</v>
      </c>
    </row>
    <row r="1625" spans="1:10" ht="15.75" thickBot="1" x14ac:dyDescent="0.5">
      <c r="A1625" s="19">
        <v>1619</v>
      </c>
      <c r="B1625" s="21">
        <v>2761</v>
      </c>
      <c r="C1625" s="20" t="s">
        <v>4093</v>
      </c>
      <c r="D1625" s="21" t="s">
        <v>13</v>
      </c>
      <c r="E1625" s="21" t="s">
        <v>13</v>
      </c>
      <c r="F1625" s="21" t="s">
        <v>79</v>
      </c>
      <c r="G1625" s="21"/>
      <c r="H1625" s="21"/>
      <c r="I1625" s="30">
        <v>2008</v>
      </c>
      <c r="J1625" s="30" t="s">
        <v>19</v>
      </c>
    </row>
    <row r="1626" spans="1:10" ht="15.75" thickBot="1" x14ac:dyDescent="0.5">
      <c r="A1626" s="19">
        <v>1620</v>
      </c>
      <c r="B1626" s="21">
        <v>2762</v>
      </c>
      <c r="C1626" s="20" t="s">
        <v>4095</v>
      </c>
      <c r="D1626" s="21" t="s">
        <v>13</v>
      </c>
      <c r="E1626" s="21" t="s">
        <v>13</v>
      </c>
      <c r="F1626" s="21" t="s">
        <v>29</v>
      </c>
      <c r="G1626" s="21"/>
      <c r="H1626" s="21"/>
      <c r="I1626" s="30">
        <v>2046</v>
      </c>
      <c r="J1626" s="30" t="s">
        <v>19</v>
      </c>
    </row>
    <row r="1627" spans="1:10" ht="15.75" thickBot="1" x14ac:dyDescent="0.5">
      <c r="A1627" s="19">
        <v>1621</v>
      </c>
      <c r="B1627" s="21">
        <v>2764</v>
      </c>
      <c r="C1627" s="20" t="s">
        <v>4099</v>
      </c>
      <c r="D1627" s="21" t="s">
        <v>13</v>
      </c>
      <c r="E1627" s="21" t="s">
        <v>13</v>
      </c>
      <c r="F1627" s="21" t="s">
        <v>29</v>
      </c>
      <c r="G1627" s="21"/>
      <c r="H1627" s="21"/>
      <c r="I1627" s="30">
        <v>2021</v>
      </c>
      <c r="J1627" s="30" t="s">
        <v>19</v>
      </c>
    </row>
    <row r="1628" spans="1:10" ht="15.75" thickBot="1" x14ac:dyDescent="0.5">
      <c r="A1628" s="19">
        <v>1622</v>
      </c>
      <c r="B1628" s="21">
        <v>2765</v>
      </c>
      <c r="C1628" s="20" t="s">
        <v>4101</v>
      </c>
      <c r="D1628" s="21">
        <v>94</v>
      </c>
      <c r="E1628" s="21" t="s">
        <v>13</v>
      </c>
      <c r="F1628" s="21" t="s">
        <v>29</v>
      </c>
      <c r="G1628" s="21"/>
      <c r="H1628" s="21"/>
      <c r="I1628" s="30">
        <v>2155</v>
      </c>
      <c r="J1628" s="30" t="s">
        <v>19</v>
      </c>
    </row>
    <row r="1629" spans="1:10" ht="15.75" thickBot="1" x14ac:dyDescent="0.5">
      <c r="A1629" s="19">
        <v>1623</v>
      </c>
      <c r="B1629" s="21">
        <v>2766</v>
      </c>
      <c r="C1629" s="20" t="s">
        <v>4103</v>
      </c>
      <c r="D1629" s="21">
        <v>93</v>
      </c>
      <c r="E1629" s="21" t="s">
        <v>13</v>
      </c>
      <c r="F1629" s="21" t="s">
        <v>29</v>
      </c>
      <c r="G1629" s="21"/>
      <c r="H1629" s="21"/>
      <c r="I1629" s="30">
        <v>2015</v>
      </c>
      <c r="J1629" s="30" t="s">
        <v>19</v>
      </c>
    </row>
    <row r="1630" spans="1:10" ht="15.75" thickBot="1" x14ac:dyDescent="0.5">
      <c r="A1630" s="19">
        <v>1624</v>
      </c>
      <c r="B1630" s="21">
        <v>2767</v>
      </c>
      <c r="C1630" s="20" t="s">
        <v>4105</v>
      </c>
      <c r="D1630" s="21" t="s">
        <v>13</v>
      </c>
      <c r="E1630" s="21" t="s">
        <v>13</v>
      </c>
      <c r="F1630" s="21" t="s">
        <v>29</v>
      </c>
      <c r="G1630" s="21"/>
      <c r="H1630" s="21"/>
      <c r="I1630" s="30">
        <v>2106</v>
      </c>
      <c r="J1630" s="30" t="s">
        <v>19</v>
      </c>
    </row>
    <row r="1631" spans="1:10" ht="15.75" thickBot="1" x14ac:dyDescent="0.5">
      <c r="A1631" s="19">
        <v>1625</v>
      </c>
      <c r="B1631" s="21">
        <v>2768</v>
      </c>
      <c r="C1631" s="20" t="s">
        <v>4107</v>
      </c>
      <c r="D1631" s="21">
        <v>89</v>
      </c>
      <c r="E1631" s="21" t="s">
        <v>184</v>
      </c>
      <c r="F1631" s="21" t="s">
        <v>29</v>
      </c>
      <c r="G1631" s="21"/>
      <c r="H1631" s="21"/>
      <c r="I1631" s="30">
        <v>2262</v>
      </c>
      <c r="J1631" s="30" t="s">
        <v>15</v>
      </c>
    </row>
    <row r="1632" spans="1:10" ht="15.75" thickBot="1" x14ac:dyDescent="0.5">
      <c r="A1632" s="19">
        <v>1626</v>
      </c>
      <c r="B1632" s="21">
        <v>2769</v>
      </c>
      <c r="C1632" s="20" t="s">
        <v>4109</v>
      </c>
      <c r="D1632" s="21">
        <v>97</v>
      </c>
      <c r="E1632" s="21" t="s">
        <v>13</v>
      </c>
      <c r="F1632" s="21" t="s">
        <v>29</v>
      </c>
      <c r="G1632" s="21">
        <v>11</v>
      </c>
      <c r="H1632" s="21">
        <v>0</v>
      </c>
      <c r="I1632" s="30">
        <v>2057</v>
      </c>
      <c r="J1632" s="30" t="s">
        <v>15</v>
      </c>
    </row>
    <row r="1633" spans="1:10" ht="15.75" thickBot="1" x14ac:dyDescent="0.5">
      <c r="A1633" s="19">
        <v>1627</v>
      </c>
      <c r="B1633" s="21">
        <v>2770</v>
      </c>
      <c r="C1633" s="20" t="s">
        <v>4111</v>
      </c>
      <c r="D1633" s="21">
        <v>61</v>
      </c>
      <c r="E1633" s="21" t="s">
        <v>13</v>
      </c>
      <c r="F1633" s="21" t="s">
        <v>323</v>
      </c>
      <c r="G1633" s="21"/>
      <c r="H1633" s="21"/>
      <c r="I1633" s="30">
        <v>2022</v>
      </c>
      <c r="J1633" s="30" t="s">
        <v>19</v>
      </c>
    </row>
    <row r="1634" spans="1:10" ht="15.75" thickBot="1" x14ac:dyDescent="0.5">
      <c r="A1634" s="19">
        <v>1628</v>
      </c>
      <c r="B1634" s="21">
        <v>2771</v>
      </c>
      <c r="C1634" s="20" t="s">
        <v>4113</v>
      </c>
      <c r="D1634" s="21" t="s">
        <v>13</v>
      </c>
      <c r="E1634" s="21" t="s">
        <v>13</v>
      </c>
      <c r="F1634" s="21" t="s">
        <v>85</v>
      </c>
      <c r="G1634" s="21"/>
      <c r="H1634" s="21"/>
      <c r="I1634" s="30">
        <v>2050</v>
      </c>
      <c r="J1634" s="30" t="s">
        <v>19</v>
      </c>
    </row>
    <row r="1635" spans="1:10" ht="15.75" thickBot="1" x14ac:dyDescent="0.5">
      <c r="A1635" s="19">
        <v>1629</v>
      </c>
      <c r="B1635" s="21">
        <v>2772</v>
      </c>
      <c r="C1635" s="20" t="s">
        <v>4115</v>
      </c>
      <c r="D1635" s="21">
        <v>86</v>
      </c>
      <c r="E1635" s="21" t="s">
        <v>13</v>
      </c>
      <c r="F1635" s="21" t="s">
        <v>85</v>
      </c>
      <c r="G1635" s="21"/>
      <c r="H1635" s="21"/>
      <c r="I1635" s="30">
        <v>2160</v>
      </c>
      <c r="J1635" s="30" t="s">
        <v>19</v>
      </c>
    </row>
    <row r="1636" spans="1:10" ht="15.75" thickBot="1" x14ac:dyDescent="0.5">
      <c r="A1636" s="19">
        <v>1630</v>
      </c>
      <c r="B1636" s="21">
        <v>2773</v>
      </c>
      <c r="C1636" s="20" t="s">
        <v>4117</v>
      </c>
      <c r="D1636" s="21">
        <v>95</v>
      </c>
      <c r="E1636" s="21" t="s">
        <v>184</v>
      </c>
      <c r="F1636" s="21" t="s">
        <v>85</v>
      </c>
      <c r="G1636" s="21"/>
      <c r="H1636" s="21"/>
      <c r="I1636" s="30">
        <v>2218</v>
      </c>
      <c r="J1636" s="30" t="s">
        <v>19</v>
      </c>
    </row>
    <row r="1637" spans="1:10" ht="15.75" thickBot="1" x14ac:dyDescent="0.5">
      <c r="A1637" s="19">
        <v>1631</v>
      </c>
      <c r="B1637" s="21">
        <v>2774</v>
      </c>
      <c r="C1637" s="20" t="s">
        <v>4119</v>
      </c>
      <c r="D1637" s="21">
        <v>94</v>
      </c>
      <c r="E1637" s="21" t="s">
        <v>13</v>
      </c>
      <c r="F1637" s="21" t="s">
        <v>85</v>
      </c>
      <c r="G1637" s="21"/>
      <c r="H1637" s="21"/>
      <c r="I1637" s="30">
        <v>1979</v>
      </c>
      <c r="J1637" s="30" t="s">
        <v>19</v>
      </c>
    </row>
    <row r="1638" spans="1:10" ht="15.75" thickBot="1" x14ac:dyDescent="0.5">
      <c r="A1638" s="19">
        <v>1632</v>
      </c>
      <c r="B1638" s="21">
        <v>2775</v>
      </c>
      <c r="C1638" s="20" t="s">
        <v>4123</v>
      </c>
      <c r="D1638" s="21" t="s">
        <v>13</v>
      </c>
      <c r="E1638" s="21" t="s">
        <v>13</v>
      </c>
      <c r="F1638" s="21" t="s">
        <v>103</v>
      </c>
      <c r="G1638" s="21"/>
      <c r="H1638" s="21"/>
      <c r="I1638" s="30">
        <v>2035</v>
      </c>
      <c r="J1638" s="30" t="s">
        <v>19</v>
      </c>
    </row>
    <row r="1639" spans="1:10" ht="15.75" thickBot="1" x14ac:dyDescent="0.5">
      <c r="A1639" s="19">
        <v>1633</v>
      </c>
      <c r="B1639" s="21">
        <v>4126</v>
      </c>
      <c r="C1639" s="20" t="s">
        <v>6361</v>
      </c>
      <c r="D1639" s="21" t="s">
        <v>1439</v>
      </c>
      <c r="E1639" s="21" t="s">
        <v>13</v>
      </c>
      <c r="F1639" s="21" t="s">
        <v>29</v>
      </c>
      <c r="G1639" s="21">
        <v>9</v>
      </c>
      <c r="H1639" s="21">
        <v>-12</v>
      </c>
      <c r="I1639" s="30">
        <v>2006</v>
      </c>
      <c r="J1639" s="30" t="s">
        <v>15</v>
      </c>
    </row>
    <row r="1640" spans="1:10" ht="15.75" thickBot="1" x14ac:dyDescent="0.5">
      <c r="A1640" s="19">
        <v>1634</v>
      </c>
      <c r="B1640" s="21">
        <v>2776</v>
      </c>
      <c r="C1640" s="20" t="s">
        <v>4125</v>
      </c>
      <c r="D1640" s="21">
        <v>83</v>
      </c>
      <c r="E1640" s="21" t="s">
        <v>13</v>
      </c>
      <c r="F1640" s="21" t="s">
        <v>29</v>
      </c>
      <c r="G1640" s="21"/>
      <c r="H1640" s="21"/>
      <c r="I1640" s="30">
        <v>2022</v>
      </c>
      <c r="J1640" s="30" t="s">
        <v>19</v>
      </c>
    </row>
    <row r="1641" spans="1:10" ht="15.75" thickBot="1" x14ac:dyDescent="0.5">
      <c r="A1641" s="19">
        <v>1635</v>
      </c>
      <c r="B1641" s="21">
        <v>2777</v>
      </c>
      <c r="C1641" s="20" t="s">
        <v>4127</v>
      </c>
      <c r="D1641" s="21">
        <v>47</v>
      </c>
      <c r="E1641" s="21" t="s">
        <v>13</v>
      </c>
      <c r="F1641" s="21" t="s">
        <v>29</v>
      </c>
      <c r="G1641" s="21"/>
      <c r="H1641" s="21"/>
      <c r="I1641" s="30">
        <v>2081</v>
      </c>
      <c r="J1641" s="30" t="s">
        <v>19</v>
      </c>
    </row>
    <row r="1642" spans="1:10" ht="15.75" thickBot="1" x14ac:dyDescent="0.5">
      <c r="A1642" s="19">
        <v>1636</v>
      </c>
      <c r="B1642" s="21">
        <v>2778</v>
      </c>
      <c r="C1642" s="20" t="s">
        <v>4127</v>
      </c>
      <c r="D1642" s="21" t="s">
        <v>13</v>
      </c>
      <c r="E1642" s="21" t="s">
        <v>13</v>
      </c>
      <c r="F1642" s="21" t="s">
        <v>149</v>
      </c>
      <c r="G1642" s="21"/>
      <c r="H1642" s="21"/>
      <c r="I1642" s="30">
        <v>2079</v>
      </c>
      <c r="J1642" s="30" t="s">
        <v>19</v>
      </c>
    </row>
    <row r="1643" spans="1:10" ht="15.75" thickBot="1" x14ac:dyDescent="0.5">
      <c r="A1643" s="19">
        <v>1637</v>
      </c>
      <c r="B1643" s="21">
        <v>2779</v>
      </c>
      <c r="C1643" s="20" t="s">
        <v>4129</v>
      </c>
      <c r="D1643" s="21">
        <v>49</v>
      </c>
      <c r="E1643" s="21" t="s">
        <v>13</v>
      </c>
      <c r="F1643" s="21" t="s">
        <v>29</v>
      </c>
      <c r="G1643" s="21"/>
      <c r="H1643" s="21"/>
      <c r="I1643" s="30">
        <v>2058</v>
      </c>
      <c r="J1643" s="30" t="s">
        <v>19</v>
      </c>
    </row>
    <row r="1644" spans="1:10" ht="15.75" thickBot="1" x14ac:dyDescent="0.5">
      <c r="A1644" s="19">
        <v>1638</v>
      </c>
      <c r="B1644" s="21">
        <v>2780</v>
      </c>
      <c r="C1644" s="20" t="s">
        <v>4131</v>
      </c>
      <c r="D1644" s="21" t="s">
        <v>13</v>
      </c>
      <c r="E1644" s="21" t="s">
        <v>13</v>
      </c>
      <c r="F1644" s="21" t="s">
        <v>79</v>
      </c>
      <c r="G1644" s="21"/>
      <c r="H1644" s="21"/>
      <c r="I1644" s="30">
        <v>2040</v>
      </c>
      <c r="J1644" s="30" t="s">
        <v>19</v>
      </c>
    </row>
    <row r="1645" spans="1:10" ht="15.75" thickBot="1" x14ac:dyDescent="0.5">
      <c r="A1645" s="19">
        <v>1639</v>
      </c>
      <c r="B1645" s="21">
        <v>2781</v>
      </c>
      <c r="C1645" s="20" t="s">
        <v>4133</v>
      </c>
      <c r="D1645" s="21">
        <v>73</v>
      </c>
      <c r="E1645" s="21" t="s">
        <v>13</v>
      </c>
      <c r="F1645" s="21" t="s">
        <v>91</v>
      </c>
      <c r="G1645" s="21"/>
      <c r="H1645" s="21"/>
      <c r="I1645" s="30">
        <v>2037</v>
      </c>
      <c r="J1645" s="30" t="s">
        <v>19</v>
      </c>
    </row>
    <row r="1646" spans="1:10" ht="15.75" thickBot="1" x14ac:dyDescent="0.5">
      <c r="A1646" s="19">
        <v>1640</v>
      </c>
      <c r="B1646" s="21">
        <v>2784</v>
      </c>
      <c r="C1646" s="20" t="s">
        <v>4149</v>
      </c>
      <c r="D1646" s="21">
        <v>95</v>
      </c>
      <c r="E1646" s="21" t="s">
        <v>13</v>
      </c>
      <c r="F1646" s="21" t="s">
        <v>32</v>
      </c>
      <c r="G1646" s="21"/>
      <c r="H1646" s="21"/>
      <c r="I1646" s="30">
        <v>2092</v>
      </c>
      <c r="J1646" s="30" t="s">
        <v>19</v>
      </c>
    </row>
    <row r="1647" spans="1:10" ht="15.75" thickBot="1" x14ac:dyDescent="0.5">
      <c r="A1647" s="19">
        <v>1641</v>
      </c>
      <c r="B1647" s="21">
        <v>2785</v>
      </c>
      <c r="C1647" s="20" t="s">
        <v>4151</v>
      </c>
      <c r="D1647" s="21">
        <v>57</v>
      </c>
      <c r="E1647" s="21" t="s">
        <v>13</v>
      </c>
      <c r="F1647" s="21" t="s">
        <v>32</v>
      </c>
      <c r="G1647" s="21"/>
      <c r="H1647" s="21"/>
      <c r="I1647" s="30">
        <v>1992</v>
      </c>
      <c r="J1647" s="30" t="s">
        <v>19</v>
      </c>
    </row>
    <row r="1648" spans="1:10" ht="15.75" thickBot="1" x14ac:dyDescent="0.5">
      <c r="A1648" s="19">
        <v>1642</v>
      </c>
      <c r="B1648" s="21">
        <v>2786</v>
      </c>
      <c r="C1648" s="20" t="s">
        <v>4153</v>
      </c>
      <c r="D1648" s="21" t="s">
        <v>13</v>
      </c>
      <c r="E1648" s="21" t="s">
        <v>13</v>
      </c>
      <c r="F1648" s="21" t="s">
        <v>32</v>
      </c>
      <c r="G1648" s="21"/>
      <c r="H1648" s="21"/>
      <c r="I1648" s="30">
        <v>2060</v>
      </c>
      <c r="J1648" s="30" t="s">
        <v>19</v>
      </c>
    </row>
    <row r="1649" spans="1:10" ht="15.75" thickBot="1" x14ac:dyDescent="0.5">
      <c r="A1649" s="19">
        <v>1643</v>
      </c>
      <c r="B1649" s="21">
        <v>4165</v>
      </c>
      <c r="C1649" s="20" t="s">
        <v>6562</v>
      </c>
      <c r="D1649" s="57" t="s">
        <v>62</v>
      </c>
      <c r="E1649" s="21" t="s">
        <v>13</v>
      </c>
      <c r="F1649" s="21" t="s">
        <v>79</v>
      </c>
      <c r="G1649" s="21">
        <v>7</v>
      </c>
      <c r="H1649" s="21">
        <v>-5</v>
      </c>
      <c r="I1649" s="30">
        <v>2095</v>
      </c>
      <c r="J1649" s="30" t="s">
        <v>15</v>
      </c>
    </row>
    <row r="1650" spans="1:10" ht="15.75" thickBot="1" x14ac:dyDescent="0.5">
      <c r="A1650" s="19">
        <v>1644</v>
      </c>
      <c r="B1650" s="21">
        <v>4133</v>
      </c>
      <c r="C1650" s="20" t="s">
        <v>6312</v>
      </c>
      <c r="D1650" s="21" t="s">
        <v>1439</v>
      </c>
      <c r="E1650" s="21" t="s">
        <v>13</v>
      </c>
      <c r="F1650" s="21" t="s">
        <v>79</v>
      </c>
      <c r="G1650" s="21"/>
      <c r="H1650" s="21"/>
      <c r="I1650" s="30">
        <v>2070</v>
      </c>
      <c r="J1650" s="30" t="s">
        <v>15</v>
      </c>
    </row>
    <row r="1651" spans="1:10" ht="15.75" thickBot="1" x14ac:dyDescent="0.5">
      <c r="A1651" s="19">
        <v>1645</v>
      </c>
      <c r="B1651" s="21">
        <v>2788</v>
      </c>
      <c r="C1651" s="20" t="s">
        <v>4157</v>
      </c>
      <c r="D1651" s="21">
        <v>62</v>
      </c>
      <c r="E1651" s="21" t="s">
        <v>13</v>
      </c>
      <c r="F1651" s="21" t="s">
        <v>169</v>
      </c>
      <c r="G1651" s="21"/>
      <c r="H1651" s="21"/>
      <c r="I1651" s="30">
        <v>2179</v>
      </c>
      <c r="J1651" s="30" t="s">
        <v>19</v>
      </c>
    </row>
    <row r="1652" spans="1:10" ht="15.75" thickBot="1" x14ac:dyDescent="0.5">
      <c r="A1652" s="19">
        <v>1646</v>
      </c>
      <c r="B1652" s="21">
        <v>4128</v>
      </c>
      <c r="C1652" s="20" t="s">
        <v>6307</v>
      </c>
      <c r="D1652" s="21" t="s">
        <v>6248</v>
      </c>
      <c r="E1652" s="21" t="s">
        <v>13</v>
      </c>
      <c r="F1652" s="21" t="s">
        <v>79</v>
      </c>
      <c r="G1652" s="21"/>
      <c r="H1652" s="21"/>
      <c r="I1652" s="30">
        <v>2114</v>
      </c>
      <c r="J1652" s="30" t="s">
        <v>15</v>
      </c>
    </row>
    <row r="1653" spans="1:10" ht="15.75" thickBot="1" x14ac:dyDescent="0.5">
      <c r="A1653" s="19">
        <v>1647</v>
      </c>
      <c r="B1653" s="21">
        <v>2789</v>
      </c>
      <c r="C1653" s="20" t="s">
        <v>4159</v>
      </c>
      <c r="D1653" s="21" t="s">
        <v>13</v>
      </c>
      <c r="E1653" s="21" t="s">
        <v>13</v>
      </c>
      <c r="F1653" s="21" t="s">
        <v>85</v>
      </c>
      <c r="G1653" s="21"/>
      <c r="H1653" s="21"/>
      <c r="I1653" s="30">
        <v>2098</v>
      </c>
      <c r="J1653" s="30" t="s">
        <v>19</v>
      </c>
    </row>
    <row r="1654" spans="1:10" ht="15.75" thickBot="1" x14ac:dyDescent="0.5">
      <c r="A1654" s="19">
        <v>1648</v>
      </c>
      <c r="B1654" s="21">
        <v>2791</v>
      </c>
      <c r="C1654" s="20" t="s">
        <v>6104</v>
      </c>
      <c r="D1654" s="21">
        <v>40</v>
      </c>
      <c r="E1654" s="21" t="s">
        <v>134</v>
      </c>
      <c r="F1654" s="21" t="s">
        <v>79</v>
      </c>
      <c r="G1654" s="21">
        <f>13+7+9</f>
        <v>29</v>
      </c>
      <c r="H1654" s="21">
        <f>0+4-6</f>
        <v>-2</v>
      </c>
      <c r="I1654" s="30">
        <v>2285</v>
      </c>
      <c r="J1654" s="30" t="s">
        <v>15</v>
      </c>
    </row>
    <row r="1655" spans="1:10" ht="15.75" thickBot="1" x14ac:dyDescent="0.5">
      <c r="A1655" s="19">
        <v>1649</v>
      </c>
      <c r="B1655" s="21">
        <v>2790</v>
      </c>
      <c r="C1655" s="20" t="s">
        <v>4161</v>
      </c>
      <c r="D1655" s="21">
        <v>44</v>
      </c>
      <c r="E1655" s="21" t="s">
        <v>57</v>
      </c>
      <c r="F1655" s="21" t="s">
        <v>116</v>
      </c>
      <c r="G1655" s="21"/>
      <c r="H1655" s="21"/>
      <c r="I1655" s="30">
        <v>2127</v>
      </c>
      <c r="J1655" s="30" t="s">
        <v>15</v>
      </c>
    </row>
    <row r="1656" spans="1:10" ht="15.75" thickBot="1" x14ac:dyDescent="0.5">
      <c r="A1656" s="19">
        <v>1650</v>
      </c>
      <c r="B1656" s="21">
        <v>2792</v>
      </c>
      <c r="C1656" s="20" t="s">
        <v>4164</v>
      </c>
      <c r="D1656" s="21">
        <v>95</v>
      </c>
      <c r="E1656" s="21" t="s">
        <v>57</v>
      </c>
      <c r="F1656" s="21" t="s">
        <v>85</v>
      </c>
      <c r="G1656" s="21"/>
      <c r="H1656" s="21"/>
      <c r="I1656" s="30">
        <v>2199</v>
      </c>
      <c r="J1656" s="30" t="s">
        <v>19</v>
      </c>
    </row>
    <row r="1657" spans="1:10" ht="15.75" thickBot="1" x14ac:dyDescent="0.5">
      <c r="A1657" s="19">
        <v>1651</v>
      </c>
      <c r="B1657" s="21">
        <v>2793</v>
      </c>
      <c r="C1657" s="20" t="s">
        <v>4166</v>
      </c>
      <c r="D1657" s="21">
        <v>93</v>
      </c>
      <c r="E1657" s="21" t="s">
        <v>184</v>
      </c>
      <c r="F1657" s="21" t="s">
        <v>29</v>
      </c>
      <c r="G1657" s="21"/>
      <c r="H1657" s="21"/>
      <c r="I1657" s="30">
        <v>2328</v>
      </c>
      <c r="J1657" s="30" t="s">
        <v>15</v>
      </c>
    </row>
    <row r="1658" spans="1:10" ht="15.75" thickBot="1" x14ac:dyDescent="0.5">
      <c r="A1658" s="19">
        <v>1652</v>
      </c>
      <c r="B1658" s="21">
        <v>2794</v>
      </c>
      <c r="C1658" s="20" t="s">
        <v>4168</v>
      </c>
      <c r="D1658" s="21" t="s">
        <v>13</v>
      </c>
      <c r="E1658" s="21" t="s">
        <v>13</v>
      </c>
      <c r="F1658" s="21" t="s">
        <v>29</v>
      </c>
      <c r="G1658" s="21"/>
      <c r="H1658" s="21"/>
      <c r="I1658" s="30">
        <v>2044</v>
      </c>
      <c r="J1658" s="30" t="s">
        <v>19</v>
      </c>
    </row>
    <row r="1659" spans="1:10" ht="15.75" thickBot="1" x14ac:dyDescent="0.5">
      <c r="A1659" s="19">
        <v>1653</v>
      </c>
      <c r="B1659" s="21">
        <v>2795</v>
      </c>
      <c r="C1659" s="20" t="s">
        <v>4170</v>
      </c>
      <c r="D1659" s="21" t="s">
        <v>13</v>
      </c>
      <c r="E1659" s="21" t="s">
        <v>13</v>
      </c>
      <c r="F1659" s="21" t="s">
        <v>29</v>
      </c>
      <c r="G1659" s="21"/>
      <c r="H1659" s="21"/>
      <c r="I1659" s="30">
        <v>2015</v>
      </c>
      <c r="J1659" s="30" t="s">
        <v>19</v>
      </c>
    </row>
    <row r="1660" spans="1:10" ht="15.75" thickBot="1" x14ac:dyDescent="0.5">
      <c r="A1660" s="19">
        <v>1654</v>
      </c>
      <c r="B1660" s="21">
        <v>2796</v>
      </c>
      <c r="C1660" s="20" t="s">
        <v>4172</v>
      </c>
      <c r="D1660" s="21">
        <v>39</v>
      </c>
      <c r="E1660" s="21" t="s">
        <v>13</v>
      </c>
      <c r="F1660" s="21" t="s">
        <v>169</v>
      </c>
      <c r="G1660" s="21"/>
      <c r="H1660" s="21"/>
      <c r="I1660" s="30">
        <v>2108</v>
      </c>
      <c r="J1660" s="30" t="s">
        <v>19</v>
      </c>
    </row>
    <row r="1661" spans="1:10" ht="15.75" thickBot="1" x14ac:dyDescent="0.5">
      <c r="A1661" s="19">
        <v>1655</v>
      </c>
      <c r="B1661" s="21">
        <v>2797</v>
      </c>
      <c r="C1661" s="20" t="s">
        <v>4174</v>
      </c>
      <c r="D1661" s="21" t="s">
        <v>13</v>
      </c>
      <c r="E1661" s="21" t="s">
        <v>13</v>
      </c>
      <c r="F1661" s="21" t="s">
        <v>29</v>
      </c>
      <c r="G1661" s="21"/>
      <c r="H1661" s="21"/>
      <c r="I1661" s="30">
        <v>1985</v>
      </c>
      <c r="J1661" s="30" t="s">
        <v>19</v>
      </c>
    </row>
    <row r="1662" spans="1:10" ht="15.75" thickBot="1" x14ac:dyDescent="0.5">
      <c r="A1662" s="19">
        <v>1656</v>
      </c>
      <c r="B1662" s="21">
        <v>2798</v>
      </c>
      <c r="C1662" s="20" t="s">
        <v>4176</v>
      </c>
      <c r="D1662" s="21" t="s">
        <v>189</v>
      </c>
      <c r="E1662" s="21" t="s">
        <v>13</v>
      </c>
      <c r="F1662" s="21" t="s">
        <v>292</v>
      </c>
      <c r="G1662" s="21"/>
      <c r="H1662" s="21"/>
      <c r="I1662" s="30">
        <v>2046</v>
      </c>
      <c r="J1662" s="30" t="s">
        <v>19</v>
      </c>
    </row>
    <row r="1663" spans="1:10" ht="15.75" thickBot="1" x14ac:dyDescent="0.5">
      <c r="A1663" s="19">
        <v>1657</v>
      </c>
      <c r="B1663" s="21">
        <v>2799</v>
      </c>
      <c r="C1663" s="20" t="s">
        <v>4178</v>
      </c>
      <c r="D1663" s="21">
        <v>79</v>
      </c>
      <c r="E1663" s="21" t="s">
        <v>184</v>
      </c>
      <c r="F1663" s="21" t="s">
        <v>469</v>
      </c>
      <c r="G1663" s="21"/>
      <c r="H1663" s="21"/>
      <c r="I1663" s="30">
        <v>2237</v>
      </c>
      <c r="J1663" s="30" t="s">
        <v>19</v>
      </c>
    </row>
    <row r="1664" spans="1:10" ht="15.75" thickBot="1" x14ac:dyDescent="0.5">
      <c r="A1664" s="19">
        <v>1658</v>
      </c>
      <c r="B1664" s="21">
        <v>2800</v>
      </c>
      <c r="C1664" s="20" t="s">
        <v>4180</v>
      </c>
      <c r="D1664" s="21">
        <v>97</v>
      </c>
      <c r="E1664" s="21" t="s">
        <v>13</v>
      </c>
      <c r="F1664" s="21" t="s">
        <v>29</v>
      </c>
      <c r="G1664" s="21"/>
      <c r="H1664" s="21"/>
      <c r="I1664" s="30">
        <v>2057</v>
      </c>
      <c r="J1664" s="30" t="s">
        <v>19</v>
      </c>
    </row>
    <row r="1665" spans="1:10" ht="15.75" thickBot="1" x14ac:dyDescent="0.5">
      <c r="A1665" s="19">
        <v>1659</v>
      </c>
      <c r="B1665" s="21">
        <v>2801</v>
      </c>
      <c r="C1665" s="20" t="s">
        <v>4182</v>
      </c>
      <c r="D1665" s="21" t="s">
        <v>13</v>
      </c>
      <c r="E1665" s="21" t="s">
        <v>13</v>
      </c>
      <c r="F1665" s="21" t="s">
        <v>193</v>
      </c>
      <c r="G1665" s="21"/>
      <c r="H1665" s="21"/>
      <c r="I1665" s="30">
        <v>2082</v>
      </c>
      <c r="J1665" s="30" t="s">
        <v>19</v>
      </c>
    </row>
    <row r="1666" spans="1:10" ht="15.75" thickBot="1" x14ac:dyDescent="0.5">
      <c r="A1666" s="19">
        <v>1660</v>
      </c>
      <c r="B1666" s="21">
        <v>2802</v>
      </c>
      <c r="C1666" s="20" t="s">
        <v>4184</v>
      </c>
      <c r="D1666" s="21">
        <v>84</v>
      </c>
      <c r="E1666" s="21" t="s">
        <v>13</v>
      </c>
      <c r="F1666" s="21" t="s">
        <v>79</v>
      </c>
      <c r="G1666" s="21"/>
      <c r="H1666" s="21"/>
      <c r="I1666" s="30">
        <v>2065</v>
      </c>
      <c r="J1666" s="30" t="s">
        <v>19</v>
      </c>
    </row>
    <row r="1667" spans="1:10" ht="15.75" thickBot="1" x14ac:dyDescent="0.5">
      <c r="A1667" s="19">
        <v>1661</v>
      </c>
      <c r="B1667" s="21">
        <v>2803</v>
      </c>
      <c r="C1667" s="20" t="s">
        <v>4186</v>
      </c>
      <c r="D1667" s="21">
        <v>60</v>
      </c>
      <c r="E1667" s="21" t="s">
        <v>13</v>
      </c>
      <c r="F1667" s="21" t="s">
        <v>103</v>
      </c>
      <c r="G1667" s="21"/>
      <c r="H1667" s="21"/>
      <c r="I1667" s="30">
        <v>2035</v>
      </c>
      <c r="J1667" s="30" t="s">
        <v>19</v>
      </c>
    </row>
    <row r="1668" spans="1:10" ht="15.75" thickBot="1" x14ac:dyDescent="0.5">
      <c r="A1668" s="19">
        <v>1662</v>
      </c>
      <c r="B1668" s="21">
        <v>2804</v>
      </c>
      <c r="C1668" s="20" t="s">
        <v>4188</v>
      </c>
      <c r="D1668" s="21">
        <v>99</v>
      </c>
      <c r="E1668" s="21" t="s">
        <v>13</v>
      </c>
      <c r="F1668" s="21" t="s">
        <v>103</v>
      </c>
      <c r="G1668" s="21"/>
      <c r="H1668" s="21"/>
      <c r="I1668" s="30">
        <v>2077</v>
      </c>
      <c r="J1668" s="30" t="s">
        <v>19</v>
      </c>
    </row>
    <row r="1669" spans="1:10" ht="15.75" thickBot="1" x14ac:dyDescent="0.5">
      <c r="A1669" s="19">
        <v>1663</v>
      </c>
      <c r="B1669" s="21">
        <v>2805</v>
      </c>
      <c r="C1669" s="20" t="s">
        <v>4190</v>
      </c>
      <c r="D1669" s="21">
        <v>96</v>
      </c>
      <c r="E1669" s="21" t="s">
        <v>13</v>
      </c>
      <c r="F1669" s="21" t="s">
        <v>103</v>
      </c>
      <c r="G1669" s="21"/>
      <c r="H1669" s="21"/>
      <c r="I1669" s="30">
        <v>1972</v>
      </c>
      <c r="J1669" s="30" t="s">
        <v>19</v>
      </c>
    </row>
    <row r="1670" spans="1:10" ht="15.75" thickBot="1" x14ac:dyDescent="0.5">
      <c r="A1670" s="19">
        <v>1664</v>
      </c>
      <c r="B1670" s="21">
        <v>4030</v>
      </c>
      <c r="C1670" s="20" t="s">
        <v>4192</v>
      </c>
      <c r="D1670" s="21">
        <v>68</v>
      </c>
      <c r="E1670" s="21" t="s">
        <v>13</v>
      </c>
      <c r="F1670" s="21" t="s">
        <v>193</v>
      </c>
      <c r="G1670" s="21"/>
      <c r="H1670" s="21"/>
      <c r="I1670" s="30">
        <v>2069</v>
      </c>
      <c r="J1670" s="30" t="s">
        <v>15</v>
      </c>
    </row>
    <row r="1671" spans="1:10" ht="15.75" thickBot="1" x14ac:dyDescent="0.5">
      <c r="A1671" s="19">
        <v>1665</v>
      </c>
      <c r="B1671" s="21">
        <v>2806</v>
      </c>
      <c r="C1671" s="20" t="s">
        <v>4194</v>
      </c>
      <c r="D1671" s="21">
        <v>86</v>
      </c>
      <c r="E1671" s="21" t="s">
        <v>13</v>
      </c>
      <c r="F1671" s="21" t="s">
        <v>32</v>
      </c>
      <c r="G1671" s="21"/>
      <c r="H1671" s="21"/>
      <c r="I1671" s="30">
        <v>2119</v>
      </c>
      <c r="J1671" s="30" t="s">
        <v>19</v>
      </c>
    </row>
    <row r="1672" spans="1:10" ht="15.75" thickBot="1" x14ac:dyDescent="0.5">
      <c r="A1672" s="19">
        <v>1666</v>
      </c>
      <c r="B1672" s="21">
        <v>2807</v>
      </c>
      <c r="C1672" s="20" t="s">
        <v>4196</v>
      </c>
      <c r="D1672" s="21">
        <v>47</v>
      </c>
      <c r="E1672" s="21" t="s">
        <v>13</v>
      </c>
      <c r="F1672" s="21" t="s">
        <v>32</v>
      </c>
      <c r="G1672" s="21"/>
      <c r="H1672" s="21"/>
      <c r="I1672" s="30">
        <v>1982</v>
      </c>
      <c r="J1672" s="30" t="s">
        <v>19</v>
      </c>
    </row>
    <row r="1673" spans="1:10" ht="15.75" thickBot="1" x14ac:dyDescent="0.5">
      <c r="A1673" s="19">
        <v>1667</v>
      </c>
      <c r="B1673" s="21">
        <v>2808</v>
      </c>
      <c r="C1673" s="20" t="s">
        <v>4198</v>
      </c>
      <c r="D1673" s="21">
        <v>60</v>
      </c>
      <c r="E1673" s="21" t="s">
        <v>13</v>
      </c>
      <c r="F1673" s="21" t="s">
        <v>32</v>
      </c>
      <c r="G1673" s="21"/>
      <c r="H1673" s="21"/>
      <c r="I1673" s="30">
        <v>2076</v>
      </c>
      <c r="J1673" s="30" t="s">
        <v>19</v>
      </c>
    </row>
    <row r="1674" spans="1:10" ht="15.75" thickBot="1" x14ac:dyDescent="0.5">
      <c r="A1674" s="19">
        <v>1668</v>
      </c>
      <c r="B1674" s="21">
        <v>2809</v>
      </c>
      <c r="C1674" s="20" t="s">
        <v>4200</v>
      </c>
      <c r="D1674" s="21" t="s">
        <v>13</v>
      </c>
      <c r="E1674" s="21" t="s">
        <v>13</v>
      </c>
      <c r="F1674" s="21" t="s">
        <v>193</v>
      </c>
      <c r="G1674" s="21"/>
      <c r="H1674" s="21"/>
      <c r="I1674" s="30">
        <v>2086</v>
      </c>
      <c r="J1674" s="30" t="s">
        <v>19</v>
      </c>
    </row>
    <row r="1675" spans="1:10" ht="15.75" thickBot="1" x14ac:dyDescent="0.5">
      <c r="A1675" s="19">
        <v>1669</v>
      </c>
      <c r="B1675" s="21">
        <v>2810</v>
      </c>
      <c r="C1675" s="20" t="s">
        <v>4202</v>
      </c>
      <c r="D1675" s="21">
        <v>82</v>
      </c>
      <c r="E1675" s="21" t="s">
        <v>57</v>
      </c>
      <c r="F1675" s="21" t="s">
        <v>29</v>
      </c>
      <c r="G1675" s="21"/>
      <c r="H1675" s="21"/>
      <c r="I1675" s="30">
        <v>2204</v>
      </c>
      <c r="J1675" s="30" t="s">
        <v>19</v>
      </c>
    </row>
    <row r="1676" spans="1:10" ht="15.75" thickBot="1" x14ac:dyDescent="0.5">
      <c r="A1676" s="19">
        <v>1670</v>
      </c>
      <c r="B1676" s="21">
        <v>2811</v>
      </c>
      <c r="C1676" s="20" t="s">
        <v>4204</v>
      </c>
      <c r="D1676" s="21" t="s">
        <v>137</v>
      </c>
      <c r="E1676" s="21" t="s">
        <v>13</v>
      </c>
      <c r="F1676" s="21" t="s">
        <v>29</v>
      </c>
      <c r="G1676" s="21"/>
      <c r="H1676" s="21"/>
      <c r="I1676" s="30">
        <v>2028</v>
      </c>
      <c r="J1676" s="30" t="s">
        <v>19</v>
      </c>
    </row>
    <row r="1677" spans="1:10" ht="15.75" thickBot="1" x14ac:dyDescent="0.5">
      <c r="A1677" s="19">
        <v>1671</v>
      </c>
      <c r="B1677" s="21">
        <v>2812</v>
      </c>
      <c r="C1677" s="20" t="s">
        <v>4206</v>
      </c>
      <c r="D1677" s="21">
        <v>88</v>
      </c>
      <c r="E1677" s="21" t="s">
        <v>13</v>
      </c>
      <c r="F1677" s="21" t="s">
        <v>29</v>
      </c>
      <c r="G1677" s="21"/>
      <c r="H1677" s="21"/>
      <c r="I1677" s="30">
        <v>2068</v>
      </c>
      <c r="J1677" s="30" t="s">
        <v>19</v>
      </c>
    </row>
    <row r="1678" spans="1:10" ht="15.75" thickBot="1" x14ac:dyDescent="0.5">
      <c r="A1678" s="19">
        <v>1672</v>
      </c>
      <c r="B1678" s="21">
        <v>2813</v>
      </c>
      <c r="C1678" s="20" t="s">
        <v>4208</v>
      </c>
      <c r="D1678" s="21">
        <v>85</v>
      </c>
      <c r="E1678" s="21" t="s">
        <v>13</v>
      </c>
      <c r="F1678" s="21" t="s">
        <v>29</v>
      </c>
      <c r="G1678" s="21"/>
      <c r="H1678" s="21"/>
      <c r="I1678" s="30">
        <v>2039</v>
      </c>
      <c r="J1678" s="30" t="s">
        <v>19</v>
      </c>
    </row>
    <row r="1679" spans="1:10" ht="15.75" thickBot="1" x14ac:dyDescent="0.5">
      <c r="A1679" s="19">
        <v>1673</v>
      </c>
      <c r="B1679" s="21">
        <v>2814</v>
      </c>
      <c r="C1679" s="20" t="s">
        <v>4210</v>
      </c>
      <c r="D1679" s="21" t="s">
        <v>13</v>
      </c>
      <c r="E1679" s="21" t="s">
        <v>13</v>
      </c>
      <c r="F1679" s="21" t="s">
        <v>29</v>
      </c>
      <c r="G1679" s="21"/>
      <c r="H1679" s="21"/>
      <c r="I1679" s="30">
        <v>2063</v>
      </c>
      <c r="J1679" s="30" t="s">
        <v>19</v>
      </c>
    </row>
    <row r="1680" spans="1:10" ht="15.75" thickBot="1" x14ac:dyDescent="0.5">
      <c r="A1680" s="19">
        <v>1674</v>
      </c>
      <c r="B1680" s="21">
        <v>2815</v>
      </c>
      <c r="C1680" s="20" t="s">
        <v>4212</v>
      </c>
      <c r="D1680" s="21">
        <v>40</v>
      </c>
      <c r="E1680" s="21" t="s">
        <v>13</v>
      </c>
      <c r="F1680" s="21" t="s">
        <v>79</v>
      </c>
      <c r="G1680" s="21"/>
      <c r="H1680" s="21"/>
      <c r="I1680" s="30">
        <v>2135</v>
      </c>
      <c r="J1680" s="30" t="s">
        <v>19</v>
      </c>
    </row>
    <row r="1681" spans="1:10" ht="15.75" thickBot="1" x14ac:dyDescent="0.5">
      <c r="A1681" s="19">
        <v>1675</v>
      </c>
      <c r="B1681" s="21">
        <v>2816</v>
      </c>
      <c r="C1681" s="20" t="s">
        <v>4214</v>
      </c>
      <c r="D1681" s="21">
        <v>90</v>
      </c>
      <c r="E1681" s="21" t="s">
        <v>13</v>
      </c>
      <c r="F1681" s="21" t="s">
        <v>79</v>
      </c>
      <c r="G1681" s="21"/>
      <c r="H1681" s="21"/>
      <c r="I1681" s="30">
        <v>2007</v>
      </c>
      <c r="J1681" s="30" t="s">
        <v>19</v>
      </c>
    </row>
    <row r="1682" spans="1:10" ht="15.75" thickBot="1" x14ac:dyDescent="0.5">
      <c r="A1682" s="19">
        <v>1676</v>
      </c>
      <c r="B1682" s="21">
        <v>2817</v>
      </c>
      <c r="C1682" s="20" t="s">
        <v>4216</v>
      </c>
      <c r="D1682" s="21">
        <v>33</v>
      </c>
      <c r="E1682" s="21" t="s">
        <v>13</v>
      </c>
      <c r="F1682" s="21" t="s">
        <v>169</v>
      </c>
      <c r="G1682" s="21"/>
      <c r="H1682" s="21"/>
      <c r="I1682" s="30">
        <v>2066</v>
      </c>
      <c r="J1682" s="30" t="s">
        <v>19</v>
      </c>
    </row>
    <row r="1683" spans="1:10" ht="15.75" thickBot="1" x14ac:dyDescent="0.5">
      <c r="A1683" s="19">
        <v>1677</v>
      </c>
      <c r="B1683" s="21">
        <v>2818</v>
      </c>
      <c r="C1683" s="20" t="s">
        <v>4218</v>
      </c>
      <c r="D1683" s="21">
        <v>86</v>
      </c>
      <c r="E1683" s="21" t="s">
        <v>13</v>
      </c>
      <c r="F1683" s="21" t="s">
        <v>169</v>
      </c>
      <c r="G1683" s="21"/>
      <c r="H1683" s="21"/>
      <c r="I1683" s="30">
        <v>2091</v>
      </c>
      <c r="J1683" s="30" t="s">
        <v>19</v>
      </c>
    </row>
    <row r="1684" spans="1:10" ht="15.75" thickBot="1" x14ac:dyDescent="0.5">
      <c r="A1684" s="19">
        <v>1678</v>
      </c>
      <c r="B1684" s="21">
        <v>2819</v>
      </c>
      <c r="C1684" s="20" t="s">
        <v>4220</v>
      </c>
      <c r="D1684" s="21">
        <v>47</v>
      </c>
      <c r="E1684" s="21" t="s">
        <v>13</v>
      </c>
      <c r="F1684" s="21" t="s">
        <v>29</v>
      </c>
      <c r="G1684" s="21">
        <v>11</v>
      </c>
      <c r="H1684" s="21">
        <v>-10</v>
      </c>
      <c r="I1684" s="30">
        <v>2023</v>
      </c>
      <c r="J1684" s="30" t="s">
        <v>15</v>
      </c>
    </row>
    <row r="1685" spans="1:10" ht="15.75" thickBot="1" x14ac:dyDescent="0.5">
      <c r="A1685" s="19">
        <v>1679</v>
      </c>
      <c r="B1685" s="21">
        <v>2820</v>
      </c>
      <c r="C1685" s="20" t="s">
        <v>4222</v>
      </c>
      <c r="D1685" s="21" t="s">
        <v>13</v>
      </c>
      <c r="E1685" s="21" t="s">
        <v>13</v>
      </c>
      <c r="F1685" s="21" t="s">
        <v>32</v>
      </c>
      <c r="G1685" s="21"/>
      <c r="H1685" s="21"/>
      <c r="I1685" s="30">
        <v>2067</v>
      </c>
      <c r="J1685" s="30" t="s">
        <v>19</v>
      </c>
    </row>
    <row r="1686" spans="1:10" ht="15.75" thickBot="1" x14ac:dyDescent="0.5">
      <c r="A1686" s="19">
        <v>1680</v>
      </c>
      <c r="B1686" s="21">
        <v>2821</v>
      </c>
      <c r="C1686" s="20" t="s">
        <v>4224</v>
      </c>
      <c r="D1686" s="21">
        <v>86</v>
      </c>
      <c r="E1686" s="21" t="s">
        <v>13</v>
      </c>
      <c r="F1686" s="21" t="s">
        <v>32</v>
      </c>
      <c r="G1686" s="21"/>
      <c r="H1686" s="21"/>
      <c r="I1686" s="30">
        <v>2063</v>
      </c>
      <c r="J1686" s="30" t="s">
        <v>19</v>
      </c>
    </row>
    <row r="1687" spans="1:10" ht="15.75" thickBot="1" x14ac:dyDescent="0.5">
      <c r="A1687" s="19">
        <v>1681</v>
      </c>
      <c r="B1687" s="21">
        <v>2822</v>
      </c>
      <c r="C1687" s="20" t="s">
        <v>4226</v>
      </c>
      <c r="D1687" s="21">
        <v>64</v>
      </c>
      <c r="E1687" s="21" t="s">
        <v>13</v>
      </c>
      <c r="F1687" s="21" t="s">
        <v>29</v>
      </c>
      <c r="G1687" s="21"/>
      <c r="H1687" s="21"/>
      <c r="I1687" s="30">
        <v>2030</v>
      </c>
      <c r="J1687" s="30" t="s">
        <v>19</v>
      </c>
    </row>
    <row r="1688" spans="1:10" ht="15.75" thickBot="1" x14ac:dyDescent="0.5">
      <c r="A1688" s="19">
        <v>1682</v>
      </c>
      <c r="B1688" s="21">
        <v>2823</v>
      </c>
      <c r="C1688" s="20" t="s">
        <v>4228</v>
      </c>
      <c r="D1688" s="21" t="s">
        <v>137</v>
      </c>
      <c r="E1688" s="21" t="s">
        <v>13</v>
      </c>
      <c r="F1688" s="21" t="s">
        <v>29</v>
      </c>
      <c r="G1688" s="21"/>
      <c r="H1688" s="21"/>
      <c r="I1688" s="30">
        <v>2073</v>
      </c>
      <c r="J1688" s="30" t="s">
        <v>19</v>
      </c>
    </row>
    <row r="1689" spans="1:10" ht="15.75" thickBot="1" x14ac:dyDescent="0.5">
      <c r="A1689" s="19">
        <v>1683</v>
      </c>
      <c r="B1689" s="21">
        <v>2824</v>
      </c>
      <c r="C1689" s="20" t="s">
        <v>4230</v>
      </c>
      <c r="D1689" s="21" t="s">
        <v>13</v>
      </c>
      <c r="E1689" s="21" t="s">
        <v>13</v>
      </c>
      <c r="F1689" s="21" t="s">
        <v>29</v>
      </c>
      <c r="G1689" s="21"/>
      <c r="H1689" s="21"/>
      <c r="I1689" s="30">
        <v>2241</v>
      </c>
      <c r="J1689" s="30" t="s">
        <v>19</v>
      </c>
    </row>
    <row r="1690" spans="1:10" ht="15.75" thickBot="1" x14ac:dyDescent="0.5">
      <c r="A1690" s="19">
        <v>1684</v>
      </c>
      <c r="B1690" s="21">
        <v>2825</v>
      </c>
      <c r="C1690" s="20" t="s">
        <v>4232</v>
      </c>
      <c r="D1690" s="21" t="s">
        <v>13</v>
      </c>
      <c r="E1690" s="21" t="s">
        <v>13</v>
      </c>
      <c r="F1690" s="21" t="s">
        <v>193</v>
      </c>
      <c r="G1690" s="21"/>
      <c r="H1690" s="21"/>
      <c r="I1690" s="30">
        <v>2010</v>
      </c>
      <c r="J1690" s="30" t="s">
        <v>19</v>
      </c>
    </row>
    <row r="1691" spans="1:10" ht="15.75" thickBot="1" x14ac:dyDescent="0.5">
      <c r="A1691" s="19">
        <v>1685</v>
      </c>
      <c r="B1691" s="21">
        <v>2826</v>
      </c>
      <c r="C1691" s="20" t="s">
        <v>4234</v>
      </c>
      <c r="D1691" s="21">
        <v>99</v>
      </c>
      <c r="E1691" s="21" t="s">
        <v>13</v>
      </c>
      <c r="F1691" s="21" t="s">
        <v>32</v>
      </c>
      <c r="G1691" s="21"/>
      <c r="H1691" s="21"/>
      <c r="I1691" s="30">
        <v>2039</v>
      </c>
      <c r="J1691" s="30" t="s">
        <v>19</v>
      </c>
    </row>
    <row r="1692" spans="1:10" ht="15.75" thickBot="1" x14ac:dyDescent="0.5">
      <c r="A1692" s="19">
        <v>1686</v>
      </c>
      <c r="B1692" s="21">
        <v>2827</v>
      </c>
      <c r="C1692" s="20" t="s">
        <v>4236</v>
      </c>
      <c r="D1692" s="21" t="s">
        <v>13</v>
      </c>
      <c r="E1692" s="21" t="s">
        <v>13</v>
      </c>
      <c r="F1692" s="21" t="s">
        <v>29</v>
      </c>
      <c r="G1692" s="21"/>
      <c r="H1692" s="21"/>
      <c r="I1692" s="30">
        <v>2014</v>
      </c>
      <c r="J1692" s="30" t="s">
        <v>19</v>
      </c>
    </row>
    <row r="1693" spans="1:10" ht="15.75" thickBot="1" x14ac:dyDescent="0.5">
      <c r="A1693" s="19">
        <v>1687</v>
      </c>
      <c r="B1693" s="21">
        <v>4035</v>
      </c>
      <c r="C1693" s="20" t="s">
        <v>4238</v>
      </c>
      <c r="D1693" s="21">
        <v>90</v>
      </c>
      <c r="E1693" s="21" t="s">
        <v>13</v>
      </c>
      <c r="F1693" s="21" t="s">
        <v>29</v>
      </c>
      <c r="G1693" s="21"/>
      <c r="H1693" s="21"/>
      <c r="I1693" s="30">
        <v>2085</v>
      </c>
      <c r="J1693" s="30" t="s">
        <v>15</v>
      </c>
    </row>
    <row r="1694" spans="1:10" ht="15.75" thickBot="1" x14ac:dyDescent="0.5">
      <c r="A1694" s="19">
        <v>1688</v>
      </c>
      <c r="B1694" s="21">
        <v>2828</v>
      </c>
      <c r="C1694" s="20" t="s">
        <v>4240</v>
      </c>
      <c r="D1694" s="21">
        <v>94</v>
      </c>
      <c r="E1694" s="21" t="s">
        <v>13</v>
      </c>
      <c r="F1694" s="21" t="s">
        <v>32</v>
      </c>
      <c r="G1694" s="21"/>
      <c r="H1694" s="21"/>
      <c r="I1694" s="30">
        <v>2025</v>
      </c>
      <c r="J1694" s="30" t="s">
        <v>19</v>
      </c>
    </row>
    <row r="1695" spans="1:10" ht="15.75" thickBot="1" x14ac:dyDescent="0.5">
      <c r="A1695" s="19">
        <v>1689</v>
      </c>
      <c r="B1695" s="21">
        <v>4014</v>
      </c>
      <c r="C1695" s="20" t="s">
        <v>4242</v>
      </c>
      <c r="D1695" s="21" t="s">
        <v>189</v>
      </c>
      <c r="E1695" s="21" t="s">
        <v>13</v>
      </c>
      <c r="F1695" s="21" t="s">
        <v>29</v>
      </c>
      <c r="G1695" s="21"/>
      <c r="H1695" s="21"/>
      <c r="I1695" s="30">
        <v>2098</v>
      </c>
      <c r="J1695" s="30" t="s">
        <v>15</v>
      </c>
    </row>
    <row r="1696" spans="1:10" ht="15.75" thickBot="1" x14ac:dyDescent="0.5">
      <c r="A1696" s="19">
        <v>1690</v>
      </c>
      <c r="B1696" s="21">
        <v>4226</v>
      </c>
      <c r="C1696" s="20" t="s">
        <v>6515</v>
      </c>
      <c r="D1696" s="57" t="s">
        <v>5791</v>
      </c>
      <c r="E1696" s="21"/>
      <c r="F1696" s="21" t="s">
        <v>193</v>
      </c>
      <c r="G1696" s="21">
        <v>7</v>
      </c>
      <c r="H1696" s="21">
        <v>-65</v>
      </c>
      <c r="I1696" s="30">
        <v>2035</v>
      </c>
      <c r="J1696" s="30" t="s">
        <v>15</v>
      </c>
    </row>
    <row r="1697" spans="1:10" ht="15.75" thickBot="1" x14ac:dyDescent="0.5">
      <c r="A1697" s="19">
        <v>1691</v>
      </c>
      <c r="B1697" s="21">
        <v>4023</v>
      </c>
      <c r="C1697" s="20" t="s">
        <v>4244</v>
      </c>
      <c r="D1697" s="21">
        <v>11</v>
      </c>
      <c r="E1697" s="21" t="s">
        <v>13</v>
      </c>
      <c r="F1697" s="21" t="s">
        <v>29</v>
      </c>
      <c r="G1697" s="21"/>
      <c r="H1697" s="21"/>
      <c r="I1697" s="30">
        <v>2070</v>
      </c>
      <c r="J1697" s="30" t="s">
        <v>15</v>
      </c>
    </row>
    <row r="1698" spans="1:10" ht="15.75" thickBot="1" x14ac:dyDescent="0.5">
      <c r="A1698" s="19">
        <v>1692</v>
      </c>
      <c r="B1698" s="21">
        <v>2829</v>
      </c>
      <c r="C1698" s="20" t="s">
        <v>4246</v>
      </c>
      <c r="D1698" s="21" t="s">
        <v>13</v>
      </c>
      <c r="E1698" s="21" t="s">
        <v>13</v>
      </c>
      <c r="F1698" s="21" t="s">
        <v>29</v>
      </c>
      <c r="G1698" s="21"/>
      <c r="H1698" s="21"/>
      <c r="I1698" s="30">
        <v>1997</v>
      </c>
      <c r="J1698" s="30" t="s">
        <v>19</v>
      </c>
    </row>
    <row r="1699" spans="1:10" ht="15.75" thickBot="1" x14ac:dyDescent="0.5">
      <c r="A1699" s="19">
        <v>1693</v>
      </c>
      <c r="B1699" s="21">
        <v>2830</v>
      </c>
      <c r="C1699" s="20" t="s">
        <v>4248</v>
      </c>
      <c r="D1699" s="21">
        <v>99</v>
      </c>
      <c r="E1699" s="21" t="s">
        <v>13</v>
      </c>
      <c r="F1699" s="21" t="s">
        <v>29</v>
      </c>
      <c r="G1699" s="21"/>
      <c r="H1699" s="21"/>
      <c r="I1699" s="30">
        <v>1997</v>
      </c>
      <c r="J1699" s="30" t="s">
        <v>19</v>
      </c>
    </row>
    <row r="1700" spans="1:10" ht="15.75" thickBot="1" x14ac:dyDescent="0.5">
      <c r="A1700" s="19">
        <v>1694</v>
      </c>
      <c r="B1700" s="21">
        <v>2831</v>
      </c>
      <c r="C1700" s="20" t="s">
        <v>4250</v>
      </c>
      <c r="D1700" s="21">
        <v>73</v>
      </c>
      <c r="E1700" s="21" t="s">
        <v>13</v>
      </c>
      <c r="F1700" s="21" t="s">
        <v>551</v>
      </c>
      <c r="G1700" s="21"/>
      <c r="H1700" s="21"/>
      <c r="I1700" s="30">
        <v>2017</v>
      </c>
      <c r="J1700" s="30" t="s">
        <v>19</v>
      </c>
    </row>
    <row r="1701" spans="1:10" ht="15.75" thickBot="1" x14ac:dyDescent="0.5">
      <c r="A1701" s="19">
        <v>1695</v>
      </c>
      <c r="B1701" s="21">
        <v>2832</v>
      </c>
      <c r="C1701" s="20" t="s">
        <v>4252</v>
      </c>
      <c r="D1701" s="21" t="s">
        <v>13</v>
      </c>
      <c r="E1701" s="21" t="s">
        <v>13</v>
      </c>
      <c r="F1701" s="21" t="s">
        <v>85</v>
      </c>
      <c r="G1701" s="21"/>
      <c r="H1701" s="21"/>
      <c r="I1701" s="30">
        <v>2039</v>
      </c>
      <c r="J1701" s="30" t="s">
        <v>19</v>
      </c>
    </row>
    <row r="1702" spans="1:10" ht="15.75" thickBot="1" x14ac:dyDescent="0.5">
      <c r="A1702" s="19">
        <v>1696</v>
      </c>
      <c r="B1702" s="21">
        <v>2833</v>
      </c>
      <c r="C1702" s="20" t="s">
        <v>4254</v>
      </c>
      <c r="D1702" s="21" t="s">
        <v>13</v>
      </c>
      <c r="E1702" s="21" t="s">
        <v>13</v>
      </c>
      <c r="F1702" s="21" t="s">
        <v>29</v>
      </c>
      <c r="G1702" s="21"/>
      <c r="H1702" s="21"/>
      <c r="I1702" s="30">
        <v>2093</v>
      </c>
      <c r="J1702" s="30" t="s">
        <v>19</v>
      </c>
    </row>
    <row r="1703" spans="1:10" ht="15.75" thickBot="1" x14ac:dyDescent="0.5">
      <c r="A1703" s="19">
        <v>1697</v>
      </c>
      <c r="B1703" s="21">
        <v>2834</v>
      </c>
      <c r="C1703" s="20" t="s">
        <v>4256</v>
      </c>
      <c r="D1703" s="21">
        <v>39</v>
      </c>
      <c r="E1703" s="21" t="s">
        <v>13</v>
      </c>
      <c r="F1703" s="21" t="s">
        <v>32</v>
      </c>
      <c r="G1703" s="21"/>
      <c r="H1703" s="21"/>
      <c r="I1703" s="30">
        <v>1999</v>
      </c>
      <c r="J1703" s="30" t="s">
        <v>19</v>
      </c>
    </row>
    <row r="1704" spans="1:10" ht="15.75" thickBot="1" x14ac:dyDescent="0.5">
      <c r="A1704" s="19">
        <v>1698</v>
      </c>
      <c r="B1704" s="21">
        <v>2835</v>
      </c>
      <c r="C1704" s="20" t="s">
        <v>4258</v>
      </c>
      <c r="D1704" s="21">
        <v>54</v>
      </c>
      <c r="E1704" s="21" t="s">
        <v>13</v>
      </c>
      <c r="F1704" s="21" t="s">
        <v>79</v>
      </c>
      <c r="G1704" s="21"/>
      <c r="H1704" s="21"/>
      <c r="I1704" s="30">
        <v>1969</v>
      </c>
      <c r="J1704" s="30" t="s">
        <v>19</v>
      </c>
    </row>
    <row r="1705" spans="1:10" ht="15.75" thickBot="1" x14ac:dyDescent="0.5">
      <c r="A1705" s="19">
        <v>1699</v>
      </c>
      <c r="B1705" s="21">
        <v>2836</v>
      </c>
      <c r="C1705" s="20" t="s">
        <v>4260</v>
      </c>
      <c r="D1705" s="21">
        <v>85</v>
      </c>
      <c r="E1705" s="21" t="s">
        <v>13</v>
      </c>
      <c r="F1705" s="21" t="s">
        <v>505</v>
      </c>
      <c r="G1705" s="21"/>
      <c r="H1705" s="21"/>
      <c r="I1705" s="30">
        <v>2097</v>
      </c>
      <c r="J1705" s="30" t="s">
        <v>19</v>
      </c>
    </row>
    <row r="1706" spans="1:10" ht="15.75" thickBot="1" x14ac:dyDescent="0.5">
      <c r="A1706" s="19">
        <v>1700</v>
      </c>
      <c r="B1706" s="21">
        <v>2838</v>
      </c>
      <c r="C1706" s="20" t="s">
        <v>4264</v>
      </c>
      <c r="D1706" s="21">
        <v>92</v>
      </c>
      <c r="E1706" s="21" t="s">
        <v>13</v>
      </c>
      <c r="F1706" s="21" t="s">
        <v>32</v>
      </c>
      <c r="G1706" s="21"/>
      <c r="H1706" s="21"/>
      <c r="I1706" s="30">
        <v>2034</v>
      </c>
      <c r="J1706" s="30" t="s">
        <v>19</v>
      </c>
    </row>
    <row r="1707" spans="1:10" ht="15.75" thickBot="1" x14ac:dyDescent="0.5">
      <c r="A1707" s="19">
        <v>1701</v>
      </c>
      <c r="B1707" s="21">
        <v>2839</v>
      </c>
      <c r="C1707" s="20" t="s">
        <v>4266</v>
      </c>
      <c r="D1707" s="21">
        <v>95</v>
      </c>
      <c r="E1707" s="21" t="s">
        <v>13</v>
      </c>
      <c r="F1707" s="21" t="s">
        <v>79</v>
      </c>
      <c r="G1707" s="21"/>
      <c r="H1707" s="21"/>
      <c r="I1707" s="30">
        <v>2072</v>
      </c>
      <c r="J1707" s="30" t="s">
        <v>19</v>
      </c>
    </row>
    <row r="1708" spans="1:10" ht="15.75" thickBot="1" x14ac:dyDescent="0.5">
      <c r="A1708" s="19">
        <v>1702</v>
      </c>
      <c r="B1708" s="21">
        <v>2840</v>
      </c>
      <c r="C1708" s="20" t="s">
        <v>4268</v>
      </c>
      <c r="D1708" s="21">
        <v>84</v>
      </c>
      <c r="E1708" s="21" t="s">
        <v>13</v>
      </c>
      <c r="F1708" s="21" t="s">
        <v>32</v>
      </c>
      <c r="G1708" s="21"/>
      <c r="H1708" s="21"/>
      <c r="I1708" s="30">
        <v>2172</v>
      </c>
      <c r="J1708" s="30" t="s">
        <v>19</v>
      </c>
    </row>
    <row r="1709" spans="1:10" ht="15.75" thickBot="1" x14ac:dyDescent="0.5">
      <c r="A1709" s="19">
        <v>1703</v>
      </c>
      <c r="B1709" s="21">
        <v>2841</v>
      </c>
      <c r="C1709" s="20" t="s">
        <v>4270</v>
      </c>
      <c r="D1709" s="21">
        <v>97</v>
      </c>
      <c r="E1709" s="21" t="s">
        <v>184</v>
      </c>
      <c r="F1709" s="21" t="s">
        <v>29</v>
      </c>
      <c r="G1709" s="21"/>
      <c r="H1709" s="21"/>
      <c r="I1709" s="30">
        <v>2188</v>
      </c>
      <c r="J1709" s="30" t="s">
        <v>19</v>
      </c>
    </row>
    <row r="1710" spans="1:10" ht="15.75" thickBot="1" x14ac:dyDescent="0.5">
      <c r="A1710" s="19">
        <v>1704</v>
      </c>
      <c r="B1710" s="21">
        <v>2842</v>
      </c>
      <c r="C1710" s="20" t="s">
        <v>4272</v>
      </c>
      <c r="D1710" s="21" t="s">
        <v>13</v>
      </c>
      <c r="E1710" s="21" t="s">
        <v>13</v>
      </c>
      <c r="F1710" s="21" t="s">
        <v>32</v>
      </c>
      <c r="G1710" s="21"/>
      <c r="H1710" s="21"/>
      <c r="I1710" s="30">
        <v>2083</v>
      </c>
      <c r="J1710" s="30" t="s">
        <v>19</v>
      </c>
    </row>
    <row r="1711" spans="1:10" ht="15.75" thickBot="1" x14ac:dyDescent="0.5">
      <c r="A1711" s="19">
        <v>1705</v>
      </c>
      <c r="B1711" s="21">
        <v>2843</v>
      </c>
      <c r="C1711" s="20" t="s">
        <v>4274</v>
      </c>
      <c r="D1711" s="21">
        <v>87</v>
      </c>
      <c r="E1711" s="21" t="s">
        <v>13</v>
      </c>
      <c r="F1711" s="21" t="s">
        <v>32</v>
      </c>
      <c r="G1711" s="21"/>
      <c r="H1711" s="21"/>
      <c r="I1711" s="30">
        <v>2024</v>
      </c>
      <c r="J1711" s="30" t="s">
        <v>19</v>
      </c>
    </row>
    <row r="1712" spans="1:10" ht="15.75" thickBot="1" x14ac:dyDescent="0.5">
      <c r="A1712" s="19">
        <v>1706</v>
      </c>
      <c r="B1712" s="21">
        <v>2844</v>
      </c>
      <c r="C1712" s="20" t="s">
        <v>4276</v>
      </c>
      <c r="D1712" s="21">
        <v>90</v>
      </c>
      <c r="E1712" s="21" t="s">
        <v>13</v>
      </c>
      <c r="F1712" s="21" t="s">
        <v>32</v>
      </c>
      <c r="G1712" s="21"/>
      <c r="H1712" s="21"/>
      <c r="I1712" s="30">
        <v>2041</v>
      </c>
      <c r="J1712" s="30" t="s">
        <v>19</v>
      </c>
    </row>
    <row r="1713" spans="1:10" ht="15.75" thickBot="1" x14ac:dyDescent="0.5">
      <c r="A1713" s="19">
        <v>1707</v>
      </c>
      <c r="B1713" s="21">
        <v>2846</v>
      </c>
      <c r="C1713" s="20" t="s">
        <v>6395</v>
      </c>
      <c r="D1713" s="21">
        <v>84</v>
      </c>
      <c r="E1713" s="21" t="s">
        <v>184</v>
      </c>
      <c r="F1713" s="21" t="s">
        <v>29</v>
      </c>
      <c r="G1713" s="21"/>
      <c r="H1713" s="21"/>
      <c r="I1713" s="30">
        <v>2272</v>
      </c>
      <c r="J1713" s="30" t="s">
        <v>15</v>
      </c>
    </row>
    <row r="1714" spans="1:10" ht="15.75" thickBot="1" x14ac:dyDescent="0.5">
      <c r="A1714" s="19">
        <v>1708</v>
      </c>
      <c r="B1714" s="21">
        <v>2845</v>
      </c>
      <c r="C1714" s="20" t="s">
        <v>4278</v>
      </c>
      <c r="D1714" s="21" t="s">
        <v>13</v>
      </c>
      <c r="E1714" s="21" t="s">
        <v>13</v>
      </c>
      <c r="F1714" s="21" t="s">
        <v>79</v>
      </c>
      <c r="G1714" s="21"/>
      <c r="H1714" s="21"/>
      <c r="I1714" s="30">
        <v>2005</v>
      </c>
      <c r="J1714" s="30" t="s">
        <v>19</v>
      </c>
    </row>
    <row r="1715" spans="1:10" ht="15.75" thickBot="1" x14ac:dyDescent="0.5">
      <c r="A1715" s="19">
        <v>1709</v>
      </c>
      <c r="B1715" s="21">
        <v>2847</v>
      </c>
      <c r="C1715" s="20" t="s">
        <v>4281</v>
      </c>
      <c r="D1715" s="21">
        <v>55</v>
      </c>
      <c r="E1715" s="21" t="s">
        <v>13</v>
      </c>
      <c r="F1715" s="21" t="s">
        <v>169</v>
      </c>
      <c r="G1715" s="21"/>
      <c r="H1715" s="21"/>
      <c r="I1715" s="30">
        <v>2080</v>
      </c>
      <c r="J1715" s="30" t="s">
        <v>19</v>
      </c>
    </row>
    <row r="1716" spans="1:10" ht="15.75" thickBot="1" x14ac:dyDescent="0.5">
      <c r="A1716" s="19">
        <v>1710</v>
      </c>
      <c r="B1716" s="21">
        <v>2848</v>
      </c>
      <c r="C1716" s="20" t="s">
        <v>4283</v>
      </c>
      <c r="D1716" s="21">
        <v>89</v>
      </c>
      <c r="E1716" s="21" t="s">
        <v>13</v>
      </c>
      <c r="F1716" s="21" t="s">
        <v>29</v>
      </c>
      <c r="G1716" s="21"/>
      <c r="H1716" s="21"/>
      <c r="I1716" s="30">
        <v>2060</v>
      </c>
      <c r="J1716" s="30" t="s">
        <v>19</v>
      </c>
    </row>
    <row r="1717" spans="1:10" ht="15.75" thickBot="1" x14ac:dyDescent="0.5">
      <c r="A1717" s="19">
        <v>1711</v>
      </c>
      <c r="B1717" s="21">
        <v>2849</v>
      </c>
      <c r="C1717" s="20" t="s">
        <v>4285</v>
      </c>
      <c r="D1717" s="21" t="s">
        <v>158</v>
      </c>
      <c r="E1717" s="21" t="s">
        <v>184</v>
      </c>
      <c r="F1717" s="21" t="s">
        <v>29</v>
      </c>
      <c r="G1717" s="21">
        <f>9+7+9+11+7+8</f>
        <v>51</v>
      </c>
      <c r="H1717" s="21">
        <f>-2+3+8+12+8+6</f>
        <v>35</v>
      </c>
      <c r="I1717" s="30">
        <v>2380</v>
      </c>
      <c r="J1717" s="30" t="s">
        <v>15</v>
      </c>
    </row>
    <row r="1718" spans="1:10" ht="15.75" thickBot="1" x14ac:dyDescent="0.5">
      <c r="A1718" s="19">
        <v>1712</v>
      </c>
      <c r="B1718" s="21">
        <v>2850</v>
      </c>
      <c r="C1718" s="20" t="s">
        <v>4287</v>
      </c>
      <c r="D1718" s="21" t="s">
        <v>13</v>
      </c>
      <c r="E1718" s="21" t="s">
        <v>13</v>
      </c>
      <c r="F1718" s="21" t="s">
        <v>277</v>
      </c>
      <c r="G1718" s="21"/>
      <c r="H1718" s="21"/>
      <c r="I1718" s="30">
        <v>1945</v>
      </c>
      <c r="J1718" s="30" t="s">
        <v>19</v>
      </c>
    </row>
    <row r="1719" spans="1:10" ht="15.75" thickBot="1" x14ac:dyDescent="0.5">
      <c r="A1719" s="19">
        <v>1713</v>
      </c>
      <c r="B1719" s="21">
        <v>2851</v>
      </c>
      <c r="C1719" s="20" t="s">
        <v>4289</v>
      </c>
      <c r="D1719" s="21">
        <v>71</v>
      </c>
      <c r="E1719" s="21" t="s">
        <v>13</v>
      </c>
      <c r="F1719" s="21" t="s">
        <v>79</v>
      </c>
      <c r="G1719" s="21"/>
      <c r="H1719" s="21"/>
      <c r="I1719" s="30">
        <v>2047</v>
      </c>
      <c r="J1719" s="30" t="s">
        <v>19</v>
      </c>
    </row>
    <row r="1720" spans="1:10" ht="15.75" thickBot="1" x14ac:dyDescent="0.5">
      <c r="A1720" s="19">
        <v>1714</v>
      </c>
      <c r="B1720" s="21">
        <v>2852</v>
      </c>
      <c r="C1720" s="20" t="s">
        <v>4291</v>
      </c>
      <c r="D1720" s="21">
        <v>89</v>
      </c>
      <c r="E1720" s="21" t="s">
        <v>13</v>
      </c>
      <c r="F1720" s="21" t="s">
        <v>323</v>
      </c>
      <c r="G1720" s="21"/>
      <c r="H1720" s="21"/>
      <c r="I1720" s="30">
        <v>2053</v>
      </c>
      <c r="J1720" s="30" t="s">
        <v>19</v>
      </c>
    </row>
    <row r="1721" spans="1:10" ht="15.75" thickBot="1" x14ac:dyDescent="0.5">
      <c r="A1721" s="19">
        <v>1715</v>
      </c>
      <c r="B1721" s="21">
        <v>2854</v>
      </c>
      <c r="C1721" s="20" t="s">
        <v>4295</v>
      </c>
      <c r="D1721" s="21" t="s">
        <v>13</v>
      </c>
      <c r="E1721" s="21" t="s">
        <v>13</v>
      </c>
      <c r="F1721" s="21" t="s">
        <v>29</v>
      </c>
      <c r="G1721" s="21"/>
      <c r="H1721" s="21"/>
      <c r="I1721" s="30">
        <v>2047</v>
      </c>
      <c r="J1721" s="30" t="s">
        <v>19</v>
      </c>
    </row>
    <row r="1722" spans="1:10" ht="15.75" thickBot="1" x14ac:dyDescent="0.5">
      <c r="A1722" s="19">
        <v>1716</v>
      </c>
      <c r="B1722" s="21">
        <v>2855</v>
      </c>
      <c r="C1722" s="20" t="s">
        <v>4297</v>
      </c>
      <c r="D1722" s="21" t="s">
        <v>13</v>
      </c>
      <c r="E1722" s="21" t="s">
        <v>13</v>
      </c>
      <c r="F1722" s="21" t="s">
        <v>323</v>
      </c>
      <c r="G1722" s="21"/>
      <c r="H1722" s="21"/>
      <c r="I1722" s="30">
        <v>1991</v>
      </c>
      <c r="J1722" s="30" t="s">
        <v>19</v>
      </c>
    </row>
    <row r="1723" spans="1:10" ht="15.75" thickBot="1" x14ac:dyDescent="0.5">
      <c r="A1723" s="19">
        <v>1717</v>
      </c>
      <c r="B1723" s="21">
        <v>2856</v>
      </c>
      <c r="C1723" s="20" t="s">
        <v>4299</v>
      </c>
      <c r="D1723" s="21" t="s">
        <v>13</v>
      </c>
      <c r="E1723" s="21" t="s">
        <v>13</v>
      </c>
      <c r="F1723" s="21" t="s">
        <v>116</v>
      </c>
      <c r="G1723" s="21"/>
      <c r="H1723" s="21"/>
      <c r="I1723" s="30">
        <v>2047</v>
      </c>
      <c r="J1723" s="30" t="s">
        <v>19</v>
      </c>
    </row>
    <row r="1724" spans="1:10" ht="15.75" thickBot="1" x14ac:dyDescent="0.5">
      <c r="A1724" s="19">
        <v>1718</v>
      </c>
      <c r="B1724" s="21">
        <v>2857</v>
      </c>
      <c r="C1724" s="20" t="s">
        <v>4301</v>
      </c>
      <c r="D1724" s="21">
        <v>98</v>
      </c>
      <c r="E1724" s="21" t="s">
        <v>13</v>
      </c>
      <c r="F1724" s="21" t="s">
        <v>85</v>
      </c>
      <c r="G1724" s="21"/>
      <c r="H1724" s="21"/>
      <c r="I1724" s="30">
        <v>2105</v>
      </c>
      <c r="J1724" s="30" t="s">
        <v>19</v>
      </c>
    </row>
    <row r="1725" spans="1:10" ht="15.75" thickBot="1" x14ac:dyDescent="0.5">
      <c r="A1725" s="19">
        <v>1719</v>
      </c>
      <c r="B1725" s="21">
        <v>2858</v>
      </c>
      <c r="C1725" s="20" t="s">
        <v>4303</v>
      </c>
      <c r="D1725" s="21" t="s">
        <v>13</v>
      </c>
      <c r="E1725" s="21" t="s">
        <v>13</v>
      </c>
      <c r="F1725" s="21" t="s">
        <v>85</v>
      </c>
      <c r="G1725" s="21"/>
      <c r="H1725" s="21"/>
      <c r="I1725" s="30">
        <v>2148</v>
      </c>
      <c r="J1725" s="30" t="s">
        <v>19</v>
      </c>
    </row>
    <row r="1726" spans="1:10" ht="15.75" thickBot="1" x14ac:dyDescent="0.5">
      <c r="A1726" s="19">
        <v>1720</v>
      </c>
      <c r="B1726" s="21">
        <v>2859</v>
      </c>
      <c r="C1726" s="20" t="s">
        <v>4305</v>
      </c>
      <c r="D1726" s="21">
        <v>95</v>
      </c>
      <c r="E1726" s="21" t="s">
        <v>13</v>
      </c>
      <c r="F1726" s="21" t="s">
        <v>85</v>
      </c>
      <c r="G1726" s="21"/>
      <c r="H1726" s="21"/>
      <c r="I1726" s="30">
        <v>2004</v>
      </c>
      <c r="J1726" s="30" t="s">
        <v>19</v>
      </c>
    </row>
    <row r="1727" spans="1:10" ht="15.75" thickBot="1" x14ac:dyDescent="0.5">
      <c r="A1727" s="19">
        <v>1721</v>
      </c>
      <c r="B1727" s="21">
        <v>2860</v>
      </c>
      <c r="C1727" s="20" t="s">
        <v>4307</v>
      </c>
      <c r="D1727" s="21">
        <v>62</v>
      </c>
      <c r="E1727" s="21" t="s">
        <v>134</v>
      </c>
      <c r="F1727" s="21" t="s">
        <v>277</v>
      </c>
      <c r="G1727" s="21"/>
      <c r="H1727" s="21"/>
      <c r="I1727" s="30">
        <v>2290</v>
      </c>
      <c r="J1727" s="30" t="s">
        <v>19</v>
      </c>
    </row>
    <row r="1728" spans="1:10" ht="15.75" thickBot="1" x14ac:dyDescent="0.5">
      <c r="A1728" s="19">
        <v>1722</v>
      </c>
      <c r="B1728" s="21">
        <v>2861</v>
      </c>
      <c r="C1728" s="20" t="s">
        <v>4309</v>
      </c>
      <c r="D1728" s="21" t="s">
        <v>13</v>
      </c>
      <c r="E1728" s="21" t="s">
        <v>13</v>
      </c>
      <c r="F1728" s="21" t="s">
        <v>193</v>
      </c>
      <c r="G1728" s="21"/>
      <c r="H1728" s="21"/>
      <c r="I1728" s="30">
        <v>2033</v>
      </c>
      <c r="J1728" s="30" t="s">
        <v>19</v>
      </c>
    </row>
    <row r="1729" spans="1:10" ht="15.75" thickBot="1" x14ac:dyDescent="0.5">
      <c r="A1729" s="19">
        <v>1723</v>
      </c>
      <c r="B1729" s="21">
        <v>2862</v>
      </c>
      <c r="C1729" s="20" t="s">
        <v>4311</v>
      </c>
      <c r="D1729" s="21">
        <v>37</v>
      </c>
      <c r="E1729" s="21" t="s">
        <v>13</v>
      </c>
      <c r="F1729" s="21" t="s">
        <v>79</v>
      </c>
      <c r="G1729" s="21"/>
      <c r="H1729" s="21"/>
      <c r="I1729" s="30">
        <v>2013</v>
      </c>
      <c r="J1729" s="30" t="s">
        <v>19</v>
      </c>
    </row>
    <row r="1730" spans="1:10" ht="15.75" thickBot="1" x14ac:dyDescent="0.5">
      <c r="A1730" s="19">
        <v>1724</v>
      </c>
      <c r="B1730" s="21">
        <v>2863</v>
      </c>
      <c r="C1730" s="20" t="s">
        <v>4313</v>
      </c>
      <c r="D1730" s="21" t="s">
        <v>13</v>
      </c>
      <c r="E1730" s="21" t="s">
        <v>13</v>
      </c>
      <c r="F1730" s="21" t="s">
        <v>193</v>
      </c>
      <c r="G1730" s="21"/>
      <c r="H1730" s="21"/>
      <c r="I1730" s="30">
        <v>2076</v>
      </c>
      <c r="J1730" s="30" t="s">
        <v>19</v>
      </c>
    </row>
    <row r="1731" spans="1:10" ht="15.75" thickBot="1" x14ac:dyDescent="0.5">
      <c r="A1731" s="19">
        <v>1725</v>
      </c>
      <c r="B1731" s="21">
        <v>2864</v>
      </c>
      <c r="C1731" s="20" t="s">
        <v>4315</v>
      </c>
      <c r="D1731" s="21" t="s">
        <v>13</v>
      </c>
      <c r="E1731" s="21" t="s">
        <v>13</v>
      </c>
      <c r="F1731" s="21" t="s">
        <v>193</v>
      </c>
      <c r="G1731" s="21"/>
      <c r="H1731" s="21"/>
      <c r="I1731" s="30">
        <v>2060</v>
      </c>
      <c r="J1731" s="30" t="s">
        <v>19</v>
      </c>
    </row>
    <row r="1732" spans="1:10" ht="15.75" thickBot="1" x14ac:dyDescent="0.5">
      <c r="A1732" s="19">
        <v>1726</v>
      </c>
      <c r="B1732" s="21">
        <v>2865</v>
      </c>
      <c r="C1732" s="20" t="s">
        <v>4317</v>
      </c>
      <c r="D1732" s="21">
        <v>89</v>
      </c>
      <c r="E1732" s="21" t="s">
        <v>13</v>
      </c>
      <c r="F1732" s="21" t="s">
        <v>79</v>
      </c>
      <c r="G1732" s="21"/>
      <c r="H1732" s="21"/>
      <c r="I1732" s="30">
        <v>2035</v>
      </c>
      <c r="J1732" s="30" t="s">
        <v>19</v>
      </c>
    </row>
    <row r="1733" spans="1:10" ht="15.75" thickBot="1" x14ac:dyDescent="0.5">
      <c r="A1733" s="19">
        <v>1727</v>
      </c>
      <c r="B1733" s="21">
        <v>2866</v>
      </c>
      <c r="C1733" s="20" t="s">
        <v>4319</v>
      </c>
      <c r="D1733" s="21" t="s">
        <v>13</v>
      </c>
      <c r="E1733" s="21" t="s">
        <v>13</v>
      </c>
      <c r="F1733" s="21" t="s">
        <v>79</v>
      </c>
      <c r="G1733" s="21"/>
      <c r="H1733" s="21"/>
      <c r="I1733" s="30">
        <v>2070</v>
      </c>
      <c r="J1733" s="30" t="s">
        <v>19</v>
      </c>
    </row>
    <row r="1734" spans="1:10" ht="15.75" thickBot="1" x14ac:dyDescent="0.5">
      <c r="A1734" s="19">
        <v>1728</v>
      </c>
      <c r="B1734" s="21">
        <v>2868</v>
      </c>
      <c r="C1734" s="20" t="s">
        <v>4323</v>
      </c>
      <c r="D1734" s="21" t="s">
        <v>13</v>
      </c>
      <c r="E1734" s="21" t="s">
        <v>13</v>
      </c>
      <c r="F1734" s="21" t="s">
        <v>551</v>
      </c>
      <c r="G1734" s="21"/>
      <c r="H1734" s="21"/>
      <c r="I1734" s="30">
        <v>2014</v>
      </c>
      <c r="J1734" s="30" t="s">
        <v>19</v>
      </c>
    </row>
    <row r="1735" spans="1:10" ht="15.75" thickBot="1" x14ac:dyDescent="0.5">
      <c r="A1735" s="19">
        <v>1729</v>
      </c>
      <c r="B1735" s="21">
        <v>2870</v>
      </c>
      <c r="C1735" s="20" t="s">
        <v>4327</v>
      </c>
      <c r="D1735" s="21" t="s">
        <v>13</v>
      </c>
      <c r="E1735" s="21" t="s">
        <v>13</v>
      </c>
      <c r="F1735" s="21" t="s">
        <v>29</v>
      </c>
      <c r="G1735" s="21"/>
      <c r="H1735" s="21"/>
      <c r="I1735" s="30">
        <v>2038</v>
      </c>
      <c r="J1735" s="30" t="s">
        <v>19</v>
      </c>
    </row>
    <row r="1736" spans="1:10" ht="15.75" thickBot="1" x14ac:dyDescent="0.5">
      <c r="A1736" s="19">
        <v>1730</v>
      </c>
      <c r="B1736" s="21">
        <v>2871</v>
      </c>
      <c r="C1736" s="20" t="s">
        <v>4329</v>
      </c>
      <c r="D1736" s="21">
        <v>87</v>
      </c>
      <c r="E1736" s="21" t="s">
        <v>13</v>
      </c>
      <c r="F1736" s="21" t="s">
        <v>32</v>
      </c>
      <c r="G1736" s="21"/>
      <c r="H1736" s="21"/>
      <c r="I1736" s="30">
        <v>2028</v>
      </c>
      <c r="J1736" s="30" t="s">
        <v>19</v>
      </c>
    </row>
    <row r="1737" spans="1:10" ht="15.75" thickBot="1" x14ac:dyDescent="0.5">
      <c r="A1737" s="19">
        <v>1731</v>
      </c>
      <c r="B1737" s="21">
        <v>2872</v>
      </c>
      <c r="C1737" s="20" t="s">
        <v>4331</v>
      </c>
      <c r="D1737" s="21" t="s">
        <v>13</v>
      </c>
      <c r="E1737" s="21" t="s">
        <v>13</v>
      </c>
      <c r="F1737" s="21" t="s">
        <v>79</v>
      </c>
      <c r="G1737" s="21"/>
      <c r="H1737" s="21"/>
      <c r="I1737" s="30">
        <v>2048</v>
      </c>
      <c r="J1737" s="30" t="s">
        <v>19</v>
      </c>
    </row>
    <row r="1738" spans="1:10" ht="15.75" thickBot="1" x14ac:dyDescent="0.5">
      <c r="A1738" s="19">
        <v>1732</v>
      </c>
      <c r="B1738" s="21">
        <v>2873</v>
      </c>
      <c r="C1738" s="20" t="s">
        <v>4333</v>
      </c>
      <c r="D1738" s="21">
        <v>93</v>
      </c>
      <c r="E1738" s="21" t="s">
        <v>13</v>
      </c>
      <c r="F1738" s="21" t="s">
        <v>29</v>
      </c>
      <c r="G1738" s="21"/>
      <c r="H1738" s="21"/>
      <c r="I1738" s="30">
        <v>2040</v>
      </c>
      <c r="J1738" s="30" t="s">
        <v>19</v>
      </c>
    </row>
    <row r="1739" spans="1:10" ht="15.75" thickBot="1" x14ac:dyDescent="0.5">
      <c r="A1739" s="19">
        <v>1733</v>
      </c>
      <c r="B1739" s="21">
        <v>2874</v>
      </c>
      <c r="C1739" s="20" t="s">
        <v>4335</v>
      </c>
      <c r="D1739" s="21">
        <v>51</v>
      </c>
      <c r="E1739" s="21" t="s">
        <v>13</v>
      </c>
      <c r="F1739" s="21" t="s">
        <v>169</v>
      </c>
      <c r="G1739" s="21"/>
      <c r="H1739" s="21"/>
      <c r="I1739" s="30">
        <v>2094</v>
      </c>
      <c r="J1739" s="30" t="s">
        <v>19</v>
      </c>
    </row>
    <row r="1740" spans="1:10" ht="15.75" thickBot="1" x14ac:dyDescent="0.5">
      <c r="A1740" s="19">
        <v>1734</v>
      </c>
      <c r="B1740" s="21">
        <v>3777</v>
      </c>
      <c r="C1740" s="20" t="s">
        <v>4337</v>
      </c>
      <c r="D1740" s="21" t="s">
        <v>13</v>
      </c>
      <c r="E1740" s="21" t="s">
        <v>13</v>
      </c>
      <c r="F1740" s="21" t="s">
        <v>85</v>
      </c>
      <c r="G1740" s="21"/>
      <c r="H1740" s="21"/>
      <c r="I1740" s="30">
        <v>2097</v>
      </c>
      <c r="J1740" s="30" t="s">
        <v>19</v>
      </c>
    </row>
    <row r="1741" spans="1:10" ht="15.75" thickBot="1" x14ac:dyDescent="0.5">
      <c r="A1741" s="19">
        <v>1735</v>
      </c>
      <c r="B1741" s="21">
        <v>2875</v>
      </c>
      <c r="C1741" s="20" t="s">
        <v>4339</v>
      </c>
      <c r="D1741" s="21" t="s">
        <v>13</v>
      </c>
      <c r="E1741" s="21" t="s">
        <v>13</v>
      </c>
      <c r="F1741" s="21" t="s">
        <v>85</v>
      </c>
      <c r="G1741" s="21"/>
      <c r="H1741" s="21"/>
      <c r="I1741" s="30">
        <v>2065</v>
      </c>
      <c r="J1741" s="30" t="s">
        <v>19</v>
      </c>
    </row>
    <row r="1742" spans="1:10" ht="15.75" thickBot="1" x14ac:dyDescent="0.5">
      <c r="A1742" s="19">
        <v>1736</v>
      </c>
      <c r="B1742" s="21">
        <v>3778</v>
      </c>
      <c r="C1742" s="20" t="s">
        <v>4341</v>
      </c>
      <c r="D1742" s="21">
        <v>63</v>
      </c>
      <c r="E1742" s="21" t="s">
        <v>13</v>
      </c>
      <c r="F1742" s="21" t="s">
        <v>116</v>
      </c>
      <c r="G1742" s="21"/>
      <c r="H1742" s="21"/>
      <c r="I1742" s="30">
        <v>2092</v>
      </c>
      <c r="J1742" s="30" t="s">
        <v>19</v>
      </c>
    </row>
    <row r="1743" spans="1:10" ht="15.75" thickBot="1" x14ac:dyDescent="0.5">
      <c r="A1743" s="19">
        <v>1737</v>
      </c>
      <c r="B1743" s="21">
        <v>2878</v>
      </c>
      <c r="C1743" s="20" t="s">
        <v>4354</v>
      </c>
      <c r="D1743" s="21">
        <v>46</v>
      </c>
      <c r="E1743" s="21" t="s">
        <v>13</v>
      </c>
      <c r="F1743" s="21" t="s">
        <v>169</v>
      </c>
      <c r="G1743" s="21"/>
      <c r="H1743" s="21"/>
      <c r="I1743" s="30">
        <v>2049</v>
      </c>
      <c r="J1743" s="30" t="s">
        <v>19</v>
      </c>
    </row>
    <row r="1744" spans="1:10" ht="15.75" thickBot="1" x14ac:dyDescent="0.5">
      <c r="A1744" s="19">
        <v>1738</v>
      </c>
      <c r="B1744" s="21">
        <v>2879</v>
      </c>
      <c r="C1744" s="20" t="s">
        <v>4356</v>
      </c>
      <c r="D1744" s="21">
        <v>45</v>
      </c>
      <c r="E1744" s="21" t="s">
        <v>13</v>
      </c>
      <c r="F1744" s="21" t="s">
        <v>169</v>
      </c>
      <c r="G1744" s="21"/>
      <c r="H1744" s="21"/>
      <c r="I1744" s="30">
        <v>2012</v>
      </c>
      <c r="J1744" s="30" t="s">
        <v>19</v>
      </c>
    </row>
    <row r="1745" spans="1:10" ht="15.75" thickBot="1" x14ac:dyDescent="0.5">
      <c r="A1745" s="19">
        <v>1739</v>
      </c>
      <c r="B1745" s="21">
        <v>2880</v>
      </c>
      <c r="C1745" s="20" t="s">
        <v>4358</v>
      </c>
      <c r="D1745" s="21">
        <v>48</v>
      </c>
      <c r="E1745" s="21" t="s">
        <v>13</v>
      </c>
      <c r="F1745" s="21" t="s">
        <v>85</v>
      </c>
      <c r="G1745" s="21"/>
      <c r="H1745" s="21"/>
      <c r="I1745" s="30">
        <v>2121</v>
      </c>
      <c r="J1745" s="30" t="s">
        <v>19</v>
      </c>
    </row>
    <row r="1746" spans="1:10" ht="15.75" thickBot="1" x14ac:dyDescent="0.5">
      <c r="A1746" s="19">
        <v>1740</v>
      </c>
      <c r="B1746" s="21">
        <v>2881</v>
      </c>
      <c r="C1746" s="20" t="s">
        <v>4360</v>
      </c>
      <c r="D1746" s="21" t="s">
        <v>13</v>
      </c>
      <c r="E1746" s="21" t="s">
        <v>13</v>
      </c>
      <c r="F1746" s="21" t="s">
        <v>85</v>
      </c>
      <c r="G1746" s="21"/>
      <c r="H1746" s="21"/>
      <c r="I1746" s="30">
        <v>2104</v>
      </c>
      <c r="J1746" s="30" t="s">
        <v>19</v>
      </c>
    </row>
    <row r="1747" spans="1:10" ht="15.75" thickBot="1" x14ac:dyDescent="0.5">
      <c r="A1747" s="19">
        <v>1741</v>
      </c>
      <c r="B1747" s="21">
        <v>3779</v>
      </c>
      <c r="C1747" s="20" t="s">
        <v>4362</v>
      </c>
      <c r="D1747" s="21" t="s">
        <v>13</v>
      </c>
      <c r="E1747" s="21" t="s">
        <v>13</v>
      </c>
      <c r="F1747" s="21" t="s">
        <v>85</v>
      </c>
      <c r="G1747" s="21"/>
      <c r="H1747" s="21"/>
      <c r="I1747" s="30">
        <v>2051</v>
      </c>
      <c r="J1747" s="30" t="s">
        <v>19</v>
      </c>
    </row>
    <row r="1748" spans="1:10" ht="15.75" thickBot="1" x14ac:dyDescent="0.5">
      <c r="A1748" s="19">
        <v>1742</v>
      </c>
      <c r="B1748" s="21">
        <v>2882</v>
      </c>
      <c r="C1748" s="20" t="s">
        <v>4364</v>
      </c>
      <c r="D1748" s="21">
        <v>90</v>
      </c>
      <c r="E1748" s="21" t="s">
        <v>13</v>
      </c>
      <c r="F1748" s="21" t="s">
        <v>54</v>
      </c>
      <c r="G1748" s="21"/>
      <c r="H1748" s="21"/>
      <c r="I1748" s="30">
        <v>2009</v>
      </c>
      <c r="J1748" s="30" t="s">
        <v>19</v>
      </c>
    </row>
    <row r="1749" spans="1:10" ht="15.75" thickBot="1" x14ac:dyDescent="0.5">
      <c r="A1749" s="19">
        <v>1743</v>
      </c>
      <c r="B1749" s="21">
        <v>2883</v>
      </c>
      <c r="C1749" s="20" t="s">
        <v>4366</v>
      </c>
      <c r="D1749" s="21" t="s">
        <v>13</v>
      </c>
      <c r="E1749" s="21" t="s">
        <v>13</v>
      </c>
      <c r="F1749" s="21" t="s">
        <v>551</v>
      </c>
      <c r="G1749" s="21"/>
      <c r="H1749" s="21"/>
      <c r="I1749" s="30">
        <v>2098</v>
      </c>
      <c r="J1749" s="30" t="s">
        <v>19</v>
      </c>
    </row>
    <row r="1750" spans="1:10" ht="15.75" thickBot="1" x14ac:dyDescent="0.5">
      <c r="A1750" s="19">
        <v>1744</v>
      </c>
      <c r="B1750" s="21">
        <v>3668</v>
      </c>
      <c r="C1750" s="20" t="s">
        <v>4368</v>
      </c>
      <c r="D1750" s="21" t="s">
        <v>13</v>
      </c>
      <c r="E1750" s="21" t="s">
        <v>13</v>
      </c>
      <c r="F1750" s="21" t="s">
        <v>277</v>
      </c>
      <c r="G1750" s="21"/>
      <c r="H1750" s="21"/>
      <c r="I1750" s="30">
        <v>2059</v>
      </c>
      <c r="J1750" s="30" t="s">
        <v>19</v>
      </c>
    </row>
    <row r="1751" spans="1:10" ht="15.75" thickBot="1" x14ac:dyDescent="0.5">
      <c r="A1751" s="19">
        <v>1745</v>
      </c>
      <c r="B1751" s="21">
        <v>2884</v>
      </c>
      <c r="C1751" s="20" t="s">
        <v>4370</v>
      </c>
      <c r="D1751" s="21">
        <v>96</v>
      </c>
      <c r="E1751" s="21" t="s">
        <v>57</v>
      </c>
      <c r="F1751" s="21" t="s">
        <v>54</v>
      </c>
      <c r="G1751" s="21"/>
      <c r="H1751" s="21"/>
      <c r="I1751" s="30">
        <v>2090</v>
      </c>
      <c r="J1751" s="30" t="s">
        <v>19</v>
      </c>
    </row>
    <row r="1752" spans="1:10" ht="15.75" thickBot="1" x14ac:dyDescent="0.5">
      <c r="A1752" s="19">
        <v>1746</v>
      </c>
      <c r="B1752" s="21">
        <v>2885</v>
      </c>
      <c r="C1752" s="20" t="s">
        <v>4372</v>
      </c>
      <c r="D1752" s="21">
        <v>70</v>
      </c>
      <c r="E1752" s="21" t="s">
        <v>13</v>
      </c>
      <c r="F1752" s="21" t="s">
        <v>29</v>
      </c>
      <c r="G1752" s="21"/>
      <c r="H1752" s="21"/>
      <c r="I1752" s="30">
        <v>2117</v>
      </c>
      <c r="J1752" s="30" t="s">
        <v>15</v>
      </c>
    </row>
    <row r="1753" spans="1:10" ht="15.75" thickBot="1" x14ac:dyDescent="0.5">
      <c r="A1753" s="19">
        <v>1747</v>
      </c>
      <c r="B1753" s="21">
        <v>2886</v>
      </c>
      <c r="C1753" s="20" t="s">
        <v>4374</v>
      </c>
      <c r="D1753" s="21">
        <v>90</v>
      </c>
      <c r="E1753" s="21" t="s">
        <v>13</v>
      </c>
      <c r="F1753" s="21" t="s">
        <v>29</v>
      </c>
      <c r="G1753" s="21"/>
      <c r="H1753" s="21"/>
      <c r="I1753" s="30">
        <v>2037</v>
      </c>
      <c r="J1753" s="30" t="s">
        <v>19</v>
      </c>
    </row>
    <row r="1754" spans="1:10" ht="15.75" thickBot="1" x14ac:dyDescent="0.5">
      <c r="A1754" s="19">
        <v>1748</v>
      </c>
      <c r="B1754" s="21">
        <v>2887</v>
      </c>
      <c r="C1754" s="20" t="s">
        <v>4376</v>
      </c>
      <c r="D1754" s="21">
        <v>38</v>
      </c>
      <c r="E1754" s="21" t="s">
        <v>13</v>
      </c>
      <c r="F1754" s="21" t="s">
        <v>116</v>
      </c>
      <c r="G1754" s="21"/>
      <c r="H1754" s="21"/>
      <c r="I1754" s="30">
        <v>2022</v>
      </c>
      <c r="J1754" s="30" t="s">
        <v>19</v>
      </c>
    </row>
    <row r="1755" spans="1:10" ht="15.75" thickBot="1" x14ac:dyDescent="0.5">
      <c r="A1755" s="19">
        <v>1749</v>
      </c>
      <c r="B1755" s="21">
        <v>3780</v>
      </c>
      <c r="C1755" s="20" t="s">
        <v>4378</v>
      </c>
      <c r="D1755" s="21" t="s">
        <v>13</v>
      </c>
      <c r="E1755" s="21" t="s">
        <v>13</v>
      </c>
      <c r="F1755" s="21" t="s">
        <v>85</v>
      </c>
      <c r="G1755" s="21"/>
      <c r="H1755" s="21"/>
      <c r="I1755" s="30">
        <v>2085</v>
      </c>
      <c r="J1755" s="30" t="s">
        <v>19</v>
      </c>
    </row>
    <row r="1756" spans="1:10" ht="15.75" thickBot="1" x14ac:dyDescent="0.5">
      <c r="A1756" s="19">
        <v>1750</v>
      </c>
      <c r="B1756" s="21">
        <v>3782</v>
      </c>
      <c r="C1756" s="20" t="s">
        <v>4380</v>
      </c>
      <c r="D1756" s="21" t="s">
        <v>510</v>
      </c>
      <c r="E1756" s="21" t="s">
        <v>13</v>
      </c>
      <c r="F1756" s="21" t="s">
        <v>85</v>
      </c>
      <c r="G1756" s="21"/>
      <c r="H1756" s="21"/>
      <c r="I1756" s="30">
        <v>2062</v>
      </c>
      <c r="J1756" s="30" t="s">
        <v>19</v>
      </c>
    </row>
    <row r="1757" spans="1:10" ht="15.75" thickBot="1" x14ac:dyDescent="0.5">
      <c r="A1757" s="19">
        <v>1751</v>
      </c>
      <c r="B1757" s="21">
        <v>2889</v>
      </c>
      <c r="C1757" s="20" t="s">
        <v>4384</v>
      </c>
      <c r="D1757" s="21">
        <v>51</v>
      </c>
      <c r="E1757" s="21" t="s">
        <v>13</v>
      </c>
      <c r="F1757" s="21" t="s">
        <v>32</v>
      </c>
      <c r="G1757" s="21"/>
      <c r="H1757" s="21"/>
      <c r="I1757" s="30">
        <v>2067</v>
      </c>
      <c r="J1757" s="30" t="s">
        <v>19</v>
      </c>
    </row>
    <row r="1758" spans="1:10" ht="15.75" thickBot="1" x14ac:dyDescent="0.5">
      <c r="A1758" s="19">
        <v>1752</v>
      </c>
      <c r="B1758" s="21">
        <v>2890</v>
      </c>
      <c r="C1758" s="20" t="s">
        <v>4386</v>
      </c>
      <c r="D1758" s="21" t="s">
        <v>189</v>
      </c>
      <c r="E1758" s="21" t="s">
        <v>13</v>
      </c>
      <c r="F1758" s="21" t="s">
        <v>292</v>
      </c>
      <c r="G1758" s="21">
        <v>11</v>
      </c>
      <c r="H1758" s="21">
        <v>-7</v>
      </c>
      <c r="I1758" s="30">
        <v>2099</v>
      </c>
      <c r="J1758" s="30" t="s">
        <v>15</v>
      </c>
    </row>
    <row r="1759" spans="1:10" ht="15.75" thickBot="1" x14ac:dyDescent="0.5">
      <c r="A1759" s="19">
        <v>1753</v>
      </c>
      <c r="B1759" s="21">
        <v>2891</v>
      </c>
      <c r="C1759" s="20" t="s">
        <v>4388</v>
      </c>
      <c r="D1759" s="21">
        <v>91</v>
      </c>
      <c r="E1759" s="21" t="s">
        <v>13</v>
      </c>
      <c r="F1759" s="21" t="s">
        <v>29</v>
      </c>
      <c r="G1759" s="21"/>
      <c r="H1759" s="21"/>
      <c r="I1759" s="30">
        <v>2085</v>
      </c>
      <c r="J1759" s="30" t="s">
        <v>19</v>
      </c>
    </row>
    <row r="1760" spans="1:10" ht="15.75" thickBot="1" x14ac:dyDescent="0.5">
      <c r="A1760" s="19">
        <v>1754</v>
      </c>
      <c r="B1760" s="21">
        <v>2892</v>
      </c>
      <c r="C1760" s="20" t="s">
        <v>4390</v>
      </c>
      <c r="D1760" s="21">
        <v>79</v>
      </c>
      <c r="E1760" s="21" t="s">
        <v>13</v>
      </c>
      <c r="F1760" s="21" t="s">
        <v>29</v>
      </c>
      <c r="G1760" s="21"/>
      <c r="H1760" s="21"/>
      <c r="I1760" s="30">
        <v>2150</v>
      </c>
      <c r="J1760" s="30" t="s">
        <v>19</v>
      </c>
    </row>
    <row r="1761" spans="1:10" ht="15.75" thickBot="1" x14ac:dyDescent="0.5">
      <c r="A1761" s="19">
        <v>1755</v>
      </c>
      <c r="B1761" s="21">
        <v>2893</v>
      </c>
      <c r="C1761" s="20" t="s">
        <v>4392</v>
      </c>
      <c r="D1761" s="21" t="s">
        <v>13</v>
      </c>
      <c r="E1761" s="21" t="s">
        <v>13</v>
      </c>
      <c r="F1761" s="21" t="s">
        <v>277</v>
      </c>
      <c r="G1761" s="21"/>
      <c r="H1761" s="21"/>
      <c r="I1761" s="30">
        <v>1997</v>
      </c>
      <c r="J1761" s="30" t="s">
        <v>19</v>
      </c>
    </row>
    <row r="1762" spans="1:10" ht="15.75" thickBot="1" x14ac:dyDescent="0.5">
      <c r="A1762" s="19">
        <v>1756</v>
      </c>
      <c r="B1762" s="21">
        <v>4160</v>
      </c>
      <c r="C1762" s="20" t="s">
        <v>6387</v>
      </c>
      <c r="D1762" s="21" t="s">
        <v>1439</v>
      </c>
      <c r="E1762" s="21" t="s">
        <v>13</v>
      </c>
      <c r="F1762" s="21" t="s">
        <v>29</v>
      </c>
      <c r="G1762" s="21">
        <v>11</v>
      </c>
      <c r="H1762" s="21">
        <v>-7</v>
      </c>
      <c r="I1762" s="30">
        <v>2066</v>
      </c>
      <c r="J1762" s="30" t="s">
        <v>15</v>
      </c>
    </row>
    <row r="1763" spans="1:10" ht="15.75" thickBot="1" x14ac:dyDescent="0.5">
      <c r="A1763" s="19">
        <v>1757</v>
      </c>
      <c r="B1763" s="21">
        <v>2894</v>
      </c>
      <c r="C1763" s="20" t="s">
        <v>4394</v>
      </c>
      <c r="D1763" s="21">
        <v>29</v>
      </c>
      <c r="E1763" s="21" t="s">
        <v>13</v>
      </c>
      <c r="F1763" s="21" t="s">
        <v>32</v>
      </c>
      <c r="G1763" s="21"/>
      <c r="H1763" s="21"/>
      <c r="I1763" s="30">
        <v>2041</v>
      </c>
      <c r="J1763" s="30" t="s">
        <v>19</v>
      </c>
    </row>
    <row r="1764" spans="1:10" ht="15.75" thickBot="1" x14ac:dyDescent="0.5">
      <c r="A1764" s="19">
        <v>1758</v>
      </c>
      <c r="B1764" s="21">
        <v>4215</v>
      </c>
      <c r="C1764" s="20" t="s">
        <v>6541</v>
      </c>
      <c r="D1764" s="21">
        <v>72</v>
      </c>
      <c r="E1764" s="21"/>
      <c r="F1764" s="21" t="s">
        <v>29</v>
      </c>
      <c r="G1764" s="21">
        <v>9</v>
      </c>
      <c r="H1764" s="21">
        <v>-24</v>
      </c>
      <c r="I1764" s="30">
        <v>2076</v>
      </c>
      <c r="J1764" s="30" t="s">
        <v>15</v>
      </c>
    </row>
    <row r="1765" spans="1:10" ht="15.75" thickBot="1" x14ac:dyDescent="0.5">
      <c r="A1765" s="19">
        <v>1759</v>
      </c>
      <c r="B1765" s="21">
        <v>2895</v>
      </c>
      <c r="C1765" s="20" t="s">
        <v>4396</v>
      </c>
      <c r="D1765" s="21" t="s">
        <v>13</v>
      </c>
      <c r="E1765" s="21" t="s">
        <v>13</v>
      </c>
      <c r="F1765" s="21" t="s">
        <v>85</v>
      </c>
      <c r="G1765" s="21"/>
      <c r="H1765" s="21"/>
      <c r="I1765" s="30">
        <v>2041</v>
      </c>
      <c r="J1765" s="30" t="s">
        <v>19</v>
      </c>
    </row>
    <row r="1766" spans="1:10" ht="15.75" thickBot="1" x14ac:dyDescent="0.5">
      <c r="A1766" s="19">
        <v>1760</v>
      </c>
      <c r="B1766" s="21">
        <v>2898</v>
      </c>
      <c r="C1766" s="20" t="s">
        <v>4402</v>
      </c>
      <c r="D1766" s="21" t="s">
        <v>13</v>
      </c>
      <c r="E1766" s="21" t="s">
        <v>13</v>
      </c>
      <c r="F1766" s="21" t="s">
        <v>91</v>
      </c>
      <c r="G1766" s="21"/>
      <c r="H1766" s="21"/>
      <c r="I1766" s="30">
        <v>2055</v>
      </c>
      <c r="J1766" s="30" t="s">
        <v>19</v>
      </c>
    </row>
    <row r="1767" spans="1:10" ht="15.75" thickBot="1" x14ac:dyDescent="0.5">
      <c r="A1767" s="19">
        <v>1761</v>
      </c>
      <c r="B1767" s="21">
        <v>2899</v>
      </c>
      <c r="C1767" s="20" t="s">
        <v>4404</v>
      </c>
      <c r="D1767" s="21">
        <v>48</v>
      </c>
      <c r="E1767" s="21" t="s">
        <v>13</v>
      </c>
      <c r="F1767" s="21" t="s">
        <v>169</v>
      </c>
      <c r="G1767" s="21"/>
      <c r="H1767" s="21"/>
      <c r="I1767" s="30">
        <v>2074</v>
      </c>
      <c r="J1767" s="30" t="s">
        <v>19</v>
      </c>
    </row>
    <row r="1768" spans="1:10" ht="15.75" thickBot="1" x14ac:dyDescent="0.5">
      <c r="A1768" s="19">
        <v>1762</v>
      </c>
      <c r="B1768" s="21">
        <v>4032</v>
      </c>
      <c r="C1768" s="20" t="s">
        <v>4406</v>
      </c>
      <c r="D1768" s="21">
        <v>58</v>
      </c>
      <c r="E1768" s="21" t="s">
        <v>13</v>
      </c>
      <c r="F1768" s="21" t="s">
        <v>29</v>
      </c>
      <c r="G1768" s="21"/>
      <c r="H1768" s="21"/>
      <c r="I1768" s="30">
        <v>2069</v>
      </c>
      <c r="J1768" s="30" t="s">
        <v>15</v>
      </c>
    </row>
    <row r="1769" spans="1:10" ht="15.75" thickBot="1" x14ac:dyDescent="0.5">
      <c r="A1769" s="19">
        <v>1763</v>
      </c>
      <c r="B1769" s="21">
        <v>2900</v>
      </c>
      <c r="C1769" s="20" t="s">
        <v>4408</v>
      </c>
      <c r="D1769" s="21" t="s">
        <v>13</v>
      </c>
      <c r="E1769" s="21" t="s">
        <v>13</v>
      </c>
      <c r="F1769" s="21" t="s">
        <v>29</v>
      </c>
      <c r="G1769" s="21"/>
      <c r="H1769" s="21"/>
      <c r="I1769" s="30">
        <v>2085</v>
      </c>
      <c r="J1769" s="30" t="s">
        <v>19</v>
      </c>
    </row>
    <row r="1770" spans="1:10" ht="15.75" thickBot="1" x14ac:dyDescent="0.5">
      <c r="A1770" s="19">
        <v>1764</v>
      </c>
      <c r="B1770" s="21">
        <v>4166</v>
      </c>
      <c r="C1770" s="20" t="s">
        <v>6563</v>
      </c>
      <c r="D1770" s="57" t="s">
        <v>28</v>
      </c>
      <c r="E1770" s="21" t="s">
        <v>13</v>
      </c>
      <c r="F1770" s="21" t="s">
        <v>79</v>
      </c>
      <c r="G1770" s="21">
        <v>7</v>
      </c>
      <c r="H1770" s="21">
        <v>-69</v>
      </c>
      <c r="I1770" s="30">
        <v>2031</v>
      </c>
      <c r="J1770" s="30" t="s">
        <v>15</v>
      </c>
    </row>
    <row r="1771" spans="1:10" ht="15.75" thickBot="1" x14ac:dyDescent="0.5">
      <c r="A1771" s="19">
        <v>1765</v>
      </c>
      <c r="B1771" s="21">
        <v>3781</v>
      </c>
      <c r="C1771" s="20" t="s">
        <v>4410</v>
      </c>
      <c r="D1771" s="21" t="s">
        <v>49</v>
      </c>
      <c r="E1771" s="21" t="s">
        <v>13</v>
      </c>
      <c r="F1771" s="21" t="s">
        <v>85</v>
      </c>
      <c r="G1771" s="21"/>
      <c r="H1771" s="21"/>
      <c r="I1771" s="30">
        <v>2127</v>
      </c>
      <c r="J1771" s="30" t="s">
        <v>19</v>
      </c>
    </row>
    <row r="1772" spans="1:10" ht="15.75" thickBot="1" x14ac:dyDescent="0.5">
      <c r="A1772" s="19">
        <v>1766</v>
      </c>
      <c r="B1772" s="21">
        <v>3783</v>
      </c>
      <c r="C1772" s="20" t="s">
        <v>4412</v>
      </c>
      <c r="D1772" s="21" t="s">
        <v>49</v>
      </c>
      <c r="E1772" s="21" t="s">
        <v>13</v>
      </c>
      <c r="F1772" s="21" t="s">
        <v>85</v>
      </c>
      <c r="G1772" s="21"/>
      <c r="H1772" s="21"/>
      <c r="I1772" s="30">
        <v>2098</v>
      </c>
      <c r="J1772" s="30" t="s">
        <v>19</v>
      </c>
    </row>
    <row r="1773" spans="1:10" ht="15.75" thickBot="1" x14ac:dyDescent="0.5">
      <c r="A1773" s="19">
        <v>1767</v>
      </c>
      <c r="B1773" s="21">
        <v>2901</v>
      </c>
      <c r="C1773" s="20" t="s">
        <v>6185</v>
      </c>
      <c r="D1773" s="21">
        <v>70</v>
      </c>
      <c r="E1773" s="21" t="s">
        <v>184</v>
      </c>
      <c r="F1773" s="21" t="s">
        <v>29</v>
      </c>
      <c r="G1773" s="21">
        <v>11</v>
      </c>
      <c r="H1773" s="21">
        <v>-4</v>
      </c>
      <c r="I1773" s="30">
        <v>2345</v>
      </c>
      <c r="J1773" s="30" t="s">
        <v>15</v>
      </c>
    </row>
    <row r="1774" spans="1:10" ht="15.75" thickBot="1" x14ac:dyDescent="0.5">
      <c r="A1774" s="19">
        <v>1768</v>
      </c>
      <c r="B1774" s="21">
        <v>2902</v>
      </c>
      <c r="C1774" s="20" t="s">
        <v>4415</v>
      </c>
      <c r="D1774" s="21">
        <v>96</v>
      </c>
      <c r="E1774" s="21" t="s">
        <v>13</v>
      </c>
      <c r="F1774" s="21" t="s">
        <v>79</v>
      </c>
      <c r="G1774" s="21"/>
      <c r="H1774" s="21"/>
      <c r="I1774" s="30">
        <v>2021</v>
      </c>
      <c r="J1774" s="30" t="s">
        <v>19</v>
      </c>
    </row>
    <row r="1775" spans="1:10" ht="15.75" thickBot="1" x14ac:dyDescent="0.5">
      <c r="A1775" s="19">
        <v>1769</v>
      </c>
      <c r="B1775" s="21">
        <v>2904</v>
      </c>
      <c r="C1775" s="20" t="s">
        <v>4417</v>
      </c>
      <c r="D1775" s="21">
        <v>47</v>
      </c>
      <c r="E1775" s="21" t="s">
        <v>13</v>
      </c>
      <c r="F1775" s="21" t="s">
        <v>116</v>
      </c>
      <c r="G1775" s="21"/>
      <c r="H1775" s="21"/>
      <c r="I1775" s="30">
        <v>2206</v>
      </c>
      <c r="J1775" s="30" t="s">
        <v>19</v>
      </c>
    </row>
    <row r="1776" spans="1:10" ht="15.75" thickBot="1" x14ac:dyDescent="0.5">
      <c r="A1776" s="19">
        <v>1770</v>
      </c>
      <c r="B1776" s="21">
        <v>2905</v>
      </c>
      <c r="C1776" s="20" t="s">
        <v>4419</v>
      </c>
      <c r="D1776" s="21" t="s">
        <v>13</v>
      </c>
      <c r="E1776" s="21" t="s">
        <v>13</v>
      </c>
      <c r="F1776" s="21" t="s">
        <v>239</v>
      </c>
      <c r="G1776" s="21"/>
      <c r="H1776" s="21"/>
      <c r="I1776" s="30">
        <v>2021</v>
      </c>
      <c r="J1776" s="30" t="s">
        <v>19</v>
      </c>
    </row>
    <row r="1777" spans="1:10" ht="15.75" thickBot="1" x14ac:dyDescent="0.5">
      <c r="A1777" s="19">
        <v>1771</v>
      </c>
      <c r="B1777" s="21">
        <v>2906</v>
      </c>
      <c r="C1777" s="20" t="s">
        <v>4421</v>
      </c>
      <c r="D1777" s="21" t="s">
        <v>13</v>
      </c>
      <c r="E1777" s="21" t="s">
        <v>13</v>
      </c>
      <c r="F1777" s="21" t="s">
        <v>239</v>
      </c>
      <c r="G1777" s="21"/>
      <c r="H1777" s="21"/>
      <c r="I1777" s="30">
        <v>2008</v>
      </c>
      <c r="J1777" s="30" t="s">
        <v>19</v>
      </c>
    </row>
    <row r="1778" spans="1:10" ht="15.75" thickBot="1" x14ac:dyDescent="0.5">
      <c r="A1778" s="19">
        <v>1772</v>
      </c>
      <c r="B1778" s="21">
        <v>2907</v>
      </c>
      <c r="C1778" s="20" t="s">
        <v>4423</v>
      </c>
      <c r="D1778" s="21" t="s">
        <v>13</v>
      </c>
      <c r="E1778" s="21" t="s">
        <v>13</v>
      </c>
      <c r="F1778" s="21" t="s">
        <v>29</v>
      </c>
      <c r="G1778" s="21"/>
      <c r="H1778" s="21"/>
      <c r="I1778" s="30">
        <v>2099</v>
      </c>
      <c r="J1778" s="30" t="s">
        <v>19</v>
      </c>
    </row>
    <row r="1779" spans="1:10" ht="15.75" thickBot="1" x14ac:dyDescent="0.5">
      <c r="A1779" s="19">
        <v>1773</v>
      </c>
      <c r="B1779" s="21">
        <v>2908</v>
      </c>
      <c r="C1779" s="20" t="s">
        <v>4425</v>
      </c>
      <c r="D1779" s="21">
        <v>53</v>
      </c>
      <c r="E1779" s="21" t="s">
        <v>13</v>
      </c>
      <c r="F1779" s="21" t="s">
        <v>469</v>
      </c>
      <c r="G1779" s="21"/>
      <c r="H1779" s="21"/>
      <c r="I1779" s="30">
        <v>1884</v>
      </c>
      <c r="J1779" s="30" t="s">
        <v>19</v>
      </c>
    </row>
    <row r="1780" spans="1:10" ht="15.75" thickBot="1" x14ac:dyDescent="0.5">
      <c r="A1780" s="19">
        <v>1774</v>
      </c>
      <c r="B1780" s="21">
        <v>2912</v>
      </c>
      <c r="C1780" s="20" t="s">
        <v>4433</v>
      </c>
      <c r="D1780" s="21">
        <v>88</v>
      </c>
      <c r="E1780" s="21" t="s">
        <v>13</v>
      </c>
      <c r="F1780" s="21" t="s">
        <v>79</v>
      </c>
      <c r="G1780" s="21"/>
      <c r="H1780" s="21"/>
      <c r="I1780" s="30">
        <v>2034</v>
      </c>
      <c r="J1780" s="30" t="s">
        <v>19</v>
      </c>
    </row>
    <row r="1781" spans="1:10" ht="15.75" thickBot="1" x14ac:dyDescent="0.5">
      <c r="A1781" s="19">
        <v>1775</v>
      </c>
      <c r="B1781" s="21">
        <v>2913</v>
      </c>
      <c r="C1781" s="20" t="s">
        <v>4435</v>
      </c>
      <c r="D1781" s="21" t="s">
        <v>13</v>
      </c>
      <c r="E1781" s="21" t="s">
        <v>13</v>
      </c>
      <c r="F1781" s="21" t="s">
        <v>79</v>
      </c>
      <c r="G1781" s="21"/>
      <c r="H1781" s="21"/>
      <c r="I1781" s="30">
        <v>2047</v>
      </c>
      <c r="J1781" s="30" t="s">
        <v>19</v>
      </c>
    </row>
    <row r="1782" spans="1:10" ht="15.75" thickBot="1" x14ac:dyDescent="0.5">
      <c r="A1782" s="19">
        <v>1776</v>
      </c>
      <c r="B1782" s="21">
        <v>2914</v>
      </c>
      <c r="C1782" s="20" t="s">
        <v>4437</v>
      </c>
      <c r="D1782" s="21" t="s">
        <v>13</v>
      </c>
      <c r="E1782" s="21" t="s">
        <v>13</v>
      </c>
      <c r="F1782" s="21" t="s">
        <v>29</v>
      </c>
      <c r="G1782" s="21"/>
      <c r="H1782" s="21"/>
      <c r="I1782" s="30">
        <v>2072</v>
      </c>
      <c r="J1782" s="30" t="s">
        <v>19</v>
      </c>
    </row>
    <row r="1783" spans="1:10" ht="15.75" thickBot="1" x14ac:dyDescent="0.5">
      <c r="A1783" s="19">
        <v>1777</v>
      </c>
      <c r="B1783" s="21">
        <v>2915</v>
      </c>
      <c r="C1783" s="20" t="s">
        <v>4439</v>
      </c>
      <c r="D1783" s="21">
        <v>75</v>
      </c>
      <c r="E1783" s="21" t="s">
        <v>13</v>
      </c>
      <c r="F1783" s="21" t="s">
        <v>32</v>
      </c>
      <c r="G1783" s="21"/>
      <c r="H1783" s="21"/>
      <c r="I1783" s="30">
        <v>2049</v>
      </c>
      <c r="J1783" s="30" t="s">
        <v>19</v>
      </c>
    </row>
    <row r="1784" spans="1:10" ht="15.75" thickBot="1" x14ac:dyDescent="0.5">
      <c r="A1784" s="19">
        <v>1778</v>
      </c>
      <c r="B1784" s="21">
        <v>2916</v>
      </c>
      <c r="C1784" s="20" t="s">
        <v>4441</v>
      </c>
      <c r="D1784" s="21">
        <v>39</v>
      </c>
      <c r="E1784" s="21" t="s">
        <v>13</v>
      </c>
      <c r="F1784" s="21" t="s">
        <v>29</v>
      </c>
      <c r="G1784" s="21"/>
      <c r="H1784" s="21"/>
      <c r="I1784" s="30">
        <v>2026</v>
      </c>
      <c r="J1784" s="30" t="s">
        <v>19</v>
      </c>
    </row>
    <row r="1785" spans="1:10" ht="15.75" thickBot="1" x14ac:dyDescent="0.5">
      <c r="A1785" s="19">
        <v>1779</v>
      </c>
      <c r="B1785" s="21">
        <v>2917</v>
      </c>
      <c r="C1785" s="20" t="s">
        <v>4443</v>
      </c>
      <c r="D1785" s="21" t="s">
        <v>46</v>
      </c>
      <c r="E1785" s="21" t="s">
        <v>13</v>
      </c>
      <c r="F1785" s="21" t="s">
        <v>29</v>
      </c>
      <c r="G1785" s="21"/>
      <c r="H1785" s="21"/>
      <c r="I1785" s="30">
        <v>2111</v>
      </c>
      <c r="J1785" s="30" t="s">
        <v>19</v>
      </c>
    </row>
    <row r="1786" spans="1:10" ht="15.75" thickBot="1" x14ac:dyDescent="0.5">
      <c r="A1786" s="19">
        <v>1780</v>
      </c>
      <c r="B1786" s="21">
        <v>2918</v>
      </c>
      <c r="C1786" s="20" t="s">
        <v>4445</v>
      </c>
      <c r="D1786" s="21" t="s">
        <v>13</v>
      </c>
      <c r="E1786" s="21" t="s">
        <v>13</v>
      </c>
      <c r="F1786" s="21" t="s">
        <v>29</v>
      </c>
      <c r="G1786" s="21"/>
      <c r="H1786" s="21"/>
      <c r="I1786" s="30">
        <v>2022</v>
      </c>
      <c r="J1786" s="30" t="s">
        <v>19</v>
      </c>
    </row>
    <row r="1787" spans="1:10" ht="15.75" thickBot="1" x14ac:dyDescent="0.5">
      <c r="A1787" s="19">
        <v>1781</v>
      </c>
      <c r="B1787" s="21">
        <v>2919</v>
      </c>
      <c r="C1787" s="20" t="s">
        <v>4447</v>
      </c>
      <c r="D1787" s="21">
        <v>81</v>
      </c>
      <c r="E1787" s="21" t="s">
        <v>13</v>
      </c>
      <c r="F1787" s="21" t="s">
        <v>29</v>
      </c>
      <c r="G1787" s="21"/>
      <c r="H1787" s="21"/>
      <c r="I1787" s="30">
        <v>1964</v>
      </c>
      <c r="J1787" s="30" t="s">
        <v>19</v>
      </c>
    </row>
    <row r="1788" spans="1:10" ht="15.75" thickBot="1" x14ac:dyDescent="0.5">
      <c r="A1788" s="19">
        <v>1782</v>
      </c>
      <c r="B1788" s="21">
        <v>3784</v>
      </c>
      <c r="C1788" s="20" t="s">
        <v>4449</v>
      </c>
      <c r="D1788" s="21">
        <v>66</v>
      </c>
      <c r="E1788" s="21" t="s">
        <v>13</v>
      </c>
      <c r="F1788" s="21" t="s">
        <v>18</v>
      </c>
      <c r="G1788" s="21"/>
      <c r="H1788" s="21"/>
      <c r="I1788" s="30">
        <v>2117</v>
      </c>
      <c r="J1788" s="30" t="s">
        <v>19</v>
      </c>
    </row>
    <row r="1789" spans="1:10" ht="15.75" thickBot="1" x14ac:dyDescent="0.5">
      <c r="A1789" s="19">
        <v>1783</v>
      </c>
      <c r="B1789" s="21">
        <v>2920</v>
      </c>
      <c r="C1789" s="20" t="s">
        <v>4451</v>
      </c>
      <c r="D1789" s="21" t="s">
        <v>13</v>
      </c>
      <c r="E1789" s="21" t="s">
        <v>13</v>
      </c>
      <c r="F1789" s="21" t="s">
        <v>116</v>
      </c>
      <c r="G1789" s="21"/>
      <c r="H1789" s="21"/>
      <c r="I1789" s="30">
        <v>2079</v>
      </c>
      <c r="J1789" s="30" t="s">
        <v>19</v>
      </c>
    </row>
    <row r="1790" spans="1:10" ht="15.75" thickBot="1" x14ac:dyDescent="0.5">
      <c r="A1790" s="19">
        <v>1784</v>
      </c>
      <c r="B1790" s="21">
        <v>2921</v>
      </c>
      <c r="C1790" s="20" t="s">
        <v>4453</v>
      </c>
      <c r="D1790" s="21">
        <v>88</v>
      </c>
      <c r="E1790" s="21" t="s">
        <v>13</v>
      </c>
      <c r="F1790" s="21" t="s">
        <v>323</v>
      </c>
      <c r="G1790" s="21"/>
      <c r="H1790" s="21"/>
      <c r="I1790" s="30">
        <v>1988</v>
      </c>
      <c r="J1790" s="30" t="s">
        <v>19</v>
      </c>
    </row>
    <row r="1791" spans="1:10" ht="15.75" thickBot="1" x14ac:dyDescent="0.5">
      <c r="A1791" s="19">
        <v>1785</v>
      </c>
      <c r="B1791" s="21">
        <v>2922</v>
      </c>
      <c r="C1791" s="20" t="s">
        <v>4455</v>
      </c>
      <c r="D1791" s="21">
        <v>94</v>
      </c>
      <c r="E1791" s="21" t="s">
        <v>13</v>
      </c>
      <c r="F1791" s="21" t="s">
        <v>323</v>
      </c>
      <c r="G1791" s="21"/>
      <c r="H1791" s="21"/>
      <c r="I1791" s="30">
        <v>2060</v>
      </c>
      <c r="J1791" s="30" t="s">
        <v>19</v>
      </c>
    </row>
    <row r="1792" spans="1:10" ht="15.75" thickBot="1" x14ac:dyDescent="0.5">
      <c r="A1792" s="19">
        <v>1786</v>
      </c>
      <c r="B1792" s="21">
        <v>2923</v>
      </c>
      <c r="C1792" s="20" t="s">
        <v>4457</v>
      </c>
      <c r="D1792" s="21" t="s">
        <v>13</v>
      </c>
      <c r="E1792" s="21" t="s">
        <v>13</v>
      </c>
      <c r="F1792" s="21" t="s">
        <v>323</v>
      </c>
      <c r="G1792" s="21"/>
      <c r="H1792" s="21"/>
      <c r="I1792" s="30">
        <v>2033</v>
      </c>
      <c r="J1792" s="30" t="s">
        <v>19</v>
      </c>
    </row>
    <row r="1793" spans="1:10" ht="15.75" thickBot="1" x14ac:dyDescent="0.5">
      <c r="A1793" s="19">
        <v>1787</v>
      </c>
      <c r="B1793" s="21">
        <v>3869</v>
      </c>
      <c r="C1793" s="20" t="s">
        <v>4459</v>
      </c>
      <c r="D1793" s="21" t="s">
        <v>1040</v>
      </c>
      <c r="E1793" s="21" t="s">
        <v>13</v>
      </c>
      <c r="F1793" s="21" t="s">
        <v>193</v>
      </c>
      <c r="G1793" s="21">
        <v>8</v>
      </c>
      <c r="H1793" s="21">
        <v>-6</v>
      </c>
      <c r="I1793" s="30">
        <v>2117</v>
      </c>
      <c r="J1793" s="30" t="s">
        <v>15</v>
      </c>
    </row>
    <row r="1794" spans="1:10" ht="15.75" thickBot="1" x14ac:dyDescent="0.5">
      <c r="A1794" s="19">
        <v>1788</v>
      </c>
      <c r="B1794" s="21">
        <v>2924</v>
      </c>
      <c r="C1794" s="20" t="s">
        <v>4461</v>
      </c>
      <c r="D1794" s="21">
        <v>38</v>
      </c>
      <c r="E1794" s="21" t="s">
        <v>13</v>
      </c>
      <c r="F1794" s="21" t="s">
        <v>323</v>
      </c>
      <c r="G1794" s="21"/>
      <c r="H1794" s="21"/>
      <c r="I1794" s="30">
        <v>2050</v>
      </c>
      <c r="J1794" s="30" t="s">
        <v>19</v>
      </c>
    </row>
    <row r="1795" spans="1:10" ht="15.75" thickBot="1" x14ac:dyDescent="0.5">
      <c r="A1795" s="19">
        <v>1789</v>
      </c>
      <c r="B1795" s="21">
        <v>2925</v>
      </c>
      <c r="C1795" s="20" t="s">
        <v>4463</v>
      </c>
      <c r="D1795" s="21" t="s">
        <v>46</v>
      </c>
      <c r="E1795" s="21" t="s">
        <v>13</v>
      </c>
      <c r="F1795" s="21" t="s">
        <v>469</v>
      </c>
      <c r="G1795" s="21"/>
      <c r="H1795" s="21"/>
      <c r="I1795" s="30">
        <v>1958</v>
      </c>
      <c r="J1795" s="30" t="s">
        <v>19</v>
      </c>
    </row>
    <row r="1796" spans="1:10" ht="15.75" thickBot="1" x14ac:dyDescent="0.5">
      <c r="A1796" s="19">
        <v>1790</v>
      </c>
      <c r="B1796" s="21">
        <v>2926</v>
      </c>
      <c r="C1796" s="20" t="s">
        <v>4465</v>
      </c>
      <c r="D1796" s="21">
        <v>99</v>
      </c>
      <c r="E1796" s="21" t="s">
        <v>13</v>
      </c>
      <c r="F1796" s="21" t="s">
        <v>79</v>
      </c>
      <c r="G1796" s="21"/>
      <c r="H1796" s="21"/>
      <c r="I1796" s="30">
        <v>2089</v>
      </c>
      <c r="J1796" s="30" t="s">
        <v>19</v>
      </c>
    </row>
    <row r="1797" spans="1:10" ht="15.75" thickBot="1" x14ac:dyDescent="0.5">
      <c r="A1797" s="19">
        <v>1791</v>
      </c>
      <c r="B1797" s="21">
        <v>3897</v>
      </c>
      <c r="C1797" s="20" t="s">
        <v>4467</v>
      </c>
      <c r="D1797" s="21" t="s">
        <v>3648</v>
      </c>
      <c r="E1797" s="21" t="s">
        <v>13</v>
      </c>
      <c r="F1797" s="21" t="s">
        <v>29</v>
      </c>
      <c r="G1797" s="21">
        <f>9+11</f>
        <v>20</v>
      </c>
      <c r="H1797" s="21">
        <f>-10+10</f>
        <v>0</v>
      </c>
      <c r="I1797" s="30">
        <v>2092</v>
      </c>
      <c r="J1797" s="30" t="s">
        <v>15</v>
      </c>
    </row>
    <row r="1798" spans="1:10" ht="15.75" thickBot="1" x14ac:dyDescent="0.5">
      <c r="A1798" s="19">
        <v>1792</v>
      </c>
      <c r="B1798" s="21">
        <v>2927</v>
      </c>
      <c r="C1798" s="20" t="s">
        <v>4469</v>
      </c>
      <c r="D1798" s="21" t="s">
        <v>13</v>
      </c>
      <c r="E1798" s="21" t="s">
        <v>13</v>
      </c>
      <c r="F1798" s="21" t="s">
        <v>169</v>
      </c>
      <c r="G1798" s="21"/>
      <c r="H1798" s="21"/>
      <c r="I1798" s="30">
        <v>2035</v>
      </c>
      <c r="J1798" s="30" t="s">
        <v>19</v>
      </c>
    </row>
    <row r="1799" spans="1:10" ht="15.75" thickBot="1" x14ac:dyDescent="0.5">
      <c r="A1799" s="19">
        <v>1793</v>
      </c>
      <c r="B1799" s="21">
        <v>2928</v>
      </c>
      <c r="C1799" s="20" t="s">
        <v>4471</v>
      </c>
      <c r="D1799" s="21">
        <v>54</v>
      </c>
      <c r="E1799" s="21" t="s">
        <v>13</v>
      </c>
      <c r="F1799" s="21" t="s">
        <v>169</v>
      </c>
      <c r="G1799" s="21"/>
      <c r="H1799" s="21"/>
      <c r="I1799" s="30">
        <v>2045</v>
      </c>
      <c r="J1799" s="30" t="s">
        <v>19</v>
      </c>
    </row>
    <row r="1800" spans="1:10" ht="15.75" thickBot="1" x14ac:dyDescent="0.5">
      <c r="A1800" s="19">
        <v>1794</v>
      </c>
      <c r="B1800" s="21">
        <v>4140</v>
      </c>
      <c r="C1800" s="20" t="s">
        <v>6367</v>
      </c>
      <c r="D1800" s="21" t="s">
        <v>203</v>
      </c>
      <c r="E1800" s="21" t="s">
        <v>13</v>
      </c>
      <c r="F1800" s="21" t="s">
        <v>29</v>
      </c>
      <c r="G1800" s="21"/>
      <c r="H1800" s="21"/>
      <c r="I1800" s="30">
        <v>2032</v>
      </c>
      <c r="J1800" s="30" t="s">
        <v>15</v>
      </c>
    </row>
    <row r="1801" spans="1:10" ht="15.75" thickBot="1" x14ac:dyDescent="0.5">
      <c r="A1801" s="19">
        <v>1795</v>
      </c>
      <c r="B1801" s="21">
        <v>4137</v>
      </c>
      <c r="C1801" s="20" t="s">
        <v>6364</v>
      </c>
      <c r="D1801" s="21" t="s">
        <v>6266</v>
      </c>
      <c r="E1801" s="21" t="s">
        <v>13</v>
      </c>
      <c r="F1801" s="21" t="s">
        <v>29</v>
      </c>
      <c r="G1801" s="21"/>
      <c r="H1801" s="21"/>
      <c r="I1801" s="30">
        <v>2086</v>
      </c>
      <c r="J1801" s="30" t="s">
        <v>15</v>
      </c>
    </row>
    <row r="1802" spans="1:10" ht="15.75" thickBot="1" x14ac:dyDescent="0.5">
      <c r="A1802" s="19">
        <v>1796</v>
      </c>
      <c r="B1802" s="21">
        <v>2930</v>
      </c>
      <c r="C1802" s="20" t="s">
        <v>4477</v>
      </c>
      <c r="D1802" s="21">
        <v>40</v>
      </c>
      <c r="E1802" s="21" t="s">
        <v>13</v>
      </c>
      <c r="F1802" s="21" t="s">
        <v>169</v>
      </c>
      <c r="G1802" s="21"/>
      <c r="H1802" s="21"/>
      <c r="I1802" s="30">
        <v>2043</v>
      </c>
      <c r="J1802" s="30" t="s">
        <v>19</v>
      </c>
    </row>
    <row r="1803" spans="1:10" ht="15.75" thickBot="1" x14ac:dyDescent="0.5">
      <c r="A1803" s="19">
        <v>1797</v>
      </c>
      <c r="B1803" s="21">
        <v>2931</v>
      </c>
      <c r="C1803" s="20" t="s">
        <v>4479</v>
      </c>
      <c r="D1803" s="21">
        <v>79</v>
      </c>
      <c r="E1803" s="21" t="s">
        <v>13</v>
      </c>
      <c r="F1803" s="21" t="s">
        <v>32</v>
      </c>
      <c r="G1803" s="21"/>
      <c r="H1803" s="21"/>
      <c r="I1803" s="30">
        <v>2068</v>
      </c>
      <c r="J1803" s="30" t="s">
        <v>19</v>
      </c>
    </row>
    <row r="1804" spans="1:10" ht="15.75" thickBot="1" x14ac:dyDescent="0.5">
      <c r="A1804" s="19">
        <v>1798</v>
      </c>
      <c r="B1804" s="21">
        <v>2932</v>
      </c>
      <c r="C1804" s="20" t="s">
        <v>4481</v>
      </c>
      <c r="D1804" s="21">
        <v>40</v>
      </c>
      <c r="E1804" s="21" t="s">
        <v>13</v>
      </c>
      <c r="F1804" s="21" t="s">
        <v>32</v>
      </c>
      <c r="G1804" s="21"/>
      <c r="H1804" s="21"/>
      <c r="I1804" s="30">
        <v>2072</v>
      </c>
      <c r="J1804" s="30" t="s">
        <v>19</v>
      </c>
    </row>
    <row r="1805" spans="1:10" ht="15.75" thickBot="1" x14ac:dyDescent="0.5">
      <c r="A1805" s="19">
        <v>1799</v>
      </c>
      <c r="B1805" s="21">
        <v>2933</v>
      </c>
      <c r="C1805" s="20" t="s">
        <v>4483</v>
      </c>
      <c r="D1805" s="21">
        <v>99</v>
      </c>
      <c r="E1805" s="21" t="s">
        <v>13</v>
      </c>
      <c r="F1805" s="21" t="s">
        <v>29</v>
      </c>
      <c r="G1805" s="21"/>
      <c r="H1805" s="21"/>
      <c r="I1805" s="30">
        <v>2008</v>
      </c>
      <c r="J1805" s="30" t="s">
        <v>19</v>
      </c>
    </row>
    <row r="1806" spans="1:10" ht="15.75" thickBot="1" x14ac:dyDescent="0.5">
      <c r="A1806" s="19">
        <v>1800</v>
      </c>
      <c r="B1806" s="21">
        <v>2934</v>
      </c>
      <c r="C1806" s="20" t="s">
        <v>4485</v>
      </c>
      <c r="D1806" s="21" t="s">
        <v>13</v>
      </c>
      <c r="E1806" s="21" t="s">
        <v>13</v>
      </c>
      <c r="F1806" s="21" t="s">
        <v>29</v>
      </c>
      <c r="G1806" s="21"/>
      <c r="H1806" s="21"/>
      <c r="I1806" s="30">
        <v>2026</v>
      </c>
      <c r="J1806" s="30" t="s">
        <v>19</v>
      </c>
    </row>
    <row r="1807" spans="1:10" ht="15.75" thickBot="1" x14ac:dyDescent="0.5">
      <c r="A1807" s="19">
        <v>1801</v>
      </c>
      <c r="B1807" s="21">
        <v>2935</v>
      </c>
      <c r="C1807" s="20" t="s">
        <v>4487</v>
      </c>
      <c r="D1807" s="21">
        <v>67</v>
      </c>
      <c r="E1807" s="21" t="s">
        <v>13</v>
      </c>
      <c r="F1807" s="21" t="s">
        <v>32</v>
      </c>
      <c r="G1807" s="21"/>
      <c r="H1807" s="21"/>
      <c r="I1807" s="30">
        <v>1971</v>
      </c>
      <c r="J1807" s="30" t="s">
        <v>19</v>
      </c>
    </row>
    <row r="1808" spans="1:10" ht="15.75" thickBot="1" x14ac:dyDescent="0.5">
      <c r="A1808" s="19">
        <v>1802</v>
      </c>
      <c r="B1808" s="21">
        <v>2936</v>
      </c>
      <c r="C1808" s="20" t="s">
        <v>4489</v>
      </c>
      <c r="D1808" s="21">
        <v>86</v>
      </c>
      <c r="E1808" s="21" t="s">
        <v>13</v>
      </c>
      <c r="F1808" s="21" t="s">
        <v>32</v>
      </c>
      <c r="G1808" s="21"/>
      <c r="H1808" s="21"/>
      <c r="I1808" s="30">
        <v>2024</v>
      </c>
      <c r="J1808" s="30" t="s">
        <v>19</v>
      </c>
    </row>
    <row r="1809" spans="1:10" ht="15.75" thickBot="1" x14ac:dyDescent="0.5">
      <c r="A1809" s="19">
        <v>1803</v>
      </c>
      <c r="B1809" s="21">
        <v>2937</v>
      </c>
      <c r="C1809" s="20" t="s">
        <v>4491</v>
      </c>
      <c r="D1809" s="21">
        <v>55</v>
      </c>
      <c r="E1809" s="21" t="s">
        <v>13</v>
      </c>
      <c r="F1809" s="21" t="s">
        <v>32</v>
      </c>
      <c r="G1809" s="21"/>
      <c r="H1809" s="21"/>
      <c r="I1809" s="30">
        <v>2075</v>
      </c>
      <c r="J1809" s="30" t="s">
        <v>19</v>
      </c>
    </row>
    <row r="1810" spans="1:10" ht="15.75" thickBot="1" x14ac:dyDescent="0.5">
      <c r="A1810" s="19">
        <v>1804</v>
      </c>
      <c r="B1810" s="21">
        <v>2938</v>
      </c>
      <c r="C1810" s="20" t="s">
        <v>4493</v>
      </c>
      <c r="D1810" s="21" t="s">
        <v>13</v>
      </c>
      <c r="E1810" s="21" t="s">
        <v>13</v>
      </c>
      <c r="F1810" s="21" t="s">
        <v>29</v>
      </c>
      <c r="G1810" s="21"/>
      <c r="H1810" s="21"/>
      <c r="I1810" s="30">
        <v>2002</v>
      </c>
      <c r="J1810" s="30" t="s">
        <v>19</v>
      </c>
    </row>
    <row r="1811" spans="1:10" ht="15.75" thickBot="1" x14ac:dyDescent="0.5">
      <c r="A1811" s="19">
        <v>1805</v>
      </c>
      <c r="B1811" s="21">
        <v>2939</v>
      </c>
      <c r="C1811" s="20" t="s">
        <v>4495</v>
      </c>
      <c r="D1811" s="21" t="s">
        <v>82</v>
      </c>
      <c r="E1811" s="21" t="s">
        <v>13</v>
      </c>
      <c r="F1811" s="21" t="s">
        <v>32</v>
      </c>
      <c r="G1811" s="21"/>
      <c r="H1811" s="21"/>
      <c r="I1811" s="30">
        <v>2060</v>
      </c>
      <c r="J1811" s="30" t="s">
        <v>19</v>
      </c>
    </row>
    <row r="1812" spans="1:10" ht="15.75" thickBot="1" x14ac:dyDescent="0.5">
      <c r="A1812" s="19">
        <v>1806</v>
      </c>
      <c r="B1812" s="21">
        <v>2940</v>
      </c>
      <c r="C1812" s="20" t="s">
        <v>4497</v>
      </c>
      <c r="D1812" s="21">
        <v>61</v>
      </c>
      <c r="E1812" s="21" t="s">
        <v>13</v>
      </c>
      <c r="F1812" s="21" t="s">
        <v>277</v>
      </c>
      <c r="G1812" s="21"/>
      <c r="H1812" s="21"/>
      <c r="I1812" s="30">
        <v>2166</v>
      </c>
      <c r="J1812" s="30" t="s">
        <v>19</v>
      </c>
    </row>
    <row r="1813" spans="1:10" ht="15.75" thickBot="1" x14ac:dyDescent="0.5">
      <c r="A1813" s="19">
        <v>1807</v>
      </c>
      <c r="B1813" s="21">
        <v>2941</v>
      </c>
      <c r="C1813" s="20" t="s">
        <v>4499</v>
      </c>
      <c r="D1813" s="21">
        <v>90</v>
      </c>
      <c r="E1813" s="21" t="s">
        <v>13</v>
      </c>
      <c r="F1813" s="21" t="s">
        <v>29</v>
      </c>
      <c r="G1813" s="21"/>
      <c r="H1813" s="21"/>
      <c r="I1813" s="30">
        <v>2060</v>
      </c>
      <c r="J1813" s="30" t="s">
        <v>19</v>
      </c>
    </row>
    <row r="1814" spans="1:10" ht="15.75" thickBot="1" x14ac:dyDescent="0.5">
      <c r="A1814" s="19">
        <v>1808</v>
      </c>
      <c r="B1814" s="21">
        <v>2942</v>
      </c>
      <c r="C1814" s="20" t="s">
        <v>4501</v>
      </c>
      <c r="D1814" s="21">
        <v>85</v>
      </c>
      <c r="E1814" s="21" t="s">
        <v>13</v>
      </c>
      <c r="F1814" s="21" t="s">
        <v>29</v>
      </c>
      <c r="G1814" s="21"/>
      <c r="H1814" s="21"/>
      <c r="I1814" s="30">
        <v>2138</v>
      </c>
      <c r="J1814" s="30" t="s">
        <v>19</v>
      </c>
    </row>
    <row r="1815" spans="1:10" ht="15.75" thickBot="1" x14ac:dyDescent="0.5">
      <c r="A1815" s="19">
        <v>1809</v>
      </c>
      <c r="B1815" s="21">
        <v>2943</v>
      </c>
      <c r="C1815" s="20" t="s">
        <v>4503</v>
      </c>
      <c r="D1815" s="21" t="s">
        <v>13</v>
      </c>
      <c r="E1815" s="21" t="s">
        <v>13</v>
      </c>
      <c r="F1815" s="21" t="s">
        <v>85</v>
      </c>
      <c r="G1815" s="21"/>
      <c r="H1815" s="21"/>
      <c r="I1815" s="30">
        <v>2060</v>
      </c>
      <c r="J1815" s="30" t="s">
        <v>19</v>
      </c>
    </row>
    <row r="1816" spans="1:10" ht="15.75" thickBot="1" x14ac:dyDescent="0.5">
      <c r="A1816" s="19">
        <v>1810</v>
      </c>
      <c r="B1816" s="21">
        <v>2944</v>
      </c>
      <c r="C1816" s="20" t="s">
        <v>4505</v>
      </c>
      <c r="D1816" s="21" t="s">
        <v>13</v>
      </c>
      <c r="E1816" s="21" t="s">
        <v>13</v>
      </c>
      <c r="F1816" s="21" t="s">
        <v>18</v>
      </c>
      <c r="G1816" s="21"/>
      <c r="H1816" s="21"/>
      <c r="I1816" s="30">
        <v>2056</v>
      </c>
      <c r="J1816" s="30" t="s">
        <v>19</v>
      </c>
    </row>
    <row r="1817" spans="1:10" ht="15.75" thickBot="1" x14ac:dyDescent="0.5">
      <c r="A1817" s="19">
        <v>1811</v>
      </c>
      <c r="B1817" s="21">
        <v>3785</v>
      </c>
      <c r="C1817" s="20" t="s">
        <v>4507</v>
      </c>
      <c r="D1817" s="21" t="s">
        <v>13</v>
      </c>
      <c r="E1817" s="21" t="s">
        <v>13</v>
      </c>
      <c r="F1817" s="21" t="s">
        <v>85</v>
      </c>
      <c r="G1817" s="21"/>
      <c r="H1817" s="21"/>
      <c r="I1817" s="30">
        <v>2091</v>
      </c>
      <c r="J1817" s="30" t="s">
        <v>19</v>
      </c>
    </row>
    <row r="1818" spans="1:10" ht="15.75" thickBot="1" x14ac:dyDescent="0.5">
      <c r="A1818" s="19">
        <v>1812</v>
      </c>
      <c r="B1818" s="21">
        <v>2945</v>
      </c>
      <c r="C1818" s="20" t="s">
        <v>4509</v>
      </c>
      <c r="D1818" s="21">
        <v>65</v>
      </c>
      <c r="E1818" s="21" t="s">
        <v>13</v>
      </c>
      <c r="F1818" s="21" t="s">
        <v>32</v>
      </c>
      <c r="G1818" s="21"/>
      <c r="H1818" s="21"/>
      <c r="I1818" s="30">
        <v>2066</v>
      </c>
      <c r="J1818" s="30" t="s">
        <v>19</v>
      </c>
    </row>
    <row r="1819" spans="1:10" ht="15.75" thickBot="1" x14ac:dyDescent="0.5">
      <c r="A1819" s="19">
        <v>1813</v>
      </c>
      <c r="B1819" s="21">
        <v>3844</v>
      </c>
      <c r="C1819" s="20" t="s">
        <v>4511</v>
      </c>
      <c r="D1819" s="21" t="s">
        <v>49</v>
      </c>
      <c r="E1819" s="21" t="s">
        <v>13</v>
      </c>
      <c r="F1819" s="21" t="s">
        <v>29</v>
      </c>
      <c r="G1819" s="21"/>
      <c r="H1819" s="21"/>
      <c r="I1819" s="30">
        <v>2044</v>
      </c>
      <c r="J1819" s="30" t="s">
        <v>15</v>
      </c>
    </row>
    <row r="1820" spans="1:10" ht="15.75" thickBot="1" x14ac:dyDescent="0.5">
      <c r="A1820" s="19">
        <v>1814</v>
      </c>
      <c r="B1820" s="21">
        <v>2946</v>
      </c>
      <c r="C1820" s="20" t="s">
        <v>4513</v>
      </c>
      <c r="D1820" s="21" t="s">
        <v>13</v>
      </c>
      <c r="E1820" s="21" t="s">
        <v>13</v>
      </c>
      <c r="F1820" s="21" t="s">
        <v>29</v>
      </c>
      <c r="G1820" s="21"/>
      <c r="H1820" s="21"/>
      <c r="I1820" s="30">
        <v>2066</v>
      </c>
      <c r="J1820" s="30" t="s">
        <v>19</v>
      </c>
    </row>
    <row r="1821" spans="1:10" ht="15.75" thickBot="1" x14ac:dyDescent="0.5">
      <c r="A1821" s="19">
        <v>1815</v>
      </c>
      <c r="B1821" s="21">
        <v>2947</v>
      </c>
      <c r="C1821" s="20" t="s">
        <v>4515</v>
      </c>
      <c r="D1821" s="21" t="s">
        <v>189</v>
      </c>
      <c r="E1821" s="21" t="s">
        <v>13</v>
      </c>
      <c r="F1821" s="21" t="s">
        <v>29</v>
      </c>
      <c r="G1821" s="21"/>
      <c r="H1821" s="21"/>
      <c r="I1821" s="30">
        <v>2010</v>
      </c>
      <c r="J1821" s="30" t="s">
        <v>19</v>
      </c>
    </row>
    <row r="1822" spans="1:10" ht="15.75" thickBot="1" x14ac:dyDescent="0.5">
      <c r="A1822" s="19">
        <v>1816</v>
      </c>
      <c r="B1822" s="21">
        <v>2948</v>
      </c>
      <c r="C1822" s="20" t="s">
        <v>4517</v>
      </c>
      <c r="D1822" s="21" t="s">
        <v>13</v>
      </c>
      <c r="E1822" s="21" t="s">
        <v>13</v>
      </c>
      <c r="F1822" s="21" t="s">
        <v>29</v>
      </c>
      <c r="G1822" s="21"/>
      <c r="H1822" s="21"/>
      <c r="I1822" s="30">
        <v>1984</v>
      </c>
      <c r="J1822" s="30" t="s">
        <v>19</v>
      </c>
    </row>
    <row r="1823" spans="1:10" ht="15.75" thickBot="1" x14ac:dyDescent="0.5">
      <c r="A1823" s="19">
        <v>1817</v>
      </c>
      <c r="B1823" s="21">
        <v>2949</v>
      </c>
      <c r="C1823" s="20" t="s">
        <v>4519</v>
      </c>
      <c r="D1823" s="21">
        <v>89</v>
      </c>
      <c r="E1823" s="21" t="s">
        <v>13</v>
      </c>
      <c r="F1823" s="21" t="s">
        <v>79</v>
      </c>
      <c r="G1823" s="21"/>
      <c r="H1823" s="21"/>
      <c r="I1823" s="30">
        <v>2085</v>
      </c>
      <c r="J1823" s="30" t="s">
        <v>19</v>
      </c>
    </row>
    <row r="1824" spans="1:10" ht="15.75" thickBot="1" x14ac:dyDescent="0.5">
      <c r="A1824" s="19">
        <v>1818</v>
      </c>
      <c r="B1824" s="21">
        <v>2950</v>
      </c>
      <c r="C1824" s="20" t="s">
        <v>4521</v>
      </c>
      <c r="D1824" s="21" t="s">
        <v>13</v>
      </c>
      <c r="E1824" s="21" t="s">
        <v>13</v>
      </c>
      <c r="F1824" s="21" t="s">
        <v>79</v>
      </c>
      <c r="G1824" s="21"/>
      <c r="H1824" s="21"/>
      <c r="I1824" s="30">
        <v>2064</v>
      </c>
      <c r="J1824" s="30" t="s">
        <v>19</v>
      </c>
    </row>
    <row r="1825" spans="1:10" ht="15.75" thickBot="1" x14ac:dyDescent="0.5">
      <c r="A1825" s="19">
        <v>1819</v>
      </c>
      <c r="B1825" s="21">
        <v>2952</v>
      </c>
      <c r="C1825" s="20" t="s">
        <v>4525</v>
      </c>
      <c r="D1825" s="21">
        <v>97</v>
      </c>
      <c r="E1825" s="21" t="s">
        <v>134</v>
      </c>
      <c r="F1825" s="21" t="s">
        <v>29</v>
      </c>
      <c r="G1825" s="21">
        <v>11</v>
      </c>
      <c r="H1825" s="21">
        <v>-12</v>
      </c>
      <c r="I1825" s="30">
        <v>2425</v>
      </c>
      <c r="J1825" s="30" t="s">
        <v>15</v>
      </c>
    </row>
    <row r="1826" spans="1:10" ht="15.75" thickBot="1" x14ac:dyDescent="0.5">
      <c r="A1826" s="19">
        <v>1820</v>
      </c>
      <c r="B1826" s="21">
        <v>2953</v>
      </c>
      <c r="C1826" s="20" t="s">
        <v>4527</v>
      </c>
      <c r="D1826" s="21" t="s">
        <v>13</v>
      </c>
      <c r="E1826" s="21" t="s">
        <v>13</v>
      </c>
      <c r="F1826" s="21" t="s">
        <v>29</v>
      </c>
      <c r="G1826" s="21"/>
      <c r="H1826" s="21"/>
      <c r="I1826" s="30">
        <v>2016</v>
      </c>
      <c r="J1826" s="30" t="s">
        <v>19</v>
      </c>
    </row>
    <row r="1827" spans="1:10" ht="15.75" thickBot="1" x14ac:dyDescent="0.5">
      <c r="A1827" s="19">
        <v>1821</v>
      </c>
      <c r="B1827" s="21">
        <v>2954</v>
      </c>
      <c r="C1827" s="20" t="s">
        <v>4531</v>
      </c>
      <c r="D1827" s="21">
        <v>95</v>
      </c>
      <c r="E1827" s="21" t="s">
        <v>13</v>
      </c>
      <c r="F1827" s="21" t="s">
        <v>29</v>
      </c>
      <c r="G1827" s="21"/>
      <c r="H1827" s="21"/>
      <c r="I1827" s="30">
        <v>2020</v>
      </c>
      <c r="J1827" s="30" t="s">
        <v>19</v>
      </c>
    </row>
    <row r="1828" spans="1:10" ht="15.75" thickBot="1" x14ac:dyDescent="0.5">
      <c r="A1828" s="19">
        <v>1822</v>
      </c>
      <c r="B1828" s="21">
        <v>2955</v>
      </c>
      <c r="C1828" s="20" t="s">
        <v>4533</v>
      </c>
      <c r="D1828" s="21" t="s">
        <v>13</v>
      </c>
      <c r="E1828" s="21" t="s">
        <v>13</v>
      </c>
      <c r="F1828" s="21" t="s">
        <v>29</v>
      </c>
      <c r="G1828" s="21"/>
      <c r="H1828" s="21"/>
      <c r="I1828" s="30">
        <v>2064</v>
      </c>
      <c r="J1828" s="30" t="s">
        <v>19</v>
      </c>
    </row>
    <row r="1829" spans="1:10" ht="15.75" thickBot="1" x14ac:dyDescent="0.5">
      <c r="A1829" s="19">
        <v>1823</v>
      </c>
      <c r="B1829" s="21">
        <v>2956</v>
      </c>
      <c r="C1829" s="20" t="s">
        <v>4535</v>
      </c>
      <c r="D1829" s="21">
        <v>52</v>
      </c>
      <c r="E1829" s="21" t="s">
        <v>13</v>
      </c>
      <c r="F1829" s="21" t="s">
        <v>32</v>
      </c>
      <c r="G1829" s="21"/>
      <c r="H1829" s="21"/>
      <c r="I1829" s="30">
        <v>2044</v>
      </c>
      <c r="J1829" s="30" t="s">
        <v>19</v>
      </c>
    </row>
    <row r="1830" spans="1:10" ht="15.75" thickBot="1" x14ac:dyDescent="0.5">
      <c r="A1830" s="19">
        <v>1824</v>
      </c>
      <c r="B1830" s="21">
        <v>2957</v>
      </c>
      <c r="C1830" s="20" t="s">
        <v>4537</v>
      </c>
      <c r="D1830" s="21">
        <v>61</v>
      </c>
      <c r="E1830" s="21" t="s">
        <v>57</v>
      </c>
      <c r="F1830" s="21" t="s">
        <v>239</v>
      </c>
      <c r="G1830" s="21"/>
      <c r="H1830" s="21"/>
      <c r="I1830" s="30">
        <v>2178</v>
      </c>
      <c r="J1830" s="30" t="s">
        <v>19</v>
      </c>
    </row>
    <row r="1831" spans="1:10" ht="15.75" thickBot="1" x14ac:dyDescent="0.5">
      <c r="A1831" s="19">
        <v>1825</v>
      </c>
      <c r="B1831" s="21">
        <v>3789</v>
      </c>
      <c r="C1831" s="20" t="s">
        <v>4539</v>
      </c>
      <c r="D1831" s="21" t="s">
        <v>13</v>
      </c>
      <c r="E1831" s="21" t="s">
        <v>13</v>
      </c>
      <c r="F1831" s="21" t="s">
        <v>85</v>
      </c>
      <c r="G1831" s="21"/>
      <c r="H1831" s="21"/>
      <c r="I1831" s="30">
        <v>2090</v>
      </c>
      <c r="J1831" s="30" t="s">
        <v>19</v>
      </c>
    </row>
    <row r="1832" spans="1:10" ht="15.75" thickBot="1" x14ac:dyDescent="0.5">
      <c r="A1832" s="19">
        <v>1826</v>
      </c>
      <c r="B1832" s="21">
        <v>3787</v>
      </c>
      <c r="C1832" s="20" t="s">
        <v>4541</v>
      </c>
      <c r="D1832" s="21" t="s">
        <v>82</v>
      </c>
      <c r="E1832" s="21" t="s">
        <v>13</v>
      </c>
      <c r="F1832" s="21" t="s">
        <v>85</v>
      </c>
      <c r="G1832" s="21"/>
      <c r="H1832" s="21"/>
      <c r="I1832" s="30">
        <v>2091</v>
      </c>
      <c r="J1832" s="30" t="s">
        <v>19</v>
      </c>
    </row>
    <row r="1833" spans="1:10" ht="15.75" thickBot="1" x14ac:dyDescent="0.5">
      <c r="A1833" s="19">
        <v>1827</v>
      </c>
      <c r="B1833" s="21">
        <v>2960</v>
      </c>
      <c r="C1833" s="20" t="s">
        <v>4547</v>
      </c>
      <c r="D1833" s="21">
        <v>71</v>
      </c>
      <c r="E1833" s="21" t="s">
        <v>184</v>
      </c>
      <c r="F1833" s="21" t="s">
        <v>79</v>
      </c>
      <c r="G1833" s="21">
        <f>13+7</f>
        <v>20</v>
      </c>
      <c r="H1833" s="21">
        <f>-11+17</f>
        <v>6</v>
      </c>
      <c r="I1833" s="30">
        <v>2374</v>
      </c>
      <c r="J1833" s="30" t="s">
        <v>15</v>
      </c>
    </row>
    <row r="1834" spans="1:10" ht="15.75" thickBot="1" x14ac:dyDescent="0.5">
      <c r="A1834" s="19">
        <v>1828</v>
      </c>
      <c r="B1834" s="21">
        <v>2961</v>
      </c>
      <c r="C1834" s="20" t="s">
        <v>4549</v>
      </c>
      <c r="D1834" s="21">
        <v>60</v>
      </c>
      <c r="E1834" s="21" t="s">
        <v>13</v>
      </c>
      <c r="F1834" s="21" t="s">
        <v>79</v>
      </c>
      <c r="G1834" s="21"/>
      <c r="H1834" s="21"/>
      <c r="I1834" s="30">
        <v>1958</v>
      </c>
      <c r="J1834" s="30" t="s">
        <v>19</v>
      </c>
    </row>
    <row r="1835" spans="1:10" ht="15.75" thickBot="1" x14ac:dyDescent="0.5">
      <c r="A1835" s="19">
        <v>1829</v>
      </c>
      <c r="B1835" s="21">
        <v>2962</v>
      </c>
      <c r="C1835" s="20" t="s">
        <v>4551</v>
      </c>
      <c r="D1835" s="21">
        <v>84</v>
      </c>
      <c r="E1835" s="21" t="s">
        <v>13</v>
      </c>
      <c r="F1835" s="21" t="s">
        <v>29</v>
      </c>
      <c r="G1835" s="21"/>
      <c r="H1835" s="21"/>
      <c r="I1835" s="30">
        <v>2055</v>
      </c>
      <c r="J1835" s="30" t="s">
        <v>19</v>
      </c>
    </row>
    <row r="1836" spans="1:10" ht="15.75" thickBot="1" x14ac:dyDescent="0.5">
      <c r="A1836" s="19">
        <v>1830</v>
      </c>
      <c r="B1836" s="21">
        <v>2963</v>
      </c>
      <c r="C1836" s="20" t="s">
        <v>4553</v>
      </c>
      <c r="D1836" s="21">
        <v>47</v>
      </c>
      <c r="E1836" s="21" t="s">
        <v>13</v>
      </c>
      <c r="F1836" s="21" t="s">
        <v>29</v>
      </c>
      <c r="G1836" s="21"/>
      <c r="H1836" s="21"/>
      <c r="I1836" s="30">
        <v>2067</v>
      </c>
      <c r="J1836" s="30" t="s">
        <v>19</v>
      </c>
    </row>
    <row r="1837" spans="1:10" ht="15.75" thickBot="1" x14ac:dyDescent="0.5">
      <c r="A1837" s="19">
        <v>1831</v>
      </c>
      <c r="B1837" s="21">
        <v>2964</v>
      </c>
      <c r="C1837" s="20" t="s">
        <v>4555</v>
      </c>
      <c r="D1837" s="21">
        <v>71</v>
      </c>
      <c r="E1837" s="21" t="s">
        <v>13</v>
      </c>
      <c r="F1837" s="21" t="s">
        <v>32</v>
      </c>
      <c r="G1837" s="21"/>
      <c r="H1837" s="21"/>
      <c r="I1837" s="30">
        <v>2050</v>
      </c>
      <c r="J1837" s="30" t="s">
        <v>19</v>
      </c>
    </row>
    <row r="1838" spans="1:10" ht="15.75" thickBot="1" x14ac:dyDescent="0.5">
      <c r="A1838" s="19">
        <v>1832</v>
      </c>
      <c r="B1838" s="21">
        <v>2965</v>
      </c>
      <c r="C1838" s="20" t="s">
        <v>4557</v>
      </c>
      <c r="D1838" s="21">
        <v>58</v>
      </c>
      <c r="E1838" s="21" t="s">
        <v>13</v>
      </c>
      <c r="F1838" s="21" t="s">
        <v>29</v>
      </c>
      <c r="G1838" s="21"/>
      <c r="H1838" s="21"/>
      <c r="I1838" s="30">
        <v>2002</v>
      </c>
      <c r="J1838" s="30" t="s">
        <v>19</v>
      </c>
    </row>
    <row r="1839" spans="1:10" ht="15.75" thickBot="1" x14ac:dyDescent="0.5">
      <c r="A1839" s="19">
        <v>1833</v>
      </c>
      <c r="B1839" s="21">
        <v>2966</v>
      </c>
      <c r="C1839" s="20" t="s">
        <v>4559</v>
      </c>
      <c r="D1839" s="21">
        <v>89</v>
      </c>
      <c r="E1839" s="21" t="s">
        <v>13</v>
      </c>
      <c r="F1839" s="21" t="s">
        <v>54</v>
      </c>
      <c r="G1839" s="21"/>
      <c r="H1839" s="21"/>
      <c r="I1839" s="30">
        <v>2069</v>
      </c>
      <c r="J1839" s="30" t="s">
        <v>19</v>
      </c>
    </row>
    <row r="1840" spans="1:10" ht="15.75" thickBot="1" x14ac:dyDescent="0.5">
      <c r="A1840" s="19">
        <v>1834</v>
      </c>
      <c r="B1840" s="21">
        <v>2967</v>
      </c>
      <c r="C1840" s="20" t="s">
        <v>4561</v>
      </c>
      <c r="D1840" s="21">
        <v>85</v>
      </c>
      <c r="E1840" s="21" t="s">
        <v>13</v>
      </c>
      <c r="F1840" s="21" t="s">
        <v>29</v>
      </c>
      <c r="G1840" s="21"/>
      <c r="H1840" s="21"/>
      <c r="I1840" s="30">
        <v>2080</v>
      </c>
      <c r="J1840" s="30" t="s">
        <v>19</v>
      </c>
    </row>
    <row r="1841" spans="1:10" ht="15.75" thickBot="1" x14ac:dyDescent="0.5">
      <c r="A1841" s="19">
        <v>1835</v>
      </c>
      <c r="B1841" s="21">
        <v>2968</v>
      </c>
      <c r="C1841" s="20" t="s">
        <v>4563</v>
      </c>
      <c r="D1841" s="21">
        <v>43</v>
      </c>
      <c r="E1841" s="21" t="s">
        <v>13</v>
      </c>
      <c r="F1841" s="21" t="s">
        <v>29</v>
      </c>
      <c r="G1841" s="21"/>
      <c r="H1841" s="21"/>
      <c r="I1841" s="30">
        <v>2130</v>
      </c>
      <c r="J1841" s="30" t="s">
        <v>19</v>
      </c>
    </row>
    <row r="1842" spans="1:10" ht="15.75" thickBot="1" x14ac:dyDescent="0.5">
      <c r="A1842" s="19">
        <v>1836</v>
      </c>
      <c r="B1842" s="21">
        <v>2969</v>
      </c>
      <c r="C1842" s="20" t="s">
        <v>4565</v>
      </c>
      <c r="D1842" s="21">
        <v>88</v>
      </c>
      <c r="E1842" s="21" t="s">
        <v>13</v>
      </c>
      <c r="F1842" s="21" t="s">
        <v>29</v>
      </c>
      <c r="G1842" s="21">
        <v>11</v>
      </c>
      <c r="H1842" s="21">
        <v>16</v>
      </c>
      <c r="I1842" s="30">
        <v>2246</v>
      </c>
      <c r="J1842" s="30" t="s">
        <v>15</v>
      </c>
    </row>
    <row r="1843" spans="1:10" ht="15.75" thickBot="1" x14ac:dyDescent="0.5">
      <c r="A1843" s="19">
        <v>1837</v>
      </c>
      <c r="B1843" s="21">
        <v>2970</v>
      </c>
      <c r="C1843" s="20" t="s">
        <v>4567</v>
      </c>
      <c r="D1843" s="21">
        <v>94</v>
      </c>
      <c r="E1843" s="21" t="s">
        <v>57</v>
      </c>
      <c r="F1843" s="21" t="s">
        <v>29</v>
      </c>
      <c r="G1843" s="21"/>
      <c r="H1843" s="21"/>
      <c r="I1843" s="30">
        <v>2207</v>
      </c>
      <c r="J1843" s="30" t="s">
        <v>19</v>
      </c>
    </row>
    <row r="1844" spans="1:10" ht="15.75" thickBot="1" x14ac:dyDescent="0.5">
      <c r="A1844" s="19">
        <v>1838</v>
      </c>
      <c r="B1844" s="21">
        <v>2972</v>
      </c>
      <c r="C1844" s="20" t="s">
        <v>4569</v>
      </c>
      <c r="D1844" s="21">
        <v>51</v>
      </c>
      <c r="E1844" s="21" t="s">
        <v>13</v>
      </c>
      <c r="F1844" s="21" t="s">
        <v>29</v>
      </c>
      <c r="G1844" s="21"/>
      <c r="H1844" s="21"/>
      <c r="I1844" s="30">
        <v>2014</v>
      </c>
      <c r="J1844" s="30" t="s">
        <v>19</v>
      </c>
    </row>
    <row r="1845" spans="1:10" ht="15.75" thickBot="1" x14ac:dyDescent="0.5">
      <c r="A1845" s="19">
        <v>1839</v>
      </c>
      <c r="B1845" s="21">
        <v>2973</v>
      </c>
      <c r="C1845" s="20" t="s">
        <v>4573</v>
      </c>
      <c r="D1845" s="21" t="s">
        <v>82</v>
      </c>
      <c r="E1845" s="21" t="s">
        <v>13</v>
      </c>
      <c r="F1845" s="21" t="s">
        <v>85</v>
      </c>
      <c r="G1845" s="21"/>
      <c r="H1845" s="21"/>
      <c r="I1845" s="30">
        <v>2060</v>
      </c>
      <c r="J1845" s="30" t="s">
        <v>19</v>
      </c>
    </row>
    <row r="1846" spans="1:10" ht="15.75" thickBot="1" x14ac:dyDescent="0.5">
      <c r="A1846" s="19">
        <v>1840</v>
      </c>
      <c r="B1846" s="21">
        <v>2974</v>
      </c>
      <c r="C1846" s="20" t="s">
        <v>4577</v>
      </c>
      <c r="D1846" s="21" t="s">
        <v>13</v>
      </c>
      <c r="E1846" s="21" t="s">
        <v>13</v>
      </c>
      <c r="F1846" s="21" t="s">
        <v>29</v>
      </c>
      <c r="G1846" s="21"/>
      <c r="H1846" s="21"/>
      <c r="I1846" s="30">
        <v>2071</v>
      </c>
      <c r="J1846" s="30" t="s">
        <v>19</v>
      </c>
    </row>
    <row r="1847" spans="1:10" ht="15.75" thickBot="1" x14ac:dyDescent="0.5">
      <c r="A1847" s="19">
        <v>1841</v>
      </c>
      <c r="B1847" s="21">
        <v>2975</v>
      </c>
      <c r="C1847" s="20" t="s">
        <v>4579</v>
      </c>
      <c r="D1847" s="21">
        <v>85</v>
      </c>
      <c r="E1847" s="21" t="s">
        <v>13</v>
      </c>
      <c r="F1847" s="21" t="s">
        <v>29</v>
      </c>
      <c r="G1847" s="21"/>
      <c r="H1847" s="21"/>
      <c r="I1847" s="30">
        <v>2142</v>
      </c>
      <c r="J1847" s="30" t="s">
        <v>19</v>
      </c>
    </row>
    <row r="1848" spans="1:10" ht="15.75" thickBot="1" x14ac:dyDescent="0.5">
      <c r="A1848" s="19">
        <v>1842</v>
      </c>
      <c r="B1848" s="21">
        <v>2976</v>
      </c>
      <c r="C1848" s="20" t="s">
        <v>4581</v>
      </c>
      <c r="D1848" s="21">
        <v>94</v>
      </c>
      <c r="E1848" s="21" t="s">
        <v>57</v>
      </c>
      <c r="F1848" s="21" t="s">
        <v>54</v>
      </c>
      <c r="G1848" s="21"/>
      <c r="H1848" s="21"/>
      <c r="I1848" s="30">
        <v>2170</v>
      </c>
      <c r="J1848" s="30" t="s">
        <v>19</v>
      </c>
    </row>
    <row r="1849" spans="1:10" ht="15.75" thickBot="1" x14ac:dyDescent="0.5">
      <c r="A1849" s="19">
        <v>1843</v>
      </c>
      <c r="B1849" s="21">
        <v>2977</v>
      </c>
      <c r="C1849" s="20" t="s">
        <v>4583</v>
      </c>
      <c r="D1849" s="21">
        <v>37</v>
      </c>
      <c r="E1849" s="21" t="s">
        <v>13</v>
      </c>
      <c r="F1849" s="21" t="s">
        <v>29</v>
      </c>
      <c r="G1849" s="21"/>
      <c r="H1849" s="21"/>
      <c r="I1849" s="30">
        <v>2018</v>
      </c>
      <c r="J1849" s="30" t="s">
        <v>19</v>
      </c>
    </row>
    <row r="1850" spans="1:10" ht="15.75" thickBot="1" x14ac:dyDescent="0.5">
      <c r="A1850" s="19">
        <v>1844</v>
      </c>
      <c r="B1850" s="21">
        <v>2978</v>
      </c>
      <c r="C1850" s="20" t="s">
        <v>4585</v>
      </c>
      <c r="D1850" s="21" t="s">
        <v>13</v>
      </c>
      <c r="E1850" s="21" t="s">
        <v>13</v>
      </c>
      <c r="F1850" s="21" t="s">
        <v>29</v>
      </c>
      <c r="G1850" s="21"/>
      <c r="H1850" s="21"/>
      <c r="I1850" s="30">
        <v>1984</v>
      </c>
      <c r="J1850" s="30" t="s">
        <v>19</v>
      </c>
    </row>
    <row r="1851" spans="1:10" ht="15.75" thickBot="1" x14ac:dyDescent="0.5">
      <c r="A1851" s="19">
        <v>1845</v>
      </c>
      <c r="B1851" s="21">
        <v>3790</v>
      </c>
      <c r="C1851" s="20" t="s">
        <v>4587</v>
      </c>
      <c r="D1851" s="21">
        <v>63</v>
      </c>
      <c r="E1851" s="21" t="s">
        <v>13</v>
      </c>
      <c r="F1851" s="21" t="s">
        <v>79</v>
      </c>
      <c r="G1851" s="21"/>
      <c r="H1851" s="21"/>
      <c r="I1851" s="30">
        <v>2058</v>
      </c>
      <c r="J1851" s="30" t="s">
        <v>19</v>
      </c>
    </row>
    <row r="1852" spans="1:10" ht="15.75" thickBot="1" x14ac:dyDescent="0.5">
      <c r="A1852" s="19">
        <v>1846</v>
      </c>
      <c r="B1852" s="21">
        <v>4025</v>
      </c>
      <c r="C1852" s="20" t="s">
        <v>4589</v>
      </c>
      <c r="D1852" s="21">
        <v>10</v>
      </c>
      <c r="E1852" s="21" t="s">
        <v>13</v>
      </c>
      <c r="F1852" s="21" t="s">
        <v>29</v>
      </c>
      <c r="G1852" s="21"/>
      <c r="H1852" s="21"/>
      <c r="I1852" s="30">
        <v>2060</v>
      </c>
      <c r="J1852" s="30" t="s">
        <v>15</v>
      </c>
    </row>
    <row r="1853" spans="1:10" ht="15.75" thickBot="1" x14ac:dyDescent="0.5">
      <c r="A1853" s="19">
        <v>1847</v>
      </c>
      <c r="B1853" s="21">
        <v>3892</v>
      </c>
      <c r="C1853" s="20" t="s">
        <v>4591</v>
      </c>
      <c r="D1853" s="21" t="s">
        <v>4592</v>
      </c>
      <c r="E1853" s="21" t="s">
        <v>13</v>
      </c>
      <c r="F1853" s="21" t="s">
        <v>29</v>
      </c>
      <c r="G1853" s="21"/>
      <c r="H1853" s="21"/>
      <c r="I1853" s="30">
        <v>2064</v>
      </c>
      <c r="J1853" s="30" t="s">
        <v>19</v>
      </c>
    </row>
    <row r="1854" spans="1:10" ht="15.75" thickBot="1" x14ac:dyDescent="0.5">
      <c r="A1854" s="19">
        <v>1848</v>
      </c>
      <c r="B1854" s="21">
        <v>2979</v>
      </c>
      <c r="C1854" s="20" t="s">
        <v>4594</v>
      </c>
      <c r="D1854" s="21">
        <v>88</v>
      </c>
      <c r="E1854" s="21" t="s">
        <v>13</v>
      </c>
      <c r="F1854" s="21" t="s">
        <v>29</v>
      </c>
      <c r="G1854" s="21"/>
      <c r="H1854" s="21"/>
      <c r="I1854" s="30">
        <v>2087</v>
      </c>
      <c r="J1854" s="30" t="s">
        <v>19</v>
      </c>
    </row>
    <row r="1855" spans="1:10" ht="15.75" thickBot="1" x14ac:dyDescent="0.5">
      <c r="A1855" s="19">
        <v>1849</v>
      </c>
      <c r="B1855" s="21">
        <v>2980</v>
      </c>
      <c r="C1855" s="20" t="s">
        <v>4598</v>
      </c>
      <c r="D1855" s="21" t="s">
        <v>13</v>
      </c>
      <c r="E1855" s="21" t="s">
        <v>13</v>
      </c>
      <c r="F1855" s="21" t="s">
        <v>54</v>
      </c>
      <c r="G1855" s="21"/>
      <c r="H1855" s="21"/>
      <c r="I1855" s="30">
        <v>2053</v>
      </c>
      <c r="J1855" s="30" t="s">
        <v>19</v>
      </c>
    </row>
    <row r="1856" spans="1:10" ht="15.75" thickBot="1" x14ac:dyDescent="0.5">
      <c r="A1856" s="19">
        <v>1850</v>
      </c>
      <c r="B1856" s="21">
        <v>2981</v>
      </c>
      <c r="C1856" s="20" t="s">
        <v>4600</v>
      </c>
      <c r="D1856" s="21">
        <v>82</v>
      </c>
      <c r="E1856" s="21" t="s">
        <v>13</v>
      </c>
      <c r="F1856" s="21" t="s">
        <v>29</v>
      </c>
      <c r="G1856" s="21"/>
      <c r="H1856" s="21"/>
      <c r="I1856" s="30">
        <v>2022</v>
      </c>
      <c r="J1856" s="30" t="s">
        <v>19</v>
      </c>
    </row>
    <row r="1857" spans="1:10" ht="15.75" thickBot="1" x14ac:dyDescent="0.5">
      <c r="A1857" s="19">
        <v>1851</v>
      </c>
      <c r="B1857" s="21">
        <v>2982</v>
      </c>
      <c r="C1857" s="20" t="s">
        <v>4602</v>
      </c>
      <c r="D1857" s="21">
        <v>94</v>
      </c>
      <c r="E1857" s="21" t="s">
        <v>13</v>
      </c>
      <c r="F1857" s="21" t="s">
        <v>29</v>
      </c>
      <c r="G1857" s="21"/>
      <c r="H1857" s="21"/>
      <c r="I1857" s="30">
        <v>2030</v>
      </c>
      <c r="J1857" s="30" t="s">
        <v>19</v>
      </c>
    </row>
    <row r="1858" spans="1:10" ht="15.75" thickBot="1" x14ac:dyDescent="0.5">
      <c r="A1858" s="19">
        <v>1852</v>
      </c>
      <c r="B1858" s="21">
        <v>2983</v>
      </c>
      <c r="C1858" s="20" t="s">
        <v>4604</v>
      </c>
      <c r="D1858" s="21">
        <v>93</v>
      </c>
      <c r="E1858" s="21" t="s">
        <v>13</v>
      </c>
      <c r="F1858" s="21" t="s">
        <v>79</v>
      </c>
      <c r="G1858" s="21"/>
      <c r="H1858" s="21"/>
      <c r="I1858" s="30">
        <v>2038</v>
      </c>
      <c r="J1858" s="30" t="s">
        <v>19</v>
      </c>
    </row>
    <row r="1859" spans="1:10" ht="15.75" thickBot="1" x14ac:dyDescent="0.5">
      <c r="A1859" s="19">
        <v>1853</v>
      </c>
      <c r="B1859" s="21">
        <v>2984</v>
      </c>
      <c r="C1859" s="20" t="s">
        <v>4606</v>
      </c>
      <c r="D1859" s="21" t="s">
        <v>13</v>
      </c>
      <c r="E1859" s="21" t="s">
        <v>13</v>
      </c>
      <c r="F1859" s="21" t="s">
        <v>54</v>
      </c>
      <c r="G1859" s="21">
        <v>8</v>
      </c>
      <c r="H1859" s="21">
        <v>16</v>
      </c>
      <c r="I1859" s="30">
        <v>2066</v>
      </c>
      <c r="J1859" s="30" t="s">
        <v>15</v>
      </c>
    </row>
    <row r="1860" spans="1:10" ht="15.75" thickBot="1" x14ac:dyDescent="0.5">
      <c r="A1860" s="19">
        <v>1854</v>
      </c>
      <c r="B1860" s="21">
        <v>2985</v>
      </c>
      <c r="C1860" s="20" t="s">
        <v>4608</v>
      </c>
      <c r="D1860" s="21">
        <v>94</v>
      </c>
      <c r="E1860" s="21" t="s">
        <v>13</v>
      </c>
      <c r="F1860" s="21" t="s">
        <v>54</v>
      </c>
      <c r="G1860" s="21"/>
      <c r="H1860" s="21"/>
      <c r="I1860" s="30">
        <v>1994</v>
      </c>
      <c r="J1860" s="30" t="s">
        <v>19</v>
      </c>
    </row>
    <row r="1861" spans="1:10" ht="15.75" thickBot="1" x14ac:dyDescent="0.5">
      <c r="A1861" s="19">
        <v>1855</v>
      </c>
      <c r="B1861" s="21">
        <v>2986</v>
      </c>
      <c r="C1861" s="20" t="s">
        <v>4610</v>
      </c>
      <c r="D1861" s="21">
        <v>46</v>
      </c>
      <c r="E1861" s="21" t="s">
        <v>13</v>
      </c>
      <c r="F1861" s="21" t="s">
        <v>79</v>
      </c>
      <c r="G1861" s="21"/>
      <c r="H1861" s="21"/>
      <c r="I1861" s="30">
        <v>2025</v>
      </c>
      <c r="J1861" s="30" t="s">
        <v>19</v>
      </c>
    </row>
    <row r="1862" spans="1:10" ht="15.75" thickBot="1" x14ac:dyDescent="0.5">
      <c r="A1862" s="19">
        <v>1856</v>
      </c>
      <c r="B1862" s="21">
        <v>2987</v>
      </c>
      <c r="C1862" s="20" t="s">
        <v>4612</v>
      </c>
      <c r="D1862" s="21">
        <v>48</v>
      </c>
      <c r="E1862" s="21" t="s">
        <v>13</v>
      </c>
      <c r="F1862" s="21" t="s">
        <v>29</v>
      </c>
      <c r="G1862" s="21"/>
      <c r="H1862" s="21"/>
      <c r="I1862" s="30">
        <v>2029</v>
      </c>
      <c r="J1862" s="30" t="s">
        <v>19</v>
      </c>
    </row>
    <row r="1863" spans="1:10" ht="15.75" thickBot="1" x14ac:dyDescent="0.5">
      <c r="A1863" s="19">
        <v>1857</v>
      </c>
      <c r="B1863" s="21">
        <v>2988</v>
      </c>
      <c r="C1863" s="20" t="s">
        <v>4614</v>
      </c>
      <c r="D1863" s="21">
        <v>46</v>
      </c>
      <c r="E1863" s="21" t="s">
        <v>13</v>
      </c>
      <c r="F1863" s="21" t="s">
        <v>32</v>
      </c>
      <c r="G1863" s="21"/>
      <c r="H1863" s="21"/>
      <c r="I1863" s="30">
        <v>2035</v>
      </c>
      <c r="J1863" s="30" t="s">
        <v>19</v>
      </c>
    </row>
    <row r="1864" spans="1:10" ht="15.75" thickBot="1" x14ac:dyDescent="0.5">
      <c r="A1864" s="19">
        <v>1858</v>
      </c>
      <c r="B1864" s="21">
        <v>2989</v>
      </c>
      <c r="C1864" s="20" t="s">
        <v>4616</v>
      </c>
      <c r="D1864" s="21" t="s">
        <v>13</v>
      </c>
      <c r="E1864" s="21" t="s">
        <v>13</v>
      </c>
      <c r="F1864" s="21" t="s">
        <v>29</v>
      </c>
      <c r="G1864" s="21"/>
      <c r="H1864" s="21"/>
      <c r="I1864" s="30">
        <v>2038</v>
      </c>
      <c r="J1864" s="30" t="s">
        <v>19</v>
      </c>
    </row>
    <row r="1865" spans="1:10" ht="15.75" thickBot="1" x14ac:dyDescent="0.5">
      <c r="A1865" s="19">
        <v>1859</v>
      </c>
      <c r="B1865" s="21">
        <v>2991</v>
      </c>
      <c r="C1865" s="20" t="s">
        <v>4620</v>
      </c>
      <c r="D1865" s="21" t="s">
        <v>13</v>
      </c>
      <c r="E1865" s="21" t="s">
        <v>13</v>
      </c>
      <c r="F1865" s="21" t="s">
        <v>103</v>
      </c>
      <c r="G1865" s="21"/>
      <c r="H1865" s="21"/>
      <c r="I1865" s="30">
        <v>2035</v>
      </c>
      <c r="J1865" s="30" t="s">
        <v>19</v>
      </c>
    </row>
    <row r="1866" spans="1:10" ht="15.75" thickBot="1" x14ac:dyDescent="0.5">
      <c r="A1866" s="19">
        <v>1860</v>
      </c>
      <c r="B1866" s="21">
        <v>2992</v>
      </c>
      <c r="C1866" s="20" t="s">
        <v>4622</v>
      </c>
      <c r="D1866" s="21" t="s">
        <v>158</v>
      </c>
      <c r="E1866" s="21" t="s">
        <v>13</v>
      </c>
      <c r="F1866" s="21" t="s">
        <v>103</v>
      </c>
      <c r="G1866" s="21"/>
      <c r="H1866" s="21"/>
      <c r="I1866" s="30">
        <v>1943</v>
      </c>
      <c r="J1866" s="30" t="s">
        <v>19</v>
      </c>
    </row>
    <row r="1867" spans="1:10" ht="15.75" thickBot="1" x14ac:dyDescent="0.5">
      <c r="A1867" s="19">
        <v>1861</v>
      </c>
      <c r="B1867" s="21">
        <v>2993</v>
      </c>
      <c r="C1867" s="20" t="s">
        <v>4626</v>
      </c>
      <c r="D1867" s="21">
        <v>90</v>
      </c>
      <c r="E1867" s="21" t="s">
        <v>57</v>
      </c>
      <c r="F1867" s="21" t="s">
        <v>32</v>
      </c>
      <c r="G1867" s="21"/>
      <c r="H1867" s="21"/>
      <c r="I1867" s="30">
        <v>2157</v>
      </c>
      <c r="J1867" s="30" t="s">
        <v>19</v>
      </c>
    </row>
    <row r="1868" spans="1:10" ht="15.75" thickBot="1" x14ac:dyDescent="0.5">
      <c r="A1868" s="19">
        <v>1862</v>
      </c>
      <c r="B1868" s="21">
        <v>4153</v>
      </c>
      <c r="C1868" s="20" t="s">
        <v>6294</v>
      </c>
      <c r="D1868" s="21" t="s">
        <v>13</v>
      </c>
      <c r="E1868" s="21" t="s">
        <v>13</v>
      </c>
      <c r="F1868" s="21" t="s">
        <v>469</v>
      </c>
      <c r="G1868" s="21">
        <v>8</v>
      </c>
      <c r="H1868" s="21">
        <v>-23</v>
      </c>
      <c r="I1868" s="30">
        <v>2017</v>
      </c>
      <c r="J1868" s="30" t="s">
        <v>15</v>
      </c>
    </row>
    <row r="1869" spans="1:10" ht="15.75" thickBot="1" x14ac:dyDescent="0.5">
      <c r="A1869" s="19">
        <v>1863</v>
      </c>
      <c r="B1869" s="21">
        <v>2994</v>
      </c>
      <c r="C1869" s="20" t="s">
        <v>4628</v>
      </c>
      <c r="D1869" s="21">
        <v>56</v>
      </c>
      <c r="E1869" s="21" t="s">
        <v>13</v>
      </c>
      <c r="F1869" s="21" t="s">
        <v>79</v>
      </c>
      <c r="G1869" s="21"/>
      <c r="H1869" s="21"/>
      <c r="I1869" s="30">
        <v>1987</v>
      </c>
      <c r="J1869" s="30" t="s">
        <v>19</v>
      </c>
    </row>
    <row r="1870" spans="1:10" ht="15.75" thickBot="1" x14ac:dyDescent="0.5">
      <c r="A1870" s="19">
        <v>1864</v>
      </c>
      <c r="B1870" s="21">
        <v>2995</v>
      </c>
      <c r="C1870" s="20" t="s">
        <v>4630</v>
      </c>
      <c r="D1870" s="21">
        <v>97</v>
      </c>
      <c r="E1870" s="21" t="s">
        <v>13</v>
      </c>
      <c r="F1870" s="21" t="s">
        <v>32</v>
      </c>
      <c r="G1870" s="21"/>
      <c r="H1870" s="21"/>
      <c r="I1870" s="30">
        <v>2034</v>
      </c>
      <c r="J1870" s="30" t="s">
        <v>19</v>
      </c>
    </row>
    <row r="1871" spans="1:10" ht="15.75" thickBot="1" x14ac:dyDescent="0.5">
      <c r="A1871" s="19">
        <v>1865</v>
      </c>
      <c r="B1871" s="21">
        <v>2996</v>
      </c>
      <c r="C1871" s="20" t="s">
        <v>4632</v>
      </c>
      <c r="D1871" s="21" t="s">
        <v>13</v>
      </c>
      <c r="E1871" s="21" t="s">
        <v>13</v>
      </c>
      <c r="F1871" s="21" t="s">
        <v>85</v>
      </c>
      <c r="G1871" s="21"/>
      <c r="H1871" s="21"/>
      <c r="I1871" s="30">
        <v>2030</v>
      </c>
      <c r="J1871" s="30" t="s">
        <v>19</v>
      </c>
    </row>
    <row r="1872" spans="1:10" ht="15.75" thickBot="1" x14ac:dyDescent="0.5">
      <c r="A1872" s="19">
        <v>1866</v>
      </c>
      <c r="B1872" s="21">
        <v>2997</v>
      </c>
      <c r="C1872" s="20" t="s">
        <v>4634</v>
      </c>
      <c r="D1872" s="21" t="s">
        <v>13</v>
      </c>
      <c r="E1872" s="21" t="s">
        <v>13</v>
      </c>
      <c r="F1872" s="21" t="s">
        <v>29</v>
      </c>
      <c r="G1872" s="21"/>
      <c r="H1872" s="21"/>
      <c r="I1872" s="30">
        <v>2175</v>
      </c>
      <c r="J1872" s="30" t="s">
        <v>19</v>
      </c>
    </row>
    <row r="1873" spans="1:10" ht="15.75" thickBot="1" x14ac:dyDescent="0.5">
      <c r="A1873" s="19">
        <v>1867</v>
      </c>
      <c r="B1873" s="21">
        <v>3001</v>
      </c>
      <c r="C1873" s="20" t="s">
        <v>6141</v>
      </c>
      <c r="D1873" s="21">
        <v>91</v>
      </c>
      <c r="E1873" s="21" t="s">
        <v>134</v>
      </c>
      <c r="F1873" s="21" t="s">
        <v>29</v>
      </c>
      <c r="G1873" s="21">
        <f>11+8</f>
        <v>19</v>
      </c>
      <c r="H1873" s="21">
        <f>1-11</f>
        <v>-10</v>
      </c>
      <c r="I1873" s="30">
        <v>2402</v>
      </c>
      <c r="J1873" s="30" t="s">
        <v>15</v>
      </c>
    </row>
    <row r="1874" spans="1:10" ht="15.75" thickBot="1" x14ac:dyDescent="0.5">
      <c r="A1874" s="19">
        <v>1868</v>
      </c>
      <c r="B1874" s="21">
        <v>3003</v>
      </c>
      <c r="C1874" s="20" t="s">
        <v>4647</v>
      </c>
      <c r="D1874" s="21" t="s">
        <v>13</v>
      </c>
      <c r="E1874" s="21" t="s">
        <v>13</v>
      </c>
      <c r="F1874" s="21" t="s">
        <v>29</v>
      </c>
      <c r="G1874" s="21"/>
      <c r="H1874" s="21"/>
      <c r="I1874" s="30">
        <v>2028</v>
      </c>
      <c r="J1874" s="30" t="s">
        <v>19</v>
      </c>
    </row>
    <row r="1875" spans="1:10" ht="15.75" thickBot="1" x14ac:dyDescent="0.5">
      <c r="A1875" s="19">
        <v>1869</v>
      </c>
      <c r="B1875" s="21">
        <v>3004</v>
      </c>
      <c r="C1875" s="20" t="s">
        <v>4649</v>
      </c>
      <c r="D1875" s="21">
        <v>70</v>
      </c>
      <c r="E1875" s="21" t="s">
        <v>184</v>
      </c>
      <c r="F1875" s="21" t="s">
        <v>169</v>
      </c>
      <c r="G1875" s="21"/>
      <c r="H1875" s="21"/>
      <c r="I1875" s="30">
        <v>2282</v>
      </c>
      <c r="J1875" s="30" t="s">
        <v>19</v>
      </c>
    </row>
    <row r="1876" spans="1:10" ht="15.75" thickBot="1" x14ac:dyDescent="0.5">
      <c r="A1876" s="19">
        <v>1870</v>
      </c>
      <c r="B1876" s="21">
        <v>3006</v>
      </c>
      <c r="C1876" s="20" t="s">
        <v>4651</v>
      </c>
      <c r="D1876" s="21">
        <v>97</v>
      </c>
      <c r="E1876" s="21" t="s">
        <v>13</v>
      </c>
      <c r="F1876" s="21" t="s">
        <v>79</v>
      </c>
      <c r="G1876" s="21"/>
      <c r="H1876" s="21"/>
      <c r="I1876" s="30">
        <v>1997</v>
      </c>
      <c r="J1876" s="30" t="s">
        <v>19</v>
      </c>
    </row>
    <row r="1877" spans="1:10" ht="15.75" thickBot="1" x14ac:dyDescent="0.5">
      <c r="A1877" s="19">
        <v>1871</v>
      </c>
      <c r="B1877" s="21">
        <v>3007</v>
      </c>
      <c r="C1877" s="20" t="s">
        <v>4653</v>
      </c>
      <c r="D1877" s="21" t="s">
        <v>13</v>
      </c>
      <c r="E1877" s="21" t="s">
        <v>13</v>
      </c>
      <c r="F1877" s="21" t="s">
        <v>29</v>
      </c>
      <c r="G1877" s="21"/>
      <c r="H1877" s="21"/>
      <c r="I1877" s="30">
        <v>2039</v>
      </c>
      <c r="J1877" s="30" t="s">
        <v>19</v>
      </c>
    </row>
    <row r="1878" spans="1:10" ht="15.75" thickBot="1" x14ac:dyDescent="0.5">
      <c r="A1878" s="19">
        <v>1872</v>
      </c>
      <c r="B1878" s="21">
        <v>3008</v>
      </c>
      <c r="C1878" s="20" t="s">
        <v>4655</v>
      </c>
      <c r="D1878" s="21" t="s">
        <v>137</v>
      </c>
      <c r="E1878" s="21" t="s">
        <v>13</v>
      </c>
      <c r="F1878" s="21" t="s">
        <v>29</v>
      </c>
      <c r="G1878" s="21"/>
      <c r="H1878" s="21"/>
      <c r="I1878" s="30">
        <v>2047</v>
      </c>
      <c r="J1878" s="30" t="s">
        <v>19</v>
      </c>
    </row>
    <row r="1879" spans="1:10" ht="15.75" thickBot="1" x14ac:dyDescent="0.5">
      <c r="A1879" s="19">
        <v>1873</v>
      </c>
      <c r="B1879" s="21">
        <v>3009</v>
      </c>
      <c r="C1879" s="20" t="s">
        <v>4657</v>
      </c>
      <c r="D1879" s="21">
        <v>85</v>
      </c>
      <c r="E1879" s="21" t="s">
        <v>13</v>
      </c>
      <c r="F1879" s="21" t="s">
        <v>32</v>
      </c>
      <c r="G1879" s="21"/>
      <c r="H1879" s="21"/>
      <c r="I1879" s="30">
        <v>2073</v>
      </c>
      <c r="J1879" s="30" t="s">
        <v>19</v>
      </c>
    </row>
    <row r="1880" spans="1:10" ht="15.75" thickBot="1" x14ac:dyDescent="0.5">
      <c r="A1880" s="19">
        <v>1874</v>
      </c>
      <c r="B1880" s="21">
        <v>3010</v>
      </c>
      <c r="C1880" s="20" t="s">
        <v>4659</v>
      </c>
      <c r="D1880" s="21" t="s">
        <v>13</v>
      </c>
      <c r="E1880" s="21" t="s">
        <v>13</v>
      </c>
      <c r="F1880" s="21" t="s">
        <v>79</v>
      </c>
      <c r="G1880" s="21"/>
      <c r="H1880" s="21"/>
      <c r="I1880" s="30">
        <v>2034</v>
      </c>
      <c r="J1880" s="30" t="s">
        <v>19</v>
      </c>
    </row>
    <row r="1881" spans="1:10" ht="15.75" thickBot="1" x14ac:dyDescent="0.5">
      <c r="A1881" s="19">
        <v>1875</v>
      </c>
      <c r="B1881" s="21">
        <v>3011</v>
      </c>
      <c r="C1881" s="20" t="s">
        <v>4661</v>
      </c>
      <c r="D1881" s="21">
        <v>40</v>
      </c>
      <c r="E1881" s="21" t="s">
        <v>57</v>
      </c>
      <c r="F1881" s="21" t="s">
        <v>29</v>
      </c>
      <c r="G1881" s="21"/>
      <c r="H1881" s="21"/>
      <c r="I1881" s="30">
        <v>2110</v>
      </c>
      <c r="J1881" s="30" t="s">
        <v>19</v>
      </c>
    </row>
    <row r="1882" spans="1:10" ht="15.75" thickBot="1" x14ac:dyDescent="0.5">
      <c r="A1882" s="19">
        <v>1876</v>
      </c>
      <c r="B1882" s="21">
        <v>3012</v>
      </c>
      <c r="C1882" s="20" t="s">
        <v>4663</v>
      </c>
      <c r="D1882" s="21">
        <v>94</v>
      </c>
      <c r="E1882" s="21" t="s">
        <v>13</v>
      </c>
      <c r="F1882" s="21" t="s">
        <v>29</v>
      </c>
      <c r="G1882" s="21"/>
      <c r="H1882" s="21"/>
      <c r="I1882" s="30">
        <v>2050</v>
      </c>
      <c r="J1882" s="30" t="s">
        <v>19</v>
      </c>
    </row>
    <row r="1883" spans="1:10" ht="15.75" thickBot="1" x14ac:dyDescent="0.5">
      <c r="A1883" s="19">
        <v>1877</v>
      </c>
      <c r="B1883" s="21">
        <v>3014</v>
      </c>
      <c r="C1883" s="20" t="s">
        <v>4667</v>
      </c>
      <c r="D1883" s="21">
        <v>45</v>
      </c>
      <c r="E1883" s="21" t="s">
        <v>13</v>
      </c>
      <c r="F1883" s="21" t="s">
        <v>32</v>
      </c>
      <c r="G1883" s="21"/>
      <c r="H1883" s="21"/>
      <c r="I1883" s="30">
        <v>1999</v>
      </c>
      <c r="J1883" s="30" t="s">
        <v>19</v>
      </c>
    </row>
    <row r="1884" spans="1:10" ht="15.75" thickBot="1" x14ac:dyDescent="0.5">
      <c r="A1884" s="19">
        <v>1878</v>
      </c>
      <c r="B1884" s="21">
        <v>3015</v>
      </c>
      <c r="C1884" s="20" t="s">
        <v>4669</v>
      </c>
      <c r="D1884" s="21">
        <v>71</v>
      </c>
      <c r="E1884" s="21" t="s">
        <v>13</v>
      </c>
      <c r="F1884" s="21" t="s">
        <v>32</v>
      </c>
      <c r="G1884" s="21"/>
      <c r="H1884" s="21"/>
      <c r="I1884" s="30">
        <v>2056</v>
      </c>
      <c r="J1884" s="30" t="s">
        <v>19</v>
      </c>
    </row>
    <row r="1885" spans="1:10" ht="15.75" thickBot="1" x14ac:dyDescent="0.5">
      <c r="A1885" s="19">
        <v>1879</v>
      </c>
      <c r="B1885" s="21">
        <v>3016</v>
      </c>
      <c r="C1885" s="20" t="s">
        <v>4671</v>
      </c>
      <c r="D1885" s="21">
        <v>62</v>
      </c>
      <c r="E1885" s="21" t="s">
        <v>13</v>
      </c>
      <c r="F1885" s="21" t="s">
        <v>29</v>
      </c>
      <c r="G1885" s="21"/>
      <c r="H1885" s="21"/>
      <c r="I1885" s="30">
        <v>2031</v>
      </c>
      <c r="J1885" s="30" t="s">
        <v>19</v>
      </c>
    </row>
    <row r="1886" spans="1:10" ht="15.75" thickBot="1" x14ac:dyDescent="0.5">
      <c r="A1886" s="19">
        <v>1880</v>
      </c>
      <c r="B1886" s="21">
        <v>3017</v>
      </c>
      <c r="C1886" s="20" t="s">
        <v>4673</v>
      </c>
      <c r="D1886" s="21">
        <v>83</v>
      </c>
      <c r="E1886" s="21" t="s">
        <v>13</v>
      </c>
      <c r="F1886" s="21" t="s">
        <v>29</v>
      </c>
      <c r="G1886" s="21"/>
      <c r="H1886" s="21"/>
      <c r="I1886" s="30">
        <v>2051</v>
      </c>
      <c r="J1886" s="30" t="s">
        <v>19</v>
      </c>
    </row>
    <row r="1887" spans="1:10" ht="15.75" thickBot="1" x14ac:dyDescent="0.5">
      <c r="A1887" s="19">
        <v>1881</v>
      </c>
      <c r="B1887" s="21">
        <v>3020</v>
      </c>
      <c r="C1887" s="20" t="s">
        <v>4675</v>
      </c>
      <c r="D1887" s="21">
        <v>79</v>
      </c>
      <c r="E1887" s="21" t="s">
        <v>13</v>
      </c>
      <c r="F1887" s="21" t="s">
        <v>32</v>
      </c>
      <c r="G1887" s="21"/>
      <c r="H1887" s="21"/>
      <c r="I1887" s="30">
        <v>2090</v>
      </c>
      <c r="J1887" s="30" t="s">
        <v>19</v>
      </c>
    </row>
    <row r="1888" spans="1:10" ht="15.75" thickBot="1" x14ac:dyDescent="0.5">
      <c r="A1888" s="19">
        <v>1882</v>
      </c>
      <c r="B1888" s="21">
        <v>3021</v>
      </c>
      <c r="C1888" s="20" t="s">
        <v>4677</v>
      </c>
      <c r="D1888" s="21">
        <v>87</v>
      </c>
      <c r="E1888" s="21" t="s">
        <v>13</v>
      </c>
      <c r="F1888" s="21" t="s">
        <v>85</v>
      </c>
      <c r="G1888" s="21"/>
      <c r="H1888" s="21"/>
      <c r="I1888" s="30">
        <v>2023</v>
      </c>
      <c r="J1888" s="30" t="s">
        <v>19</v>
      </c>
    </row>
    <row r="1889" spans="1:10" ht="15.75" thickBot="1" x14ac:dyDescent="0.5">
      <c r="A1889" s="19">
        <v>1883</v>
      </c>
      <c r="B1889" s="21">
        <v>3022</v>
      </c>
      <c r="C1889" s="20" t="s">
        <v>4679</v>
      </c>
      <c r="D1889" s="21">
        <v>55</v>
      </c>
      <c r="E1889" s="21" t="s">
        <v>13</v>
      </c>
      <c r="F1889" s="21" t="s">
        <v>32</v>
      </c>
      <c r="G1889" s="21"/>
      <c r="H1889" s="21"/>
      <c r="I1889" s="30">
        <v>2053</v>
      </c>
      <c r="J1889" s="30" t="s">
        <v>19</v>
      </c>
    </row>
    <row r="1890" spans="1:10" ht="15.75" thickBot="1" x14ac:dyDescent="0.5">
      <c r="A1890" s="19">
        <v>1884</v>
      </c>
      <c r="B1890" s="21">
        <v>3023</v>
      </c>
      <c r="C1890" s="20" t="s">
        <v>4681</v>
      </c>
      <c r="D1890" s="21">
        <v>89</v>
      </c>
      <c r="E1890" s="21" t="s">
        <v>13</v>
      </c>
      <c r="F1890" s="21" t="s">
        <v>32</v>
      </c>
      <c r="G1890" s="21"/>
      <c r="H1890" s="21"/>
      <c r="I1890" s="30">
        <v>2050</v>
      </c>
      <c r="J1890" s="30" t="s">
        <v>19</v>
      </c>
    </row>
    <row r="1891" spans="1:10" ht="15.75" thickBot="1" x14ac:dyDescent="0.5">
      <c r="A1891" s="19">
        <v>1885</v>
      </c>
      <c r="B1891" s="21">
        <v>3024</v>
      </c>
      <c r="C1891" s="20" t="s">
        <v>4683</v>
      </c>
      <c r="D1891" s="21">
        <v>88</v>
      </c>
      <c r="E1891" s="21" t="s">
        <v>13</v>
      </c>
      <c r="F1891" s="21" t="s">
        <v>32</v>
      </c>
      <c r="G1891" s="21"/>
      <c r="H1891" s="21"/>
      <c r="I1891" s="30">
        <v>2058</v>
      </c>
      <c r="J1891" s="30" t="s">
        <v>19</v>
      </c>
    </row>
    <row r="1892" spans="1:10" ht="15.75" thickBot="1" x14ac:dyDescent="0.5">
      <c r="A1892" s="19">
        <v>1886</v>
      </c>
      <c r="B1892" s="21">
        <v>3025</v>
      </c>
      <c r="C1892" s="20" t="s">
        <v>4685</v>
      </c>
      <c r="D1892" s="21" t="s">
        <v>13</v>
      </c>
      <c r="E1892" s="21" t="s">
        <v>13</v>
      </c>
      <c r="F1892" s="21" t="s">
        <v>29</v>
      </c>
      <c r="G1892" s="21"/>
      <c r="H1892" s="21"/>
      <c r="I1892" s="30">
        <v>2038</v>
      </c>
      <c r="J1892" s="30" t="s">
        <v>19</v>
      </c>
    </row>
    <row r="1893" spans="1:10" ht="15.75" thickBot="1" x14ac:dyDescent="0.5">
      <c r="A1893" s="19">
        <v>1887</v>
      </c>
      <c r="B1893" s="21">
        <v>3026</v>
      </c>
      <c r="C1893" s="20" t="s">
        <v>4687</v>
      </c>
      <c r="D1893" s="21">
        <v>82</v>
      </c>
      <c r="E1893" s="21" t="s">
        <v>13</v>
      </c>
      <c r="F1893" s="21" t="s">
        <v>29</v>
      </c>
      <c r="G1893" s="21"/>
      <c r="H1893" s="21"/>
      <c r="I1893" s="30">
        <v>2043</v>
      </c>
      <c r="J1893" s="30" t="s">
        <v>19</v>
      </c>
    </row>
    <row r="1894" spans="1:10" ht="15.75" thickBot="1" x14ac:dyDescent="0.5">
      <c r="A1894" s="19">
        <v>1888</v>
      </c>
      <c r="B1894" s="21">
        <v>3669</v>
      </c>
      <c r="C1894" s="20" t="s">
        <v>4689</v>
      </c>
      <c r="D1894" s="21">
        <v>90</v>
      </c>
      <c r="E1894" s="21" t="s">
        <v>13</v>
      </c>
      <c r="F1894" s="21" t="s">
        <v>116</v>
      </c>
      <c r="G1894" s="21"/>
      <c r="H1894" s="21"/>
      <c r="I1894" s="30">
        <v>2106</v>
      </c>
      <c r="J1894" s="30" t="s">
        <v>19</v>
      </c>
    </row>
    <row r="1895" spans="1:10" ht="15.75" thickBot="1" x14ac:dyDescent="0.5">
      <c r="A1895" s="19">
        <v>1889</v>
      </c>
      <c r="B1895" s="21">
        <v>3027</v>
      </c>
      <c r="C1895" s="20" t="s">
        <v>4691</v>
      </c>
      <c r="D1895" s="21">
        <v>39</v>
      </c>
      <c r="E1895" s="21" t="s">
        <v>13</v>
      </c>
      <c r="F1895" s="21" t="s">
        <v>79</v>
      </c>
      <c r="G1895" s="21"/>
      <c r="H1895" s="21"/>
      <c r="I1895" s="30">
        <v>2003</v>
      </c>
      <c r="J1895" s="30" t="s">
        <v>19</v>
      </c>
    </row>
    <row r="1896" spans="1:10" ht="15.75" thickBot="1" x14ac:dyDescent="0.5">
      <c r="A1896" s="19">
        <v>1890</v>
      </c>
      <c r="B1896" s="21">
        <v>3029</v>
      </c>
      <c r="C1896" s="20" t="s">
        <v>4695</v>
      </c>
      <c r="D1896" s="21" t="s">
        <v>13</v>
      </c>
      <c r="E1896" s="21" t="s">
        <v>13</v>
      </c>
      <c r="F1896" s="21" t="s">
        <v>85</v>
      </c>
      <c r="G1896" s="21"/>
      <c r="H1896" s="21"/>
      <c r="I1896" s="30">
        <v>1918</v>
      </c>
      <c r="J1896" s="30" t="s">
        <v>19</v>
      </c>
    </row>
    <row r="1897" spans="1:10" ht="15.75" thickBot="1" x14ac:dyDescent="0.5">
      <c r="A1897" s="19">
        <v>1891</v>
      </c>
      <c r="B1897" s="21">
        <v>3030</v>
      </c>
      <c r="C1897" s="20" t="s">
        <v>4697</v>
      </c>
      <c r="D1897" s="21" t="s">
        <v>46</v>
      </c>
      <c r="E1897" s="21" t="s">
        <v>134</v>
      </c>
      <c r="F1897" s="21" t="s">
        <v>79</v>
      </c>
      <c r="G1897" s="21"/>
      <c r="H1897" s="21"/>
      <c r="I1897" s="30">
        <v>2392</v>
      </c>
      <c r="J1897" s="30" t="s">
        <v>19</v>
      </c>
    </row>
    <row r="1898" spans="1:10" ht="15.75" thickBot="1" x14ac:dyDescent="0.5">
      <c r="A1898" s="19">
        <v>1892</v>
      </c>
      <c r="B1898" s="21">
        <v>3031</v>
      </c>
      <c r="C1898" s="20" t="s">
        <v>4699</v>
      </c>
      <c r="D1898" s="21">
        <v>88</v>
      </c>
      <c r="E1898" s="21" t="s">
        <v>13</v>
      </c>
      <c r="F1898" s="21" t="s">
        <v>85</v>
      </c>
      <c r="G1898" s="21"/>
      <c r="H1898" s="21"/>
      <c r="I1898" s="30">
        <v>2087</v>
      </c>
      <c r="J1898" s="30" t="s">
        <v>19</v>
      </c>
    </row>
    <row r="1899" spans="1:10" ht="15.75" thickBot="1" x14ac:dyDescent="0.5">
      <c r="A1899" s="19">
        <v>1893</v>
      </c>
      <c r="B1899" s="21">
        <v>4213</v>
      </c>
      <c r="C1899" s="20" t="s">
        <v>6539</v>
      </c>
      <c r="D1899" s="21">
        <v>78</v>
      </c>
      <c r="E1899" s="21"/>
      <c r="F1899" s="21" t="s">
        <v>29</v>
      </c>
      <c r="G1899" s="21">
        <v>9</v>
      </c>
      <c r="H1899" s="21">
        <v>-6</v>
      </c>
      <c r="I1899" s="30">
        <v>2094</v>
      </c>
      <c r="J1899" s="30" t="s">
        <v>15</v>
      </c>
    </row>
    <row r="1900" spans="1:10" ht="15.75" thickBot="1" x14ac:dyDescent="0.5">
      <c r="A1900" s="19">
        <v>1894</v>
      </c>
      <c r="B1900" s="21">
        <v>3033</v>
      </c>
      <c r="C1900" s="20" t="s">
        <v>4703</v>
      </c>
      <c r="D1900" s="21">
        <v>90</v>
      </c>
      <c r="E1900" s="21" t="s">
        <v>13</v>
      </c>
      <c r="F1900" s="21" t="s">
        <v>29</v>
      </c>
      <c r="G1900" s="21"/>
      <c r="H1900" s="21"/>
      <c r="I1900" s="30">
        <v>2046</v>
      </c>
      <c r="J1900" s="30" t="s">
        <v>19</v>
      </c>
    </row>
    <row r="1901" spans="1:10" ht="15.75" thickBot="1" x14ac:dyDescent="0.5">
      <c r="A1901" s="19">
        <v>1895</v>
      </c>
      <c r="B1901" s="21">
        <v>3034</v>
      </c>
      <c r="C1901" s="20" t="s">
        <v>4705</v>
      </c>
      <c r="D1901" s="21">
        <v>89</v>
      </c>
      <c r="E1901" s="21" t="s">
        <v>13</v>
      </c>
      <c r="F1901" s="21" t="s">
        <v>29</v>
      </c>
      <c r="G1901" s="21"/>
      <c r="H1901" s="21"/>
      <c r="I1901" s="30">
        <v>2036</v>
      </c>
      <c r="J1901" s="30" t="s">
        <v>19</v>
      </c>
    </row>
    <row r="1902" spans="1:10" ht="15.75" thickBot="1" x14ac:dyDescent="0.5">
      <c r="A1902" s="19">
        <v>1896</v>
      </c>
      <c r="B1902" s="21">
        <v>3035</v>
      </c>
      <c r="C1902" s="20" t="s">
        <v>4707</v>
      </c>
      <c r="D1902" s="21">
        <v>93</v>
      </c>
      <c r="E1902" s="21" t="s">
        <v>13</v>
      </c>
      <c r="F1902" s="21" t="s">
        <v>29</v>
      </c>
      <c r="G1902" s="21"/>
      <c r="H1902" s="21"/>
      <c r="I1902" s="30">
        <v>2061</v>
      </c>
      <c r="J1902" s="30" t="s">
        <v>19</v>
      </c>
    </row>
    <row r="1903" spans="1:10" ht="15.75" thickBot="1" x14ac:dyDescent="0.5">
      <c r="A1903" s="19">
        <v>1897</v>
      </c>
      <c r="B1903" s="21">
        <v>3036</v>
      </c>
      <c r="C1903" s="20" t="s">
        <v>4709</v>
      </c>
      <c r="D1903" s="21">
        <v>85</v>
      </c>
      <c r="E1903" s="21" t="s">
        <v>13</v>
      </c>
      <c r="F1903" s="21" t="s">
        <v>29</v>
      </c>
      <c r="G1903" s="21"/>
      <c r="H1903" s="21"/>
      <c r="I1903" s="30">
        <v>2067</v>
      </c>
      <c r="J1903" s="30" t="s">
        <v>19</v>
      </c>
    </row>
    <row r="1904" spans="1:10" ht="15.75" thickBot="1" x14ac:dyDescent="0.5">
      <c r="A1904" s="19">
        <v>1898</v>
      </c>
      <c r="B1904" s="21">
        <v>3037</v>
      </c>
      <c r="C1904" s="20" t="s">
        <v>4711</v>
      </c>
      <c r="D1904" s="21" t="s">
        <v>13</v>
      </c>
      <c r="E1904" s="21" t="s">
        <v>13</v>
      </c>
      <c r="F1904" s="21" t="s">
        <v>29</v>
      </c>
      <c r="G1904" s="21"/>
      <c r="H1904" s="21"/>
      <c r="I1904" s="30">
        <v>2067</v>
      </c>
      <c r="J1904" s="30" t="s">
        <v>19</v>
      </c>
    </row>
    <row r="1905" spans="1:10" ht="15.75" thickBot="1" x14ac:dyDescent="0.5">
      <c r="A1905" s="19">
        <v>1899</v>
      </c>
      <c r="B1905" s="21">
        <v>3038</v>
      </c>
      <c r="C1905" s="20" t="s">
        <v>4713</v>
      </c>
      <c r="D1905" s="21" t="s">
        <v>13</v>
      </c>
      <c r="E1905" s="21" t="s">
        <v>13</v>
      </c>
      <c r="F1905" s="21" t="s">
        <v>29</v>
      </c>
      <c r="G1905" s="21"/>
      <c r="H1905" s="21"/>
      <c r="I1905" s="30">
        <v>2063</v>
      </c>
      <c r="J1905" s="30" t="s">
        <v>19</v>
      </c>
    </row>
    <row r="1906" spans="1:10" ht="15.75" thickBot="1" x14ac:dyDescent="0.5">
      <c r="A1906" s="19">
        <v>1900</v>
      </c>
      <c r="B1906" s="21">
        <v>3039</v>
      </c>
      <c r="C1906" s="20" t="s">
        <v>4715</v>
      </c>
      <c r="D1906" s="21" t="s">
        <v>189</v>
      </c>
      <c r="E1906" s="21" t="s">
        <v>13</v>
      </c>
      <c r="F1906" s="21" t="s">
        <v>29</v>
      </c>
      <c r="G1906" s="21"/>
      <c r="H1906" s="21"/>
      <c r="I1906" s="30">
        <v>2035</v>
      </c>
      <c r="J1906" s="30" t="s">
        <v>19</v>
      </c>
    </row>
    <row r="1907" spans="1:10" ht="15.75" thickBot="1" x14ac:dyDescent="0.5">
      <c r="A1907" s="19">
        <v>1901</v>
      </c>
      <c r="B1907" s="21">
        <v>3042</v>
      </c>
      <c r="C1907" s="20" t="s">
        <v>4721</v>
      </c>
      <c r="D1907" s="21" t="s">
        <v>13</v>
      </c>
      <c r="E1907" s="21" t="s">
        <v>13</v>
      </c>
      <c r="F1907" s="21" t="s">
        <v>29</v>
      </c>
      <c r="G1907" s="21"/>
      <c r="H1907" s="21"/>
      <c r="I1907" s="30">
        <v>2081</v>
      </c>
      <c r="J1907" s="30" t="s">
        <v>19</v>
      </c>
    </row>
    <row r="1908" spans="1:10" ht="15.75" thickBot="1" x14ac:dyDescent="0.5">
      <c r="A1908" s="19">
        <v>1902</v>
      </c>
      <c r="B1908" s="21">
        <v>3043</v>
      </c>
      <c r="C1908" s="20" t="s">
        <v>4723</v>
      </c>
      <c r="D1908" s="21">
        <v>82</v>
      </c>
      <c r="E1908" s="21" t="s">
        <v>13</v>
      </c>
      <c r="F1908" s="21" t="s">
        <v>32</v>
      </c>
      <c r="G1908" s="21"/>
      <c r="H1908" s="21"/>
      <c r="I1908" s="30">
        <v>2050</v>
      </c>
      <c r="J1908" s="30" t="s">
        <v>19</v>
      </c>
    </row>
    <row r="1909" spans="1:10" ht="15.75" thickBot="1" x14ac:dyDescent="0.5">
      <c r="A1909" s="19">
        <v>1903</v>
      </c>
      <c r="B1909" s="21">
        <v>3044</v>
      </c>
      <c r="C1909" s="20" t="s">
        <v>4725</v>
      </c>
      <c r="D1909" s="21" t="s">
        <v>13</v>
      </c>
      <c r="E1909" s="21" t="s">
        <v>13</v>
      </c>
      <c r="F1909" s="21" t="s">
        <v>29</v>
      </c>
      <c r="G1909" s="21"/>
      <c r="H1909" s="21"/>
      <c r="I1909" s="30">
        <v>2038</v>
      </c>
      <c r="J1909" s="30" t="s">
        <v>19</v>
      </c>
    </row>
    <row r="1910" spans="1:10" ht="15.75" thickBot="1" x14ac:dyDescent="0.5">
      <c r="A1910" s="19">
        <v>1904</v>
      </c>
      <c r="B1910" s="21">
        <v>4057</v>
      </c>
      <c r="C1910" s="20" t="s">
        <v>6320</v>
      </c>
      <c r="D1910" s="21" t="s">
        <v>510</v>
      </c>
      <c r="E1910" s="21" t="s">
        <v>13</v>
      </c>
      <c r="F1910" s="21" t="s">
        <v>29</v>
      </c>
      <c r="G1910" s="21"/>
      <c r="H1910" s="21"/>
      <c r="I1910" s="30">
        <v>2100</v>
      </c>
      <c r="J1910" s="30" t="s">
        <v>15</v>
      </c>
    </row>
    <row r="1911" spans="1:10" ht="15.75" thickBot="1" x14ac:dyDescent="0.5">
      <c r="A1911" s="19">
        <v>1905</v>
      </c>
      <c r="B1911" s="21">
        <v>3045</v>
      </c>
      <c r="C1911" s="20" t="s">
        <v>4727</v>
      </c>
      <c r="D1911" s="21">
        <v>85</v>
      </c>
      <c r="E1911" s="21" t="s">
        <v>13</v>
      </c>
      <c r="F1911" s="21" t="s">
        <v>29</v>
      </c>
      <c r="G1911" s="21"/>
      <c r="H1911" s="21"/>
      <c r="I1911" s="30">
        <v>2035</v>
      </c>
      <c r="J1911" s="30" t="s">
        <v>19</v>
      </c>
    </row>
    <row r="1912" spans="1:10" ht="15.75" thickBot="1" x14ac:dyDescent="0.5">
      <c r="A1912" s="19">
        <v>1906</v>
      </c>
      <c r="B1912" s="21">
        <v>3046</v>
      </c>
      <c r="C1912" s="20" t="s">
        <v>4729</v>
      </c>
      <c r="D1912" s="21" t="s">
        <v>13</v>
      </c>
      <c r="E1912" s="21" t="s">
        <v>13</v>
      </c>
      <c r="F1912" s="21" t="s">
        <v>29</v>
      </c>
      <c r="G1912" s="21"/>
      <c r="H1912" s="21"/>
      <c r="I1912" s="30">
        <v>2055</v>
      </c>
      <c r="J1912" s="30" t="s">
        <v>19</v>
      </c>
    </row>
    <row r="1913" spans="1:10" ht="15.75" thickBot="1" x14ac:dyDescent="0.5">
      <c r="A1913" s="19">
        <v>1907</v>
      </c>
      <c r="B1913" s="21">
        <v>3047</v>
      </c>
      <c r="C1913" s="20" t="s">
        <v>4731</v>
      </c>
      <c r="D1913" s="21" t="s">
        <v>13</v>
      </c>
      <c r="E1913" s="21" t="s">
        <v>13</v>
      </c>
      <c r="F1913" s="21" t="s">
        <v>29</v>
      </c>
      <c r="G1913" s="21"/>
      <c r="H1913" s="21"/>
      <c r="I1913" s="30">
        <v>1935</v>
      </c>
      <c r="J1913" s="30" t="s">
        <v>19</v>
      </c>
    </row>
    <row r="1914" spans="1:10" ht="15.75" thickBot="1" x14ac:dyDescent="0.5">
      <c r="A1914" s="19">
        <v>1908</v>
      </c>
      <c r="B1914" s="21">
        <v>3048</v>
      </c>
      <c r="C1914" s="20" t="s">
        <v>4733</v>
      </c>
      <c r="D1914" s="21">
        <v>38</v>
      </c>
      <c r="E1914" s="21" t="s">
        <v>13</v>
      </c>
      <c r="F1914" s="21" t="s">
        <v>32</v>
      </c>
      <c r="G1914" s="21"/>
      <c r="H1914" s="21"/>
      <c r="I1914" s="30">
        <v>2058</v>
      </c>
      <c r="J1914" s="30" t="s">
        <v>19</v>
      </c>
    </row>
    <row r="1915" spans="1:10" ht="15.75" thickBot="1" x14ac:dyDescent="0.5">
      <c r="A1915" s="19">
        <v>1909</v>
      </c>
      <c r="B1915" s="21">
        <v>3049</v>
      </c>
      <c r="C1915" s="20" t="s">
        <v>4735</v>
      </c>
      <c r="D1915" s="21">
        <v>56</v>
      </c>
      <c r="E1915" s="21" t="s">
        <v>13</v>
      </c>
      <c r="F1915" s="21" t="s">
        <v>239</v>
      </c>
      <c r="G1915" s="21"/>
      <c r="H1915" s="21"/>
      <c r="I1915" s="30">
        <v>1985</v>
      </c>
      <c r="J1915" s="30" t="s">
        <v>19</v>
      </c>
    </row>
    <row r="1916" spans="1:10" ht="15.75" thickBot="1" x14ac:dyDescent="0.5">
      <c r="A1916" s="19">
        <v>1910</v>
      </c>
      <c r="B1916" s="21">
        <v>3051</v>
      </c>
      <c r="C1916" s="20" t="s">
        <v>4740</v>
      </c>
      <c r="D1916" s="21" t="s">
        <v>13</v>
      </c>
      <c r="E1916" s="21" t="s">
        <v>13</v>
      </c>
      <c r="F1916" s="21" t="s">
        <v>169</v>
      </c>
      <c r="G1916" s="21"/>
      <c r="H1916" s="21"/>
      <c r="I1916" s="30">
        <v>2088</v>
      </c>
      <c r="J1916" s="30" t="s">
        <v>19</v>
      </c>
    </row>
    <row r="1917" spans="1:10" ht="15.75" thickBot="1" x14ac:dyDescent="0.5">
      <c r="A1917" s="19">
        <v>1911</v>
      </c>
      <c r="B1917" s="21">
        <v>3052</v>
      </c>
      <c r="C1917" s="20" t="s">
        <v>4742</v>
      </c>
      <c r="D1917" s="21">
        <v>44</v>
      </c>
      <c r="E1917" s="21" t="s">
        <v>13</v>
      </c>
      <c r="F1917" s="21" t="s">
        <v>32</v>
      </c>
      <c r="G1917" s="21"/>
      <c r="H1917" s="21"/>
      <c r="I1917" s="30">
        <v>1997</v>
      </c>
      <c r="J1917" s="30" t="s">
        <v>19</v>
      </c>
    </row>
    <row r="1918" spans="1:10" ht="15.75" thickBot="1" x14ac:dyDescent="0.5">
      <c r="A1918" s="19">
        <v>1912</v>
      </c>
      <c r="B1918" s="21">
        <v>3053</v>
      </c>
      <c r="C1918" s="20" t="s">
        <v>4744</v>
      </c>
      <c r="D1918" s="21">
        <v>86</v>
      </c>
      <c r="E1918" s="21" t="s">
        <v>13</v>
      </c>
      <c r="F1918" s="21" t="s">
        <v>32</v>
      </c>
      <c r="G1918" s="21"/>
      <c r="H1918" s="21"/>
      <c r="I1918" s="30">
        <v>2025</v>
      </c>
      <c r="J1918" s="30" t="s">
        <v>19</v>
      </c>
    </row>
    <row r="1919" spans="1:10" ht="15.75" thickBot="1" x14ac:dyDescent="0.5">
      <c r="A1919" s="19">
        <v>1913</v>
      </c>
      <c r="B1919" s="21">
        <v>3054</v>
      </c>
      <c r="C1919" s="20" t="s">
        <v>4746</v>
      </c>
      <c r="D1919" s="21">
        <v>39</v>
      </c>
      <c r="E1919" s="21" t="s">
        <v>13</v>
      </c>
      <c r="F1919" s="21" t="s">
        <v>29</v>
      </c>
      <c r="G1919" s="21"/>
      <c r="H1919" s="21"/>
      <c r="I1919" s="30">
        <v>2098</v>
      </c>
      <c r="J1919" s="30" t="s">
        <v>19</v>
      </c>
    </row>
    <row r="1920" spans="1:10" ht="15.75" thickBot="1" x14ac:dyDescent="0.5">
      <c r="A1920" s="19">
        <v>1914</v>
      </c>
      <c r="B1920" s="21">
        <v>3055</v>
      </c>
      <c r="C1920" s="20" t="s">
        <v>4748</v>
      </c>
      <c r="D1920" s="21">
        <v>60</v>
      </c>
      <c r="E1920" s="21" t="s">
        <v>13</v>
      </c>
      <c r="F1920" s="21" t="s">
        <v>169</v>
      </c>
      <c r="G1920" s="21"/>
      <c r="H1920" s="21"/>
      <c r="I1920" s="30">
        <v>2065</v>
      </c>
      <c r="J1920" s="30" t="s">
        <v>19</v>
      </c>
    </row>
    <row r="1921" spans="1:10" ht="15.75" thickBot="1" x14ac:dyDescent="0.5">
      <c r="A1921" s="19">
        <v>1915</v>
      </c>
      <c r="B1921" s="21">
        <v>3056</v>
      </c>
      <c r="C1921" s="20" t="s">
        <v>4750</v>
      </c>
      <c r="D1921" s="21">
        <v>94</v>
      </c>
      <c r="E1921" s="21" t="s">
        <v>13</v>
      </c>
      <c r="F1921" s="21" t="s">
        <v>29</v>
      </c>
      <c r="G1921" s="21"/>
      <c r="H1921" s="21"/>
      <c r="I1921" s="30">
        <v>1993</v>
      </c>
      <c r="J1921" s="30" t="s">
        <v>19</v>
      </c>
    </row>
    <row r="1922" spans="1:10" ht="15.75" thickBot="1" x14ac:dyDescent="0.5">
      <c r="A1922" s="19">
        <v>1916</v>
      </c>
      <c r="B1922" s="21">
        <v>3057</v>
      </c>
      <c r="C1922" s="20" t="s">
        <v>4754</v>
      </c>
      <c r="D1922" s="21">
        <v>50</v>
      </c>
      <c r="E1922" s="21" t="s">
        <v>13</v>
      </c>
      <c r="F1922" s="21" t="s">
        <v>29</v>
      </c>
      <c r="G1922" s="21"/>
      <c r="H1922" s="21"/>
      <c r="I1922" s="30">
        <v>2051</v>
      </c>
      <c r="J1922" s="30" t="s">
        <v>19</v>
      </c>
    </row>
    <row r="1923" spans="1:10" ht="15.75" thickBot="1" x14ac:dyDescent="0.5">
      <c r="A1923" s="19">
        <v>1917</v>
      </c>
      <c r="B1923" s="21">
        <v>3058</v>
      </c>
      <c r="C1923" s="20" t="s">
        <v>4756</v>
      </c>
      <c r="D1923" s="21" t="s">
        <v>13</v>
      </c>
      <c r="E1923" s="21" t="s">
        <v>13</v>
      </c>
      <c r="F1923" s="21" t="s">
        <v>79</v>
      </c>
      <c r="G1923" s="21"/>
      <c r="H1923" s="21"/>
      <c r="I1923" s="30">
        <v>2031</v>
      </c>
      <c r="J1923" s="30" t="s">
        <v>19</v>
      </c>
    </row>
    <row r="1924" spans="1:10" ht="15.75" thickBot="1" x14ac:dyDescent="0.5">
      <c r="A1924" s="19">
        <v>1918</v>
      </c>
      <c r="B1924" s="21">
        <v>3059</v>
      </c>
      <c r="C1924" s="20" t="s">
        <v>4758</v>
      </c>
      <c r="D1924" s="21">
        <v>53</v>
      </c>
      <c r="E1924" s="21" t="s">
        <v>13</v>
      </c>
      <c r="F1924" s="21" t="s">
        <v>29</v>
      </c>
      <c r="G1924" s="21"/>
      <c r="H1924" s="21"/>
      <c r="I1924" s="30">
        <v>2056</v>
      </c>
      <c r="J1924" s="30" t="s">
        <v>19</v>
      </c>
    </row>
    <row r="1925" spans="1:10" ht="15.75" thickBot="1" x14ac:dyDescent="0.5">
      <c r="A1925" s="19">
        <v>1919</v>
      </c>
      <c r="B1925" s="21">
        <v>3060</v>
      </c>
      <c r="C1925" s="20" t="s">
        <v>4760</v>
      </c>
      <c r="D1925" s="21">
        <v>58</v>
      </c>
      <c r="E1925" s="21" t="s">
        <v>134</v>
      </c>
      <c r="F1925" s="21" t="s">
        <v>469</v>
      </c>
      <c r="G1925" s="21"/>
      <c r="H1925" s="21"/>
      <c r="I1925" s="30">
        <v>2306</v>
      </c>
      <c r="J1925" s="30" t="s">
        <v>19</v>
      </c>
    </row>
    <row r="1926" spans="1:10" ht="15.75" thickBot="1" x14ac:dyDescent="0.5">
      <c r="A1926" s="19">
        <v>1920</v>
      </c>
      <c r="B1926" s="21">
        <v>3061</v>
      </c>
      <c r="C1926" s="20" t="s">
        <v>4762</v>
      </c>
      <c r="D1926" s="21">
        <v>40</v>
      </c>
      <c r="E1926" s="21" t="s">
        <v>13</v>
      </c>
      <c r="F1926" s="21" t="s">
        <v>169</v>
      </c>
      <c r="G1926" s="21"/>
      <c r="H1926" s="21"/>
      <c r="I1926" s="30">
        <v>2046</v>
      </c>
      <c r="J1926" s="30" t="s">
        <v>19</v>
      </c>
    </row>
    <row r="1927" spans="1:10" ht="15.75" thickBot="1" x14ac:dyDescent="0.5">
      <c r="A1927" s="19">
        <v>1921</v>
      </c>
      <c r="B1927" s="21">
        <v>3062</v>
      </c>
      <c r="C1927" s="20" t="s">
        <v>4764</v>
      </c>
      <c r="D1927" s="21">
        <v>56</v>
      </c>
      <c r="E1927" s="21" t="s">
        <v>13</v>
      </c>
      <c r="F1927" s="21" t="s">
        <v>32</v>
      </c>
      <c r="G1927" s="21"/>
      <c r="H1927" s="21"/>
      <c r="I1927" s="30">
        <v>2142</v>
      </c>
      <c r="J1927" s="30" t="s">
        <v>19</v>
      </c>
    </row>
    <row r="1928" spans="1:10" ht="15.75" thickBot="1" x14ac:dyDescent="0.5">
      <c r="A1928" s="19">
        <v>1922</v>
      </c>
      <c r="B1928" s="21">
        <v>3063</v>
      </c>
      <c r="C1928" s="20" t="s">
        <v>4766</v>
      </c>
      <c r="D1928" s="21">
        <v>98</v>
      </c>
      <c r="E1928" s="21" t="s">
        <v>13</v>
      </c>
      <c r="F1928" s="21" t="s">
        <v>79</v>
      </c>
      <c r="G1928" s="21"/>
      <c r="H1928" s="21"/>
      <c r="I1928" s="30">
        <v>2000</v>
      </c>
      <c r="J1928" s="30" t="s">
        <v>19</v>
      </c>
    </row>
    <row r="1929" spans="1:10" ht="15.75" thickBot="1" x14ac:dyDescent="0.5">
      <c r="A1929" s="19">
        <v>1923</v>
      </c>
      <c r="B1929" s="21">
        <v>3064</v>
      </c>
      <c r="C1929" s="20" t="s">
        <v>4768</v>
      </c>
      <c r="D1929" s="21" t="s">
        <v>13</v>
      </c>
      <c r="E1929" s="21" t="s">
        <v>13</v>
      </c>
      <c r="F1929" s="21" t="s">
        <v>32</v>
      </c>
      <c r="G1929" s="21"/>
      <c r="H1929" s="21"/>
      <c r="I1929" s="30">
        <v>2011</v>
      </c>
      <c r="J1929" s="30" t="s">
        <v>19</v>
      </c>
    </row>
    <row r="1930" spans="1:10" ht="15.75" thickBot="1" x14ac:dyDescent="0.5">
      <c r="A1930" s="19">
        <v>1924</v>
      </c>
      <c r="B1930" s="21">
        <v>3066</v>
      </c>
      <c r="C1930" s="20" t="s">
        <v>4770</v>
      </c>
      <c r="D1930" s="21" t="s">
        <v>46</v>
      </c>
      <c r="E1930" s="21" t="s">
        <v>13</v>
      </c>
      <c r="F1930" s="21" t="s">
        <v>29</v>
      </c>
      <c r="G1930" s="21"/>
      <c r="H1930" s="21"/>
      <c r="I1930" s="30">
        <v>2094</v>
      </c>
      <c r="J1930" s="30" t="s">
        <v>19</v>
      </c>
    </row>
    <row r="1931" spans="1:10" ht="15.75" thickBot="1" x14ac:dyDescent="0.5">
      <c r="A1931" s="19">
        <v>1925</v>
      </c>
      <c r="B1931" s="21">
        <v>3067</v>
      </c>
      <c r="C1931" s="20" t="s">
        <v>4772</v>
      </c>
      <c r="D1931" s="21">
        <v>38</v>
      </c>
      <c r="E1931" s="21" t="s">
        <v>13</v>
      </c>
      <c r="F1931" s="21" t="s">
        <v>54</v>
      </c>
      <c r="G1931" s="21"/>
      <c r="H1931" s="21"/>
      <c r="I1931" s="30">
        <v>2079</v>
      </c>
      <c r="J1931" s="30" t="s">
        <v>19</v>
      </c>
    </row>
    <row r="1932" spans="1:10" ht="15.75" thickBot="1" x14ac:dyDescent="0.5">
      <c r="A1932" s="19">
        <v>1926</v>
      </c>
      <c r="B1932" s="21">
        <v>3068</v>
      </c>
      <c r="C1932" s="20" t="s">
        <v>4774</v>
      </c>
      <c r="D1932" s="21" t="s">
        <v>62</v>
      </c>
      <c r="E1932" s="21" t="s">
        <v>13</v>
      </c>
      <c r="F1932" s="21" t="s">
        <v>29</v>
      </c>
      <c r="G1932" s="21"/>
      <c r="H1932" s="21"/>
      <c r="I1932" s="30">
        <v>2005</v>
      </c>
      <c r="J1932" s="30" t="s">
        <v>19</v>
      </c>
    </row>
    <row r="1933" spans="1:10" ht="15.75" thickBot="1" x14ac:dyDescent="0.5">
      <c r="A1933" s="19">
        <v>1927</v>
      </c>
      <c r="B1933" s="21">
        <v>3069</v>
      </c>
      <c r="C1933" s="20" t="s">
        <v>4776</v>
      </c>
      <c r="D1933" s="21">
        <v>91</v>
      </c>
      <c r="E1933" s="21" t="s">
        <v>13</v>
      </c>
      <c r="F1933" s="21" t="s">
        <v>29</v>
      </c>
      <c r="G1933" s="21"/>
      <c r="H1933" s="21"/>
      <c r="I1933" s="30">
        <v>2115</v>
      </c>
      <c r="J1933" s="30" t="s">
        <v>19</v>
      </c>
    </row>
    <row r="1934" spans="1:10" ht="15.75" thickBot="1" x14ac:dyDescent="0.5">
      <c r="A1934" s="19">
        <v>1928</v>
      </c>
      <c r="B1934" s="21">
        <v>3071</v>
      </c>
      <c r="C1934" s="20" t="s">
        <v>4780</v>
      </c>
      <c r="D1934" s="21">
        <v>92</v>
      </c>
      <c r="E1934" s="21" t="s">
        <v>13</v>
      </c>
      <c r="F1934" s="21" t="s">
        <v>29</v>
      </c>
      <c r="G1934" s="21"/>
      <c r="H1934" s="21"/>
      <c r="I1934" s="30">
        <v>2037</v>
      </c>
      <c r="J1934" s="30" t="s">
        <v>19</v>
      </c>
    </row>
    <row r="1935" spans="1:10" ht="15.75" thickBot="1" x14ac:dyDescent="0.5">
      <c r="A1935" s="19">
        <v>1929</v>
      </c>
      <c r="B1935" s="21">
        <v>3072</v>
      </c>
      <c r="C1935" s="20" t="s">
        <v>4782</v>
      </c>
      <c r="D1935" s="21">
        <v>91</v>
      </c>
      <c r="E1935" s="21" t="s">
        <v>13</v>
      </c>
      <c r="F1935" s="21" t="s">
        <v>79</v>
      </c>
      <c r="G1935" s="21"/>
      <c r="H1935" s="21"/>
      <c r="I1935" s="30">
        <v>2070</v>
      </c>
      <c r="J1935" s="30" t="s">
        <v>19</v>
      </c>
    </row>
    <row r="1936" spans="1:10" ht="15.75" thickBot="1" x14ac:dyDescent="0.5">
      <c r="A1936" s="19">
        <v>1930</v>
      </c>
      <c r="B1936" s="21">
        <v>3073</v>
      </c>
      <c r="C1936" s="20" t="s">
        <v>4784</v>
      </c>
      <c r="D1936" s="21">
        <v>88</v>
      </c>
      <c r="E1936" s="21" t="s">
        <v>13</v>
      </c>
      <c r="F1936" s="21" t="s">
        <v>29</v>
      </c>
      <c r="G1936" s="21"/>
      <c r="H1936" s="21"/>
      <c r="I1936" s="30">
        <v>2084</v>
      </c>
      <c r="J1936" s="30" t="s">
        <v>19</v>
      </c>
    </row>
    <row r="1937" spans="1:10" ht="15.75" thickBot="1" x14ac:dyDescent="0.5">
      <c r="A1937" s="19">
        <v>1931</v>
      </c>
      <c r="B1937" s="21">
        <v>3895</v>
      </c>
      <c r="C1937" s="20" t="s">
        <v>4786</v>
      </c>
      <c r="D1937" s="21" t="s">
        <v>1439</v>
      </c>
      <c r="E1937" s="21" t="s">
        <v>13</v>
      </c>
      <c r="F1937" s="21" t="s">
        <v>29</v>
      </c>
      <c r="G1937" s="21">
        <f>9+11</f>
        <v>20</v>
      </c>
      <c r="H1937" s="21">
        <f>9+23</f>
        <v>32</v>
      </c>
      <c r="I1937" s="30">
        <v>2117</v>
      </c>
      <c r="J1937" s="30" t="s">
        <v>15</v>
      </c>
    </row>
    <row r="1938" spans="1:10" ht="15.75" thickBot="1" x14ac:dyDescent="0.5">
      <c r="A1938" s="19">
        <v>1932</v>
      </c>
      <c r="B1938" s="21">
        <v>3074</v>
      </c>
      <c r="C1938" s="20" t="s">
        <v>4788</v>
      </c>
      <c r="D1938" s="21">
        <v>94</v>
      </c>
      <c r="E1938" s="21" t="s">
        <v>57</v>
      </c>
      <c r="F1938" s="21" t="s">
        <v>32</v>
      </c>
      <c r="G1938" s="21"/>
      <c r="H1938" s="21"/>
      <c r="I1938" s="30">
        <v>2158</v>
      </c>
      <c r="J1938" s="30" t="s">
        <v>19</v>
      </c>
    </row>
    <row r="1939" spans="1:10" ht="15.75" thickBot="1" x14ac:dyDescent="0.5">
      <c r="A1939" s="19">
        <v>1933</v>
      </c>
      <c r="B1939" s="21">
        <v>3907</v>
      </c>
      <c r="C1939" s="20" t="s">
        <v>4790</v>
      </c>
      <c r="D1939" s="21" t="s">
        <v>28</v>
      </c>
      <c r="E1939" s="21" t="s">
        <v>13</v>
      </c>
      <c r="F1939" s="21" t="s">
        <v>29</v>
      </c>
      <c r="G1939" s="21"/>
      <c r="H1939" s="21"/>
      <c r="I1939" s="30">
        <v>2057</v>
      </c>
      <c r="J1939" s="30" t="s">
        <v>15</v>
      </c>
    </row>
    <row r="1940" spans="1:10" ht="15.75" thickBot="1" x14ac:dyDescent="0.5">
      <c r="A1940" s="19">
        <v>1934</v>
      </c>
      <c r="B1940" s="21">
        <v>3075</v>
      </c>
      <c r="C1940" s="20" t="s">
        <v>4792</v>
      </c>
      <c r="D1940" s="21">
        <v>85</v>
      </c>
      <c r="E1940" s="21" t="s">
        <v>57</v>
      </c>
      <c r="F1940" s="21" t="s">
        <v>29</v>
      </c>
      <c r="G1940" s="21"/>
      <c r="H1940" s="21"/>
      <c r="I1940" s="30">
        <v>2105</v>
      </c>
      <c r="J1940" s="30" t="s">
        <v>19</v>
      </c>
    </row>
    <row r="1941" spans="1:10" ht="15.75" thickBot="1" x14ac:dyDescent="0.5">
      <c r="A1941" s="19">
        <v>1935</v>
      </c>
      <c r="B1941" s="21">
        <v>3076</v>
      </c>
      <c r="C1941" s="20" t="s">
        <v>4794</v>
      </c>
      <c r="D1941" s="21" t="s">
        <v>13</v>
      </c>
      <c r="E1941" s="21" t="s">
        <v>13</v>
      </c>
      <c r="F1941" s="21" t="s">
        <v>79</v>
      </c>
      <c r="G1941" s="21"/>
      <c r="H1941" s="21"/>
      <c r="I1941" s="30">
        <v>2024</v>
      </c>
      <c r="J1941" s="30" t="s">
        <v>19</v>
      </c>
    </row>
    <row r="1942" spans="1:10" ht="15.75" thickBot="1" x14ac:dyDescent="0.5">
      <c r="A1942" s="19">
        <v>1936</v>
      </c>
      <c r="B1942" s="21">
        <v>3078</v>
      </c>
      <c r="C1942" s="20" t="s">
        <v>4796</v>
      </c>
      <c r="D1942" s="21" t="s">
        <v>13</v>
      </c>
      <c r="E1942" s="21" t="s">
        <v>13</v>
      </c>
      <c r="F1942" s="21" t="s">
        <v>91</v>
      </c>
      <c r="G1942" s="21"/>
      <c r="H1942" s="21"/>
      <c r="I1942" s="30">
        <v>1999</v>
      </c>
      <c r="J1942" s="30" t="s">
        <v>19</v>
      </c>
    </row>
    <row r="1943" spans="1:10" ht="15.75" thickBot="1" x14ac:dyDescent="0.5">
      <c r="A1943" s="19">
        <v>1937</v>
      </c>
      <c r="B1943" s="21">
        <v>3080</v>
      </c>
      <c r="C1943" s="20" t="s">
        <v>4800</v>
      </c>
      <c r="D1943" s="21">
        <v>92</v>
      </c>
      <c r="E1943" s="21" t="s">
        <v>13</v>
      </c>
      <c r="F1943" s="21" t="s">
        <v>29</v>
      </c>
      <c r="G1943" s="21"/>
      <c r="H1943" s="21"/>
      <c r="I1943" s="30">
        <v>2113</v>
      </c>
      <c r="J1943" s="30" t="s">
        <v>19</v>
      </c>
    </row>
    <row r="1944" spans="1:10" ht="15.75" thickBot="1" x14ac:dyDescent="0.5">
      <c r="A1944" s="19">
        <v>1938</v>
      </c>
      <c r="B1944" s="21">
        <v>3081</v>
      </c>
      <c r="C1944" s="20" t="s">
        <v>4802</v>
      </c>
      <c r="D1944" s="21">
        <v>48</v>
      </c>
      <c r="E1944" s="21" t="s">
        <v>13</v>
      </c>
      <c r="F1944" s="21" t="s">
        <v>29</v>
      </c>
      <c r="G1944" s="21"/>
      <c r="H1944" s="21"/>
      <c r="I1944" s="30">
        <v>2059</v>
      </c>
      <c r="J1944" s="30" t="s">
        <v>19</v>
      </c>
    </row>
    <row r="1945" spans="1:10" ht="15.75" thickBot="1" x14ac:dyDescent="0.5">
      <c r="A1945" s="19">
        <v>1939</v>
      </c>
      <c r="B1945" s="21">
        <v>3082</v>
      </c>
      <c r="C1945" s="20" t="s">
        <v>4804</v>
      </c>
      <c r="D1945" s="21">
        <v>58</v>
      </c>
      <c r="E1945" s="21" t="s">
        <v>13</v>
      </c>
      <c r="F1945" s="21" t="s">
        <v>292</v>
      </c>
      <c r="G1945" s="21"/>
      <c r="H1945" s="21"/>
      <c r="I1945" s="30">
        <v>2109</v>
      </c>
      <c r="J1945" s="30" t="s">
        <v>15</v>
      </c>
    </row>
    <row r="1946" spans="1:10" ht="15.75" thickBot="1" x14ac:dyDescent="0.5">
      <c r="A1946" s="19">
        <v>1940</v>
      </c>
      <c r="B1946" s="21">
        <v>3083</v>
      </c>
      <c r="C1946" s="20" t="s">
        <v>4806</v>
      </c>
      <c r="D1946" s="21" t="s">
        <v>137</v>
      </c>
      <c r="E1946" s="21" t="s">
        <v>134</v>
      </c>
      <c r="F1946" s="21" t="s">
        <v>29</v>
      </c>
      <c r="G1946" s="21">
        <f>8+11+7+11+9+11+7+2</f>
        <v>66</v>
      </c>
      <c r="H1946" s="21">
        <f>-15+14+0+1+15-6-8+2</f>
        <v>3</v>
      </c>
      <c r="I1946" s="30">
        <v>2512</v>
      </c>
      <c r="J1946" s="30" t="s">
        <v>15</v>
      </c>
    </row>
    <row r="1947" spans="1:10" ht="15.75" thickBot="1" x14ac:dyDescent="0.5">
      <c r="A1947" s="19">
        <v>1941</v>
      </c>
      <c r="B1947" s="21">
        <v>3085</v>
      </c>
      <c r="C1947" s="20" t="s">
        <v>4810</v>
      </c>
      <c r="D1947" s="21">
        <v>99</v>
      </c>
      <c r="E1947" s="21" t="s">
        <v>57</v>
      </c>
      <c r="F1947" s="21" t="s">
        <v>32</v>
      </c>
      <c r="G1947" s="21"/>
      <c r="H1947" s="21"/>
      <c r="I1947" s="30">
        <v>2221</v>
      </c>
      <c r="J1947" s="30" t="s">
        <v>19</v>
      </c>
    </row>
    <row r="1948" spans="1:10" ht="15.75" thickBot="1" x14ac:dyDescent="0.5">
      <c r="A1948" s="19">
        <v>1942</v>
      </c>
      <c r="B1948" s="21">
        <v>3086</v>
      </c>
      <c r="C1948" s="20" t="s">
        <v>4812</v>
      </c>
      <c r="D1948" s="21" t="s">
        <v>13</v>
      </c>
      <c r="E1948" s="21" t="s">
        <v>13</v>
      </c>
      <c r="F1948" s="21" t="s">
        <v>79</v>
      </c>
      <c r="G1948" s="21"/>
      <c r="H1948" s="21"/>
      <c r="I1948" s="30">
        <v>1977</v>
      </c>
      <c r="J1948" s="30" t="s">
        <v>19</v>
      </c>
    </row>
    <row r="1949" spans="1:10" ht="15.75" thickBot="1" x14ac:dyDescent="0.5">
      <c r="A1949" s="19">
        <v>1943</v>
      </c>
      <c r="B1949" s="21">
        <v>3087</v>
      </c>
      <c r="C1949" s="20" t="s">
        <v>4814</v>
      </c>
      <c r="D1949" s="21">
        <v>97</v>
      </c>
      <c r="E1949" s="21" t="s">
        <v>13</v>
      </c>
      <c r="F1949" s="21" t="s">
        <v>29</v>
      </c>
      <c r="G1949" s="21"/>
      <c r="H1949" s="21"/>
      <c r="I1949" s="30">
        <v>2010</v>
      </c>
      <c r="J1949" s="30" t="s">
        <v>19</v>
      </c>
    </row>
    <row r="1950" spans="1:10" ht="15.75" thickBot="1" x14ac:dyDescent="0.5">
      <c r="A1950" s="19">
        <v>1944</v>
      </c>
      <c r="B1950" s="21">
        <v>3088</v>
      </c>
      <c r="C1950" s="20" t="s">
        <v>4816</v>
      </c>
      <c r="D1950" s="21" t="s">
        <v>189</v>
      </c>
      <c r="E1950" s="21" t="s">
        <v>13</v>
      </c>
      <c r="F1950" s="21" t="s">
        <v>29</v>
      </c>
      <c r="G1950" s="21"/>
      <c r="H1950" s="21"/>
      <c r="I1950" s="30">
        <v>2029</v>
      </c>
      <c r="J1950" s="30" t="s">
        <v>19</v>
      </c>
    </row>
    <row r="1951" spans="1:10" ht="15.75" thickBot="1" x14ac:dyDescent="0.5">
      <c r="A1951" s="19">
        <v>1945</v>
      </c>
      <c r="B1951" s="21">
        <v>3089</v>
      </c>
      <c r="C1951" s="20" t="s">
        <v>4818</v>
      </c>
      <c r="D1951" s="21" t="s">
        <v>13</v>
      </c>
      <c r="E1951" s="21" t="s">
        <v>13</v>
      </c>
      <c r="F1951" s="21" t="s">
        <v>29</v>
      </c>
      <c r="G1951" s="21"/>
      <c r="H1951" s="21"/>
      <c r="I1951" s="30">
        <v>2127</v>
      </c>
      <c r="J1951" s="30" t="s">
        <v>19</v>
      </c>
    </row>
    <row r="1952" spans="1:10" ht="15.75" thickBot="1" x14ac:dyDescent="0.5">
      <c r="A1952" s="19">
        <v>1946</v>
      </c>
      <c r="B1952" s="21">
        <v>3090</v>
      </c>
      <c r="C1952" s="20" t="s">
        <v>4820</v>
      </c>
      <c r="D1952" s="21">
        <v>97</v>
      </c>
      <c r="E1952" s="21" t="s">
        <v>13</v>
      </c>
      <c r="F1952" s="21" t="s">
        <v>79</v>
      </c>
      <c r="G1952" s="21"/>
      <c r="H1952" s="21"/>
      <c r="I1952" s="30">
        <v>2022</v>
      </c>
      <c r="J1952" s="30" t="s">
        <v>19</v>
      </c>
    </row>
    <row r="1953" spans="1:10" ht="15.75" thickBot="1" x14ac:dyDescent="0.5">
      <c r="A1953" s="19">
        <v>1947</v>
      </c>
      <c r="B1953" s="21">
        <v>3091</v>
      </c>
      <c r="C1953" s="20" t="s">
        <v>4822</v>
      </c>
      <c r="D1953" s="21">
        <v>57</v>
      </c>
      <c r="E1953" s="21" t="s">
        <v>13</v>
      </c>
      <c r="F1953" s="21" t="s">
        <v>32</v>
      </c>
      <c r="G1953" s="21"/>
      <c r="H1953" s="21"/>
      <c r="I1953" s="30">
        <v>2036</v>
      </c>
      <c r="J1953" s="30" t="s">
        <v>19</v>
      </c>
    </row>
    <row r="1954" spans="1:10" ht="15.75" thickBot="1" x14ac:dyDescent="0.5">
      <c r="A1954" s="19">
        <v>1948</v>
      </c>
      <c r="B1954" s="21">
        <v>3092</v>
      </c>
      <c r="C1954" s="20" t="s">
        <v>4824</v>
      </c>
      <c r="D1954" s="21">
        <v>92</v>
      </c>
      <c r="E1954" s="21" t="s">
        <v>13</v>
      </c>
      <c r="F1954" s="21" t="s">
        <v>29</v>
      </c>
      <c r="G1954" s="21"/>
      <c r="H1954" s="21"/>
      <c r="I1954" s="30">
        <v>2096</v>
      </c>
      <c r="J1954" s="30" t="s">
        <v>19</v>
      </c>
    </row>
    <row r="1955" spans="1:10" ht="15.75" thickBot="1" x14ac:dyDescent="0.5">
      <c r="A1955" s="19">
        <v>1949</v>
      </c>
      <c r="B1955" s="21">
        <v>3093</v>
      </c>
      <c r="C1955" s="20" t="s">
        <v>4826</v>
      </c>
      <c r="D1955" s="21">
        <v>66</v>
      </c>
      <c r="E1955" s="21" t="s">
        <v>13</v>
      </c>
      <c r="F1955" s="21" t="s">
        <v>29</v>
      </c>
      <c r="G1955" s="21"/>
      <c r="H1955" s="21"/>
      <c r="I1955" s="30">
        <v>2013</v>
      </c>
      <c r="J1955" s="30" t="s">
        <v>19</v>
      </c>
    </row>
    <row r="1956" spans="1:10" ht="15.75" thickBot="1" x14ac:dyDescent="0.5">
      <c r="A1956" s="19">
        <v>1950</v>
      </c>
      <c r="B1956" s="21">
        <v>3094</v>
      </c>
      <c r="C1956" s="20" t="s">
        <v>4828</v>
      </c>
      <c r="D1956" s="21">
        <v>40</v>
      </c>
      <c r="E1956" s="21" t="s">
        <v>13</v>
      </c>
      <c r="F1956" s="21" t="s">
        <v>29</v>
      </c>
      <c r="G1956" s="21"/>
      <c r="H1956" s="21"/>
      <c r="I1956" s="30">
        <v>2013</v>
      </c>
      <c r="J1956" s="30" t="s">
        <v>19</v>
      </c>
    </row>
    <row r="1957" spans="1:10" ht="15.75" thickBot="1" x14ac:dyDescent="0.5">
      <c r="A1957" s="19">
        <v>1951</v>
      </c>
      <c r="B1957" s="21">
        <v>3095</v>
      </c>
      <c r="C1957" s="20" t="s">
        <v>4830</v>
      </c>
      <c r="D1957" s="21">
        <v>56</v>
      </c>
      <c r="E1957" s="21" t="s">
        <v>13</v>
      </c>
      <c r="F1957" s="21" t="s">
        <v>29</v>
      </c>
      <c r="G1957" s="21"/>
      <c r="H1957" s="21"/>
      <c r="I1957" s="30">
        <v>2036</v>
      </c>
      <c r="J1957" s="30" t="s">
        <v>19</v>
      </c>
    </row>
    <row r="1958" spans="1:10" ht="15.75" thickBot="1" x14ac:dyDescent="0.5">
      <c r="A1958" s="19">
        <v>1952</v>
      </c>
      <c r="B1958" s="21">
        <v>3096</v>
      </c>
      <c r="C1958" s="20" t="s">
        <v>4832</v>
      </c>
      <c r="D1958" s="21" t="s">
        <v>13</v>
      </c>
      <c r="E1958" s="21" t="s">
        <v>13</v>
      </c>
      <c r="F1958" s="21" t="s">
        <v>292</v>
      </c>
      <c r="G1958" s="21"/>
      <c r="H1958" s="21"/>
      <c r="I1958" s="30">
        <v>2026</v>
      </c>
      <c r="J1958" s="30" t="s">
        <v>19</v>
      </c>
    </row>
    <row r="1959" spans="1:10" ht="15.75" thickBot="1" x14ac:dyDescent="0.5">
      <c r="A1959" s="19">
        <v>1953</v>
      </c>
      <c r="B1959" s="21">
        <v>3097</v>
      </c>
      <c r="C1959" s="20" t="s">
        <v>4834</v>
      </c>
      <c r="D1959" s="21">
        <v>97</v>
      </c>
      <c r="E1959" s="21" t="s">
        <v>13</v>
      </c>
      <c r="F1959" s="21" t="s">
        <v>29</v>
      </c>
      <c r="G1959" s="21"/>
      <c r="H1959" s="21"/>
      <c r="I1959" s="30">
        <v>2086</v>
      </c>
      <c r="J1959" s="30" t="s">
        <v>15</v>
      </c>
    </row>
    <row r="1960" spans="1:10" ht="15.75" thickBot="1" x14ac:dyDescent="0.5">
      <c r="A1960" s="19">
        <v>1954</v>
      </c>
      <c r="B1960" s="21">
        <v>3098</v>
      </c>
      <c r="C1960" s="20" t="s">
        <v>4836</v>
      </c>
      <c r="D1960" s="21">
        <v>89</v>
      </c>
      <c r="E1960" s="21" t="s">
        <v>13</v>
      </c>
      <c r="F1960" s="21" t="s">
        <v>323</v>
      </c>
      <c r="G1960" s="21"/>
      <c r="H1960" s="21"/>
      <c r="I1960" s="30">
        <v>2031</v>
      </c>
      <c r="J1960" s="30" t="s">
        <v>19</v>
      </c>
    </row>
    <row r="1961" spans="1:10" ht="15.75" thickBot="1" x14ac:dyDescent="0.5">
      <c r="A1961" s="19">
        <v>1955</v>
      </c>
      <c r="B1961" s="21">
        <v>3100</v>
      </c>
      <c r="C1961" s="20" t="s">
        <v>4840</v>
      </c>
      <c r="D1961" s="21">
        <v>90</v>
      </c>
      <c r="E1961" s="21" t="s">
        <v>13</v>
      </c>
      <c r="F1961" s="21" t="s">
        <v>85</v>
      </c>
      <c r="G1961" s="21"/>
      <c r="H1961" s="21"/>
      <c r="I1961" s="30">
        <v>2080</v>
      </c>
      <c r="J1961" s="30" t="s">
        <v>19</v>
      </c>
    </row>
    <row r="1962" spans="1:10" ht="15.75" thickBot="1" x14ac:dyDescent="0.5">
      <c r="A1962" s="19">
        <v>1956</v>
      </c>
      <c r="B1962" s="21">
        <v>3101</v>
      </c>
      <c r="C1962" s="20" t="s">
        <v>4842</v>
      </c>
      <c r="D1962" s="21">
        <v>86</v>
      </c>
      <c r="E1962" s="21" t="s">
        <v>13</v>
      </c>
      <c r="F1962" s="21" t="s">
        <v>32</v>
      </c>
      <c r="G1962" s="21"/>
      <c r="H1962" s="21"/>
      <c r="I1962" s="30">
        <v>2042</v>
      </c>
      <c r="J1962" s="30" t="s">
        <v>19</v>
      </c>
    </row>
    <row r="1963" spans="1:10" ht="15.75" thickBot="1" x14ac:dyDescent="0.5">
      <c r="A1963" s="19">
        <v>1957</v>
      </c>
      <c r="B1963" s="21">
        <v>3102</v>
      </c>
      <c r="C1963" s="20" t="s">
        <v>4844</v>
      </c>
      <c r="D1963" s="21">
        <v>92</v>
      </c>
      <c r="E1963" s="21" t="s">
        <v>13</v>
      </c>
      <c r="F1963" s="21" t="s">
        <v>79</v>
      </c>
      <c r="G1963" s="21"/>
      <c r="H1963" s="21"/>
      <c r="I1963" s="30">
        <v>2040</v>
      </c>
      <c r="J1963" s="30" t="s">
        <v>19</v>
      </c>
    </row>
    <row r="1964" spans="1:10" ht="15.75" thickBot="1" x14ac:dyDescent="0.5">
      <c r="A1964" s="19">
        <v>1958</v>
      </c>
      <c r="B1964" s="21">
        <v>3103</v>
      </c>
      <c r="C1964" s="20" t="s">
        <v>4846</v>
      </c>
      <c r="D1964" s="21">
        <v>37</v>
      </c>
      <c r="E1964" s="21" t="s">
        <v>13</v>
      </c>
      <c r="F1964" s="21" t="s">
        <v>32</v>
      </c>
      <c r="G1964" s="21"/>
      <c r="H1964" s="21"/>
      <c r="I1964" s="30">
        <v>2052</v>
      </c>
      <c r="J1964" s="30" t="s">
        <v>19</v>
      </c>
    </row>
    <row r="1965" spans="1:10" ht="15.75" thickBot="1" x14ac:dyDescent="0.5">
      <c r="A1965" s="19">
        <v>1959</v>
      </c>
      <c r="B1965" s="21">
        <v>3104</v>
      </c>
      <c r="C1965" s="20" t="s">
        <v>4848</v>
      </c>
      <c r="D1965" s="21">
        <v>57</v>
      </c>
      <c r="E1965" s="21" t="s">
        <v>13</v>
      </c>
      <c r="F1965" s="21" t="s">
        <v>79</v>
      </c>
      <c r="G1965" s="21"/>
      <c r="H1965" s="21"/>
      <c r="I1965" s="30">
        <v>2041</v>
      </c>
      <c r="J1965" s="30" t="s">
        <v>19</v>
      </c>
    </row>
    <row r="1966" spans="1:10" ht="15.75" thickBot="1" x14ac:dyDescent="0.5">
      <c r="A1966" s="19">
        <v>1960</v>
      </c>
      <c r="B1966" s="21">
        <v>3105</v>
      </c>
      <c r="C1966" s="20" t="s">
        <v>4850</v>
      </c>
      <c r="D1966" s="21">
        <v>84</v>
      </c>
      <c r="E1966" s="21" t="s">
        <v>13</v>
      </c>
      <c r="F1966" s="21" t="s">
        <v>79</v>
      </c>
      <c r="G1966" s="21"/>
      <c r="H1966" s="21"/>
      <c r="I1966" s="30">
        <v>2085</v>
      </c>
      <c r="J1966" s="30" t="s">
        <v>19</v>
      </c>
    </row>
    <row r="1967" spans="1:10" ht="15.75" thickBot="1" x14ac:dyDescent="0.5">
      <c r="A1967" s="19">
        <v>1961</v>
      </c>
      <c r="B1967" s="21">
        <v>3106</v>
      </c>
      <c r="C1967" s="20" t="s">
        <v>4852</v>
      </c>
      <c r="D1967" s="21" t="s">
        <v>189</v>
      </c>
      <c r="E1967" s="21" t="s">
        <v>13</v>
      </c>
      <c r="F1967" s="21" t="s">
        <v>29</v>
      </c>
      <c r="G1967" s="21"/>
      <c r="H1967" s="21"/>
      <c r="I1967" s="30">
        <v>2078</v>
      </c>
      <c r="J1967" s="30" t="s">
        <v>15</v>
      </c>
    </row>
    <row r="1968" spans="1:10" ht="15.75" thickBot="1" x14ac:dyDescent="0.5">
      <c r="A1968" s="19">
        <v>1962</v>
      </c>
      <c r="B1968" s="21">
        <v>3843</v>
      </c>
      <c r="C1968" s="20" t="s">
        <v>6392</v>
      </c>
      <c r="D1968" s="21" t="s">
        <v>158</v>
      </c>
      <c r="E1968" s="21" t="s">
        <v>134</v>
      </c>
      <c r="F1968" s="21" t="s">
        <v>29</v>
      </c>
      <c r="G1968" s="21">
        <f>9+7+11+7</f>
        <v>34</v>
      </c>
      <c r="H1968" s="21">
        <f>0+0-4-7</f>
        <v>-11</v>
      </c>
      <c r="I1968" s="30">
        <v>2392</v>
      </c>
      <c r="J1968" s="30" t="s">
        <v>15</v>
      </c>
    </row>
    <row r="1969" spans="1:10" ht="15.75" thickBot="1" x14ac:dyDescent="0.5">
      <c r="A1969" s="19">
        <v>1963</v>
      </c>
      <c r="B1969" s="21">
        <v>3107</v>
      </c>
      <c r="C1969" s="20" t="s">
        <v>4855</v>
      </c>
      <c r="D1969" s="21">
        <v>91</v>
      </c>
      <c r="E1969" s="21" t="s">
        <v>13</v>
      </c>
      <c r="F1969" s="21" t="s">
        <v>29</v>
      </c>
      <c r="G1969" s="21"/>
      <c r="H1969" s="21"/>
      <c r="I1969" s="30">
        <v>2035</v>
      </c>
      <c r="J1969" s="30" t="s">
        <v>19</v>
      </c>
    </row>
    <row r="1970" spans="1:10" ht="15.75" thickBot="1" x14ac:dyDescent="0.5">
      <c r="A1970" s="19">
        <v>1964</v>
      </c>
      <c r="B1970" s="21">
        <v>4156</v>
      </c>
      <c r="C1970" s="20" t="s">
        <v>6297</v>
      </c>
      <c r="D1970" s="21" t="s">
        <v>203</v>
      </c>
      <c r="E1970" s="21" t="s">
        <v>13</v>
      </c>
      <c r="F1970" s="21" t="s">
        <v>469</v>
      </c>
      <c r="G1970" s="21">
        <v>8</v>
      </c>
      <c r="H1970" s="21">
        <v>-22</v>
      </c>
      <c r="I1970" s="30">
        <v>2068</v>
      </c>
      <c r="J1970" s="30" t="s">
        <v>15</v>
      </c>
    </row>
    <row r="1971" spans="1:10" ht="15.75" thickBot="1" x14ac:dyDescent="0.5">
      <c r="A1971" s="19">
        <v>1965</v>
      </c>
      <c r="B1971" s="21">
        <v>3108</v>
      </c>
      <c r="C1971" s="20" t="s">
        <v>4857</v>
      </c>
      <c r="D1971" s="21">
        <v>92</v>
      </c>
      <c r="E1971" s="21" t="s">
        <v>184</v>
      </c>
      <c r="F1971" s="21" t="s">
        <v>32</v>
      </c>
      <c r="G1971" s="21"/>
      <c r="H1971" s="21"/>
      <c r="I1971" s="30">
        <v>2323</v>
      </c>
      <c r="J1971" s="30" t="s">
        <v>19</v>
      </c>
    </row>
    <row r="1972" spans="1:10" ht="15.75" thickBot="1" x14ac:dyDescent="0.5">
      <c r="A1972" s="19">
        <v>1966</v>
      </c>
      <c r="B1972" s="21">
        <v>3109</v>
      </c>
      <c r="C1972" s="20" t="s">
        <v>4859</v>
      </c>
      <c r="D1972" s="21">
        <v>70</v>
      </c>
      <c r="E1972" s="21" t="s">
        <v>13</v>
      </c>
      <c r="F1972" s="21" t="s">
        <v>79</v>
      </c>
      <c r="G1972" s="21"/>
      <c r="H1972" s="21"/>
      <c r="I1972" s="30">
        <v>2085</v>
      </c>
      <c r="J1972" s="30" t="s">
        <v>19</v>
      </c>
    </row>
    <row r="1973" spans="1:10" ht="15.75" thickBot="1" x14ac:dyDescent="0.5">
      <c r="A1973" s="19">
        <v>1967</v>
      </c>
      <c r="B1973" s="21">
        <v>3110</v>
      </c>
      <c r="C1973" s="20" t="s">
        <v>4861</v>
      </c>
      <c r="D1973" s="21">
        <v>96</v>
      </c>
      <c r="E1973" s="21" t="s">
        <v>13</v>
      </c>
      <c r="F1973" s="21" t="s">
        <v>193</v>
      </c>
      <c r="G1973" s="21"/>
      <c r="H1973" s="21"/>
      <c r="I1973" s="30">
        <v>2039</v>
      </c>
      <c r="J1973" s="30" t="s">
        <v>19</v>
      </c>
    </row>
    <row r="1974" spans="1:10" ht="15.75" thickBot="1" x14ac:dyDescent="0.5">
      <c r="A1974" s="19">
        <v>1968</v>
      </c>
      <c r="B1974" s="21">
        <v>3111</v>
      </c>
      <c r="C1974" s="20" t="s">
        <v>4863</v>
      </c>
      <c r="D1974" s="21">
        <v>88</v>
      </c>
      <c r="E1974" s="21" t="s">
        <v>13</v>
      </c>
      <c r="F1974" s="21" t="s">
        <v>32</v>
      </c>
      <c r="G1974" s="21"/>
      <c r="H1974" s="21"/>
      <c r="I1974" s="30">
        <v>2116</v>
      </c>
      <c r="J1974" s="30" t="s">
        <v>19</v>
      </c>
    </row>
    <row r="1975" spans="1:10" ht="15.75" thickBot="1" x14ac:dyDescent="0.5">
      <c r="A1975" s="19">
        <v>1969</v>
      </c>
      <c r="B1975" s="21">
        <v>3112</v>
      </c>
      <c r="C1975" s="20" t="s">
        <v>4865</v>
      </c>
      <c r="D1975" s="21">
        <v>86</v>
      </c>
      <c r="E1975" s="21" t="s">
        <v>13</v>
      </c>
      <c r="F1975" s="21" t="s">
        <v>29</v>
      </c>
      <c r="G1975" s="21"/>
      <c r="H1975" s="21"/>
      <c r="I1975" s="30">
        <v>2075</v>
      </c>
      <c r="J1975" s="30" t="s">
        <v>19</v>
      </c>
    </row>
    <row r="1976" spans="1:10" ht="15.75" thickBot="1" x14ac:dyDescent="0.5">
      <c r="A1976" s="19">
        <v>1970</v>
      </c>
      <c r="B1976" s="21">
        <v>3113</v>
      </c>
      <c r="C1976" s="20" t="s">
        <v>4867</v>
      </c>
      <c r="D1976" s="21" t="s">
        <v>13</v>
      </c>
      <c r="E1976" s="21" t="s">
        <v>13</v>
      </c>
      <c r="F1976" s="21" t="s">
        <v>193</v>
      </c>
      <c r="G1976" s="21"/>
      <c r="H1976" s="21"/>
      <c r="I1976" s="30">
        <v>2066</v>
      </c>
      <c r="J1976" s="30" t="s">
        <v>19</v>
      </c>
    </row>
    <row r="1977" spans="1:10" ht="15.75" thickBot="1" x14ac:dyDescent="0.5">
      <c r="A1977" s="19">
        <v>1971</v>
      </c>
      <c r="B1977" s="21">
        <v>3114</v>
      </c>
      <c r="C1977" s="20" t="s">
        <v>4869</v>
      </c>
      <c r="D1977" s="21">
        <v>85</v>
      </c>
      <c r="E1977" s="21" t="s">
        <v>13</v>
      </c>
      <c r="F1977" s="21" t="s">
        <v>193</v>
      </c>
      <c r="G1977" s="21"/>
      <c r="H1977" s="21"/>
      <c r="I1977" s="30">
        <v>2074</v>
      </c>
      <c r="J1977" s="30" t="s">
        <v>19</v>
      </c>
    </row>
    <row r="1978" spans="1:10" ht="15.75" thickBot="1" x14ac:dyDescent="0.5">
      <c r="A1978" s="19">
        <v>1972</v>
      </c>
      <c r="B1978" s="21">
        <v>3115</v>
      </c>
      <c r="C1978" s="20" t="s">
        <v>4871</v>
      </c>
      <c r="D1978" s="21" t="s">
        <v>13</v>
      </c>
      <c r="E1978" s="21" t="s">
        <v>13</v>
      </c>
      <c r="F1978" s="21" t="s">
        <v>29</v>
      </c>
      <c r="G1978" s="21"/>
      <c r="H1978" s="21"/>
      <c r="I1978" s="30">
        <v>2046</v>
      </c>
      <c r="J1978" s="30" t="s">
        <v>19</v>
      </c>
    </row>
    <row r="1979" spans="1:10" ht="15.75" thickBot="1" x14ac:dyDescent="0.5">
      <c r="A1979" s="19">
        <v>1973</v>
      </c>
      <c r="B1979" s="21">
        <v>3116</v>
      </c>
      <c r="C1979" s="20" t="s">
        <v>4873</v>
      </c>
      <c r="D1979" s="21">
        <v>37</v>
      </c>
      <c r="E1979" s="21" t="s">
        <v>13</v>
      </c>
      <c r="F1979" s="21" t="s">
        <v>169</v>
      </c>
      <c r="G1979" s="21"/>
      <c r="H1979" s="21"/>
      <c r="I1979" s="30">
        <v>2045</v>
      </c>
      <c r="J1979" s="30" t="s">
        <v>19</v>
      </c>
    </row>
    <row r="1980" spans="1:10" ht="15.75" thickBot="1" x14ac:dyDescent="0.5">
      <c r="A1980" s="19">
        <v>1974</v>
      </c>
      <c r="B1980" s="21">
        <v>3117</v>
      </c>
      <c r="C1980" s="20" t="s">
        <v>4875</v>
      </c>
      <c r="D1980" s="21">
        <v>91</v>
      </c>
      <c r="E1980" s="21" t="s">
        <v>13</v>
      </c>
      <c r="F1980" s="21" t="s">
        <v>79</v>
      </c>
      <c r="G1980" s="21"/>
      <c r="H1980" s="21"/>
      <c r="I1980" s="30">
        <v>2050</v>
      </c>
      <c r="J1980" s="30" t="s">
        <v>19</v>
      </c>
    </row>
    <row r="1981" spans="1:10" ht="15.75" thickBot="1" x14ac:dyDescent="0.5">
      <c r="A1981" s="19">
        <v>1975</v>
      </c>
      <c r="B1981" s="21">
        <v>3118</v>
      </c>
      <c r="C1981" s="20" t="s">
        <v>4877</v>
      </c>
      <c r="D1981" s="21">
        <v>28</v>
      </c>
      <c r="E1981" s="21" t="s">
        <v>13</v>
      </c>
      <c r="F1981" s="21" t="s">
        <v>32</v>
      </c>
      <c r="G1981" s="21"/>
      <c r="H1981" s="21"/>
      <c r="I1981" s="30">
        <v>2046</v>
      </c>
      <c r="J1981" s="30" t="s">
        <v>19</v>
      </c>
    </row>
    <row r="1982" spans="1:10" ht="15.75" thickBot="1" x14ac:dyDescent="0.5">
      <c r="A1982" s="19">
        <v>1976</v>
      </c>
      <c r="B1982" s="21">
        <v>3119</v>
      </c>
      <c r="C1982" s="20" t="s">
        <v>4879</v>
      </c>
      <c r="D1982" s="21" t="s">
        <v>13</v>
      </c>
      <c r="E1982" s="21" t="s">
        <v>13</v>
      </c>
      <c r="F1982" s="21" t="s">
        <v>32</v>
      </c>
      <c r="G1982" s="21"/>
      <c r="H1982" s="21"/>
      <c r="I1982" s="30">
        <v>2062</v>
      </c>
      <c r="J1982" s="30" t="s">
        <v>19</v>
      </c>
    </row>
    <row r="1983" spans="1:10" ht="15.75" thickBot="1" x14ac:dyDescent="0.5">
      <c r="A1983" s="19">
        <v>1977</v>
      </c>
      <c r="B1983" s="21">
        <v>3120</v>
      </c>
      <c r="C1983" s="20" t="s">
        <v>4881</v>
      </c>
      <c r="D1983" s="21">
        <v>85</v>
      </c>
      <c r="E1983" s="21" t="s">
        <v>184</v>
      </c>
      <c r="F1983" s="21" t="s">
        <v>29</v>
      </c>
      <c r="G1983" s="21"/>
      <c r="H1983" s="21"/>
      <c r="I1983" s="30">
        <v>2314</v>
      </c>
      <c r="J1983" s="30" t="s">
        <v>19</v>
      </c>
    </row>
    <row r="1984" spans="1:10" ht="15.75" thickBot="1" x14ac:dyDescent="0.5">
      <c r="A1984" s="19">
        <v>1978</v>
      </c>
      <c r="B1984" s="21">
        <v>3121</v>
      </c>
      <c r="C1984" s="20" t="s">
        <v>4883</v>
      </c>
      <c r="D1984" s="21">
        <v>84</v>
      </c>
      <c r="E1984" s="21" t="s">
        <v>13</v>
      </c>
      <c r="F1984" s="21" t="s">
        <v>29</v>
      </c>
      <c r="G1984" s="21"/>
      <c r="H1984" s="21"/>
      <c r="I1984" s="30">
        <v>2322</v>
      </c>
      <c r="J1984" s="30" t="s">
        <v>19</v>
      </c>
    </row>
    <row r="1985" spans="1:10" ht="15.75" thickBot="1" x14ac:dyDescent="0.5">
      <c r="A1985" s="19">
        <v>1979</v>
      </c>
      <c r="B1985" s="21">
        <v>3122</v>
      </c>
      <c r="C1985" s="20" t="s">
        <v>4885</v>
      </c>
      <c r="D1985" s="21">
        <v>39</v>
      </c>
      <c r="E1985" s="21" t="s">
        <v>13</v>
      </c>
      <c r="F1985" s="21" t="s">
        <v>32</v>
      </c>
      <c r="G1985" s="21"/>
      <c r="H1985" s="21"/>
      <c r="I1985" s="30">
        <v>2056</v>
      </c>
      <c r="J1985" s="30" t="s">
        <v>19</v>
      </c>
    </row>
    <row r="1986" spans="1:10" ht="15.75" thickBot="1" x14ac:dyDescent="0.5">
      <c r="A1986" s="19">
        <v>1980</v>
      </c>
      <c r="B1986" s="21">
        <v>3663</v>
      </c>
      <c r="C1986" s="20" t="s">
        <v>4887</v>
      </c>
      <c r="D1986" s="21" t="s">
        <v>82</v>
      </c>
      <c r="E1986" s="21" t="s">
        <v>13</v>
      </c>
      <c r="F1986" s="21" t="s">
        <v>79</v>
      </c>
      <c r="G1986" s="21"/>
      <c r="H1986" s="21"/>
      <c r="I1986" s="30">
        <v>2042</v>
      </c>
      <c r="J1986" s="30" t="s">
        <v>15</v>
      </c>
    </row>
    <row r="1987" spans="1:10" ht="15.75" thickBot="1" x14ac:dyDescent="0.5">
      <c r="A1987" s="19">
        <v>1981</v>
      </c>
      <c r="B1987" s="21">
        <v>3123</v>
      </c>
      <c r="C1987" s="20" t="s">
        <v>4889</v>
      </c>
      <c r="D1987" s="21" t="s">
        <v>13</v>
      </c>
      <c r="E1987" s="21" t="s">
        <v>13</v>
      </c>
      <c r="F1987" s="21" t="s">
        <v>29</v>
      </c>
      <c r="G1987" s="21"/>
      <c r="H1987" s="21"/>
      <c r="I1987" s="30">
        <v>2036</v>
      </c>
      <c r="J1987" s="30" t="s">
        <v>19</v>
      </c>
    </row>
    <row r="1988" spans="1:10" ht="15.75" thickBot="1" x14ac:dyDescent="0.5">
      <c r="A1988" s="19">
        <v>1982</v>
      </c>
      <c r="B1988" s="21">
        <v>3124</v>
      </c>
      <c r="C1988" s="20" t="s">
        <v>4891</v>
      </c>
      <c r="D1988" s="21">
        <v>45</v>
      </c>
      <c r="E1988" s="21" t="s">
        <v>13</v>
      </c>
      <c r="F1988" s="21" t="s">
        <v>169</v>
      </c>
      <c r="G1988" s="21"/>
      <c r="H1988" s="21"/>
      <c r="I1988" s="30">
        <v>2062</v>
      </c>
      <c r="J1988" s="30" t="s">
        <v>19</v>
      </c>
    </row>
    <row r="1989" spans="1:10" ht="15.75" thickBot="1" x14ac:dyDescent="0.5">
      <c r="A1989" s="19">
        <v>1983</v>
      </c>
      <c r="B1989" s="21">
        <v>3126</v>
      </c>
      <c r="C1989" s="20" t="s">
        <v>4893</v>
      </c>
      <c r="D1989" s="21" t="s">
        <v>13</v>
      </c>
      <c r="E1989" s="21" t="s">
        <v>13</v>
      </c>
      <c r="F1989" s="21" t="s">
        <v>29</v>
      </c>
      <c r="G1989" s="21"/>
      <c r="H1989" s="21"/>
      <c r="I1989" s="30">
        <v>1960</v>
      </c>
      <c r="J1989" s="30" t="s">
        <v>19</v>
      </c>
    </row>
    <row r="1990" spans="1:10" ht="15.75" thickBot="1" x14ac:dyDescent="0.5">
      <c r="A1990" s="19">
        <v>1984</v>
      </c>
      <c r="B1990" s="21">
        <v>3127</v>
      </c>
      <c r="C1990" s="20" t="s">
        <v>4895</v>
      </c>
      <c r="D1990" s="21">
        <v>88</v>
      </c>
      <c r="E1990" s="21" t="s">
        <v>184</v>
      </c>
      <c r="F1990" s="21" t="s">
        <v>29</v>
      </c>
      <c r="G1990" s="21"/>
      <c r="H1990" s="21"/>
      <c r="I1990" s="30">
        <v>2178</v>
      </c>
      <c r="J1990" s="30" t="s">
        <v>19</v>
      </c>
    </row>
    <row r="1991" spans="1:10" ht="15.75" thickBot="1" x14ac:dyDescent="0.5">
      <c r="A1991" s="19">
        <v>1985</v>
      </c>
      <c r="B1991" s="21">
        <v>3128</v>
      </c>
      <c r="C1991" s="20" t="s">
        <v>4897</v>
      </c>
      <c r="D1991" s="21">
        <v>99</v>
      </c>
      <c r="E1991" s="21" t="s">
        <v>13</v>
      </c>
      <c r="F1991" s="21" t="s">
        <v>29</v>
      </c>
      <c r="G1991" s="21"/>
      <c r="H1991" s="21"/>
      <c r="I1991" s="30">
        <v>2065</v>
      </c>
      <c r="J1991" s="30" t="s">
        <v>19</v>
      </c>
    </row>
    <row r="1992" spans="1:10" ht="15.75" thickBot="1" x14ac:dyDescent="0.5">
      <c r="A1992" s="19">
        <v>1986</v>
      </c>
      <c r="B1992" s="21">
        <v>4161</v>
      </c>
      <c r="C1992" s="20" t="s">
        <v>6388</v>
      </c>
      <c r="D1992" s="21" t="s">
        <v>28</v>
      </c>
      <c r="E1992" s="21" t="s">
        <v>13</v>
      </c>
      <c r="F1992" s="21" t="s">
        <v>29</v>
      </c>
      <c r="G1992" s="21">
        <v>8</v>
      </c>
      <c r="H1992" s="21">
        <v>-4</v>
      </c>
      <c r="I1992" s="30">
        <v>2050</v>
      </c>
      <c r="J1992" s="30" t="s">
        <v>15</v>
      </c>
    </row>
    <row r="1993" spans="1:10" ht="15.75" thickBot="1" x14ac:dyDescent="0.5">
      <c r="A1993" s="19">
        <v>1987</v>
      </c>
      <c r="B1993" s="21">
        <v>3129</v>
      </c>
      <c r="C1993" s="20" t="s">
        <v>4899</v>
      </c>
      <c r="D1993" s="21">
        <v>58</v>
      </c>
      <c r="E1993" s="21" t="s">
        <v>13</v>
      </c>
      <c r="F1993" s="21" t="s">
        <v>32</v>
      </c>
      <c r="G1993" s="21"/>
      <c r="H1993" s="21"/>
      <c r="I1993" s="30">
        <v>2065</v>
      </c>
      <c r="J1993" s="30" t="s">
        <v>19</v>
      </c>
    </row>
    <row r="1994" spans="1:10" ht="15.75" thickBot="1" x14ac:dyDescent="0.5">
      <c r="A1994" s="19">
        <v>1988</v>
      </c>
      <c r="B1994" s="21">
        <v>3130</v>
      </c>
      <c r="C1994" s="20" t="s">
        <v>4901</v>
      </c>
      <c r="D1994" s="21">
        <v>58</v>
      </c>
      <c r="E1994" s="21" t="s">
        <v>13</v>
      </c>
      <c r="F1994" s="21" t="s">
        <v>29</v>
      </c>
      <c r="G1994" s="21"/>
      <c r="H1994" s="21"/>
      <c r="I1994" s="30">
        <v>2141</v>
      </c>
      <c r="J1994" s="30" t="s">
        <v>19</v>
      </c>
    </row>
    <row r="1995" spans="1:10" ht="15.75" thickBot="1" x14ac:dyDescent="0.5">
      <c r="A1995" s="19">
        <v>1989</v>
      </c>
      <c r="B1995" s="21">
        <v>3131</v>
      </c>
      <c r="C1995" s="20" t="s">
        <v>4903</v>
      </c>
      <c r="D1995" s="21">
        <v>97</v>
      </c>
      <c r="E1995" s="21" t="s">
        <v>13</v>
      </c>
      <c r="F1995" s="21" t="s">
        <v>79</v>
      </c>
      <c r="G1995" s="21"/>
      <c r="H1995" s="21"/>
      <c r="I1995" s="30">
        <v>2018</v>
      </c>
      <c r="J1995" s="30" t="s">
        <v>19</v>
      </c>
    </row>
    <row r="1996" spans="1:10" ht="15.75" thickBot="1" x14ac:dyDescent="0.5">
      <c r="A1996" s="19">
        <v>1990</v>
      </c>
      <c r="B1996" s="21">
        <v>4127</v>
      </c>
      <c r="C1996" s="20" t="s">
        <v>6306</v>
      </c>
      <c r="D1996" s="21" t="s">
        <v>2624</v>
      </c>
      <c r="E1996" s="21" t="s">
        <v>13</v>
      </c>
      <c r="F1996" s="21" t="s">
        <v>79</v>
      </c>
      <c r="G1996" s="21">
        <f>13+7+9</f>
        <v>29</v>
      </c>
      <c r="H1996" s="21">
        <f>-9+6+16</f>
        <v>13</v>
      </c>
      <c r="I1996" s="30">
        <v>2141</v>
      </c>
      <c r="J1996" s="30" t="s">
        <v>15</v>
      </c>
    </row>
    <row r="1997" spans="1:10" ht="15.75" thickBot="1" x14ac:dyDescent="0.5">
      <c r="A1997" s="19">
        <v>1991</v>
      </c>
      <c r="B1997" s="21">
        <v>3132</v>
      </c>
      <c r="C1997" s="20" t="s">
        <v>4905</v>
      </c>
      <c r="D1997" s="21">
        <v>87</v>
      </c>
      <c r="E1997" s="21" t="s">
        <v>13</v>
      </c>
      <c r="F1997" s="21" t="s">
        <v>29</v>
      </c>
      <c r="G1997" s="21"/>
      <c r="H1997" s="21"/>
      <c r="I1997" s="30">
        <v>2055</v>
      </c>
      <c r="J1997" s="30" t="s">
        <v>19</v>
      </c>
    </row>
    <row r="1998" spans="1:10" ht="15.75" thickBot="1" x14ac:dyDescent="0.5">
      <c r="A1998" s="19">
        <v>1992</v>
      </c>
      <c r="B1998" s="21">
        <v>3133</v>
      </c>
      <c r="C1998" s="20" t="s">
        <v>4907</v>
      </c>
      <c r="D1998" s="21" t="s">
        <v>13</v>
      </c>
      <c r="E1998" s="21" t="s">
        <v>13</v>
      </c>
      <c r="F1998" s="21" t="s">
        <v>79</v>
      </c>
      <c r="G1998" s="21"/>
      <c r="H1998" s="21"/>
      <c r="I1998" s="30">
        <v>2083</v>
      </c>
      <c r="J1998" s="30" t="s">
        <v>19</v>
      </c>
    </row>
    <row r="1999" spans="1:10" ht="15.75" thickBot="1" x14ac:dyDescent="0.5">
      <c r="A1999" s="19">
        <v>1993</v>
      </c>
      <c r="B1999" s="21">
        <v>3134</v>
      </c>
      <c r="C1999" s="20" t="s">
        <v>4909</v>
      </c>
      <c r="D1999" s="21">
        <v>66</v>
      </c>
      <c r="E1999" s="21" t="s">
        <v>13</v>
      </c>
      <c r="F1999" s="21" t="s">
        <v>32</v>
      </c>
      <c r="G1999" s="21"/>
      <c r="H1999" s="21"/>
      <c r="I1999" s="30">
        <v>2052</v>
      </c>
      <c r="J1999" s="30" t="s">
        <v>19</v>
      </c>
    </row>
    <row r="2000" spans="1:10" ht="15.75" thickBot="1" x14ac:dyDescent="0.5">
      <c r="A2000" s="19">
        <v>1994</v>
      </c>
      <c r="B2000" s="21">
        <v>3135</v>
      </c>
      <c r="C2000" s="20" t="s">
        <v>4911</v>
      </c>
      <c r="D2000" s="21">
        <v>90</v>
      </c>
      <c r="E2000" s="21" t="s">
        <v>13</v>
      </c>
      <c r="F2000" s="21" t="s">
        <v>29</v>
      </c>
      <c r="G2000" s="21"/>
      <c r="H2000" s="21"/>
      <c r="I2000" s="30">
        <v>2109</v>
      </c>
      <c r="J2000" s="30" t="s">
        <v>19</v>
      </c>
    </row>
    <row r="2001" spans="1:10" ht="15.75" thickBot="1" x14ac:dyDescent="0.5">
      <c r="A2001" s="19">
        <v>1995</v>
      </c>
      <c r="B2001" s="21">
        <v>3136</v>
      </c>
      <c r="C2001" s="20" t="s">
        <v>4913</v>
      </c>
      <c r="D2001" s="21" t="s">
        <v>13</v>
      </c>
      <c r="E2001" s="21" t="s">
        <v>13</v>
      </c>
      <c r="F2001" s="21" t="s">
        <v>469</v>
      </c>
      <c r="G2001" s="21"/>
      <c r="H2001" s="21"/>
      <c r="I2001" s="30">
        <v>2068</v>
      </c>
      <c r="J2001" s="30" t="s">
        <v>19</v>
      </c>
    </row>
    <row r="2002" spans="1:10" ht="15.75" thickBot="1" x14ac:dyDescent="0.5">
      <c r="A2002" s="19">
        <v>1996</v>
      </c>
      <c r="B2002" s="21">
        <v>3138</v>
      </c>
      <c r="C2002" s="20" t="s">
        <v>4915</v>
      </c>
      <c r="D2002" s="21">
        <v>67</v>
      </c>
      <c r="E2002" s="21" t="s">
        <v>134</v>
      </c>
      <c r="F2002" s="21" t="s">
        <v>169</v>
      </c>
      <c r="G2002" s="21"/>
      <c r="H2002" s="21"/>
      <c r="I2002" s="30">
        <v>2504</v>
      </c>
      <c r="J2002" s="30" t="s">
        <v>15</v>
      </c>
    </row>
    <row r="2003" spans="1:10" ht="15.75" thickBot="1" x14ac:dyDescent="0.5">
      <c r="A2003" s="19">
        <v>1997</v>
      </c>
      <c r="B2003" s="21">
        <v>3139</v>
      </c>
      <c r="C2003" s="20" t="s">
        <v>4917</v>
      </c>
      <c r="D2003" s="21">
        <v>98</v>
      </c>
      <c r="E2003" s="21" t="s">
        <v>13</v>
      </c>
      <c r="F2003" s="21" t="s">
        <v>32</v>
      </c>
      <c r="G2003" s="21"/>
      <c r="H2003" s="21"/>
      <c r="I2003" s="30">
        <v>1955</v>
      </c>
      <c r="J2003" s="30" t="s">
        <v>19</v>
      </c>
    </row>
    <row r="2004" spans="1:10" ht="15.75" thickBot="1" x14ac:dyDescent="0.5">
      <c r="A2004" s="19">
        <v>1998</v>
      </c>
      <c r="B2004" s="21">
        <v>3140</v>
      </c>
      <c r="C2004" s="20" t="s">
        <v>4919</v>
      </c>
      <c r="D2004" s="21" t="s">
        <v>46</v>
      </c>
      <c r="E2004" s="21" t="s">
        <v>13</v>
      </c>
      <c r="F2004" s="21" t="s">
        <v>85</v>
      </c>
      <c r="G2004" s="21"/>
      <c r="H2004" s="21"/>
      <c r="I2004" s="30">
        <v>2067</v>
      </c>
      <c r="J2004" s="30" t="s">
        <v>19</v>
      </c>
    </row>
    <row r="2005" spans="1:10" ht="15.75" thickBot="1" x14ac:dyDescent="0.5">
      <c r="A2005" s="19">
        <v>1999</v>
      </c>
      <c r="B2005" s="21">
        <v>3141</v>
      </c>
      <c r="C2005" s="20" t="s">
        <v>4921</v>
      </c>
      <c r="D2005" s="21">
        <v>69</v>
      </c>
      <c r="E2005" s="21" t="s">
        <v>13</v>
      </c>
      <c r="F2005" s="21" t="s">
        <v>32</v>
      </c>
      <c r="G2005" s="21"/>
      <c r="H2005" s="21"/>
      <c r="I2005" s="30">
        <v>2043</v>
      </c>
      <c r="J2005" s="30" t="s">
        <v>19</v>
      </c>
    </row>
    <row r="2006" spans="1:10" ht="15.75" thickBot="1" x14ac:dyDescent="0.5">
      <c r="A2006" s="19">
        <v>2000</v>
      </c>
      <c r="B2006" s="21">
        <v>3142</v>
      </c>
      <c r="C2006" s="20" t="s">
        <v>4923</v>
      </c>
      <c r="D2006" s="21" t="s">
        <v>82</v>
      </c>
      <c r="E2006" s="21" t="s">
        <v>57</v>
      </c>
      <c r="F2006" s="21" t="s">
        <v>79</v>
      </c>
      <c r="G2006" s="21"/>
      <c r="H2006" s="21"/>
      <c r="I2006" s="30">
        <v>2182</v>
      </c>
      <c r="J2006" s="30" t="s">
        <v>15</v>
      </c>
    </row>
    <row r="2007" spans="1:10" ht="15.75" thickBot="1" x14ac:dyDescent="0.5">
      <c r="A2007" s="19">
        <v>2001</v>
      </c>
      <c r="B2007" s="21">
        <v>3143</v>
      </c>
      <c r="C2007" s="20" t="s">
        <v>4927</v>
      </c>
      <c r="D2007" s="21">
        <v>93</v>
      </c>
      <c r="E2007" s="21" t="s">
        <v>13</v>
      </c>
      <c r="F2007" s="21" t="s">
        <v>29</v>
      </c>
      <c r="G2007" s="21"/>
      <c r="H2007" s="21"/>
      <c r="I2007" s="30">
        <v>2045</v>
      </c>
      <c r="J2007" s="30" t="s">
        <v>19</v>
      </c>
    </row>
    <row r="2008" spans="1:10" ht="15.75" thickBot="1" x14ac:dyDescent="0.5">
      <c r="A2008" s="19">
        <v>2002</v>
      </c>
      <c r="B2008" s="21">
        <v>3144</v>
      </c>
      <c r="C2008" s="20" t="s">
        <v>4929</v>
      </c>
      <c r="D2008" s="21" t="s">
        <v>13</v>
      </c>
      <c r="E2008" s="21" t="s">
        <v>13</v>
      </c>
      <c r="F2008" s="21" t="s">
        <v>193</v>
      </c>
      <c r="G2008" s="21"/>
      <c r="H2008" s="21"/>
      <c r="I2008" s="30">
        <v>2038</v>
      </c>
      <c r="J2008" s="30" t="s">
        <v>15</v>
      </c>
    </row>
    <row r="2009" spans="1:10" ht="15.75" thickBot="1" x14ac:dyDescent="0.5">
      <c r="A2009" s="19">
        <v>2003</v>
      </c>
      <c r="B2009" s="21">
        <v>3145</v>
      </c>
      <c r="C2009" s="20" t="s">
        <v>4931</v>
      </c>
      <c r="D2009" s="21" t="s">
        <v>13</v>
      </c>
      <c r="E2009" s="21" t="s">
        <v>13</v>
      </c>
      <c r="F2009" s="21" t="s">
        <v>29</v>
      </c>
      <c r="G2009" s="21"/>
      <c r="H2009" s="21"/>
      <c r="I2009" s="30">
        <v>2064</v>
      </c>
      <c r="J2009" s="30" t="s">
        <v>19</v>
      </c>
    </row>
    <row r="2010" spans="1:10" ht="15.75" thickBot="1" x14ac:dyDescent="0.5">
      <c r="A2010" s="19">
        <v>2004</v>
      </c>
      <c r="B2010" s="21">
        <v>3146</v>
      </c>
      <c r="C2010" s="20" t="s">
        <v>4933</v>
      </c>
      <c r="D2010" s="21">
        <v>98</v>
      </c>
      <c r="E2010" s="21" t="s">
        <v>13</v>
      </c>
      <c r="F2010" s="21" t="s">
        <v>29</v>
      </c>
      <c r="G2010" s="21"/>
      <c r="H2010" s="21"/>
      <c r="I2010" s="30">
        <v>2066</v>
      </c>
      <c r="J2010" s="30" t="s">
        <v>19</v>
      </c>
    </row>
    <row r="2011" spans="1:10" ht="15.75" thickBot="1" x14ac:dyDescent="0.5">
      <c r="A2011" s="19">
        <v>2005</v>
      </c>
      <c r="B2011" s="21">
        <v>3147</v>
      </c>
      <c r="C2011" s="20" t="s">
        <v>4935</v>
      </c>
      <c r="D2011" s="21" t="s">
        <v>13</v>
      </c>
      <c r="E2011" s="21" t="s">
        <v>13</v>
      </c>
      <c r="F2011" s="21" t="s">
        <v>323</v>
      </c>
      <c r="G2011" s="21"/>
      <c r="H2011" s="21"/>
      <c r="I2011" s="30">
        <v>2048</v>
      </c>
      <c r="J2011" s="30" t="s">
        <v>19</v>
      </c>
    </row>
    <row r="2012" spans="1:10" ht="15.75" thickBot="1" x14ac:dyDescent="0.5">
      <c r="A2012" s="19">
        <v>2006</v>
      </c>
      <c r="B2012" s="21">
        <v>3148</v>
      </c>
      <c r="C2012" s="20" t="s">
        <v>4937</v>
      </c>
      <c r="D2012" s="21">
        <v>59</v>
      </c>
      <c r="E2012" s="21" t="s">
        <v>13</v>
      </c>
      <c r="F2012" s="21" t="s">
        <v>116</v>
      </c>
      <c r="G2012" s="21"/>
      <c r="H2012" s="21"/>
      <c r="I2012" s="30">
        <v>2120</v>
      </c>
      <c r="J2012" s="30" t="s">
        <v>19</v>
      </c>
    </row>
    <row r="2013" spans="1:10" ht="15.75" thickBot="1" x14ac:dyDescent="0.5">
      <c r="A2013" s="19">
        <v>2007</v>
      </c>
      <c r="B2013" s="21">
        <v>3149</v>
      </c>
      <c r="C2013" s="20" t="s">
        <v>4939</v>
      </c>
      <c r="D2013" s="21" t="s">
        <v>13</v>
      </c>
      <c r="E2013" s="21" t="s">
        <v>13</v>
      </c>
      <c r="F2013" s="21" t="s">
        <v>18</v>
      </c>
      <c r="G2013" s="21"/>
      <c r="H2013" s="21"/>
      <c r="I2013" s="30">
        <v>2054</v>
      </c>
      <c r="J2013" s="30" t="s">
        <v>19</v>
      </c>
    </row>
    <row r="2014" spans="1:10" ht="15.75" thickBot="1" x14ac:dyDescent="0.5">
      <c r="A2014" s="19">
        <v>2008</v>
      </c>
      <c r="B2014" s="21">
        <v>3150</v>
      </c>
      <c r="C2014" s="20" t="s">
        <v>4941</v>
      </c>
      <c r="D2014" s="21">
        <v>55</v>
      </c>
      <c r="E2014" s="21" t="s">
        <v>13</v>
      </c>
      <c r="F2014" s="21" t="s">
        <v>239</v>
      </c>
      <c r="G2014" s="21"/>
      <c r="H2014" s="21"/>
      <c r="I2014" s="30">
        <v>2061</v>
      </c>
      <c r="J2014" s="30" t="s">
        <v>19</v>
      </c>
    </row>
    <row r="2015" spans="1:10" ht="15.75" thickBot="1" x14ac:dyDescent="0.5">
      <c r="A2015" s="19">
        <v>2009</v>
      </c>
      <c r="B2015" s="21">
        <v>3151</v>
      </c>
      <c r="C2015" s="20" t="s">
        <v>4943</v>
      </c>
      <c r="D2015" s="21">
        <v>58</v>
      </c>
      <c r="E2015" s="21" t="s">
        <v>13</v>
      </c>
      <c r="F2015" s="21" t="s">
        <v>239</v>
      </c>
      <c r="G2015" s="21"/>
      <c r="H2015" s="21"/>
      <c r="I2015" s="30">
        <v>2010</v>
      </c>
      <c r="J2015" s="30" t="s">
        <v>19</v>
      </c>
    </row>
    <row r="2016" spans="1:10" ht="15.75" thickBot="1" x14ac:dyDescent="0.5">
      <c r="A2016" s="19">
        <v>2010</v>
      </c>
      <c r="B2016" s="21">
        <v>3152</v>
      </c>
      <c r="C2016" s="20" t="s">
        <v>4945</v>
      </c>
      <c r="D2016" s="21">
        <v>86</v>
      </c>
      <c r="E2016" s="21" t="s">
        <v>13</v>
      </c>
      <c r="F2016" s="21" t="s">
        <v>29</v>
      </c>
      <c r="G2016" s="21"/>
      <c r="H2016" s="21"/>
      <c r="I2016" s="30">
        <v>2087</v>
      </c>
      <c r="J2016" s="30" t="s">
        <v>19</v>
      </c>
    </row>
    <row r="2017" spans="1:10" ht="15.75" thickBot="1" x14ac:dyDescent="0.5">
      <c r="A2017" s="19">
        <v>2011</v>
      </c>
      <c r="B2017" s="21">
        <v>3158</v>
      </c>
      <c r="C2017" s="20" t="s">
        <v>4960</v>
      </c>
      <c r="D2017" s="21">
        <v>38</v>
      </c>
      <c r="E2017" s="21" t="s">
        <v>13</v>
      </c>
      <c r="F2017" s="21" t="s">
        <v>32</v>
      </c>
      <c r="G2017" s="21"/>
      <c r="H2017" s="21"/>
      <c r="I2017" s="30">
        <v>1879</v>
      </c>
      <c r="J2017" s="30" t="s">
        <v>19</v>
      </c>
    </row>
    <row r="2018" spans="1:10" ht="15.75" thickBot="1" x14ac:dyDescent="0.5">
      <c r="A2018" s="19">
        <v>2012</v>
      </c>
      <c r="B2018" s="21">
        <v>3159</v>
      </c>
      <c r="C2018" s="20" t="s">
        <v>4962</v>
      </c>
      <c r="D2018" s="21" t="s">
        <v>13</v>
      </c>
      <c r="E2018" s="21" t="s">
        <v>13</v>
      </c>
      <c r="F2018" s="21" t="s">
        <v>79</v>
      </c>
      <c r="G2018" s="21"/>
      <c r="H2018" s="21"/>
      <c r="I2018" s="30">
        <v>2044</v>
      </c>
      <c r="J2018" s="30" t="s">
        <v>19</v>
      </c>
    </row>
    <row r="2019" spans="1:10" ht="15.75" thickBot="1" x14ac:dyDescent="0.5">
      <c r="A2019" s="19">
        <v>2013</v>
      </c>
      <c r="B2019" s="21">
        <v>4170</v>
      </c>
      <c r="C2019" s="20" t="s">
        <v>6535</v>
      </c>
      <c r="D2019" s="57" t="s">
        <v>28</v>
      </c>
      <c r="E2019" s="21" t="s">
        <v>13</v>
      </c>
      <c r="F2019" s="21" t="s">
        <v>29</v>
      </c>
      <c r="G2019" s="21">
        <v>8</v>
      </c>
      <c r="H2019" s="21">
        <v>-28</v>
      </c>
      <c r="I2019" s="30">
        <v>2072</v>
      </c>
      <c r="J2019" s="30" t="s">
        <v>15</v>
      </c>
    </row>
    <row r="2020" spans="1:10" ht="15.75" thickBot="1" x14ac:dyDescent="0.5">
      <c r="A2020" s="19">
        <v>2014</v>
      </c>
      <c r="B2020" s="21">
        <v>4054</v>
      </c>
      <c r="C2020" s="20" t="s">
        <v>6317</v>
      </c>
      <c r="D2020" s="21" t="s">
        <v>158</v>
      </c>
      <c r="E2020" s="21" t="s">
        <v>13</v>
      </c>
      <c r="F2020" s="21" t="s">
        <v>29</v>
      </c>
      <c r="G2020" s="21">
        <f>8+11</f>
        <v>19</v>
      </c>
      <c r="H2020" s="21">
        <f>-1+7</f>
        <v>6</v>
      </c>
      <c r="I2020" s="30">
        <v>2125</v>
      </c>
      <c r="J2020" s="30" t="s">
        <v>15</v>
      </c>
    </row>
    <row r="2021" spans="1:10" ht="15.75" thickBot="1" x14ac:dyDescent="0.5">
      <c r="A2021" s="19">
        <v>2015</v>
      </c>
      <c r="B2021" s="21">
        <v>3160</v>
      </c>
      <c r="C2021" s="20" t="s">
        <v>4964</v>
      </c>
      <c r="D2021" s="21">
        <v>90</v>
      </c>
      <c r="E2021" s="21" t="s">
        <v>13</v>
      </c>
      <c r="F2021" s="21" t="s">
        <v>29</v>
      </c>
      <c r="G2021" s="21"/>
      <c r="H2021" s="21"/>
      <c r="I2021" s="30">
        <v>2035</v>
      </c>
      <c r="J2021" s="30" t="s">
        <v>19</v>
      </c>
    </row>
    <row r="2022" spans="1:10" ht="15.75" thickBot="1" x14ac:dyDescent="0.5">
      <c r="A2022" s="19">
        <v>2016</v>
      </c>
      <c r="B2022" s="21">
        <v>4194</v>
      </c>
      <c r="C2022" s="20" t="s">
        <v>6463</v>
      </c>
      <c r="D2022" s="57" t="s">
        <v>6259</v>
      </c>
      <c r="E2022" s="21" t="s">
        <v>13</v>
      </c>
      <c r="F2022" s="21" t="s">
        <v>29</v>
      </c>
      <c r="G2022" s="21">
        <v>11</v>
      </c>
      <c r="H2022" s="21">
        <v>-10</v>
      </c>
      <c r="I2022" s="30">
        <v>2090</v>
      </c>
      <c r="J2022" s="30" t="s">
        <v>15</v>
      </c>
    </row>
    <row r="2023" spans="1:10" ht="15.75" thickBot="1" x14ac:dyDescent="0.5">
      <c r="A2023" s="19">
        <v>2017</v>
      </c>
      <c r="B2023" s="21">
        <v>3161</v>
      </c>
      <c r="C2023" s="20" t="s">
        <v>4966</v>
      </c>
      <c r="D2023" s="21">
        <v>49</v>
      </c>
      <c r="E2023" s="21" t="s">
        <v>57</v>
      </c>
      <c r="F2023" s="21" t="s">
        <v>32</v>
      </c>
      <c r="G2023" s="21"/>
      <c r="H2023" s="21"/>
      <c r="I2023" s="30">
        <v>2129</v>
      </c>
      <c r="J2023" s="30" t="s">
        <v>19</v>
      </c>
    </row>
    <row r="2024" spans="1:10" ht="15.75" thickBot="1" x14ac:dyDescent="0.5">
      <c r="A2024" s="19">
        <v>2018</v>
      </c>
      <c r="B2024" s="21">
        <v>3792</v>
      </c>
      <c r="C2024" s="20" t="s">
        <v>4968</v>
      </c>
      <c r="D2024" s="21" t="s">
        <v>158</v>
      </c>
      <c r="E2024" s="21" t="s">
        <v>13</v>
      </c>
      <c r="F2024" s="21" t="s">
        <v>85</v>
      </c>
      <c r="G2024" s="21"/>
      <c r="H2024" s="21"/>
      <c r="I2024" s="30">
        <v>2146</v>
      </c>
      <c r="J2024" s="30" t="s">
        <v>19</v>
      </c>
    </row>
    <row r="2025" spans="1:10" ht="15.75" thickBot="1" x14ac:dyDescent="0.5">
      <c r="A2025" s="19">
        <v>2019</v>
      </c>
      <c r="B2025" s="21">
        <v>3162</v>
      </c>
      <c r="C2025" s="20" t="s">
        <v>4970</v>
      </c>
      <c r="D2025" s="21">
        <v>88</v>
      </c>
      <c r="E2025" s="21" t="s">
        <v>13</v>
      </c>
      <c r="F2025" s="21" t="s">
        <v>79</v>
      </c>
      <c r="G2025" s="21"/>
      <c r="H2025" s="21"/>
      <c r="I2025" s="30">
        <v>2080</v>
      </c>
      <c r="J2025" s="30" t="s">
        <v>19</v>
      </c>
    </row>
    <row r="2026" spans="1:10" ht="15.75" thickBot="1" x14ac:dyDescent="0.5">
      <c r="A2026" s="19">
        <v>2020</v>
      </c>
      <c r="B2026" s="21">
        <v>3163</v>
      </c>
      <c r="C2026" s="20" t="s">
        <v>4972</v>
      </c>
      <c r="D2026" s="21">
        <v>99</v>
      </c>
      <c r="E2026" s="21" t="s">
        <v>13</v>
      </c>
      <c r="F2026" s="21" t="s">
        <v>29</v>
      </c>
      <c r="G2026" s="21"/>
      <c r="H2026" s="21"/>
      <c r="I2026" s="30">
        <v>2075</v>
      </c>
      <c r="J2026" s="30" t="s">
        <v>19</v>
      </c>
    </row>
    <row r="2027" spans="1:10" ht="15.75" thickBot="1" x14ac:dyDescent="0.5">
      <c r="A2027" s="19">
        <v>2021</v>
      </c>
      <c r="B2027" s="21">
        <v>3164</v>
      </c>
      <c r="C2027" s="20" t="s">
        <v>4974</v>
      </c>
      <c r="D2027" s="21" t="s">
        <v>13</v>
      </c>
      <c r="E2027" s="21" t="s">
        <v>13</v>
      </c>
      <c r="F2027" s="21" t="s">
        <v>29</v>
      </c>
      <c r="G2027" s="21"/>
      <c r="H2027" s="21"/>
      <c r="I2027" s="30">
        <v>2058</v>
      </c>
      <c r="J2027" s="30" t="s">
        <v>19</v>
      </c>
    </row>
    <row r="2028" spans="1:10" ht="15.75" thickBot="1" x14ac:dyDescent="0.5">
      <c r="A2028" s="19">
        <v>2022</v>
      </c>
      <c r="B2028" s="21">
        <v>3165</v>
      </c>
      <c r="C2028" s="20" t="s">
        <v>4976</v>
      </c>
      <c r="D2028" s="21" t="s">
        <v>189</v>
      </c>
      <c r="E2028" s="21" t="s">
        <v>13</v>
      </c>
      <c r="F2028" s="21" t="s">
        <v>29</v>
      </c>
      <c r="G2028" s="21"/>
      <c r="H2028" s="21"/>
      <c r="I2028" s="30">
        <v>2092</v>
      </c>
      <c r="J2028" s="30" t="s">
        <v>15</v>
      </c>
    </row>
    <row r="2029" spans="1:10" ht="15.75" thickBot="1" x14ac:dyDescent="0.5">
      <c r="A2029" s="19">
        <v>2023</v>
      </c>
      <c r="B2029" s="21">
        <v>3170</v>
      </c>
      <c r="C2029" s="20" t="s">
        <v>6403</v>
      </c>
      <c r="D2029" s="21">
        <v>96</v>
      </c>
      <c r="E2029" s="21" t="s">
        <v>184</v>
      </c>
      <c r="F2029" s="21" t="s">
        <v>29</v>
      </c>
      <c r="G2029" s="21">
        <f>10+11</f>
        <v>21</v>
      </c>
      <c r="H2029" s="21">
        <f>4+4</f>
        <v>8</v>
      </c>
      <c r="I2029" s="30">
        <v>2369</v>
      </c>
      <c r="J2029" s="30" t="s">
        <v>15</v>
      </c>
    </row>
    <row r="2030" spans="1:10" ht="15.75" thickBot="1" x14ac:dyDescent="0.5">
      <c r="A2030" s="19">
        <v>2024</v>
      </c>
      <c r="B2030" s="21">
        <v>3167</v>
      </c>
      <c r="C2030" s="20" t="s">
        <v>4978</v>
      </c>
      <c r="D2030" s="21">
        <v>92</v>
      </c>
      <c r="E2030" s="21" t="s">
        <v>13</v>
      </c>
      <c r="F2030" s="21" t="s">
        <v>32</v>
      </c>
      <c r="G2030" s="21"/>
      <c r="H2030" s="21"/>
      <c r="I2030" s="30">
        <v>2083</v>
      </c>
      <c r="J2030" s="30" t="s">
        <v>19</v>
      </c>
    </row>
    <row r="2031" spans="1:10" ht="15.75" thickBot="1" x14ac:dyDescent="0.5">
      <c r="A2031" s="19">
        <v>2025</v>
      </c>
      <c r="B2031" s="21">
        <v>3168</v>
      </c>
      <c r="C2031" s="20" t="s">
        <v>4980</v>
      </c>
      <c r="D2031" s="21" t="s">
        <v>13</v>
      </c>
      <c r="E2031" s="21" t="s">
        <v>13</v>
      </c>
      <c r="F2031" s="21" t="s">
        <v>469</v>
      </c>
      <c r="G2031" s="21"/>
      <c r="H2031" s="21"/>
      <c r="I2031" s="30">
        <v>2031</v>
      </c>
      <c r="J2031" s="30" t="s">
        <v>19</v>
      </c>
    </row>
    <row r="2032" spans="1:10" ht="15.75" thickBot="1" x14ac:dyDescent="0.5">
      <c r="A2032" s="19">
        <v>2026</v>
      </c>
      <c r="B2032" s="21">
        <v>3169</v>
      </c>
      <c r="C2032" s="20" t="s">
        <v>4982</v>
      </c>
      <c r="D2032" s="21" t="s">
        <v>13</v>
      </c>
      <c r="E2032" s="21" t="s">
        <v>13</v>
      </c>
      <c r="F2032" s="21" t="s">
        <v>85</v>
      </c>
      <c r="G2032" s="21"/>
      <c r="H2032" s="21"/>
      <c r="I2032" s="30">
        <v>2162</v>
      </c>
      <c r="J2032" s="30" t="s">
        <v>19</v>
      </c>
    </row>
    <row r="2033" spans="1:10" ht="15.75" thickBot="1" x14ac:dyDescent="0.5">
      <c r="A2033" s="19">
        <v>2027</v>
      </c>
      <c r="B2033" s="21">
        <v>3171</v>
      </c>
      <c r="C2033" s="20" t="s">
        <v>4985</v>
      </c>
      <c r="D2033" s="21">
        <v>99</v>
      </c>
      <c r="E2033" s="21" t="s">
        <v>13</v>
      </c>
      <c r="F2033" s="21" t="s">
        <v>18</v>
      </c>
      <c r="G2033" s="21"/>
      <c r="H2033" s="21"/>
      <c r="I2033" s="30">
        <v>2145</v>
      </c>
      <c r="J2033" s="30" t="s">
        <v>19</v>
      </c>
    </row>
    <row r="2034" spans="1:10" ht="15.75" thickBot="1" x14ac:dyDescent="0.5">
      <c r="A2034" s="19">
        <v>2028</v>
      </c>
      <c r="B2034" s="21">
        <v>3172</v>
      </c>
      <c r="C2034" s="20" t="s">
        <v>4987</v>
      </c>
      <c r="D2034" s="21">
        <v>55</v>
      </c>
      <c r="E2034" s="21" t="s">
        <v>57</v>
      </c>
      <c r="F2034" s="21" t="s">
        <v>32</v>
      </c>
      <c r="G2034" s="21"/>
      <c r="H2034" s="21"/>
      <c r="I2034" s="30">
        <v>2082</v>
      </c>
      <c r="J2034" s="30" t="s">
        <v>19</v>
      </c>
    </row>
    <row r="2035" spans="1:10" ht="15.75" thickBot="1" x14ac:dyDescent="0.5">
      <c r="A2035" s="19">
        <v>2029</v>
      </c>
      <c r="B2035" s="21">
        <v>3173</v>
      </c>
      <c r="C2035" s="20" t="s">
        <v>4989</v>
      </c>
      <c r="D2035" s="21">
        <v>60</v>
      </c>
      <c r="E2035" s="21" t="s">
        <v>13</v>
      </c>
      <c r="F2035" s="21" t="s">
        <v>32</v>
      </c>
      <c r="G2035" s="21"/>
      <c r="H2035" s="21"/>
      <c r="I2035" s="30">
        <v>2060</v>
      </c>
      <c r="J2035" s="30" t="s">
        <v>19</v>
      </c>
    </row>
    <row r="2036" spans="1:10" ht="15.75" thickBot="1" x14ac:dyDescent="0.5">
      <c r="A2036" s="19">
        <v>2030</v>
      </c>
      <c r="B2036" s="21">
        <v>3174</v>
      </c>
      <c r="C2036" s="20" t="s">
        <v>4991</v>
      </c>
      <c r="D2036" s="21">
        <v>63</v>
      </c>
      <c r="E2036" s="21" t="s">
        <v>134</v>
      </c>
      <c r="F2036" s="21" t="s">
        <v>85</v>
      </c>
      <c r="G2036" s="21"/>
      <c r="H2036" s="21"/>
      <c r="I2036" s="30">
        <v>2376</v>
      </c>
      <c r="J2036" s="30" t="s">
        <v>19</v>
      </c>
    </row>
    <row r="2037" spans="1:10" ht="15.75" thickBot="1" x14ac:dyDescent="0.5">
      <c r="A2037" s="19">
        <v>2031</v>
      </c>
      <c r="B2037" s="21">
        <v>3175</v>
      </c>
      <c r="C2037" s="20" t="s">
        <v>4993</v>
      </c>
      <c r="D2037" s="21">
        <v>37</v>
      </c>
      <c r="E2037" s="21" t="s">
        <v>13</v>
      </c>
      <c r="F2037" s="21" t="s">
        <v>85</v>
      </c>
      <c r="G2037" s="21"/>
      <c r="H2037" s="21"/>
      <c r="I2037" s="30">
        <v>2006</v>
      </c>
      <c r="J2037" s="30" t="s">
        <v>19</v>
      </c>
    </row>
    <row r="2038" spans="1:10" ht="15.75" thickBot="1" x14ac:dyDescent="0.5">
      <c r="A2038" s="19">
        <v>2032</v>
      </c>
      <c r="B2038" s="21">
        <v>3894</v>
      </c>
      <c r="C2038" s="20" t="s">
        <v>4995</v>
      </c>
      <c r="D2038" s="21" t="s">
        <v>203</v>
      </c>
      <c r="E2038" s="21" t="s">
        <v>13</v>
      </c>
      <c r="F2038" s="21" t="s">
        <v>29</v>
      </c>
      <c r="G2038" s="21">
        <f>11+8</f>
        <v>19</v>
      </c>
      <c r="H2038" s="21">
        <f>11+9</f>
        <v>20</v>
      </c>
      <c r="I2038" s="30">
        <v>2144</v>
      </c>
      <c r="J2038" s="30" t="s">
        <v>15</v>
      </c>
    </row>
    <row r="2039" spans="1:10" ht="15.75" thickBot="1" x14ac:dyDescent="0.5">
      <c r="A2039" s="19">
        <v>2033</v>
      </c>
      <c r="B2039" s="21">
        <v>3176</v>
      </c>
      <c r="C2039" s="20" t="s">
        <v>4997</v>
      </c>
      <c r="D2039" s="21">
        <v>48</v>
      </c>
      <c r="E2039" s="21" t="s">
        <v>13</v>
      </c>
      <c r="F2039" s="21" t="s">
        <v>29</v>
      </c>
      <c r="G2039" s="21"/>
      <c r="H2039" s="21"/>
      <c r="I2039" s="30">
        <v>2009</v>
      </c>
      <c r="J2039" s="30" t="s">
        <v>19</v>
      </c>
    </row>
    <row r="2040" spans="1:10" ht="15.75" thickBot="1" x14ac:dyDescent="0.5">
      <c r="A2040" s="19">
        <v>2034</v>
      </c>
      <c r="B2040" s="21">
        <v>3177</v>
      </c>
      <c r="C2040" s="20" t="s">
        <v>4999</v>
      </c>
      <c r="D2040" s="21">
        <v>87</v>
      </c>
      <c r="E2040" s="21" t="s">
        <v>13</v>
      </c>
      <c r="F2040" s="21" t="s">
        <v>29</v>
      </c>
      <c r="G2040" s="21"/>
      <c r="H2040" s="21"/>
      <c r="I2040" s="30">
        <v>2040</v>
      </c>
      <c r="J2040" s="30" t="s">
        <v>19</v>
      </c>
    </row>
    <row r="2041" spans="1:10" ht="15.75" thickBot="1" x14ac:dyDescent="0.5">
      <c r="A2041" s="19">
        <v>2035</v>
      </c>
      <c r="B2041" s="21">
        <v>3178</v>
      </c>
      <c r="C2041" s="20" t="s">
        <v>5001</v>
      </c>
      <c r="D2041" s="21">
        <v>94</v>
      </c>
      <c r="E2041" s="21" t="s">
        <v>13</v>
      </c>
      <c r="F2041" s="21" t="s">
        <v>79</v>
      </c>
      <c r="G2041" s="21"/>
      <c r="H2041" s="21"/>
      <c r="I2041" s="30">
        <v>1868</v>
      </c>
      <c r="J2041" s="30" t="s">
        <v>19</v>
      </c>
    </row>
    <row r="2042" spans="1:10" ht="15.75" thickBot="1" x14ac:dyDescent="0.5">
      <c r="A2042" s="19">
        <v>2036</v>
      </c>
      <c r="B2042" s="21">
        <v>3179</v>
      </c>
      <c r="C2042" s="20" t="s">
        <v>5003</v>
      </c>
      <c r="D2042" s="21">
        <v>86</v>
      </c>
      <c r="E2042" s="21" t="s">
        <v>134</v>
      </c>
      <c r="F2042" s="21" t="s">
        <v>29</v>
      </c>
      <c r="G2042" s="21"/>
      <c r="H2042" s="21"/>
      <c r="I2042" s="30">
        <v>2278</v>
      </c>
      <c r="J2042" s="30" t="s">
        <v>19</v>
      </c>
    </row>
    <row r="2043" spans="1:10" ht="15.75" thickBot="1" x14ac:dyDescent="0.5">
      <c r="A2043" s="19">
        <v>2037</v>
      </c>
      <c r="B2043" s="21">
        <v>3180</v>
      </c>
      <c r="C2043" s="20" t="s">
        <v>5005</v>
      </c>
      <c r="D2043" s="21" t="s">
        <v>13</v>
      </c>
      <c r="E2043" s="21" t="s">
        <v>13</v>
      </c>
      <c r="F2043" s="21" t="s">
        <v>29</v>
      </c>
      <c r="G2043" s="21"/>
      <c r="H2043" s="21"/>
      <c r="I2043" s="30">
        <v>2114</v>
      </c>
      <c r="J2043" s="30" t="s">
        <v>19</v>
      </c>
    </row>
    <row r="2044" spans="1:10" ht="15.75" thickBot="1" x14ac:dyDescent="0.5">
      <c r="A2044" s="19">
        <v>2038</v>
      </c>
      <c r="B2044" s="21">
        <v>3181</v>
      </c>
      <c r="C2044" s="20" t="s">
        <v>5007</v>
      </c>
      <c r="D2044" s="21" t="s">
        <v>46</v>
      </c>
      <c r="E2044" s="21" t="s">
        <v>13</v>
      </c>
      <c r="F2044" s="21" t="s">
        <v>29</v>
      </c>
      <c r="G2044" s="21"/>
      <c r="H2044" s="21"/>
      <c r="I2044" s="30">
        <v>2023</v>
      </c>
      <c r="J2044" s="30" t="s">
        <v>19</v>
      </c>
    </row>
    <row r="2045" spans="1:10" ht="15.75" thickBot="1" x14ac:dyDescent="0.5">
      <c r="A2045" s="19">
        <v>2039</v>
      </c>
      <c r="B2045" s="21">
        <v>3182</v>
      </c>
      <c r="C2045" s="20" t="s">
        <v>5009</v>
      </c>
      <c r="D2045" s="21" t="s">
        <v>13</v>
      </c>
      <c r="E2045" s="21" t="s">
        <v>13</v>
      </c>
      <c r="F2045" s="21" t="s">
        <v>79</v>
      </c>
      <c r="G2045" s="21"/>
      <c r="H2045" s="21"/>
      <c r="I2045" s="30">
        <v>2062</v>
      </c>
      <c r="J2045" s="30" t="s">
        <v>19</v>
      </c>
    </row>
    <row r="2046" spans="1:10" ht="15.75" thickBot="1" x14ac:dyDescent="0.5">
      <c r="A2046" s="19">
        <v>2040</v>
      </c>
      <c r="B2046" s="21">
        <v>3183</v>
      </c>
      <c r="C2046" s="20" t="s">
        <v>5011</v>
      </c>
      <c r="D2046" s="21">
        <v>92</v>
      </c>
      <c r="E2046" s="21" t="s">
        <v>13</v>
      </c>
      <c r="F2046" s="21" t="s">
        <v>193</v>
      </c>
      <c r="G2046" s="21"/>
      <c r="H2046" s="21"/>
      <c r="I2046" s="30">
        <v>2015</v>
      </c>
      <c r="J2046" s="30" t="s">
        <v>19</v>
      </c>
    </row>
    <row r="2047" spans="1:10" ht="15.75" thickBot="1" x14ac:dyDescent="0.5">
      <c r="A2047" s="19">
        <v>2041</v>
      </c>
      <c r="B2047" s="21">
        <v>3184</v>
      </c>
      <c r="C2047" s="20" t="s">
        <v>5013</v>
      </c>
      <c r="D2047" s="21" t="s">
        <v>13</v>
      </c>
      <c r="E2047" s="21" t="s">
        <v>13</v>
      </c>
      <c r="F2047" s="21" t="s">
        <v>79</v>
      </c>
      <c r="G2047" s="21"/>
      <c r="H2047" s="21"/>
      <c r="I2047" s="30">
        <v>2119</v>
      </c>
      <c r="J2047" s="30" t="s">
        <v>19</v>
      </c>
    </row>
    <row r="2048" spans="1:10" ht="15.75" thickBot="1" x14ac:dyDescent="0.5">
      <c r="A2048" s="19">
        <v>2042</v>
      </c>
      <c r="B2048" s="21">
        <v>3185</v>
      </c>
      <c r="C2048" s="20" t="s">
        <v>5015</v>
      </c>
      <c r="D2048" s="21">
        <v>88</v>
      </c>
      <c r="E2048" s="21" t="s">
        <v>13</v>
      </c>
      <c r="F2048" s="21" t="s">
        <v>79</v>
      </c>
      <c r="G2048" s="21"/>
      <c r="H2048" s="21"/>
      <c r="I2048" s="30">
        <v>2025</v>
      </c>
      <c r="J2048" s="30" t="s">
        <v>19</v>
      </c>
    </row>
    <row r="2049" spans="1:10" ht="15.75" thickBot="1" x14ac:dyDescent="0.5">
      <c r="A2049" s="19">
        <v>2043</v>
      </c>
      <c r="B2049" s="21">
        <v>3186</v>
      </c>
      <c r="C2049" s="20" t="s">
        <v>5017</v>
      </c>
      <c r="D2049" s="21" t="s">
        <v>137</v>
      </c>
      <c r="E2049" s="21" t="s">
        <v>57</v>
      </c>
      <c r="F2049" s="21" t="s">
        <v>29</v>
      </c>
      <c r="G2049" s="21">
        <f>8+7+11</f>
        <v>26</v>
      </c>
      <c r="H2049" s="21">
        <f>3+4-5</f>
        <v>2</v>
      </c>
      <c r="I2049" s="30">
        <v>2236</v>
      </c>
      <c r="J2049" s="30" t="s">
        <v>15</v>
      </c>
    </row>
    <row r="2050" spans="1:10" ht="15.75" thickBot="1" x14ac:dyDescent="0.5">
      <c r="A2050" s="19">
        <v>2044</v>
      </c>
      <c r="B2050" s="21">
        <v>3187</v>
      </c>
      <c r="C2050" s="20" t="s">
        <v>5019</v>
      </c>
      <c r="D2050" s="21">
        <v>90</v>
      </c>
      <c r="E2050" s="21" t="s">
        <v>13</v>
      </c>
      <c r="F2050" s="21" t="s">
        <v>29</v>
      </c>
      <c r="G2050" s="21"/>
      <c r="H2050" s="21"/>
      <c r="I2050" s="30">
        <v>2054</v>
      </c>
      <c r="J2050" s="30" t="s">
        <v>19</v>
      </c>
    </row>
    <row r="2051" spans="1:10" ht="15.75" thickBot="1" x14ac:dyDescent="0.5">
      <c r="A2051" s="19">
        <v>2045</v>
      </c>
      <c r="B2051" s="21">
        <v>3188</v>
      </c>
      <c r="C2051" s="20" t="s">
        <v>5021</v>
      </c>
      <c r="D2051" s="21">
        <v>87</v>
      </c>
      <c r="E2051" s="21" t="s">
        <v>13</v>
      </c>
      <c r="F2051" s="21" t="s">
        <v>323</v>
      </c>
      <c r="G2051" s="21"/>
      <c r="H2051" s="21"/>
      <c r="I2051" s="30">
        <v>2026</v>
      </c>
      <c r="J2051" s="30" t="s">
        <v>19</v>
      </c>
    </row>
    <row r="2052" spans="1:10" ht="15.75" thickBot="1" x14ac:dyDescent="0.5">
      <c r="A2052" s="19">
        <v>2046</v>
      </c>
      <c r="B2052" s="21">
        <v>3190</v>
      </c>
      <c r="C2052" s="20" t="s">
        <v>5027</v>
      </c>
      <c r="D2052" s="21">
        <v>91</v>
      </c>
      <c r="E2052" s="21" t="s">
        <v>13</v>
      </c>
      <c r="F2052" s="21" t="s">
        <v>79</v>
      </c>
      <c r="G2052" s="21"/>
      <c r="H2052" s="21"/>
      <c r="I2052" s="30">
        <v>2049</v>
      </c>
      <c r="J2052" s="30" t="s">
        <v>19</v>
      </c>
    </row>
    <row r="2053" spans="1:10" ht="15.75" thickBot="1" x14ac:dyDescent="0.5">
      <c r="A2053" s="19">
        <v>2047</v>
      </c>
      <c r="B2053" s="21">
        <v>3191</v>
      </c>
      <c r="C2053" s="20" t="s">
        <v>5029</v>
      </c>
      <c r="D2053" s="21" t="s">
        <v>13</v>
      </c>
      <c r="E2053" s="21" t="s">
        <v>13</v>
      </c>
      <c r="F2053" s="21" t="s">
        <v>79</v>
      </c>
      <c r="G2053" s="21"/>
      <c r="H2053" s="21"/>
      <c r="I2053" s="30">
        <v>2075</v>
      </c>
      <c r="J2053" s="30" t="s">
        <v>19</v>
      </c>
    </row>
    <row r="2054" spans="1:10" ht="15.75" thickBot="1" x14ac:dyDescent="0.5">
      <c r="A2054" s="19">
        <v>2048</v>
      </c>
      <c r="B2054" s="21">
        <v>3192</v>
      </c>
      <c r="C2054" s="20" t="s">
        <v>5031</v>
      </c>
      <c r="D2054" s="21" t="s">
        <v>13</v>
      </c>
      <c r="E2054" s="21" t="s">
        <v>13</v>
      </c>
      <c r="F2054" s="21" t="s">
        <v>103</v>
      </c>
      <c r="G2054" s="21"/>
      <c r="H2054" s="21"/>
      <c r="I2054" s="30">
        <v>1997</v>
      </c>
      <c r="J2054" s="30" t="s">
        <v>19</v>
      </c>
    </row>
    <row r="2055" spans="1:10" ht="15.75" thickBot="1" x14ac:dyDescent="0.5">
      <c r="A2055" s="19">
        <v>2049</v>
      </c>
      <c r="B2055" s="21">
        <v>3193</v>
      </c>
      <c r="C2055" s="20" t="s">
        <v>5033</v>
      </c>
      <c r="D2055" s="21">
        <v>86</v>
      </c>
      <c r="E2055" s="21" t="s">
        <v>13</v>
      </c>
      <c r="F2055" s="21" t="s">
        <v>29</v>
      </c>
      <c r="G2055" s="21"/>
      <c r="H2055" s="21"/>
      <c r="I2055" s="30">
        <v>2042</v>
      </c>
      <c r="J2055" s="30" t="s">
        <v>19</v>
      </c>
    </row>
    <row r="2056" spans="1:10" ht="15.75" thickBot="1" x14ac:dyDescent="0.5">
      <c r="A2056" s="19">
        <v>2050</v>
      </c>
      <c r="B2056" s="21">
        <v>4227</v>
      </c>
      <c r="C2056" s="20" t="s">
        <v>6517</v>
      </c>
      <c r="D2056" s="57" t="s">
        <v>49</v>
      </c>
      <c r="E2056" s="21"/>
      <c r="F2056" s="21" t="s">
        <v>32</v>
      </c>
      <c r="G2056" s="21">
        <v>8</v>
      </c>
      <c r="H2056" s="21">
        <v>37</v>
      </c>
      <c r="I2056" s="30">
        <v>2137</v>
      </c>
      <c r="J2056" s="30" t="s">
        <v>15</v>
      </c>
    </row>
    <row r="2057" spans="1:10" ht="15.75" thickBot="1" x14ac:dyDescent="0.5">
      <c r="A2057" s="19">
        <v>2051</v>
      </c>
      <c r="B2057" s="21">
        <v>3195</v>
      </c>
      <c r="C2057" s="20" t="s">
        <v>5037</v>
      </c>
      <c r="D2057" s="21">
        <v>82</v>
      </c>
      <c r="E2057" s="21" t="s">
        <v>13</v>
      </c>
      <c r="F2057" s="21" t="s">
        <v>29</v>
      </c>
      <c r="G2057" s="21"/>
      <c r="H2057" s="21"/>
      <c r="I2057" s="30">
        <v>2085</v>
      </c>
      <c r="J2057" s="30" t="s">
        <v>15</v>
      </c>
    </row>
    <row r="2058" spans="1:10" ht="15.75" thickBot="1" x14ac:dyDescent="0.5">
      <c r="A2058" s="19">
        <v>2052</v>
      </c>
      <c r="B2058" s="21">
        <v>3196</v>
      </c>
      <c r="C2058" s="20" t="s">
        <v>5039</v>
      </c>
      <c r="D2058" s="21">
        <v>88</v>
      </c>
      <c r="E2058" s="21" t="s">
        <v>13</v>
      </c>
      <c r="F2058" s="21" t="s">
        <v>29</v>
      </c>
      <c r="G2058" s="21"/>
      <c r="H2058" s="21"/>
      <c r="I2058" s="30">
        <v>2030</v>
      </c>
      <c r="J2058" s="30" t="s">
        <v>19</v>
      </c>
    </row>
    <row r="2059" spans="1:10" ht="15.75" thickBot="1" x14ac:dyDescent="0.5">
      <c r="A2059" s="19">
        <v>2053</v>
      </c>
      <c r="B2059" s="21">
        <v>3197</v>
      </c>
      <c r="C2059" s="20" t="s">
        <v>5041</v>
      </c>
      <c r="D2059" s="21">
        <v>84</v>
      </c>
      <c r="E2059" s="21" t="s">
        <v>13</v>
      </c>
      <c r="F2059" s="21" t="s">
        <v>85</v>
      </c>
      <c r="G2059" s="21"/>
      <c r="H2059" s="21"/>
      <c r="I2059" s="30">
        <v>2117</v>
      </c>
      <c r="J2059" s="30" t="s">
        <v>19</v>
      </c>
    </row>
    <row r="2060" spans="1:10" ht="15.75" thickBot="1" x14ac:dyDescent="0.5">
      <c r="A2060" s="19">
        <v>2054</v>
      </c>
      <c r="B2060" s="21">
        <v>3198</v>
      </c>
      <c r="C2060" s="20" t="s">
        <v>5043</v>
      </c>
      <c r="D2060" s="21" t="s">
        <v>46</v>
      </c>
      <c r="E2060" s="21" t="s">
        <v>13</v>
      </c>
      <c r="F2060" s="21" t="s">
        <v>29</v>
      </c>
      <c r="G2060" s="21"/>
      <c r="H2060" s="21"/>
      <c r="I2060" s="30">
        <v>2029</v>
      </c>
      <c r="J2060" s="30" t="s">
        <v>19</v>
      </c>
    </row>
    <row r="2061" spans="1:10" ht="15.75" thickBot="1" x14ac:dyDescent="0.5">
      <c r="A2061" s="19">
        <v>2055</v>
      </c>
      <c r="B2061" s="21">
        <v>3199</v>
      </c>
      <c r="C2061" s="20" t="s">
        <v>5045</v>
      </c>
      <c r="D2061" s="21">
        <v>89</v>
      </c>
      <c r="E2061" s="21" t="s">
        <v>13</v>
      </c>
      <c r="F2061" s="21" t="s">
        <v>29</v>
      </c>
      <c r="G2061" s="21"/>
      <c r="H2061" s="21"/>
      <c r="I2061" s="30">
        <v>2049</v>
      </c>
      <c r="J2061" s="30" t="s">
        <v>19</v>
      </c>
    </row>
    <row r="2062" spans="1:10" ht="15.75" thickBot="1" x14ac:dyDescent="0.5">
      <c r="A2062" s="19">
        <v>2056</v>
      </c>
      <c r="B2062" s="21">
        <v>3201</v>
      </c>
      <c r="C2062" s="20" t="s">
        <v>5049</v>
      </c>
      <c r="D2062" s="21" t="s">
        <v>13</v>
      </c>
      <c r="E2062" s="21" t="s">
        <v>13</v>
      </c>
      <c r="F2062" s="21" t="s">
        <v>29</v>
      </c>
      <c r="G2062" s="21"/>
      <c r="H2062" s="21"/>
      <c r="I2062" s="30">
        <v>2060</v>
      </c>
      <c r="J2062" s="30" t="s">
        <v>19</v>
      </c>
    </row>
    <row r="2063" spans="1:10" ht="15.75" thickBot="1" x14ac:dyDescent="0.5">
      <c r="A2063" s="19">
        <v>2057</v>
      </c>
      <c r="B2063" s="21">
        <v>3202</v>
      </c>
      <c r="C2063" s="20" t="s">
        <v>5051</v>
      </c>
      <c r="D2063" s="21">
        <v>89</v>
      </c>
      <c r="E2063" s="21" t="s">
        <v>13</v>
      </c>
      <c r="F2063" s="21" t="s">
        <v>32</v>
      </c>
      <c r="G2063" s="21"/>
      <c r="H2063" s="21"/>
      <c r="I2063" s="30">
        <v>2045</v>
      </c>
      <c r="J2063" s="30" t="s">
        <v>19</v>
      </c>
    </row>
    <row r="2064" spans="1:10" ht="15.75" thickBot="1" x14ac:dyDescent="0.5">
      <c r="A2064" s="19">
        <v>2058</v>
      </c>
      <c r="B2064" s="21">
        <v>4158</v>
      </c>
      <c r="C2064" s="20" t="s">
        <v>6385</v>
      </c>
      <c r="D2064" s="21" t="s">
        <v>3053</v>
      </c>
      <c r="E2064" s="21" t="s">
        <v>13</v>
      </c>
      <c r="F2064" s="21" t="s">
        <v>29</v>
      </c>
      <c r="G2064" s="21">
        <v>9</v>
      </c>
      <c r="H2064" s="21">
        <v>-3</v>
      </c>
      <c r="I2064" s="30">
        <v>2092</v>
      </c>
      <c r="J2064" s="30" t="s">
        <v>15</v>
      </c>
    </row>
    <row r="2065" spans="1:10" ht="15.75" thickBot="1" x14ac:dyDescent="0.5">
      <c r="A2065" s="19">
        <v>2059</v>
      </c>
      <c r="B2065" s="21">
        <v>3203</v>
      </c>
      <c r="C2065" s="20" t="s">
        <v>5053</v>
      </c>
      <c r="D2065" s="21" t="s">
        <v>137</v>
      </c>
      <c r="E2065" s="21" t="s">
        <v>13</v>
      </c>
      <c r="F2065" s="21" t="s">
        <v>29</v>
      </c>
      <c r="G2065" s="21"/>
      <c r="H2065" s="21"/>
      <c r="I2065" s="30">
        <v>2058</v>
      </c>
      <c r="J2065" s="30" t="s">
        <v>19</v>
      </c>
    </row>
    <row r="2066" spans="1:10" ht="15.75" thickBot="1" x14ac:dyDescent="0.5">
      <c r="A2066" s="19">
        <v>2060</v>
      </c>
      <c r="B2066" s="21">
        <v>3205</v>
      </c>
      <c r="C2066" s="20" t="s">
        <v>5058</v>
      </c>
      <c r="D2066" s="21">
        <v>84</v>
      </c>
      <c r="E2066" s="21" t="s">
        <v>13</v>
      </c>
      <c r="F2066" s="21" t="s">
        <v>79</v>
      </c>
      <c r="G2066" s="21"/>
      <c r="H2066" s="21"/>
      <c r="I2066" s="30">
        <v>2022</v>
      </c>
      <c r="J2066" s="30" t="s">
        <v>19</v>
      </c>
    </row>
    <row r="2067" spans="1:10" ht="15.75" thickBot="1" x14ac:dyDescent="0.5">
      <c r="A2067" s="19">
        <v>2061</v>
      </c>
      <c r="B2067" s="21">
        <v>3206</v>
      </c>
      <c r="C2067" s="20" t="s">
        <v>5060</v>
      </c>
      <c r="D2067" s="21">
        <v>86</v>
      </c>
      <c r="E2067" s="21" t="s">
        <v>13</v>
      </c>
      <c r="F2067" s="21" t="s">
        <v>32</v>
      </c>
      <c r="G2067" s="21"/>
      <c r="H2067" s="21"/>
      <c r="I2067" s="30">
        <v>2055</v>
      </c>
      <c r="J2067" s="30" t="s">
        <v>19</v>
      </c>
    </row>
    <row r="2068" spans="1:10" ht="15.75" thickBot="1" x14ac:dyDescent="0.5">
      <c r="A2068" s="19">
        <v>2062</v>
      </c>
      <c r="B2068" s="21">
        <v>3207</v>
      </c>
      <c r="C2068" s="20" t="s">
        <v>5062</v>
      </c>
      <c r="D2068" s="21">
        <v>89</v>
      </c>
      <c r="E2068" s="21" t="s">
        <v>13</v>
      </c>
      <c r="F2068" s="21" t="s">
        <v>29</v>
      </c>
      <c r="G2068" s="21"/>
      <c r="H2068" s="21"/>
      <c r="I2068" s="30">
        <v>2060</v>
      </c>
      <c r="J2068" s="30" t="s">
        <v>19</v>
      </c>
    </row>
    <row r="2069" spans="1:10" ht="15.75" thickBot="1" x14ac:dyDescent="0.5">
      <c r="A2069" s="19">
        <v>2063</v>
      </c>
      <c r="B2069" s="21">
        <v>3793</v>
      </c>
      <c r="C2069" s="20" t="s">
        <v>5064</v>
      </c>
      <c r="D2069" s="21" t="s">
        <v>1439</v>
      </c>
      <c r="E2069" s="21" t="s">
        <v>13</v>
      </c>
      <c r="F2069" s="21" t="s">
        <v>29</v>
      </c>
      <c r="G2069" s="21"/>
      <c r="H2069" s="21"/>
      <c r="I2069" s="30">
        <v>2062</v>
      </c>
      <c r="J2069" s="30" t="s">
        <v>19</v>
      </c>
    </row>
    <row r="2070" spans="1:10" ht="15.75" thickBot="1" x14ac:dyDescent="0.5">
      <c r="A2070" s="19">
        <v>2064</v>
      </c>
      <c r="B2070" s="21">
        <v>3208</v>
      </c>
      <c r="C2070" s="20" t="s">
        <v>5066</v>
      </c>
      <c r="D2070" s="21">
        <v>91</v>
      </c>
      <c r="E2070" s="21" t="s">
        <v>13</v>
      </c>
      <c r="F2070" s="21" t="s">
        <v>79</v>
      </c>
      <c r="G2070" s="21"/>
      <c r="H2070" s="21"/>
      <c r="I2070" s="30">
        <v>2070</v>
      </c>
      <c r="J2070" s="30" t="s">
        <v>19</v>
      </c>
    </row>
    <row r="2071" spans="1:10" ht="15.75" thickBot="1" x14ac:dyDescent="0.5">
      <c r="A2071" s="19">
        <v>2065</v>
      </c>
      <c r="B2071" s="21">
        <v>3209</v>
      </c>
      <c r="C2071" s="20" t="s">
        <v>5068</v>
      </c>
      <c r="D2071" s="21">
        <v>62</v>
      </c>
      <c r="E2071" s="21" t="s">
        <v>13</v>
      </c>
      <c r="F2071" s="21" t="s">
        <v>29</v>
      </c>
      <c r="G2071" s="21"/>
      <c r="H2071" s="21"/>
      <c r="I2071" s="30">
        <v>2173</v>
      </c>
      <c r="J2071" s="30" t="s">
        <v>19</v>
      </c>
    </row>
    <row r="2072" spans="1:10" ht="15.75" thickBot="1" x14ac:dyDescent="0.5">
      <c r="A2072" s="19">
        <v>2066</v>
      </c>
      <c r="B2072" s="21">
        <v>3210</v>
      </c>
      <c r="C2072" s="20" t="s">
        <v>5070</v>
      </c>
      <c r="D2072" s="21">
        <v>85</v>
      </c>
      <c r="E2072" s="21" t="s">
        <v>13</v>
      </c>
      <c r="F2072" s="21" t="s">
        <v>32</v>
      </c>
      <c r="G2072" s="21"/>
      <c r="H2072" s="21"/>
      <c r="I2072" s="30">
        <v>2040</v>
      </c>
      <c r="J2072" s="30" t="s">
        <v>19</v>
      </c>
    </row>
    <row r="2073" spans="1:10" ht="15.75" thickBot="1" x14ac:dyDescent="0.5">
      <c r="A2073" s="19">
        <v>2067</v>
      </c>
      <c r="B2073" s="21">
        <v>3211</v>
      </c>
      <c r="C2073" s="20" t="s">
        <v>5072</v>
      </c>
      <c r="D2073" s="21">
        <v>49</v>
      </c>
      <c r="E2073" s="21" t="s">
        <v>13</v>
      </c>
      <c r="F2073" s="21" t="s">
        <v>29</v>
      </c>
      <c r="G2073" s="21"/>
      <c r="H2073" s="21"/>
      <c r="I2073" s="30">
        <v>1934</v>
      </c>
      <c r="J2073" s="30" t="s">
        <v>19</v>
      </c>
    </row>
    <row r="2074" spans="1:10" ht="15.75" thickBot="1" x14ac:dyDescent="0.5">
      <c r="A2074" s="19">
        <v>2068</v>
      </c>
      <c r="B2074" s="21">
        <v>3213</v>
      </c>
      <c r="C2074" s="20" t="s">
        <v>5078</v>
      </c>
      <c r="D2074" s="21">
        <v>75</v>
      </c>
      <c r="E2074" s="21" t="s">
        <v>134</v>
      </c>
      <c r="F2074" s="21" t="s">
        <v>29</v>
      </c>
      <c r="G2074" s="21">
        <v>8</v>
      </c>
      <c r="H2074" s="21">
        <v>9</v>
      </c>
      <c r="I2074" s="30">
        <v>2328</v>
      </c>
      <c r="J2074" s="30" t="s">
        <v>15</v>
      </c>
    </row>
    <row r="2075" spans="1:10" ht="15.75" thickBot="1" x14ac:dyDescent="0.5">
      <c r="A2075" s="19">
        <v>2069</v>
      </c>
      <c r="B2075" s="21">
        <v>3214</v>
      </c>
      <c r="C2075" s="20" t="s">
        <v>5080</v>
      </c>
      <c r="D2075" s="21">
        <v>92</v>
      </c>
      <c r="E2075" s="21" t="s">
        <v>13</v>
      </c>
      <c r="F2075" s="21" t="s">
        <v>29</v>
      </c>
      <c r="G2075" s="21">
        <v>11</v>
      </c>
      <c r="H2075" s="21">
        <v>2</v>
      </c>
      <c r="I2075" s="30">
        <v>2159</v>
      </c>
      <c r="J2075" s="30" t="s">
        <v>15</v>
      </c>
    </row>
    <row r="2076" spans="1:10" ht="15.75" thickBot="1" x14ac:dyDescent="0.5">
      <c r="A2076" s="19">
        <v>2070</v>
      </c>
      <c r="B2076" s="21">
        <v>3216</v>
      </c>
      <c r="C2076" s="20" t="s">
        <v>5084</v>
      </c>
      <c r="D2076" s="21">
        <v>98</v>
      </c>
      <c r="E2076" s="21" t="s">
        <v>13</v>
      </c>
      <c r="F2076" s="21" t="s">
        <v>85</v>
      </c>
      <c r="G2076" s="21"/>
      <c r="H2076" s="21"/>
      <c r="I2076" s="30">
        <v>2027</v>
      </c>
      <c r="J2076" s="30" t="s">
        <v>19</v>
      </c>
    </row>
    <row r="2077" spans="1:10" ht="15.75" thickBot="1" x14ac:dyDescent="0.5">
      <c r="A2077" s="19">
        <v>2071</v>
      </c>
      <c r="B2077" s="21">
        <v>3217</v>
      </c>
      <c r="C2077" s="20" t="s">
        <v>5086</v>
      </c>
      <c r="D2077" s="21" t="s">
        <v>13</v>
      </c>
      <c r="E2077" s="21" t="s">
        <v>13</v>
      </c>
      <c r="F2077" s="21" t="s">
        <v>469</v>
      </c>
      <c r="G2077" s="21"/>
      <c r="H2077" s="21"/>
      <c r="I2077" s="30">
        <v>1964</v>
      </c>
      <c r="J2077" s="30" t="s">
        <v>19</v>
      </c>
    </row>
    <row r="2078" spans="1:10" ht="15.75" thickBot="1" x14ac:dyDescent="0.5">
      <c r="A2078" s="19">
        <v>2072</v>
      </c>
      <c r="B2078" s="21">
        <v>3125</v>
      </c>
      <c r="C2078" s="20" t="s">
        <v>5106</v>
      </c>
      <c r="D2078" s="21">
        <v>70</v>
      </c>
      <c r="E2078" s="21" t="s">
        <v>13</v>
      </c>
      <c r="F2078" s="21" t="s">
        <v>277</v>
      </c>
      <c r="G2078" s="21"/>
      <c r="H2078" s="21"/>
      <c r="I2078" s="30">
        <v>2083</v>
      </c>
      <c r="J2078" s="30" t="s">
        <v>19</v>
      </c>
    </row>
    <row r="2079" spans="1:10" ht="15.75" thickBot="1" x14ac:dyDescent="0.5">
      <c r="A2079" s="19">
        <v>2073</v>
      </c>
      <c r="B2079" s="21">
        <v>3224</v>
      </c>
      <c r="C2079" s="20" t="s">
        <v>5108</v>
      </c>
      <c r="D2079" s="21" t="s">
        <v>49</v>
      </c>
      <c r="E2079" s="21" t="s">
        <v>13</v>
      </c>
      <c r="F2079" s="21" t="s">
        <v>277</v>
      </c>
      <c r="G2079" s="21"/>
      <c r="H2079" s="21"/>
      <c r="I2079" s="30">
        <v>2132</v>
      </c>
      <c r="J2079" s="30" t="s">
        <v>15</v>
      </c>
    </row>
    <row r="2080" spans="1:10" ht="15.75" thickBot="1" x14ac:dyDescent="0.5">
      <c r="A2080" s="19">
        <v>2074</v>
      </c>
      <c r="B2080" s="21">
        <v>3226</v>
      </c>
      <c r="C2080" s="20" t="s">
        <v>5112</v>
      </c>
      <c r="D2080" s="21">
        <v>95</v>
      </c>
      <c r="E2080" s="21" t="s">
        <v>13</v>
      </c>
      <c r="F2080" s="21" t="s">
        <v>29</v>
      </c>
      <c r="G2080" s="21"/>
      <c r="H2080" s="21"/>
      <c r="I2080" s="30">
        <v>2092</v>
      </c>
      <c r="J2080" s="30" t="s">
        <v>15</v>
      </c>
    </row>
    <row r="2081" spans="1:10" ht="15.75" thickBot="1" x14ac:dyDescent="0.5">
      <c r="A2081" s="19">
        <v>2075</v>
      </c>
      <c r="B2081" s="21">
        <v>3227</v>
      </c>
      <c r="C2081" s="20" t="s">
        <v>5114</v>
      </c>
      <c r="D2081" s="21">
        <v>63</v>
      </c>
      <c r="E2081" s="21" t="s">
        <v>13</v>
      </c>
      <c r="F2081" s="21" t="s">
        <v>85</v>
      </c>
      <c r="G2081" s="21"/>
      <c r="H2081" s="21"/>
      <c r="I2081" s="30">
        <v>2050</v>
      </c>
      <c r="J2081" s="30" t="s">
        <v>19</v>
      </c>
    </row>
    <row r="2082" spans="1:10" ht="15.75" thickBot="1" x14ac:dyDescent="0.5">
      <c r="A2082" s="19">
        <v>2076</v>
      </c>
      <c r="B2082" s="21">
        <v>3228</v>
      </c>
      <c r="C2082" s="20" t="s">
        <v>5116</v>
      </c>
      <c r="D2082" s="21" t="s">
        <v>13</v>
      </c>
      <c r="E2082" s="21" t="s">
        <v>13</v>
      </c>
      <c r="F2082" s="21" t="s">
        <v>193</v>
      </c>
      <c r="G2082" s="21"/>
      <c r="H2082" s="21"/>
      <c r="I2082" s="30">
        <v>1960</v>
      </c>
      <c r="J2082" s="30" t="s">
        <v>19</v>
      </c>
    </row>
    <row r="2083" spans="1:10" ht="15.75" thickBot="1" x14ac:dyDescent="0.5">
      <c r="A2083" s="19">
        <v>2077</v>
      </c>
      <c r="B2083" s="21">
        <v>3229</v>
      </c>
      <c r="C2083" s="20" t="s">
        <v>5118</v>
      </c>
      <c r="D2083" s="21">
        <v>75</v>
      </c>
      <c r="E2083" s="21" t="s">
        <v>13</v>
      </c>
      <c r="F2083" s="21" t="s">
        <v>29</v>
      </c>
      <c r="G2083" s="21"/>
      <c r="H2083" s="21"/>
      <c r="I2083" s="30">
        <v>1937</v>
      </c>
      <c r="J2083" s="30" t="s">
        <v>19</v>
      </c>
    </row>
    <row r="2084" spans="1:10" ht="15.75" thickBot="1" x14ac:dyDescent="0.5">
      <c r="A2084" s="19">
        <v>2078</v>
      </c>
      <c r="B2084" s="21">
        <v>3230</v>
      </c>
      <c r="C2084" s="20" t="s">
        <v>5120</v>
      </c>
      <c r="D2084" s="21">
        <v>61</v>
      </c>
      <c r="E2084" s="21" t="s">
        <v>13</v>
      </c>
      <c r="F2084" s="21" t="s">
        <v>79</v>
      </c>
      <c r="G2084" s="21"/>
      <c r="H2084" s="21"/>
      <c r="I2084" s="30">
        <v>2070</v>
      </c>
      <c r="J2084" s="30" t="s">
        <v>19</v>
      </c>
    </row>
    <row r="2085" spans="1:10" ht="15.75" thickBot="1" x14ac:dyDescent="0.5">
      <c r="A2085" s="19">
        <v>2079</v>
      </c>
      <c r="B2085" s="21">
        <v>3231</v>
      </c>
      <c r="C2085" s="20" t="s">
        <v>5122</v>
      </c>
      <c r="D2085" s="21">
        <v>90</v>
      </c>
      <c r="E2085" s="21" t="s">
        <v>13</v>
      </c>
      <c r="F2085" s="21" t="s">
        <v>85</v>
      </c>
      <c r="G2085" s="21"/>
      <c r="H2085" s="21"/>
      <c r="I2085" s="30">
        <v>2055</v>
      </c>
      <c r="J2085" s="30" t="s">
        <v>19</v>
      </c>
    </row>
    <row r="2086" spans="1:10" ht="15.75" thickBot="1" x14ac:dyDescent="0.5">
      <c r="A2086" s="19">
        <v>2080</v>
      </c>
      <c r="B2086" s="21">
        <v>3232</v>
      </c>
      <c r="C2086" s="20" t="s">
        <v>5124</v>
      </c>
      <c r="D2086" s="21" t="s">
        <v>13</v>
      </c>
      <c r="E2086" s="21" t="s">
        <v>13</v>
      </c>
      <c r="F2086" s="21" t="s">
        <v>149</v>
      </c>
      <c r="G2086" s="21"/>
      <c r="H2086" s="21"/>
      <c r="I2086" s="30">
        <v>1965</v>
      </c>
      <c r="J2086" s="30" t="s">
        <v>19</v>
      </c>
    </row>
    <row r="2087" spans="1:10" ht="15.75" thickBot="1" x14ac:dyDescent="0.5">
      <c r="A2087" s="19">
        <v>2081</v>
      </c>
      <c r="B2087" s="21">
        <v>3233</v>
      </c>
      <c r="C2087" s="20" t="s">
        <v>5126</v>
      </c>
      <c r="D2087" s="21">
        <v>79</v>
      </c>
      <c r="E2087" s="21" t="s">
        <v>13</v>
      </c>
      <c r="F2087" s="21" t="s">
        <v>79</v>
      </c>
      <c r="G2087" s="21"/>
      <c r="H2087" s="21"/>
      <c r="I2087" s="30">
        <v>2050</v>
      </c>
      <c r="J2087" s="30" t="s">
        <v>19</v>
      </c>
    </row>
    <row r="2088" spans="1:10" ht="15.75" thickBot="1" x14ac:dyDescent="0.5">
      <c r="A2088" s="19">
        <v>2082</v>
      </c>
      <c r="B2088" s="21">
        <v>3234</v>
      </c>
      <c r="C2088" s="20" t="s">
        <v>5128</v>
      </c>
      <c r="D2088" s="21" t="s">
        <v>13</v>
      </c>
      <c r="E2088" s="21" t="s">
        <v>13</v>
      </c>
      <c r="F2088" s="21" t="s">
        <v>277</v>
      </c>
      <c r="G2088" s="21"/>
      <c r="H2088" s="21"/>
      <c r="I2088" s="30">
        <v>2061</v>
      </c>
      <c r="J2088" s="30" t="s">
        <v>19</v>
      </c>
    </row>
    <row r="2089" spans="1:10" ht="15.75" thickBot="1" x14ac:dyDescent="0.5">
      <c r="A2089" s="19">
        <v>2083</v>
      </c>
      <c r="B2089" s="21">
        <v>3235</v>
      </c>
      <c r="C2089" s="20" t="s">
        <v>5130</v>
      </c>
      <c r="D2089" s="21">
        <v>92</v>
      </c>
      <c r="E2089" s="21" t="s">
        <v>13</v>
      </c>
      <c r="F2089" s="21" t="s">
        <v>18</v>
      </c>
      <c r="G2089" s="21"/>
      <c r="H2089" s="21"/>
      <c r="I2089" s="30">
        <v>2094</v>
      </c>
      <c r="J2089" s="30" t="s">
        <v>19</v>
      </c>
    </row>
    <row r="2090" spans="1:10" ht="15.75" thickBot="1" x14ac:dyDescent="0.5">
      <c r="A2090" s="19">
        <v>2084</v>
      </c>
      <c r="B2090" s="21">
        <v>3236</v>
      </c>
      <c r="C2090" s="20" t="s">
        <v>5132</v>
      </c>
      <c r="D2090" s="21" t="s">
        <v>13</v>
      </c>
      <c r="E2090" s="21" t="s">
        <v>13</v>
      </c>
      <c r="F2090" s="21" t="s">
        <v>32</v>
      </c>
      <c r="G2090" s="21"/>
      <c r="H2090" s="21"/>
      <c r="I2090" s="30">
        <v>1973</v>
      </c>
      <c r="J2090" s="30" t="s">
        <v>19</v>
      </c>
    </row>
    <row r="2091" spans="1:10" ht="15.75" thickBot="1" x14ac:dyDescent="0.5">
      <c r="A2091" s="19">
        <v>2085</v>
      </c>
      <c r="B2091" s="21">
        <v>4020</v>
      </c>
      <c r="C2091" s="20" t="s">
        <v>5134</v>
      </c>
      <c r="D2091" s="21">
        <v>55</v>
      </c>
      <c r="E2091" s="21" t="s">
        <v>13</v>
      </c>
      <c r="F2091" s="21" t="s">
        <v>29</v>
      </c>
      <c r="G2091" s="21"/>
      <c r="H2091" s="21"/>
      <c r="I2091" s="30">
        <v>2048</v>
      </c>
      <c r="J2091" s="30" t="s">
        <v>15</v>
      </c>
    </row>
    <row r="2092" spans="1:10" ht="15.75" thickBot="1" x14ac:dyDescent="0.5">
      <c r="A2092" s="19">
        <v>2086</v>
      </c>
      <c r="B2092" s="21">
        <v>3237</v>
      </c>
      <c r="C2092" s="20" t="s">
        <v>5136</v>
      </c>
      <c r="D2092" s="21">
        <v>99</v>
      </c>
      <c r="E2092" s="21" t="s">
        <v>13</v>
      </c>
      <c r="F2092" s="21" t="s">
        <v>29</v>
      </c>
      <c r="G2092" s="21"/>
      <c r="H2092" s="21"/>
      <c r="I2092" s="30">
        <v>2014</v>
      </c>
      <c r="J2092" s="30" t="s">
        <v>19</v>
      </c>
    </row>
    <row r="2093" spans="1:10" ht="15.75" thickBot="1" x14ac:dyDescent="0.5">
      <c r="A2093" s="19">
        <v>2087</v>
      </c>
      <c r="B2093" s="21">
        <v>3238</v>
      </c>
      <c r="C2093" s="20" t="s">
        <v>5138</v>
      </c>
      <c r="D2093" s="21">
        <v>98</v>
      </c>
      <c r="E2093" s="21" t="s">
        <v>13</v>
      </c>
      <c r="F2093" s="21" t="s">
        <v>29</v>
      </c>
      <c r="G2093" s="21"/>
      <c r="H2093" s="21"/>
      <c r="I2093" s="30">
        <v>1998</v>
      </c>
      <c r="J2093" s="30" t="s">
        <v>19</v>
      </c>
    </row>
    <row r="2094" spans="1:10" ht="15.75" thickBot="1" x14ac:dyDescent="0.5">
      <c r="A2094" s="19">
        <v>2088</v>
      </c>
      <c r="B2094" s="21">
        <v>3239</v>
      </c>
      <c r="C2094" s="20" t="s">
        <v>5140</v>
      </c>
      <c r="D2094" s="21" t="s">
        <v>13</v>
      </c>
      <c r="E2094" s="21" t="s">
        <v>13</v>
      </c>
      <c r="F2094" s="21" t="s">
        <v>29</v>
      </c>
      <c r="G2094" s="21"/>
      <c r="H2094" s="21"/>
      <c r="I2094" s="30">
        <v>2129</v>
      </c>
      <c r="J2094" s="30" t="s">
        <v>19</v>
      </c>
    </row>
    <row r="2095" spans="1:10" ht="15.75" thickBot="1" x14ac:dyDescent="0.5">
      <c r="A2095" s="19">
        <v>2089</v>
      </c>
      <c r="B2095" s="21">
        <v>3240</v>
      </c>
      <c r="C2095" s="20" t="s">
        <v>5142</v>
      </c>
      <c r="D2095" s="21" t="s">
        <v>13</v>
      </c>
      <c r="E2095" s="21" t="s">
        <v>13</v>
      </c>
      <c r="F2095" s="21" t="s">
        <v>103</v>
      </c>
      <c r="G2095" s="21"/>
      <c r="H2095" s="21"/>
      <c r="I2095" s="30">
        <v>2035</v>
      </c>
      <c r="J2095" s="30" t="s">
        <v>19</v>
      </c>
    </row>
    <row r="2096" spans="1:10" ht="15.75" thickBot="1" x14ac:dyDescent="0.5">
      <c r="A2096" s="19">
        <v>2090</v>
      </c>
      <c r="B2096" s="21">
        <v>3241</v>
      </c>
      <c r="C2096" s="20" t="s">
        <v>5144</v>
      </c>
      <c r="D2096" s="21">
        <v>81</v>
      </c>
      <c r="E2096" s="21" t="s">
        <v>13</v>
      </c>
      <c r="F2096" s="21" t="s">
        <v>32</v>
      </c>
      <c r="G2096" s="21"/>
      <c r="H2096" s="21"/>
      <c r="I2096" s="30">
        <v>2101</v>
      </c>
      <c r="J2096" s="30" t="s">
        <v>19</v>
      </c>
    </row>
    <row r="2097" spans="1:10" ht="15.75" thickBot="1" x14ac:dyDescent="0.5">
      <c r="A2097" s="19">
        <v>2091</v>
      </c>
      <c r="B2097" s="21">
        <v>3242</v>
      </c>
      <c r="C2097" s="20" t="s">
        <v>5146</v>
      </c>
      <c r="D2097" s="21">
        <v>89</v>
      </c>
      <c r="E2097" s="21" t="s">
        <v>13</v>
      </c>
      <c r="F2097" s="21" t="s">
        <v>29</v>
      </c>
      <c r="G2097" s="21"/>
      <c r="H2097" s="21"/>
      <c r="I2097" s="30">
        <v>1947</v>
      </c>
      <c r="J2097" s="30" t="s">
        <v>19</v>
      </c>
    </row>
    <row r="2098" spans="1:10" ht="15.75" thickBot="1" x14ac:dyDescent="0.5">
      <c r="A2098" s="19">
        <v>2092</v>
      </c>
      <c r="B2098" s="21">
        <v>3243</v>
      </c>
      <c r="C2098" s="20" t="s">
        <v>5148</v>
      </c>
      <c r="D2098" s="21" t="s">
        <v>13</v>
      </c>
      <c r="E2098" s="21" t="s">
        <v>13</v>
      </c>
      <c r="F2098" s="21" t="s">
        <v>85</v>
      </c>
      <c r="G2098" s="21"/>
      <c r="H2098" s="21"/>
      <c r="I2098" s="30">
        <v>2071</v>
      </c>
      <c r="J2098" s="30" t="s">
        <v>19</v>
      </c>
    </row>
    <row r="2099" spans="1:10" ht="15.75" thickBot="1" x14ac:dyDescent="0.5">
      <c r="A2099" s="19">
        <v>2093</v>
      </c>
      <c r="B2099" s="21">
        <v>3244</v>
      </c>
      <c r="C2099" s="20" t="s">
        <v>5150</v>
      </c>
      <c r="D2099" s="21" t="s">
        <v>13</v>
      </c>
      <c r="E2099" s="21" t="s">
        <v>13</v>
      </c>
      <c r="F2099" s="21" t="s">
        <v>79</v>
      </c>
      <c r="G2099" s="21"/>
      <c r="H2099" s="21"/>
      <c r="I2099" s="30">
        <v>2056</v>
      </c>
      <c r="J2099" s="30" t="s">
        <v>19</v>
      </c>
    </row>
    <row r="2100" spans="1:10" ht="15.75" thickBot="1" x14ac:dyDescent="0.5">
      <c r="A2100" s="19">
        <v>2094</v>
      </c>
      <c r="B2100" s="21">
        <v>3245</v>
      </c>
      <c r="C2100" s="20" t="s">
        <v>5152</v>
      </c>
      <c r="D2100" s="21" t="s">
        <v>13</v>
      </c>
      <c r="E2100" s="21" t="s">
        <v>13</v>
      </c>
      <c r="F2100" s="21" t="s">
        <v>29</v>
      </c>
      <c r="G2100" s="21"/>
      <c r="H2100" s="21"/>
      <c r="I2100" s="30">
        <v>1975</v>
      </c>
      <c r="J2100" s="30" t="s">
        <v>19</v>
      </c>
    </row>
    <row r="2101" spans="1:10" ht="15.75" thickBot="1" x14ac:dyDescent="0.5">
      <c r="A2101" s="19">
        <v>2095</v>
      </c>
      <c r="B2101" s="21">
        <v>3246</v>
      </c>
      <c r="C2101" s="20" t="s">
        <v>5154</v>
      </c>
      <c r="D2101" s="21">
        <v>96</v>
      </c>
      <c r="E2101" s="21" t="s">
        <v>13</v>
      </c>
      <c r="F2101" s="21" t="s">
        <v>32</v>
      </c>
      <c r="G2101" s="21"/>
      <c r="H2101" s="21"/>
      <c r="I2101" s="30">
        <v>2041</v>
      </c>
      <c r="J2101" s="30" t="s">
        <v>19</v>
      </c>
    </row>
    <row r="2102" spans="1:10" ht="15.75" thickBot="1" x14ac:dyDescent="0.5">
      <c r="A2102" s="19">
        <v>2096</v>
      </c>
      <c r="B2102" s="21">
        <v>3247</v>
      </c>
      <c r="C2102" s="20" t="s">
        <v>5156</v>
      </c>
      <c r="D2102" s="21" t="s">
        <v>13</v>
      </c>
      <c r="E2102" s="21" t="s">
        <v>13</v>
      </c>
      <c r="F2102" s="21" t="s">
        <v>323</v>
      </c>
      <c r="G2102" s="21"/>
      <c r="H2102" s="21"/>
      <c r="I2102" s="30">
        <v>2045</v>
      </c>
      <c r="J2102" s="30" t="s">
        <v>19</v>
      </c>
    </row>
    <row r="2103" spans="1:10" ht="15.75" thickBot="1" x14ac:dyDescent="0.5">
      <c r="A2103" s="19">
        <v>2097</v>
      </c>
      <c r="B2103" s="21">
        <v>4036</v>
      </c>
      <c r="C2103" s="20" t="s">
        <v>5158</v>
      </c>
      <c r="D2103" s="21">
        <v>86</v>
      </c>
      <c r="E2103" s="21" t="s">
        <v>13</v>
      </c>
      <c r="F2103" s="21" t="s">
        <v>29</v>
      </c>
      <c r="G2103" s="21"/>
      <c r="H2103" s="21"/>
      <c r="I2103" s="30">
        <v>2081</v>
      </c>
      <c r="J2103" s="30" t="s">
        <v>15</v>
      </c>
    </row>
    <row r="2104" spans="1:10" ht="15.75" thickBot="1" x14ac:dyDescent="0.5">
      <c r="A2104" s="19">
        <v>2098</v>
      </c>
      <c r="B2104" s="21">
        <v>3248</v>
      </c>
      <c r="C2104" s="20" t="s">
        <v>5160</v>
      </c>
      <c r="D2104" s="21">
        <v>88</v>
      </c>
      <c r="E2104" s="21" t="s">
        <v>13</v>
      </c>
      <c r="F2104" s="21" t="s">
        <v>29</v>
      </c>
      <c r="G2104" s="21"/>
      <c r="H2104" s="21"/>
      <c r="I2104" s="30">
        <v>2081</v>
      </c>
      <c r="J2104" s="30" t="s">
        <v>19</v>
      </c>
    </row>
    <row r="2105" spans="1:10" ht="15.75" thickBot="1" x14ac:dyDescent="0.5">
      <c r="A2105" s="19">
        <v>2099</v>
      </c>
      <c r="B2105" s="21">
        <v>3249</v>
      </c>
      <c r="C2105" s="20" t="s">
        <v>6182</v>
      </c>
      <c r="D2105" s="21">
        <v>86</v>
      </c>
      <c r="E2105" s="21" t="s">
        <v>134</v>
      </c>
      <c r="F2105" s="21" t="s">
        <v>29</v>
      </c>
      <c r="G2105" s="21"/>
      <c r="H2105" s="21"/>
      <c r="I2105" s="30">
        <v>2503</v>
      </c>
      <c r="J2105" s="30" t="s">
        <v>15</v>
      </c>
    </row>
    <row r="2106" spans="1:10" ht="15.75" thickBot="1" x14ac:dyDescent="0.5">
      <c r="A2106" s="19">
        <v>2100</v>
      </c>
      <c r="B2106" s="21">
        <v>4091</v>
      </c>
      <c r="C2106" s="20" t="s">
        <v>6167</v>
      </c>
      <c r="D2106" s="21" t="s">
        <v>510</v>
      </c>
      <c r="E2106" s="21" t="s">
        <v>13</v>
      </c>
      <c r="F2106" s="21" t="s">
        <v>29</v>
      </c>
      <c r="G2106" s="21"/>
      <c r="H2106" s="21"/>
      <c r="I2106" s="30">
        <v>2098</v>
      </c>
      <c r="J2106" s="30" t="s">
        <v>15</v>
      </c>
    </row>
    <row r="2107" spans="1:10" ht="15.75" thickBot="1" x14ac:dyDescent="0.5">
      <c r="A2107" s="19">
        <v>2101</v>
      </c>
      <c r="B2107" s="21">
        <v>3250</v>
      </c>
      <c r="C2107" s="20" t="s">
        <v>5163</v>
      </c>
      <c r="D2107" s="21" t="s">
        <v>49</v>
      </c>
      <c r="E2107" s="21" t="s">
        <v>13</v>
      </c>
      <c r="F2107" s="21" t="s">
        <v>551</v>
      </c>
      <c r="G2107" s="21"/>
      <c r="H2107" s="21"/>
      <c r="I2107" s="30">
        <v>1970</v>
      </c>
      <c r="J2107" s="30" t="s">
        <v>15</v>
      </c>
    </row>
    <row r="2108" spans="1:10" ht="15.75" thickBot="1" x14ac:dyDescent="0.5">
      <c r="A2108" s="19">
        <v>2102</v>
      </c>
      <c r="B2108" s="21">
        <v>3251</v>
      </c>
      <c r="C2108" s="20" t="s">
        <v>5165</v>
      </c>
      <c r="D2108" s="21">
        <v>40</v>
      </c>
      <c r="E2108" s="21" t="s">
        <v>13</v>
      </c>
      <c r="F2108" s="21" t="s">
        <v>29</v>
      </c>
      <c r="G2108" s="21"/>
      <c r="H2108" s="21"/>
      <c r="I2108" s="30">
        <v>2046</v>
      </c>
      <c r="J2108" s="30" t="s">
        <v>19</v>
      </c>
    </row>
    <row r="2109" spans="1:10" ht="15.75" thickBot="1" x14ac:dyDescent="0.5">
      <c r="A2109" s="19">
        <v>2103</v>
      </c>
      <c r="B2109" s="21">
        <v>3255</v>
      </c>
      <c r="C2109" s="20" t="s">
        <v>5173</v>
      </c>
      <c r="D2109" s="21">
        <v>84</v>
      </c>
      <c r="E2109" s="21" t="s">
        <v>13</v>
      </c>
      <c r="F2109" s="21" t="s">
        <v>323</v>
      </c>
      <c r="G2109" s="21"/>
      <c r="H2109" s="21"/>
      <c r="I2109" s="30">
        <v>2069</v>
      </c>
      <c r="J2109" s="30" t="s">
        <v>19</v>
      </c>
    </row>
    <row r="2110" spans="1:10" ht="15.75" thickBot="1" x14ac:dyDescent="0.5">
      <c r="A2110" s="19">
        <v>2104</v>
      </c>
      <c r="B2110" s="21">
        <v>3257</v>
      </c>
      <c r="C2110" s="20" t="s">
        <v>5177</v>
      </c>
      <c r="D2110" s="21" t="s">
        <v>13</v>
      </c>
      <c r="E2110" s="21" t="s">
        <v>13</v>
      </c>
      <c r="F2110" s="21" t="s">
        <v>79</v>
      </c>
      <c r="G2110" s="21"/>
      <c r="H2110" s="21"/>
      <c r="I2110" s="30">
        <v>2013</v>
      </c>
      <c r="J2110" s="30" t="s">
        <v>19</v>
      </c>
    </row>
    <row r="2111" spans="1:10" ht="15.75" thickBot="1" x14ac:dyDescent="0.5">
      <c r="A2111" s="19">
        <v>2105</v>
      </c>
      <c r="B2111" s="21">
        <v>3258</v>
      </c>
      <c r="C2111" s="20" t="s">
        <v>5179</v>
      </c>
      <c r="D2111" s="21" t="s">
        <v>28</v>
      </c>
      <c r="E2111" s="21" t="s">
        <v>57</v>
      </c>
      <c r="F2111" s="21" t="s">
        <v>116</v>
      </c>
      <c r="G2111" s="21"/>
      <c r="H2111" s="21"/>
      <c r="I2111" s="30">
        <v>2085</v>
      </c>
      <c r="J2111" s="30" t="s">
        <v>15</v>
      </c>
    </row>
    <row r="2112" spans="1:10" ht="15.75" thickBot="1" x14ac:dyDescent="0.5">
      <c r="A2112" s="19">
        <v>2106</v>
      </c>
      <c r="B2112" s="21">
        <v>3259</v>
      </c>
      <c r="C2112" s="20" t="s">
        <v>5181</v>
      </c>
      <c r="D2112" s="21">
        <v>96</v>
      </c>
      <c r="E2112" s="21" t="s">
        <v>13</v>
      </c>
      <c r="F2112" s="21" t="s">
        <v>18</v>
      </c>
      <c r="G2112" s="21"/>
      <c r="H2112" s="21"/>
      <c r="I2112" s="30">
        <v>2049</v>
      </c>
      <c r="J2112" s="30" t="s">
        <v>19</v>
      </c>
    </row>
    <row r="2113" spans="1:10" ht="15.75" thickBot="1" x14ac:dyDescent="0.5">
      <c r="A2113" s="19">
        <v>2107</v>
      </c>
      <c r="B2113" s="21">
        <v>3260</v>
      </c>
      <c r="C2113" s="20" t="s">
        <v>5183</v>
      </c>
      <c r="D2113" s="21" t="s">
        <v>13</v>
      </c>
      <c r="E2113" s="21" t="s">
        <v>13</v>
      </c>
      <c r="F2113" s="21" t="s">
        <v>29</v>
      </c>
      <c r="G2113" s="21"/>
      <c r="H2113" s="21"/>
      <c r="I2113" s="30">
        <v>2044</v>
      </c>
      <c r="J2113" s="30" t="s">
        <v>19</v>
      </c>
    </row>
    <row r="2114" spans="1:10" ht="15.75" thickBot="1" x14ac:dyDescent="0.5">
      <c r="A2114" s="19">
        <v>2108</v>
      </c>
      <c r="B2114" s="21">
        <v>4136</v>
      </c>
      <c r="C2114" s="20" t="s">
        <v>6363</v>
      </c>
      <c r="D2114" s="21" t="s">
        <v>6107</v>
      </c>
      <c r="E2114" s="21" t="s">
        <v>13</v>
      </c>
      <c r="F2114" s="21" t="s">
        <v>29</v>
      </c>
      <c r="G2114" s="21">
        <v>11</v>
      </c>
      <c r="H2114" s="21">
        <v>5</v>
      </c>
      <c r="I2114" s="30">
        <v>2117</v>
      </c>
      <c r="J2114" s="30" t="s">
        <v>15</v>
      </c>
    </row>
    <row r="2115" spans="1:10" ht="15.75" thickBot="1" x14ac:dyDescent="0.5">
      <c r="A2115" s="19">
        <v>2109</v>
      </c>
      <c r="B2115" s="21">
        <v>3261</v>
      </c>
      <c r="C2115" s="20" t="s">
        <v>5185</v>
      </c>
      <c r="D2115" s="21">
        <v>72</v>
      </c>
      <c r="E2115" s="21" t="s">
        <v>13</v>
      </c>
      <c r="F2115" s="21" t="s">
        <v>29</v>
      </c>
      <c r="G2115" s="21"/>
      <c r="H2115" s="21"/>
      <c r="I2115" s="30">
        <v>2173</v>
      </c>
      <c r="J2115" s="30" t="s">
        <v>15</v>
      </c>
    </row>
    <row r="2116" spans="1:10" ht="15.75" thickBot="1" x14ac:dyDescent="0.5">
      <c r="A2116" s="19">
        <v>2110</v>
      </c>
      <c r="B2116" s="21">
        <v>3262</v>
      </c>
      <c r="C2116" s="20" t="s">
        <v>5189</v>
      </c>
      <c r="D2116" s="21">
        <v>58</v>
      </c>
      <c r="E2116" s="21" t="s">
        <v>13</v>
      </c>
      <c r="F2116" s="21" t="s">
        <v>29</v>
      </c>
      <c r="G2116" s="21"/>
      <c r="H2116" s="21"/>
      <c r="I2116" s="30">
        <v>2232</v>
      </c>
      <c r="J2116" s="30" t="s">
        <v>19</v>
      </c>
    </row>
    <row r="2117" spans="1:10" ht="15.75" thickBot="1" x14ac:dyDescent="0.5">
      <c r="A2117" s="19">
        <v>2111</v>
      </c>
      <c r="B2117" s="21">
        <v>3264</v>
      </c>
      <c r="C2117" s="20" t="s">
        <v>5193</v>
      </c>
      <c r="D2117" s="21">
        <v>55</v>
      </c>
      <c r="E2117" s="21" t="s">
        <v>13</v>
      </c>
      <c r="F2117" s="21" t="s">
        <v>29</v>
      </c>
      <c r="G2117" s="21"/>
      <c r="H2117" s="21"/>
      <c r="I2117" s="30">
        <v>1991</v>
      </c>
      <c r="J2117" s="30" t="s">
        <v>19</v>
      </c>
    </row>
    <row r="2118" spans="1:10" ht="15.75" thickBot="1" x14ac:dyDescent="0.5">
      <c r="A2118" s="19">
        <v>2112</v>
      </c>
      <c r="B2118" s="21">
        <v>3265</v>
      </c>
      <c r="C2118" s="20" t="s">
        <v>5195</v>
      </c>
      <c r="D2118" s="21" t="s">
        <v>13</v>
      </c>
      <c r="E2118" s="21" t="s">
        <v>13</v>
      </c>
      <c r="F2118" s="21" t="s">
        <v>103</v>
      </c>
      <c r="G2118" s="21"/>
      <c r="H2118" s="21"/>
      <c r="I2118" s="30">
        <v>2060</v>
      </c>
      <c r="J2118" s="30" t="s">
        <v>19</v>
      </c>
    </row>
    <row r="2119" spans="1:10" ht="15.75" thickBot="1" x14ac:dyDescent="0.5">
      <c r="A2119" s="19">
        <v>2113</v>
      </c>
      <c r="B2119" s="21">
        <v>3266</v>
      </c>
      <c r="C2119" s="20" t="s">
        <v>5197</v>
      </c>
      <c r="D2119" s="21" t="s">
        <v>46</v>
      </c>
      <c r="E2119" s="21" t="s">
        <v>13</v>
      </c>
      <c r="F2119" s="21" t="s">
        <v>29</v>
      </c>
      <c r="G2119" s="21"/>
      <c r="H2119" s="21"/>
      <c r="I2119" s="30">
        <v>2124</v>
      </c>
      <c r="J2119" s="30" t="s">
        <v>15</v>
      </c>
    </row>
    <row r="2120" spans="1:10" ht="15.75" thickBot="1" x14ac:dyDescent="0.5">
      <c r="A2120" s="19">
        <v>2114</v>
      </c>
      <c r="B2120" s="21">
        <v>3267</v>
      </c>
      <c r="C2120" s="20" t="s">
        <v>5199</v>
      </c>
      <c r="D2120" s="21">
        <v>60</v>
      </c>
      <c r="E2120" s="21" t="s">
        <v>13</v>
      </c>
      <c r="F2120" s="21" t="s">
        <v>292</v>
      </c>
      <c r="G2120" s="21"/>
      <c r="H2120" s="21"/>
      <c r="I2120" s="30">
        <v>2029</v>
      </c>
      <c r="J2120" s="30" t="s">
        <v>19</v>
      </c>
    </row>
    <row r="2121" spans="1:10" ht="15.75" thickBot="1" x14ac:dyDescent="0.5">
      <c r="A2121" s="19">
        <v>2115</v>
      </c>
      <c r="B2121" s="21">
        <v>4024</v>
      </c>
      <c r="C2121" s="20" t="s">
        <v>5201</v>
      </c>
      <c r="D2121" s="21">
        <v>13</v>
      </c>
      <c r="E2121" s="21" t="s">
        <v>13</v>
      </c>
      <c r="F2121" s="21" t="s">
        <v>29</v>
      </c>
      <c r="G2121" s="21">
        <f>9+11</f>
        <v>20</v>
      </c>
      <c r="H2121" s="21">
        <f>5-3</f>
        <v>2</v>
      </c>
      <c r="I2121" s="30">
        <v>2047</v>
      </c>
      <c r="J2121" s="30" t="s">
        <v>15</v>
      </c>
    </row>
    <row r="2122" spans="1:10" ht="15.75" thickBot="1" x14ac:dyDescent="0.5">
      <c r="A2122" s="19">
        <v>2116</v>
      </c>
      <c r="B2122" s="21">
        <v>3268</v>
      </c>
      <c r="C2122" s="20" t="s">
        <v>5203</v>
      </c>
      <c r="D2122" s="21">
        <v>88</v>
      </c>
      <c r="E2122" s="21" t="s">
        <v>13</v>
      </c>
      <c r="F2122" s="21" t="s">
        <v>29</v>
      </c>
      <c r="G2122" s="21"/>
      <c r="H2122" s="21"/>
      <c r="I2122" s="30">
        <v>2162</v>
      </c>
      <c r="J2122" s="30" t="s">
        <v>19</v>
      </c>
    </row>
    <row r="2123" spans="1:10" ht="15.75" thickBot="1" x14ac:dyDescent="0.5">
      <c r="A2123" s="19">
        <v>2117</v>
      </c>
      <c r="B2123" s="21">
        <v>3269</v>
      </c>
      <c r="C2123" s="20" t="s">
        <v>5205</v>
      </c>
      <c r="D2123" s="21" t="s">
        <v>13</v>
      </c>
      <c r="E2123" s="21" t="s">
        <v>13</v>
      </c>
      <c r="F2123" s="21" t="s">
        <v>29</v>
      </c>
      <c r="G2123" s="21"/>
      <c r="H2123" s="21"/>
      <c r="I2123" s="30">
        <v>1980</v>
      </c>
      <c r="J2123" s="30" t="s">
        <v>19</v>
      </c>
    </row>
    <row r="2124" spans="1:10" ht="15.75" thickBot="1" x14ac:dyDescent="0.5">
      <c r="A2124" s="19">
        <v>2118</v>
      </c>
      <c r="B2124" s="21">
        <v>4216</v>
      </c>
      <c r="C2124" s="20" t="s">
        <v>6543</v>
      </c>
      <c r="D2124" s="21">
        <v>11</v>
      </c>
      <c r="E2124" s="21" t="s">
        <v>57</v>
      </c>
      <c r="F2124" s="21" t="s">
        <v>29</v>
      </c>
      <c r="G2124" s="21">
        <v>11</v>
      </c>
      <c r="H2124" s="21">
        <v>19</v>
      </c>
      <c r="I2124" s="30">
        <v>2119</v>
      </c>
      <c r="J2124" s="30" t="s">
        <v>15</v>
      </c>
    </row>
    <row r="2125" spans="1:10" ht="15.75" thickBot="1" x14ac:dyDescent="0.5">
      <c r="A2125" s="19">
        <v>2119</v>
      </c>
      <c r="B2125" s="21">
        <v>4171</v>
      </c>
      <c r="C2125" s="20" t="s">
        <v>6536</v>
      </c>
      <c r="D2125" s="57" t="s">
        <v>28</v>
      </c>
      <c r="E2125" s="21" t="s">
        <v>13</v>
      </c>
      <c r="F2125" s="21" t="s">
        <v>29</v>
      </c>
      <c r="G2125" s="21">
        <v>8</v>
      </c>
      <c r="H2125" s="21">
        <v>-42</v>
      </c>
      <c r="I2125" s="30">
        <v>2058</v>
      </c>
      <c r="J2125" s="30" t="s">
        <v>15</v>
      </c>
    </row>
    <row r="2126" spans="1:10" ht="15.75" thickBot="1" x14ac:dyDescent="0.5">
      <c r="A2126" s="19">
        <v>2120</v>
      </c>
      <c r="B2126" s="21">
        <v>3270</v>
      </c>
      <c r="C2126" s="20" t="s">
        <v>5207</v>
      </c>
      <c r="D2126" s="21">
        <v>64</v>
      </c>
      <c r="E2126" s="21" t="s">
        <v>13</v>
      </c>
      <c r="F2126" s="21" t="s">
        <v>169</v>
      </c>
      <c r="G2126" s="21"/>
      <c r="H2126" s="21"/>
      <c r="I2126" s="30">
        <v>2050</v>
      </c>
      <c r="J2126" s="30" t="s">
        <v>19</v>
      </c>
    </row>
    <row r="2127" spans="1:10" ht="15.75" thickBot="1" x14ac:dyDescent="0.5">
      <c r="A2127" s="19">
        <v>2121</v>
      </c>
      <c r="B2127" s="21">
        <v>3271</v>
      </c>
      <c r="C2127" s="20" t="s">
        <v>5209</v>
      </c>
      <c r="D2127" s="21">
        <v>89</v>
      </c>
      <c r="E2127" s="21" t="s">
        <v>13</v>
      </c>
      <c r="F2127" s="21" t="s">
        <v>79</v>
      </c>
      <c r="G2127" s="21"/>
      <c r="H2127" s="21"/>
      <c r="I2127" s="30">
        <v>2060</v>
      </c>
      <c r="J2127" s="30" t="s">
        <v>19</v>
      </c>
    </row>
    <row r="2128" spans="1:10" ht="15.75" thickBot="1" x14ac:dyDescent="0.5">
      <c r="A2128" s="19">
        <v>2122</v>
      </c>
      <c r="B2128" s="21">
        <v>4134</v>
      </c>
      <c r="C2128" s="20" t="s">
        <v>6313</v>
      </c>
      <c r="D2128" s="21" t="s">
        <v>6107</v>
      </c>
      <c r="E2128" s="21" t="s">
        <v>13</v>
      </c>
      <c r="F2128" s="21" t="s">
        <v>79</v>
      </c>
      <c r="G2128" s="21"/>
      <c r="H2128" s="21"/>
      <c r="I2128" s="30">
        <v>2040</v>
      </c>
      <c r="J2128" s="30" t="s">
        <v>15</v>
      </c>
    </row>
    <row r="2129" spans="1:10" ht="15.75" thickBot="1" x14ac:dyDescent="0.5">
      <c r="A2129" s="19">
        <v>2123</v>
      </c>
      <c r="B2129" s="21">
        <v>3272</v>
      </c>
      <c r="C2129" s="20" t="s">
        <v>5211</v>
      </c>
      <c r="D2129" s="21">
        <v>95</v>
      </c>
      <c r="E2129" s="21" t="s">
        <v>13</v>
      </c>
      <c r="F2129" s="21" t="s">
        <v>18</v>
      </c>
      <c r="G2129" s="21"/>
      <c r="H2129" s="21"/>
      <c r="I2129" s="30">
        <v>2073</v>
      </c>
      <c r="J2129" s="30" t="s">
        <v>19</v>
      </c>
    </row>
    <row r="2130" spans="1:10" ht="15.75" thickBot="1" x14ac:dyDescent="0.5">
      <c r="A2130" s="19">
        <v>2124</v>
      </c>
      <c r="B2130" s="21">
        <v>3273</v>
      </c>
      <c r="C2130" s="20" t="s">
        <v>5213</v>
      </c>
      <c r="D2130" s="21">
        <v>95</v>
      </c>
      <c r="E2130" s="21" t="s">
        <v>13</v>
      </c>
      <c r="F2130" s="21" t="s">
        <v>18</v>
      </c>
      <c r="G2130" s="21"/>
      <c r="H2130" s="21"/>
      <c r="I2130" s="30">
        <v>2082</v>
      </c>
      <c r="J2130" s="30" t="s">
        <v>19</v>
      </c>
    </row>
    <row r="2131" spans="1:10" ht="15.75" thickBot="1" x14ac:dyDescent="0.5">
      <c r="A2131" s="19">
        <v>2125</v>
      </c>
      <c r="B2131" s="21">
        <v>3274</v>
      </c>
      <c r="C2131" s="20" t="s">
        <v>5215</v>
      </c>
      <c r="D2131" s="21">
        <v>84</v>
      </c>
      <c r="E2131" s="21" t="s">
        <v>13</v>
      </c>
      <c r="F2131" s="21" t="s">
        <v>29</v>
      </c>
      <c r="G2131" s="21"/>
      <c r="H2131" s="21"/>
      <c r="I2131" s="30">
        <v>2045</v>
      </c>
      <c r="J2131" s="30" t="s">
        <v>19</v>
      </c>
    </row>
    <row r="2132" spans="1:10" ht="15.75" thickBot="1" x14ac:dyDescent="0.5">
      <c r="A2132" s="19">
        <v>2126</v>
      </c>
      <c r="B2132" s="21">
        <v>4077</v>
      </c>
      <c r="C2132" s="20" t="s">
        <v>6153</v>
      </c>
      <c r="D2132" s="21" t="s">
        <v>137</v>
      </c>
      <c r="E2132" s="21" t="s">
        <v>13</v>
      </c>
      <c r="F2132" s="21" t="s">
        <v>29</v>
      </c>
      <c r="G2132" s="21"/>
      <c r="H2132" s="21"/>
      <c r="I2132" s="30">
        <v>2083</v>
      </c>
      <c r="J2132" s="30" t="s">
        <v>15</v>
      </c>
    </row>
    <row r="2133" spans="1:10" ht="15.75" thickBot="1" x14ac:dyDescent="0.5">
      <c r="A2133" s="19">
        <v>2127</v>
      </c>
      <c r="B2133" s="21">
        <v>3275</v>
      </c>
      <c r="C2133" s="20" t="s">
        <v>5217</v>
      </c>
      <c r="D2133" s="21">
        <v>40</v>
      </c>
      <c r="E2133" s="21" t="s">
        <v>57</v>
      </c>
      <c r="F2133" s="21" t="s">
        <v>29</v>
      </c>
      <c r="G2133" s="21"/>
      <c r="H2133" s="21"/>
      <c r="I2133" s="30">
        <v>2090</v>
      </c>
      <c r="J2133" s="30" t="s">
        <v>19</v>
      </c>
    </row>
    <row r="2134" spans="1:10" ht="15.75" thickBot="1" x14ac:dyDescent="0.5">
      <c r="A2134" s="19">
        <v>2128</v>
      </c>
      <c r="B2134" s="21">
        <v>3276</v>
      </c>
      <c r="C2134" s="20" t="s">
        <v>5219</v>
      </c>
      <c r="D2134" s="21">
        <v>90</v>
      </c>
      <c r="E2134" s="21" t="s">
        <v>13</v>
      </c>
      <c r="F2134" s="21" t="s">
        <v>32</v>
      </c>
      <c r="G2134" s="21"/>
      <c r="H2134" s="21"/>
      <c r="I2134" s="30">
        <v>2041</v>
      </c>
      <c r="J2134" s="30" t="s">
        <v>19</v>
      </c>
    </row>
    <row r="2135" spans="1:10" ht="15.75" thickBot="1" x14ac:dyDescent="0.5">
      <c r="A2135" s="19">
        <v>2129</v>
      </c>
      <c r="B2135" s="21">
        <v>3277</v>
      </c>
      <c r="C2135" s="20" t="s">
        <v>5221</v>
      </c>
      <c r="D2135" s="21" t="s">
        <v>13</v>
      </c>
      <c r="E2135" s="21" t="s">
        <v>13</v>
      </c>
      <c r="F2135" s="21" t="s">
        <v>323</v>
      </c>
      <c r="G2135" s="21"/>
      <c r="H2135" s="21"/>
      <c r="I2135" s="30">
        <v>2062</v>
      </c>
      <c r="J2135" s="30" t="s">
        <v>19</v>
      </c>
    </row>
    <row r="2136" spans="1:10" ht="15.75" thickBot="1" x14ac:dyDescent="0.5">
      <c r="A2136" s="19">
        <v>2130</v>
      </c>
      <c r="B2136" s="21">
        <v>3278</v>
      </c>
      <c r="C2136" s="20" t="s">
        <v>5223</v>
      </c>
      <c r="D2136" s="21" t="s">
        <v>13</v>
      </c>
      <c r="E2136" s="21" t="s">
        <v>13</v>
      </c>
      <c r="F2136" s="21" t="s">
        <v>323</v>
      </c>
      <c r="G2136" s="21"/>
      <c r="H2136" s="21"/>
      <c r="I2136" s="30">
        <v>2069</v>
      </c>
      <c r="J2136" s="30" t="s">
        <v>19</v>
      </c>
    </row>
    <row r="2137" spans="1:10" ht="15.75" thickBot="1" x14ac:dyDescent="0.5">
      <c r="A2137" s="19">
        <v>2131</v>
      </c>
      <c r="B2137" s="21">
        <v>3279</v>
      </c>
      <c r="C2137" s="20" t="s">
        <v>5225</v>
      </c>
      <c r="D2137" s="21" t="s">
        <v>13</v>
      </c>
      <c r="E2137" s="21" t="s">
        <v>13</v>
      </c>
      <c r="F2137" s="21" t="s">
        <v>323</v>
      </c>
      <c r="G2137" s="21"/>
      <c r="H2137" s="21"/>
      <c r="I2137" s="30">
        <v>2045</v>
      </c>
      <c r="J2137" s="30" t="s">
        <v>19</v>
      </c>
    </row>
    <row r="2138" spans="1:10" ht="15.75" thickBot="1" x14ac:dyDescent="0.5">
      <c r="A2138" s="19">
        <v>2132</v>
      </c>
      <c r="B2138" s="21">
        <v>3980</v>
      </c>
      <c r="C2138" s="20" t="s">
        <v>5227</v>
      </c>
      <c r="D2138" s="57" t="s">
        <v>28</v>
      </c>
      <c r="E2138" s="21" t="s">
        <v>13</v>
      </c>
      <c r="F2138" s="21" t="s">
        <v>193</v>
      </c>
      <c r="G2138" s="21">
        <f>7+7+7</f>
        <v>21</v>
      </c>
      <c r="H2138" s="21">
        <f>16-1-5</f>
        <v>10</v>
      </c>
      <c r="I2138" s="30">
        <v>2094</v>
      </c>
      <c r="J2138" s="30" t="s">
        <v>15</v>
      </c>
    </row>
    <row r="2139" spans="1:10" ht="15.75" thickBot="1" x14ac:dyDescent="0.5">
      <c r="A2139" s="19">
        <v>2133</v>
      </c>
      <c r="B2139" s="21">
        <v>3280</v>
      </c>
      <c r="C2139" s="20" t="s">
        <v>5229</v>
      </c>
      <c r="D2139" s="21">
        <v>58</v>
      </c>
      <c r="E2139" s="21" t="s">
        <v>13</v>
      </c>
      <c r="F2139" s="21" t="s">
        <v>169</v>
      </c>
      <c r="G2139" s="21"/>
      <c r="H2139" s="21"/>
      <c r="I2139" s="30">
        <v>2050</v>
      </c>
      <c r="J2139" s="30" t="s">
        <v>19</v>
      </c>
    </row>
    <row r="2140" spans="1:10" ht="15.75" thickBot="1" x14ac:dyDescent="0.5">
      <c r="A2140" s="19">
        <v>2134</v>
      </c>
      <c r="B2140" s="21">
        <v>3281</v>
      </c>
      <c r="C2140" s="20" t="s">
        <v>5231</v>
      </c>
      <c r="D2140" s="21">
        <v>88</v>
      </c>
      <c r="E2140" s="21" t="s">
        <v>13</v>
      </c>
      <c r="F2140" s="21" t="s">
        <v>193</v>
      </c>
      <c r="G2140" s="21"/>
      <c r="H2140" s="21"/>
      <c r="I2140" s="30">
        <v>2097</v>
      </c>
      <c r="J2140" s="30" t="s">
        <v>15</v>
      </c>
    </row>
    <row r="2141" spans="1:10" ht="15.75" thickBot="1" x14ac:dyDescent="0.5">
      <c r="A2141" s="19">
        <v>2135</v>
      </c>
      <c r="B2141" s="21">
        <v>3282</v>
      </c>
      <c r="C2141" s="20" t="s">
        <v>5233</v>
      </c>
      <c r="D2141" s="21">
        <v>87</v>
      </c>
      <c r="E2141" s="21" t="s">
        <v>13</v>
      </c>
      <c r="F2141" s="21" t="s">
        <v>29</v>
      </c>
      <c r="G2141" s="21"/>
      <c r="H2141" s="21"/>
      <c r="I2141" s="30">
        <v>2055</v>
      </c>
      <c r="J2141" s="30" t="s">
        <v>19</v>
      </c>
    </row>
    <row r="2142" spans="1:10" ht="15.75" thickBot="1" x14ac:dyDescent="0.5">
      <c r="A2142" s="19">
        <v>2136</v>
      </c>
      <c r="B2142" s="21">
        <v>3283</v>
      </c>
      <c r="C2142" s="20" t="s">
        <v>5235</v>
      </c>
      <c r="D2142" s="21" t="s">
        <v>13</v>
      </c>
      <c r="E2142" s="21" t="s">
        <v>13</v>
      </c>
      <c r="F2142" s="21" t="s">
        <v>551</v>
      </c>
      <c r="G2142" s="21"/>
      <c r="H2142" s="21"/>
      <c r="I2142" s="30">
        <v>2061</v>
      </c>
      <c r="J2142" s="30" t="s">
        <v>19</v>
      </c>
    </row>
    <row r="2143" spans="1:10" ht="15.75" thickBot="1" x14ac:dyDescent="0.5">
      <c r="A2143" s="19">
        <v>2137</v>
      </c>
      <c r="B2143" s="21">
        <v>3284</v>
      </c>
      <c r="C2143" s="20" t="s">
        <v>5237</v>
      </c>
      <c r="D2143" s="21">
        <v>65</v>
      </c>
      <c r="E2143" s="21" t="s">
        <v>13</v>
      </c>
      <c r="F2143" s="21" t="s">
        <v>551</v>
      </c>
      <c r="G2143" s="21"/>
      <c r="H2143" s="21"/>
      <c r="I2143" s="30">
        <v>2039</v>
      </c>
      <c r="J2143" s="30" t="s">
        <v>19</v>
      </c>
    </row>
    <row r="2144" spans="1:10" ht="15.75" thickBot="1" x14ac:dyDescent="0.5">
      <c r="A2144" s="19">
        <v>2138</v>
      </c>
      <c r="B2144" s="21">
        <v>3285</v>
      </c>
      <c r="C2144" s="20" t="s">
        <v>5239</v>
      </c>
      <c r="D2144" s="21" t="s">
        <v>158</v>
      </c>
      <c r="E2144" s="21" t="s">
        <v>13</v>
      </c>
      <c r="F2144" s="21" t="s">
        <v>116</v>
      </c>
      <c r="G2144" s="21"/>
      <c r="H2144" s="21"/>
      <c r="I2144" s="30">
        <v>2015</v>
      </c>
      <c r="J2144" s="30" t="s">
        <v>19</v>
      </c>
    </row>
    <row r="2145" spans="1:10" ht="15.75" thickBot="1" x14ac:dyDescent="0.5">
      <c r="A2145" s="19">
        <v>2139</v>
      </c>
      <c r="B2145" s="21">
        <v>3287</v>
      </c>
      <c r="C2145" s="20" t="s">
        <v>5245</v>
      </c>
      <c r="D2145" s="21">
        <v>44</v>
      </c>
      <c r="E2145" s="21" t="s">
        <v>13</v>
      </c>
      <c r="F2145" s="21" t="s">
        <v>29</v>
      </c>
      <c r="G2145" s="21"/>
      <c r="H2145" s="21"/>
      <c r="I2145" s="30">
        <v>1978</v>
      </c>
      <c r="J2145" s="30" t="s">
        <v>19</v>
      </c>
    </row>
    <row r="2146" spans="1:10" ht="15.75" thickBot="1" x14ac:dyDescent="0.5">
      <c r="A2146" s="19">
        <v>2140</v>
      </c>
      <c r="B2146" s="21">
        <v>3289</v>
      </c>
      <c r="C2146" s="20" t="s">
        <v>5249</v>
      </c>
      <c r="D2146" s="21" t="s">
        <v>13</v>
      </c>
      <c r="E2146" s="21" t="s">
        <v>13</v>
      </c>
      <c r="F2146" s="21" t="s">
        <v>116</v>
      </c>
      <c r="G2146" s="21"/>
      <c r="H2146" s="21"/>
      <c r="I2146" s="30">
        <v>1987</v>
      </c>
      <c r="J2146" s="30" t="s">
        <v>19</v>
      </c>
    </row>
    <row r="2147" spans="1:10" ht="15.75" thickBot="1" x14ac:dyDescent="0.5">
      <c r="A2147" s="19">
        <v>2141</v>
      </c>
      <c r="B2147" s="21">
        <v>3290</v>
      </c>
      <c r="C2147" s="20" t="s">
        <v>5251</v>
      </c>
      <c r="D2147" s="21">
        <v>96</v>
      </c>
      <c r="E2147" s="21" t="s">
        <v>13</v>
      </c>
      <c r="F2147" s="21" t="s">
        <v>116</v>
      </c>
      <c r="G2147" s="21"/>
      <c r="H2147" s="21"/>
      <c r="I2147" s="30">
        <v>2095</v>
      </c>
      <c r="J2147" s="30" t="s">
        <v>19</v>
      </c>
    </row>
    <row r="2148" spans="1:10" ht="15.75" thickBot="1" x14ac:dyDescent="0.5">
      <c r="A2148" s="19">
        <v>2142</v>
      </c>
      <c r="B2148" s="21">
        <v>3291</v>
      </c>
      <c r="C2148" s="20" t="s">
        <v>5253</v>
      </c>
      <c r="D2148" s="21">
        <v>43</v>
      </c>
      <c r="E2148" s="21" t="s">
        <v>13</v>
      </c>
      <c r="F2148" s="21" t="s">
        <v>116</v>
      </c>
      <c r="G2148" s="21"/>
      <c r="H2148" s="21"/>
      <c r="I2148" s="30">
        <v>1966</v>
      </c>
      <c r="J2148" s="30" t="s">
        <v>19</v>
      </c>
    </row>
    <row r="2149" spans="1:10" ht="15.75" thickBot="1" x14ac:dyDescent="0.5">
      <c r="A2149" s="19">
        <v>2143</v>
      </c>
      <c r="B2149" s="21">
        <v>3922</v>
      </c>
      <c r="C2149" s="20" t="s">
        <v>5255</v>
      </c>
      <c r="D2149" s="21">
        <v>70</v>
      </c>
      <c r="E2149" s="21" t="s">
        <v>13</v>
      </c>
      <c r="F2149" s="21" t="s">
        <v>116</v>
      </c>
      <c r="G2149" s="21"/>
      <c r="H2149" s="21"/>
      <c r="I2149" s="30">
        <v>2092</v>
      </c>
      <c r="J2149" s="30" t="s">
        <v>15</v>
      </c>
    </row>
    <row r="2150" spans="1:10" ht="15.75" thickBot="1" x14ac:dyDescent="0.5">
      <c r="A2150" s="19">
        <v>2144</v>
      </c>
      <c r="B2150" s="21">
        <v>3926</v>
      </c>
      <c r="C2150" s="20" t="s">
        <v>5257</v>
      </c>
      <c r="D2150" s="21" t="s">
        <v>158</v>
      </c>
      <c r="E2150" s="21" t="s">
        <v>13</v>
      </c>
      <c r="F2150" s="21" t="s">
        <v>79</v>
      </c>
      <c r="G2150" s="21">
        <v>7</v>
      </c>
      <c r="H2150" s="21">
        <v>-7</v>
      </c>
      <c r="I2150" s="30">
        <v>2036</v>
      </c>
      <c r="J2150" s="30" t="s">
        <v>15</v>
      </c>
    </row>
    <row r="2151" spans="1:10" ht="15.75" thickBot="1" x14ac:dyDescent="0.5">
      <c r="A2151" s="19">
        <v>2145</v>
      </c>
      <c r="B2151" s="21">
        <v>3292</v>
      </c>
      <c r="C2151" s="20" t="s">
        <v>5259</v>
      </c>
      <c r="D2151" s="21" t="s">
        <v>189</v>
      </c>
      <c r="E2151" s="21" t="s">
        <v>134</v>
      </c>
      <c r="F2151" s="21" t="s">
        <v>79</v>
      </c>
      <c r="G2151" s="21">
        <f>13+7+11+7+9+9+8</f>
        <v>64</v>
      </c>
      <c r="H2151" s="21">
        <f>-2+0+9-8+4+3+0</f>
        <v>6</v>
      </c>
      <c r="I2151" s="30">
        <v>2447</v>
      </c>
      <c r="J2151" s="30" t="s">
        <v>15</v>
      </c>
    </row>
    <row r="2152" spans="1:10" ht="15.75" thickBot="1" x14ac:dyDescent="0.5">
      <c r="A2152" s="19">
        <v>2146</v>
      </c>
      <c r="B2152" s="21">
        <v>3293</v>
      </c>
      <c r="C2152" s="20" t="s">
        <v>5261</v>
      </c>
      <c r="D2152" s="21">
        <v>56</v>
      </c>
      <c r="E2152" s="21" t="s">
        <v>13</v>
      </c>
      <c r="F2152" s="21" t="s">
        <v>32</v>
      </c>
      <c r="G2152" s="21"/>
      <c r="H2152" s="21"/>
      <c r="I2152" s="30">
        <v>2049</v>
      </c>
      <c r="J2152" s="30" t="s">
        <v>19</v>
      </c>
    </row>
    <row r="2153" spans="1:10" ht="15.75" thickBot="1" x14ac:dyDescent="0.5">
      <c r="A2153" s="19">
        <v>2147</v>
      </c>
      <c r="B2153" s="21">
        <v>3294</v>
      </c>
      <c r="C2153" s="20" t="s">
        <v>5263</v>
      </c>
      <c r="D2153" s="21" t="s">
        <v>13</v>
      </c>
      <c r="E2153" s="21" t="s">
        <v>13</v>
      </c>
      <c r="F2153" s="21" t="s">
        <v>116</v>
      </c>
      <c r="G2153" s="21"/>
      <c r="H2153" s="21"/>
      <c r="I2153" s="30">
        <v>2083</v>
      </c>
      <c r="J2153" s="30" t="s">
        <v>19</v>
      </c>
    </row>
    <row r="2154" spans="1:10" ht="15.75" thickBot="1" x14ac:dyDescent="0.5">
      <c r="A2154" s="19">
        <v>2148</v>
      </c>
      <c r="B2154" s="21">
        <v>3295</v>
      </c>
      <c r="C2154" s="20" t="s">
        <v>5265</v>
      </c>
      <c r="D2154" s="21">
        <v>89</v>
      </c>
      <c r="E2154" s="21" t="s">
        <v>13</v>
      </c>
      <c r="F2154" s="21" t="s">
        <v>29</v>
      </c>
      <c r="G2154" s="21"/>
      <c r="H2154" s="21"/>
      <c r="I2154" s="30">
        <v>2025</v>
      </c>
      <c r="J2154" s="30" t="s">
        <v>19</v>
      </c>
    </row>
    <row r="2155" spans="1:10" ht="15.75" thickBot="1" x14ac:dyDescent="0.5">
      <c r="A2155" s="19">
        <v>2149</v>
      </c>
      <c r="B2155" s="21">
        <v>3296</v>
      </c>
      <c r="C2155" s="20" t="s">
        <v>5267</v>
      </c>
      <c r="D2155" s="21" t="s">
        <v>13</v>
      </c>
      <c r="E2155" s="21" t="s">
        <v>13</v>
      </c>
      <c r="F2155" s="21" t="s">
        <v>29</v>
      </c>
      <c r="G2155" s="21"/>
      <c r="H2155" s="21"/>
      <c r="I2155" s="30">
        <v>1990</v>
      </c>
      <c r="J2155" s="30" t="s">
        <v>19</v>
      </c>
    </row>
    <row r="2156" spans="1:10" ht="15.75" thickBot="1" x14ac:dyDescent="0.5">
      <c r="A2156" s="19">
        <v>2150</v>
      </c>
      <c r="B2156" s="21">
        <v>3301</v>
      </c>
      <c r="C2156" s="20" t="s">
        <v>5279</v>
      </c>
      <c r="D2156" s="21">
        <v>83</v>
      </c>
      <c r="E2156" s="21" t="s">
        <v>13</v>
      </c>
      <c r="F2156" s="21" t="s">
        <v>29</v>
      </c>
      <c r="G2156" s="21"/>
      <c r="H2156" s="21"/>
      <c r="I2156" s="30">
        <v>2144</v>
      </c>
      <c r="J2156" s="30" t="s">
        <v>19</v>
      </c>
    </row>
    <row r="2157" spans="1:10" ht="15.75" thickBot="1" x14ac:dyDescent="0.5">
      <c r="A2157" s="19">
        <v>2151</v>
      </c>
      <c r="B2157" s="21">
        <v>3303</v>
      </c>
      <c r="C2157" s="20" t="s">
        <v>5283</v>
      </c>
      <c r="D2157" s="21" t="s">
        <v>13</v>
      </c>
      <c r="E2157" s="21" t="s">
        <v>13</v>
      </c>
      <c r="F2157" s="21" t="s">
        <v>29</v>
      </c>
      <c r="G2157" s="21"/>
      <c r="H2157" s="21"/>
      <c r="I2157" s="30">
        <v>1946</v>
      </c>
      <c r="J2157" s="30" t="s">
        <v>19</v>
      </c>
    </row>
    <row r="2158" spans="1:10" ht="15.75" thickBot="1" x14ac:dyDescent="0.5">
      <c r="A2158" s="19">
        <v>2152</v>
      </c>
      <c r="B2158" s="21">
        <v>3305</v>
      </c>
      <c r="C2158" s="20" t="s">
        <v>5287</v>
      </c>
      <c r="D2158" s="21">
        <v>46</v>
      </c>
      <c r="E2158" s="21" t="s">
        <v>13</v>
      </c>
      <c r="F2158" s="21" t="s">
        <v>169</v>
      </c>
      <c r="G2158" s="21"/>
      <c r="H2158" s="21"/>
      <c r="I2158" s="30">
        <v>2040</v>
      </c>
      <c r="J2158" s="30" t="s">
        <v>19</v>
      </c>
    </row>
    <row r="2159" spans="1:10" ht="15.75" thickBot="1" x14ac:dyDescent="0.5">
      <c r="A2159" s="19">
        <v>2153</v>
      </c>
      <c r="B2159" s="21">
        <v>3796</v>
      </c>
      <c r="C2159" s="20" t="s">
        <v>5297</v>
      </c>
      <c r="D2159" s="21">
        <v>53</v>
      </c>
      <c r="E2159" s="21" t="s">
        <v>13</v>
      </c>
      <c r="F2159" s="21" t="s">
        <v>149</v>
      </c>
      <c r="G2159" s="21"/>
      <c r="H2159" s="21"/>
      <c r="I2159" s="30">
        <v>2033</v>
      </c>
      <c r="J2159" s="30" t="s">
        <v>19</v>
      </c>
    </row>
    <row r="2160" spans="1:10" ht="15.75" thickBot="1" x14ac:dyDescent="0.5">
      <c r="A2160" s="19">
        <v>2154</v>
      </c>
      <c r="B2160" s="21">
        <v>3309</v>
      </c>
      <c r="C2160" s="20" t="s">
        <v>5299</v>
      </c>
      <c r="D2160" s="21" t="s">
        <v>13</v>
      </c>
      <c r="E2160" s="21" t="s">
        <v>13</v>
      </c>
      <c r="F2160" s="21" t="s">
        <v>169</v>
      </c>
      <c r="G2160" s="21"/>
      <c r="H2160" s="21"/>
      <c r="I2160" s="30">
        <v>2022</v>
      </c>
      <c r="J2160" s="30" t="s">
        <v>19</v>
      </c>
    </row>
    <row r="2161" spans="1:10" ht="15.75" thickBot="1" x14ac:dyDescent="0.5">
      <c r="A2161" s="19">
        <v>2155</v>
      </c>
      <c r="B2161" s="21">
        <v>3310</v>
      </c>
      <c r="C2161" s="20" t="s">
        <v>5301</v>
      </c>
      <c r="D2161" s="21">
        <v>58</v>
      </c>
      <c r="E2161" s="21" t="s">
        <v>13</v>
      </c>
      <c r="F2161" s="21" t="s">
        <v>29</v>
      </c>
      <c r="G2161" s="21"/>
      <c r="H2161" s="21"/>
      <c r="I2161" s="30">
        <v>2057</v>
      </c>
      <c r="J2161" s="30" t="s">
        <v>19</v>
      </c>
    </row>
    <row r="2162" spans="1:10" ht="15.75" thickBot="1" x14ac:dyDescent="0.5">
      <c r="A2162" s="19">
        <v>2156</v>
      </c>
      <c r="B2162" s="21">
        <v>3311</v>
      </c>
      <c r="C2162" s="20" t="s">
        <v>5303</v>
      </c>
      <c r="D2162" s="21">
        <v>98</v>
      </c>
      <c r="E2162" s="21" t="s">
        <v>13</v>
      </c>
      <c r="F2162" s="21" t="s">
        <v>29</v>
      </c>
      <c r="G2162" s="21"/>
      <c r="H2162" s="21"/>
      <c r="I2162" s="30">
        <v>2021</v>
      </c>
      <c r="J2162" s="30" t="s">
        <v>19</v>
      </c>
    </row>
    <row r="2163" spans="1:10" ht="15.75" thickBot="1" x14ac:dyDescent="0.5">
      <c r="A2163" s="19">
        <v>2157</v>
      </c>
      <c r="B2163" s="21">
        <v>3314</v>
      </c>
      <c r="C2163" s="20" t="s">
        <v>5309</v>
      </c>
      <c r="D2163" s="21">
        <v>57</v>
      </c>
      <c r="E2163" s="21" t="s">
        <v>13</v>
      </c>
      <c r="F2163" s="21" t="s">
        <v>79</v>
      </c>
      <c r="G2163" s="21"/>
      <c r="H2163" s="21"/>
      <c r="I2163" s="30">
        <v>1984</v>
      </c>
      <c r="J2163" s="30" t="s">
        <v>19</v>
      </c>
    </row>
    <row r="2164" spans="1:10" ht="15.75" thickBot="1" x14ac:dyDescent="0.5">
      <c r="A2164" s="19">
        <v>2158</v>
      </c>
      <c r="B2164" s="21">
        <v>4146</v>
      </c>
      <c r="C2164" s="20" t="s">
        <v>6280</v>
      </c>
      <c r="D2164" s="21" t="s">
        <v>6281</v>
      </c>
      <c r="E2164" s="21" t="s">
        <v>57</v>
      </c>
      <c r="F2164" s="21" t="s">
        <v>277</v>
      </c>
      <c r="G2164" s="21">
        <f>10+7</f>
        <v>17</v>
      </c>
      <c r="H2164" s="21">
        <f>12-16</f>
        <v>-4</v>
      </c>
      <c r="I2164" s="30">
        <v>2120</v>
      </c>
      <c r="J2164" s="30" t="s">
        <v>15</v>
      </c>
    </row>
    <row r="2165" spans="1:10" ht="15.75" thickBot="1" x14ac:dyDescent="0.5">
      <c r="A2165" s="19">
        <v>2159</v>
      </c>
      <c r="B2165" s="21">
        <v>3319</v>
      </c>
      <c r="C2165" s="20" t="s">
        <v>5317</v>
      </c>
      <c r="D2165" s="21">
        <v>45</v>
      </c>
      <c r="E2165" s="21" t="s">
        <v>13</v>
      </c>
      <c r="F2165" s="21" t="s">
        <v>1142</v>
      </c>
      <c r="G2165" s="21"/>
      <c r="H2165" s="21"/>
      <c r="I2165" s="30">
        <v>2022</v>
      </c>
      <c r="J2165" s="30" t="s">
        <v>19</v>
      </c>
    </row>
    <row r="2166" spans="1:10" ht="15.75" thickBot="1" x14ac:dyDescent="0.5">
      <c r="A2166" s="19">
        <v>2160</v>
      </c>
      <c r="B2166" s="21">
        <v>3320</v>
      </c>
      <c r="C2166" s="20" t="s">
        <v>5319</v>
      </c>
      <c r="D2166" s="21">
        <v>82</v>
      </c>
      <c r="E2166" s="21" t="s">
        <v>57</v>
      </c>
      <c r="F2166" s="21" t="s">
        <v>239</v>
      </c>
      <c r="G2166" s="21"/>
      <c r="H2166" s="21"/>
      <c r="I2166" s="30">
        <v>2081</v>
      </c>
      <c r="J2166" s="30" t="s">
        <v>19</v>
      </c>
    </row>
    <row r="2167" spans="1:10" ht="15.75" thickBot="1" x14ac:dyDescent="0.5">
      <c r="A2167" s="19">
        <v>2161</v>
      </c>
      <c r="B2167" s="21">
        <v>3321</v>
      </c>
      <c r="C2167" s="20" t="s">
        <v>5321</v>
      </c>
      <c r="D2167" s="21">
        <v>67</v>
      </c>
      <c r="E2167" s="21" t="s">
        <v>13</v>
      </c>
      <c r="F2167" s="21" t="s">
        <v>2184</v>
      </c>
      <c r="G2167" s="21"/>
      <c r="H2167" s="21"/>
      <c r="I2167" s="30">
        <v>2004</v>
      </c>
      <c r="J2167" s="30" t="s">
        <v>19</v>
      </c>
    </row>
    <row r="2168" spans="1:10" ht="15.75" thickBot="1" x14ac:dyDescent="0.5">
      <c r="A2168" s="19">
        <v>2162</v>
      </c>
      <c r="B2168" s="21">
        <v>3322</v>
      </c>
      <c r="C2168" s="20" t="s">
        <v>5323</v>
      </c>
      <c r="D2168" s="21" t="s">
        <v>28</v>
      </c>
      <c r="E2168" s="21" t="s">
        <v>134</v>
      </c>
      <c r="F2168" s="21" t="s">
        <v>79</v>
      </c>
      <c r="G2168" s="21">
        <f>13+7+10+7+11+7+9+8</f>
        <v>72</v>
      </c>
      <c r="H2168" s="21">
        <f>-1+1+10+0+5+8-9+7</f>
        <v>21</v>
      </c>
      <c r="I2168" s="30">
        <v>2452</v>
      </c>
      <c r="J2168" s="30" t="s">
        <v>15</v>
      </c>
    </row>
    <row r="2169" spans="1:10" ht="15.75" thickBot="1" x14ac:dyDescent="0.5">
      <c r="A2169" s="19">
        <v>2163</v>
      </c>
      <c r="B2169" s="21">
        <v>3323</v>
      </c>
      <c r="C2169" s="20" t="s">
        <v>5325</v>
      </c>
      <c r="D2169" s="21">
        <v>83</v>
      </c>
      <c r="E2169" s="21" t="s">
        <v>13</v>
      </c>
      <c r="F2169" s="21" t="s">
        <v>193</v>
      </c>
      <c r="G2169" s="21"/>
      <c r="H2169" s="21"/>
      <c r="I2169" s="30">
        <v>2040</v>
      </c>
      <c r="J2169" s="30" t="s">
        <v>19</v>
      </c>
    </row>
    <row r="2170" spans="1:10" ht="15.75" thickBot="1" x14ac:dyDescent="0.5">
      <c r="A2170" s="19">
        <v>2164</v>
      </c>
      <c r="B2170" s="21">
        <v>3324</v>
      </c>
      <c r="C2170" s="20" t="s">
        <v>5327</v>
      </c>
      <c r="D2170" s="21">
        <v>56</v>
      </c>
      <c r="E2170" s="21" t="s">
        <v>13</v>
      </c>
      <c r="F2170" s="21" t="s">
        <v>5328</v>
      </c>
      <c r="G2170" s="21"/>
      <c r="H2170" s="21"/>
      <c r="I2170" s="30">
        <v>2080</v>
      </c>
      <c r="J2170" s="30" t="s">
        <v>19</v>
      </c>
    </row>
    <row r="2171" spans="1:10" ht="15.75" thickBot="1" x14ac:dyDescent="0.5">
      <c r="A2171" s="19">
        <v>2165</v>
      </c>
      <c r="B2171" s="21">
        <v>3326</v>
      </c>
      <c r="C2171" s="20" t="s">
        <v>5336</v>
      </c>
      <c r="D2171" s="21">
        <v>90</v>
      </c>
      <c r="E2171" s="21" t="s">
        <v>13</v>
      </c>
      <c r="F2171" s="21" t="s">
        <v>29</v>
      </c>
      <c r="G2171" s="21"/>
      <c r="H2171" s="21"/>
      <c r="I2171" s="30">
        <v>2039</v>
      </c>
      <c r="J2171" s="30" t="s">
        <v>19</v>
      </c>
    </row>
    <row r="2172" spans="1:10" ht="15.75" thickBot="1" x14ac:dyDescent="0.5">
      <c r="A2172" s="19">
        <v>2166</v>
      </c>
      <c r="B2172" s="21">
        <v>4034</v>
      </c>
      <c r="C2172" s="20" t="s">
        <v>6285</v>
      </c>
      <c r="D2172" s="21">
        <v>74</v>
      </c>
      <c r="E2172" s="21" t="s">
        <v>13</v>
      </c>
      <c r="F2172" s="21" t="s">
        <v>29</v>
      </c>
      <c r="G2172" s="21"/>
      <c r="H2172" s="21"/>
      <c r="I2172" s="30">
        <v>2140</v>
      </c>
      <c r="J2172" s="30" t="s">
        <v>15</v>
      </c>
    </row>
    <row r="2173" spans="1:10" ht="15.75" thickBot="1" x14ac:dyDescent="0.5">
      <c r="A2173" s="19">
        <v>2167</v>
      </c>
      <c r="B2173" s="21">
        <v>3327</v>
      </c>
      <c r="C2173" s="20" t="s">
        <v>5339</v>
      </c>
      <c r="D2173" s="21" t="s">
        <v>62</v>
      </c>
      <c r="E2173" s="21" t="s">
        <v>13</v>
      </c>
      <c r="F2173" s="21" t="s">
        <v>29</v>
      </c>
      <c r="G2173" s="21"/>
      <c r="H2173" s="21"/>
      <c r="I2173" s="30">
        <v>2073</v>
      </c>
      <c r="J2173" s="30" t="s">
        <v>19</v>
      </c>
    </row>
    <row r="2174" spans="1:10" ht="15.75" thickBot="1" x14ac:dyDescent="0.5">
      <c r="A2174" s="19">
        <v>2168</v>
      </c>
      <c r="B2174" s="21">
        <v>3328</v>
      </c>
      <c r="C2174" s="20" t="s">
        <v>5341</v>
      </c>
      <c r="D2174" s="21">
        <v>66</v>
      </c>
      <c r="E2174" s="21" t="s">
        <v>13</v>
      </c>
      <c r="F2174" s="21" t="s">
        <v>32</v>
      </c>
      <c r="G2174" s="21"/>
      <c r="H2174" s="21"/>
      <c r="I2174" s="30">
        <v>2130</v>
      </c>
      <c r="J2174" s="30" t="s">
        <v>19</v>
      </c>
    </row>
    <row r="2175" spans="1:10" ht="15.75" thickBot="1" x14ac:dyDescent="0.5">
      <c r="A2175" s="19">
        <v>2169</v>
      </c>
      <c r="B2175" s="21">
        <v>3329</v>
      </c>
      <c r="C2175" s="20" t="s">
        <v>5343</v>
      </c>
      <c r="D2175" s="21">
        <v>97</v>
      </c>
      <c r="E2175" s="21" t="s">
        <v>13</v>
      </c>
      <c r="F2175" s="21" t="s">
        <v>79</v>
      </c>
      <c r="G2175" s="21"/>
      <c r="H2175" s="21"/>
      <c r="I2175" s="30">
        <v>2010</v>
      </c>
      <c r="J2175" s="30" t="s">
        <v>19</v>
      </c>
    </row>
    <row r="2176" spans="1:10" ht="15.75" thickBot="1" x14ac:dyDescent="0.5">
      <c r="A2176" s="19">
        <v>2170</v>
      </c>
      <c r="B2176" s="21">
        <v>3330</v>
      </c>
      <c r="C2176" s="20" t="s">
        <v>5345</v>
      </c>
      <c r="D2176" s="21" t="s">
        <v>137</v>
      </c>
      <c r="E2176" s="21" t="s">
        <v>13</v>
      </c>
      <c r="F2176" s="21" t="s">
        <v>79</v>
      </c>
      <c r="G2176" s="21"/>
      <c r="H2176" s="21"/>
      <c r="I2176" s="30">
        <v>2105</v>
      </c>
      <c r="J2176" s="30" t="s">
        <v>19</v>
      </c>
    </row>
    <row r="2177" spans="1:10" ht="15.75" thickBot="1" x14ac:dyDescent="0.5">
      <c r="A2177" s="19">
        <v>2171</v>
      </c>
      <c r="B2177" s="21">
        <v>3331</v>
      </c>
      <c r="C2177" s="20" t="s">
        <v>5347</v>
      </c>
      <c r="D2177" s="21">
        <v>93</v>
      </c>
      <c r="E2177" s="21" t="s">
        <v>13</v>
      </c>
      <c r="F2177" s="21" t="s">
        <v>32</v>
      </c>
      <c r="G2177" s="21"/>
      <c r="H2177" s="21"/>
      <c r="I2177" s="30">
        <v>2051</v>
      </c>
      <c r="J2177" s="30" t="s">
        <v>19</v>
      </c>
    </row>
    <row r="2178" spans="1:10" ht="15.75" thickBot="1" x14ac:dyDescent="0.5">
      <c r="A2178" s="19">
        <v>2172</v>
      </c>
      <c r="B2178" s="21">
        <v>3332</v>
      </c>
      <c r="C2178" s="20" t="s">
        <v>5349</v>
      </c>
      <c r="D2178" s="21" t="s">
        <v>13</v>
      </c>
      <c r="E2178" s="21" t="s">
        <v>13</v>
      </c>
      <c r="F2178" s="21" t="s">
        <v>193</v>
      </c>
      <c r="G2178" s="21"/>
      <c r="H2178" s="21"/>
      <c r="I2178" s="30">
        <v>2040</v>
      </c>
      <c r="J2178" s="30" t="s">
        <v>19</v>
      </c>
    </row>
    <row r="2179" spans="1:10" ht="15.75" thickBot="1" x14ac:dyDescent="0.5">
      <c r="A2179" s="19">
        <v>2173</v>
      </c>
      <c r="B2179" s="21">
        <v>3333</v>
      </c>
      <c r="C2179" s="20" t="s">
        <v>5351</v>
      </c>
      <c r="D2179" s="21" t="s">
        <v>137</v>
      </c>
      <c r="E2179" s="21" t="s">
        <v>13</v>
      </c>
      <c r="F2179" s="21" t="s">
        <v>29</v>
      </c>
      <c r="G2179" s="21">
        <v>11</v>
      </c>
      <c r="H2179" s="21">
        <v>13</v>
      </c>
      <c r="I2179" s="30">
        <v>2149</v>
      </c>
      <c r="J2179" s="30" t="s">
        <v>15</v>
      </c>
    </row>
    <row r="2180" spans="1:10" ht="15.75" thickBot="1" x14ac:dyDescent="0.5">
      <c r="A2180" s="19">
        <v>2174</v>
      </c>
      <c r="B2180" s="21">
        <v>3334</v>
      </c>
      <c r="C2180" s="20" t="s">
        <v>5353</v>
      </c>
      <c r="D2180" s="21">
        <v>61</v>
      </c>
      <c r="E2180" s="21" t="s">
        <v>13</v>
      </c>
      <c r="F2180" s="21" t="s">
        <v>18</v>
      </c>
      <c r="G2180" s="21"/>
      <c r="H2180" s="21"/>
      <c r="I2180" s="30">
        <v>2056</v>
      </c>
      <c r="J2180" s="30" t="s">
        <v>19</v>
      </c>
    </row>
    <row r="2181" spans="1:10" ht="15.75" thickBot="1" x14ac:dyDescent="0.5">
      <c r="A2181" s="19">
        <v>2175</v>
      </c>
      <c r="B2181" s="21">
        <v>3335</v>
      </c>
      <c r="C2181" s="20" t="s">
        <v>5355</v>
      </c>
      <c r="D2181" s="21">
        <v>80</v>
      </c>
      <c r="E2181" s="21" t="s">
        <v>13</v>
      </c>
      <c r="F2181" s="21" t="s">
        <v>32</v>
      </c>
      <c r="G2181" s="21"/>
      <c r="H2181" s="21"/>
      <c r="I2181" s="30">
        <v>2054</v>
      </c>
      <c r="J2181" s="30" t="s">
        <v>19</v>
      </c>
    </row>
    <row r="2182" spans="1:10" ht="15.75" thickBot="1" x14ac:dyDescent="0.5">
      <c r="A2182" s="19">
        <v>2176</v>
      </c>
      <c r="B2182" s="21">
        <v>3337</v>
      </c>
      <c r="C2182" s="20" t="s">
        <v>5359</v>
      </c>
      <c r="D2182" s="21" t="s">
        <v>13</v>
      </c>
      <c r="E2182" s="21" t="s">
        <v>13</v>
      </c>
      <c r="F2182" s="21" t="s">
        <v>29</v>
      </c>
      <c r="G2182" s="21"/>
      <c r="H2182" s="21"/>
      <c r="I2182" s="30">
        <v>2051</v>
      </c>
      <c r="J2182" s="30" t="s">
        <v>19</v>
      </c>
    </row>
    <row r="2183" spans="1:10" ht="15.75" thickBot="1" x14ac:dyDescent="0.5">
      <c r="A2183" s="19">
        <v>2177</v>
      </c>
      <c r="B2183" s="21">
        <v>3339</v>
      </c>
      <c r="C2183" s="20" t="s">
        <v>5363</v>
      </c>
      <c r="D2183" s="21" t="s">
        <v>13</v>
      </c>
      <c r="E2183" s="21" t="s">
        <v>13</v>
      </c>
      <c r="F2183" s="21" t="s">
        <v>149</v>
      </c>
      <c r="G2183" s="21"/>
      <c r="H2183" s="21"/>
      <c r="I2183" s="30">
        <v>2035</v>
      </c>
      <c r="J2183" s="30" t="s">
        <v>19</v>
      </c>
    </row>
    <row r="2184" spans="1:10" ht="15.75" thickBot="1" x14ac:dyDescent="0.5">
      <c r="A2184" s="19">
        <v>2178</v>
      </c>
      <c r="B2184" s="21">
        <v>3340</v>
      </c>
      <c r="C2184" s="20" t="s">
        <v>5365</v>
      </c>
      <c r="D2184" s="21" t="s">
        <v>13</v>
      </c>
      <c r="E2184" s="21" t="s">
        <v>13</v>
      </c>
      <c r="F2184" s="21" t="s">
        <v>149</v>
      </c>
      <c r="G2184" s="21"/>
      <c r="H2184" s="21"/>
      <c r="I2184" s="30">
        <v>2005</v>
      </c>
      <c r="J2184" s="30" t="s">
        <v>19</v>
      </c>
    </row>
    <row r="2185" spans="1:10" ht="15.75" thickBot="1" x14ac:dyDescent="0.5">
      <c r="A2185" s="19">
        <v>2179</v>
      </c>
      <c r="B2185" s="21">
        <v>3341</v>
      </c>
      <c r="C2185" s="20" t="s">
        <v>5367</v>
      </c>
      <c r="D2185" s="21" t="s">
        <v>13</v>
      </c>
      <c r="E2185" s="21" t="s">
        <v>13</v>
      </c>
      <c r="F2185" s="21" t="s">
        <v>103</v>
      </c>
      <c r="G2185" s="21"/>
      <c r="H2185" s="21"/>
      <c r="I2185" s="30">
        <v>1993</v>
      </c>
      <c r="J2185" s="30" t="s">
        <v>19</v>
      </c>
    </row>
    <row r="2186" spans="1:10" ht="15.75" thickBot="1" x14ac:dyDescent="0.5">
      <c r="A2186" s="19">
        <v>2180</v>
      </c>
      <c r="B2186" s="21">
        <v>3342</v>
      </c>
      <c r="C2186" s="20" t="s">
        <v>5369</v>
      </c>
      <c r="D2186" s="21">
        <v>73</v>
      </c>
      <c r="E2186" s="21" t="s">
        <v>134</v>
      </c>
      <c r="F2186" s="21" t="s">
        <v>29</v>
      </c>
      <c r="G2186" s="21">
        <v>8</v>
      </c>
      <c r="H2186" s="21">
        <v>0</v>
      </c>
      <c r="I2186" s="30">
        <v>2387</v>
      </c>
      <c r="J2186" s="30" t="s">
        <v>15</v>
      </c>
    </row>
    <row r="2187" spans="1:10" ht="15.75" thickBot="1" x14ac:dyDescent="0.5">
      <c r="A2187" s="19">
        <v>2181</v>
      </c>
      <c r="B2187" s="21">
        <v>3343</v>
      </c>
      <c r="C2187" s="20" t="s">
        <v>5371</v>
      </c>
      <c r="D2187" s="21">
        <v>90</v>
      </c>
      <c r="E2187" s="21" t="s">
        <v>13</v>
      </c>
      <c r="F2187" s="21" t="s">
        <v>79</v>
      </c>
      <c r="G2187" s="21"/>
      <c r="H2187" s="21"/>
      <c r="I2187" s="30">
        <v>2160</v>
      </c>
      <c r="J2187" s="30" t="s">
        <v>19</v>
      </c>
    </row>
    <row r="2188" spans="1:10" ht="15.75" thickBot="1" x14ac:dyDescent="0.5">
      <c r="A2188" s="19">
        <v>2182</v>
      </c>
      <c r="B2188" s="21">
        <v>3344</v>
      </c>
      <c r="C2188" s="20" t="s">
        <v>5373</v>
      </c>
      <c r="D2188" s="21">
        <v>88</v>
      </c>
      <c r="E2188" s="21" t="s">
        <v>13</v>
      </c>
      <c r="F2188" s="21" t="s">
        <v>29</v>
      </c>
      <c r="G2188" s="21"/>
      <c r="H2188" s="21"/>
      <c r="I2188" s="30">
        <v>2169</v>
      </c>
      <c r="J2188" s="30" t="s">
        <v>19</v>
      </c>
    </row>
    <row r="2189" spans="1:10" ht="15.75" thickBot="1" x14ac:dyDescent="0.5">
      <c r="A2189" s="19">
        <v>2183</v>
      </c>
      <c r="B2189" s="21">
        <v>3345</v>
      </c>
      <c r="C2189" s="20" t="s">
        <v>5377</v>
      </c>
      <c r="D2189" s="21">
        <v>46</v>
      </c>
      <c r="E2189" s="21" t="s">
        <v>13</v>
      </c>
      <c r="F2189" s="21" t="s">
        <v>79</v>
      </c>
      <c r="G2189" s="21"/>
      <c r="H2189" s="21"/>
      <c r="I2189" s="30">
        <v>2073</v>
      </c>
      <c r="J2189" s="30" t="s">
        <v>19</v>
      </c>
    </row>
    <row r="2190" spans="1:10" ht="15.75" thickBot="1" x14ac:dyDescent="0.5">
      <c r="A2190" s="19">
        <v>2184</v>
      </c>
      <c r="B2190" s="21">
        <v>3346</v>
      </c>
      <c r="C2190" s="20" t="s">
        <v>5379</v>
      </c>
      <c r="D2190" s="21">
        <v>46</v>
      </c>
      <c r="E2190" s="21" t="s">
        <v>13</v>
      </c>
      <c r="F2190" s="21" t="s">
        <v>32</v>
      </c>
      <c r="G2190" s="21"/>
      <c r="H2190" s="21"/>
      <c r="I2190" s="30">
        <v>2080</v>
      </c>
      <c r="J2190" s="30" t="s">
        <v>19</v>
      </c>
    </row>
    <row r="2191" spans="1:10" ht="15.75" thickBot="1" x14ac:dyDescent="0.5">
      <c r="A2191" s="19">
        <v>2185</v>
      </c>
      <c r="B2191" s="21">
        <v>3347</v>
      </c>
      <c r="C2191" s="20" t="s">
        <v>5381</v>
      </c>
      <c r="D2191" s="21">
        <v>83</v>
      </c>
      <c r="E2191" s="21" t="s">
        <v>13</v>
      </c>
      <c r="F2191" s="21" t="s">
        <v>32</v>
      </c>
      <c r="G2191" s="21"/>
      <c r="H2191" s="21"/>
      <c r="I2191" s="30">
        <v>2077</v>
      </c>
      <c r="J2191" s="30" t="s">
        <v>19</v>
      </c>
    </row>
    <row r="2192" spans="1:10" ht="15.75" thickBot="1" x14ac:dyDescent="0.5">
      <c r="A2192" s="19">
        <v>2186</v>
      </c>
      <c r="B2192" s="21">
        <v>3348</v>
      </c>
      <c r="C2192" s="20" t="s">
        <v>5383</v>
      </c>
      <c r="D2192" s="21">
        <v>38</v>
      </c>
      <c r="E2192" s="21" t="s">
        <v>13</v>
      </c>
      <c r="F2192" s="21" t="s">
        <v>169</v>
      </c>
      <c r="G2192" s="21"/>
      <c r="H2192" s="21"/>
      <c r="I2192" s="30">
        <v>2074</v>
      </c>
      <c r="J2192" s="30" t="s">
        <v>19</v>
      </c>
    </row>
    <row r="2193" spans="1:10" ht="15.75" thickBot="1" x14ac:dyDescent="0.5">
      <c r="A2193" s="19">
        <v>2187</v>
      </c>
      <c r="B2193" s="21">
        <v>3349</v>
      </c>
      <c r="C2193" s="20" t="s">
        <v>5385</v>
      </c>
      <c r="D2193" s="21">
        <v>96</v>
      </c>
      <c r="E2193" s="21" t="s">
        <v>13</v>
      </c>
      <c r="F2193" s="21" t="s">
        <v>116</v>
      </c>
      <c r="G2193" s="21"/>
      <c r="H2193" s="21"/>
      <c r="I2193" s="30">
        <v>2010</v>
      </c>
      <c r="J2193" s="30" t="s">
        <v>19</v>
      </c>
    </row>
    <row r="2194" spans="1:10" ht="15.75" thickBot="1" x14ac:dyDescent="0.5">
      <c r="A2194" s="19">
        <v>2188</v>
      </c>
      <c r="B2194" s="21">
        <v>3350</v>
      </c>
      <c r="C2194" s="20" t="s">
        <v>5387</v>
      </c>
      <c r="D2194" s="21">
        <v>89</v>
      </c>
      <c r="E2194" s="21" t="s">
        <v>13</v>
      </c>
      <c r="F2194" s="21" t="s">
        <v>323</v>
      </c>
      <c r="G2194" s="21"/>
      <c r="H2194" s="21"/>
      <c r="I2194" s="30">
        <v>2077</v>
      </c>
      <c r="J2194" s="30" t="s">
        <v>19</v>
      </c>
    </row>
    <row r="2195" spans="1:10" ht="15.75" thickBot="1" x14ac:dyDescent="0.5">
      <c r="A2195" s="19">
        <v>2189</v>
      </c>
      <c r="B2195" s="21">
        <v>3351</v>
      </c>
      <c r="C2195" s="20" t="s">
        <v>5389</v>
      </c>
      <c r="D2195" s="21">
        <v>45</v>
      </c>
      <c r="E2195" s="21" t="s">
        <v>13</v>
      </c>
      <c r="F2195" s="21" t="s">
        <v>116</v>
      </c>
      <c r="G2195" s="21"/>
      <c r="H2195" s="21"/>
      <c r="I2195" s="30">
        <v>2073</v>
      </c>
      <c r="J2195" s="30" t="s">
        <v>19</v>
      </c>
    </row>
    <row r="2196" spans="1:10" ht="15.75" thickBot="1" x14ac:dyDescent="0.5">
      <c r="A2196" s="19">
        <v>2190</v>
      </c>
      <c r="B2196" s="21">
        <v>3352</v>
      </c>
      <c r="C2196" s="20" t="s">
        <v>5391</v>
      </c>
      <c r="D2196" s="21">
        <v>71</v>
      </c>
      <c r="E2196" s="21" t="s">
        <v>13</v>
      </c>
      <c r="F2196" s="21" t="s">
        <v>79</v>
      </c>
      <c r="G2196" s="21"/>
      <c r="H2196" s="21"/>
      <c r="I2196" s="30">
        <v>2023</v>
      </c>
      <c r="J2196" s="30" t="s">
        <v>19</v>
      </c>
    </row>
    <row r="2197" spans="1:10" ht="15.75" thickBot="1" x14ac:dyDescent="0.5">
      <c r="A2197" s="19">
        <v>2191</v>
      </c>
      <c r="B2197" s="21">
        <v>3353</v>
      </c>
      <c r="C2197" s="20" t="s">
        <v>5393</v>
      </c>
      <c r="D2197" s="21" t="s">
        <v>13</v>
      </c>
      <c r="E2197" s="21" t="s">
        <v>13</v>
      </c>
      <c r="F2197" s="21" t="s">
        <v>193</v>
      </c>
      <c r="G2197" s="21"/>
      <c r="H2197" s="21"/>
      <c r="I2197" s="30">
        <v>2038</v>
      </c>
      <c r="J2197" s="30" t="s">
        <v>19</v>
      </c>
    </row>
    <row r="2198" spans="1:10" ht="15.75" thickBot="1" x14ac:dyDescent="0.5">
      <c r="A2198" s="19">
        <v>2192</v>
      </c>
      <c r="B2198" s="21">
        <v>3354</v>
      </c>
      <c r="C2198" s="20" t="s">
        <v>5395</v>
      </c>
      <c r="D2198" s="21">
        <v>49</v>
      </c>
      <c r="E2198" s="21" t="s">
        <v>13</v>
      </c>
      <c r="F2198" s="21" t="s">
        <v>32</v>
      </c>
      <c r="G2198" s="21"/>
      <c r="H2198" s="21"/>
      <c r="I2198" s="30">
        <v>2036</v>
      </c>
      <c r="J2198" s="30" t="s">
        <v>19</v>
      </c>
    </row>
    <row r="2199" spans="1:10" ht="15.75" thickBot="1" x14ac:dyDescent="0.5">
      <c r="A2199" s="19">
        <v>2193</v>
      </c>
      <c r="B2199" s="21">
        <v>3355</v>
      </c>
      <c r="C2199" s="20" t="s">
        <v>5397</v>
      </c>
      <c r="D2199" s="21">
        <v>94</v>
      </c>
      <c r="E2199" s="21" t="s">
        <v>13</v>
      </c>
      <c r="F2199" s="21" t="s">
        <v>193</v>
      </c>
      <c r="G2199" s="21"/>
      <c r="H2199" s="21"/>
      <c r="I2199" s="30">
        <v>2017</v>
      </c>
      <c r="J2199" s="30" t="s">
        <v>19</v>
      </c>
    </row>
    <row r="2200" spans="1:10" ht="15.75" thickBot="1" x14ac:dyDescent="0.5">
      <c r="A2200" s="19">
        <v>2194</v>
      </c>
      <c r="B2200" s="21">
        <v>3662</v>
      </c>
      <c r="C2200" s="20" t="s">
        <v>5399</v>
      </c>
      <c r="D2200" s="21" t="s">
        <v>82</v>
      </c>
      <c r="E2200" s="21" t="s">
        <v>13</v>
      </c>
      <c r="F2200" s="21" t="s">
        <v>79</v>
      </c>
      <c r="G2200" s="21"/>
      <c r="H2200" s="21"/>
      <c r="I2200" s="30">
        <v>2062</v>
      </c>
      <c r="J2200" s="30" t="s">
        <v>19</v>
      </c>
    </row>
    <row r="2201" spans="1:10" ht="15.75" thickBot="1" x14ac:dyDescent="0.5">
      <c r="A2201" s="19">
        <v>2195</v>
      </c>
      <c r="B2201" s="21">
        <v>4149</v>
      </c>
      <c r="C2201" s="20" t="s">
        <v>6288</v>
      </c>
      <c r="D2201" s="21" t="s">
        <v>6289</v>
      </c>
      <c r="E2201" s="21" t="s">
        <v>13</v>
      </c>
      <c r="F2201" s="21" t="s">
        <v>193</v>
      </c>
      <c r="G2201" s="21">
        <v>8</v>
      </c>
      <c r="H2201" s="21">
        <v>3</v>
      </c>
      <c r="I2201" s="30">
        <v>2060</v>
      </c>
      <c r="J2201" s="30" t="s">
        <v>15</v>
      </c>
    </row>
    <row r="2202" spans="1:10" ht="15.75" thickBot="1" x14ac:dyDescent="0.5">
      <c r="A2202" s="19">
        <v>2196</v>
      </c>
      <c r="B2202" s="21">
        <v>4056</v>
      </c>
      <c r="C2202" s="20" t="s">
        <v>6319</v>
      </c>
      <c r="D2202" s="21" t="s">
        <v>158</v>
      </c>
      <c r="E2202" s="21" t="s">
        <v>13</v>
      </c>
      <c r="F2202" s="21" t="s">
        <v>29</v>
      </c>
      <c r="G2202" s="21">
        <f>9+9+11</f>
        <v>29</v>
      </c>
      <c r="H2202" s="21">
        <f>4-8-16</f>
        <v>-20</v>
      </c>
      <c r="I2202" s="30">
        <v>2089</v>
      </c>
      <c r="J2202" s="30" t="s">
        <v>15</v>
      </c>
    </row>
    <row r="2203" spans="1:10" ht="15.75" thickBot="1" x14ac:dyDescent="0.5">
      <c r="A2203" s="19">
        <v>2197</v>
      </c>
      <c r="B2203" s="21">
        <v>3356</v>
      </c>
      <c r="C2203" s="20" t="s">
        <v>5401</v>
      </c>
      <c r="D2203" s="21">
        <v>99</v>
      </c>
      <c r="E2203" s="21" t="s">
        <v>13</v>
      </c>
      <c r="F2203" s="21" t="s">
        <v>32</v>
      </c>
      <c r="G2203" s="21"/>
      <c r="H2203" s="21"/>
      <c r="I2203" s="30">
        <v>2038</v>
      </c>
      <c r="J2203" s="30" t="s">
        <v>19</v>
      </c>
    </row>
    <row r="2204" spans="1:10" ht="15.75" thickBot="1" x14ac:dyDescent="0.5">
      <c r="A2204" s="19">
        <v>2198</v>
      </c>
      <c r="B2204" s="21">
        <v>3357</v>
      </c>
      <c r="C2204" s="20" t="s">
        <v>5403</v>
      </c>
      <c r="D2204" s="21">
        <v>90</v>
      </c>
      <c r="E2204" s="21" t="s">
        <v>13</v>
      </c>
      <c r="F2204" s="21" t="s">
        <v>32</v>
      </c>
      <c r="G2204" s="21"/>
      <c r="H2204" s="21"/>
      <c r="I2204" s="30">
        <v>2059</v>
      </c>
      <c r="J2204" s="30" t="s">
        <v>19</v>
      </c>
    </row>
    <row r="2205" spans="1:10" ht="15.75" thickBot="1" x14ac:dyDescent="0.5">
      <c r="A2205" s="19">
        <v>2199</v>
      </c>
      <c r="B2205" s="21">
        <v>3358</v>
      </c>
      <c r="C2205" s="20" t="s">
        <v>5405</v>
      </c>
      <c r="D2205" s="21">
        <v>85</v>
      </c>
      <c r="E2205" s="21" t="s">
        <v>13</v>
      </c>
      <c r="F2205" s="21" t="s">
        <v>29</v>
      </c>
      <c r="G2205" s="21"/>
      <c r="H2205" s="21"/>
      <c r="I2205" s="30">
        <v>2211</v>
      </c>
      <c r="J2205" s="30" t="s">
        <v>19</v>
      </c>
    </row>
    <row r="2206" spans="1:10" ht="15.75" thickBot="1" x14ac:dyDescent="0.5">
      <c r="A2206" s="19">
        <v>2200</v>
      </c>
      <c r="B2206" s="21">
        <v>3359</v>
      </c>
      <c r="C2206" s="20" t="s">
        <v>5407</v>
      </c>
      <c r="D2206" s="21" t="s">
        <v>62</v>
      </c>
      <c r="E2206" s="21" t="s">
        <v>13</v>
      </c>
      <c r="F2206" s="21" t="s">
        <v>29</v>
      </c>
      <c r="G2206" s="21"/>
      <c r="H2206" s="21"/>
      <c r="I2206" s="30">
        <v>2035</v>
      </c>
      <c r="J2206" s="30" t="s">
        <v>19</v>
      </c>
    </row>
    <row r="2207" spans="1:10" ht="15.75" thickBot="1" x14ac:dyDescent="0.5">
      <c r="A2207" s="19">
        <v>2201</v>
      </c>
      <c r="B2207" s="21">
        <v>3360</v>
      </c>
      <c r="C2207" s="20" t="s">
        <v>5409</v>
      </c>
      <c r="D2207" s="21">
        <v>74</v>
      </c>
      <c r="E2207" s="21" t="s">
        <v>13</v>
      </c>
      <c r="F2207" s="21" t="s">
        <v>29</v>
      </c>
      <c r="G2207" s="21"/>
      <c r="H2207" s="21"/>
      <c r="I2207" s="30">
        <v>2025</v>
      </c>
      <c r="J2207" s="30" t="s">
        <v>19</v>
      </c>
    </row>
    <row r="2208" spans="1:10" ht="15.75" thickBot="1" x14ac:dyDescent="0.5">
      <c r="A2208" s="19">
        <v>2202</v>
      </c>
      <c r="B2208" s="21">
        <v>3361</v>
      </c>
      <c r="C2208" s="20" t="s">
        <v>5411</v>
      </c>
      <c r="D2208" s="21" t="s">
        <v>13</v>
      </c>
      <c r="E2208" s="21" t="s">
        <v>13</v>
      </c>
      <c r="F2208" s="21" t="s">
        <v>29</v>
      </c>
      <c r="G2208" s="21"/>
      <c r="H2208" s="21"/>
      <c r="I2208" s="30">
        <v>2045</v>
      </c>
      <c r="J2208" s="30" t="s">
        <v>19</v>
      </c>
    </row>
    <row r="2209" spans="1:10" ht="15.75" thickBot="1" x14ac:dyDescent="0.5">
      <c r="A2209" s="19">
        <v>2203</v>
      </c>
      <c r="B2209" s="21">
        <v>3363</v>
      </c>
      <c r="C2209" s="20" t="s">
        <v>5415</v>
      </c>
      <c r="D2209" s="21">
        <v>71</v>
      </c>
      <c r="E2209" s="21" t="s">
        <v>13</v>
      </c>
      <c r="F2209" s="21" t="s">
        <v>79</v>
      </c>
      <c r="G2209" s="21"/>
      <c r="H2209" s="21"/>
      <c r="I2209" s="30">
        <v>2141</v>
      </c>
      <c r="J2209" s="30" t="s">
        <v>19</v>
      </c>
    </row>
    <row r="2210" spans="1:10" ht="15.75" thickBot="1" x14ac:dyDescent="0.5">
      <c r="A2210" s="19">
        <v>2204</v>
      </c>
      <c r="B2210" s="21">
        <v>3364</v>
      </c>
      <c r="C2210" s="20" t="s">
        <v>5417</v>
      </c>
      <c r="D2210" s="21" t="s">
        <v>189</v>
      </c>
      <c r="E2210" s="21" t="s">
        <v>13</v>
      </c>
      <c r="F2210" s="21" t="s">
        <v>79</v>
      </c>
      <c r="G2210" s="21"/>
      <c r="H2210" s="21"/>
      <c r="I2210" s="30">
        <v>2135</v>
      </c>
      <c r="J2210" s="30" t="s">
        <v>19</v>
      </c>
    </row>
    <row r="2211" spans="1:10" ht="15.75" thickBot="1" x14ac:dyDescent="0.5">
      <c r="A2211" s="19">
        <v>2205</v>
      </c>
      <c r="B2211" s="21">
        <v>3365</v>
      </c>
      <c r="C2211" s="20" t="s">
        <v>5419</v>
      </c>
      <c r="D2211" s="21" t="s">
        <v>13</v>
      </c>
      <c r="E2211" s="21" t="s">
        <v>13</v>
      </c>
      <c r="F2211" s="21" t="s">
        <v>85</v>
      </c>
      <c r="G2211" s="21"/>
      <c r="H2211" s="21"/>
      <c r="I2211" s="30">
        <v>2069</v>
      </c>
      <c r="J2211" s="30" t="s">
        <v>19</v>
      </c>
    </row>
    <row r="2212" spans="1:10" ht="15.75" thickBot="1" x14ac:dyDescent="0.5">
      <c r="A2212" s="19">
        <v>2206</v>
      </c>
      <c r="B2212" s="21">
        <v>3366</v>
      </c>
      <c r="C2212" s="20" t="s">
        <v>5421</v>
      </c>
      <c r="D2212" s="21" t="s">
        <v>13</v>
      </c>
      <c r="E2212" s="21" t="s">
        <v>13</v>
      </c>
      <c r="F2212" s="21" t="s">
        <v>79</v>
      </c>
      <c r="G2212" s="21"/>
      <c r="H2212" s="21"/>
      <c r="I2212" s="30">
        <v>2062</v>
      </c>
      <c r="J2212" s="30" t="s">
        <v>19</v>
      </c>
    </row>
    <row r="2213" spans="1:10" ht="15.75" thickBot="1" x14ac:dyDescent="0.5">
      <c r="A2213" s="19">
        <v>2207</v>
      </c>
      <c r="B2213" s="21">
        <v>3367</v>
      </c>
      <c r="C2213" s="20" t="s">
        <v>5423</v>
      </c>
      <c r="D2213" s="21" t="s">
        <v>13</v>
      </c>
      <c r="E2213" s="21" t="s">
        <v>13</v>
      </c>
      <c r="F2213" s="21" t="s">
        <v>29</v>
      </c>
      <c r="G2213" s="21"/>
      <c r="H2213" s="21"/>
      <c r="I2213" s="30">
        <v>2066</v>
      </c>
      <c r="J2213" s="30" t="s">
        <v>19</v>
      </c>
    </row>
    <row r="2214" spans="1:10" ht="15.75" thickBot="1" x14ac:dyDescent="0.5">
      <c r="A2214" s="19">
        <v>2208</v>
      </c>
      <c r="B2214" s="21">
        <v>3368</v>
      </c>
      <c r="C2214" s="20" t="s">
        <v>5425</v>
      </c>
      <c r="D2214" s="21">
        <v>89</v>
      </c>
      <c r="E2214" s="21" t="s">
        <v>13</v>
      </c>
      <c r="F2214" s="21" t="s">
        <v>323</v>
      </c>
      <c r="G2214" s="21"/>
      <c r="H2214" s="21"/>
      <c r="I2214" s="30">
        <v>2046</v>
      </c>
      <c r="J2214" s="30" t="s">
        <v>19</v>
      </c>
    </row>
    <row r="2215" spans="1:10" ht="15.75" thickBot="1" x14ac:dyDescent="0.5">
      <c r="A2215" s="19">
        <v>2209</v>
      </c>
      <c r="B2215" s="21">
        <v>3369</v>
      </c>
      <c r="C2215" s="20" t="s">
        <v>5427</v>
      </c>
      <c r="D2215" s="21">
        <v>82</v>
      </c>
      <c r="E2215" s="21" t="s">
        <v>13</v>
      </c>
      <c r="F2215" s="21" t="s">
        <v>116</v>
      </c>
      <c r="G2215" s="21"/>
      <c r="H2215" s="21"/>
      <c r="I2215" s="30">
        <v>2064</v>
      </c>
      <c r="J2215" s="30" t="s">
        <v>15</v>
      </c>
    </row>
    <row r="2216" spans="1:10" ht="15.75" thickBot="1" x14ac:dyDescent="0.5">
      <c r="A2216" s="19">
        <v>2210</v>
      </c>
      <c r="B2216" s="21">
        <v>3370</v>
      </c>
      <c r="C2216" s="20" t="s">
        <v>5429</v>
      </c>
      <c r="D2216" s="21">
        <v>47</v>
      </c>
      <c r="E2216" s="21" t="s">
        <v>13</v>
      </c>
      <c r="F2216" s="21" t="s">
        <v>116</v>
      </c>
      <c r="G2216" s="21"/>
      <c r="H2216" s="21"/>
      <c r="I2216" s="30">
        <v>2084</v>
      </c>
      <c r="J2216" s="30" t="s">
        <v>15</v>
      </c>
    </row>
    <row r="2217" spans="1:10" ht="15.75" thickBot="1" x14ac:dyDescent="0.5">
      <c r="A2217" s="19">
        <v>2211</v>
      </c>
      <c r="B2217" s="21">
        <v>3842</v>
      </c>
      <c r="C2217" s="20" t="s">
        <v>5437</v>
      </c>
      <c r="D2217" s="21" t="s">
        <v>5438</v>
      </c>
      <c r="E2217" s="21" t="s">
        <v>13</v>
      </c>
      <c r="F2217" s="21" t="s">
        <v>29</v>
      </c>
      <c r="G2217" s="21"/>
      <c r="H2217" s="21"/>
      <c r="I2217" s="30">
        <v>2115</v>
      </c>
      <c r="J2217" s="30" t="s">
        <v>19</v>
      </c>
    </row>
    <row r="2218" spans="1:10" ht="15.75" thickBot="1" x14ac:dyDescent="0.5">
      <c r="A2218" s="19">
        <v>2212</v>
      </c>
      <c r="B2218" s="21">
        <v>3374</v>
      </c>
      <c r="C2218" s="20" t="s">
        <v>5440</v>
      </c>
      <c r="D2218" s="21" t="s">
        <v>137</v>
      </c>
      <c r="E2218" s="21" t="s">
        <v>13</v>
      </c>
      <c r="F2218" s="21" t="s">
        <v>85</v>
      </c>
      <c r="G2218" s="21"/>
      <c r="H2218" s="21"/>
      <c r="I2218" s="30">
        <v>2085</v>
      </c>
      <c r="J2218" s="30" t="s">
        <v>19</v>
      </c>
    </row>
    <row r="2219" spans="1:10" ht="15.75" thickBot="1" x14ac:dyDescent="0.5">
      <c r="A2219" s="19">
        <v>2213</v>
      </c>
      <c r="B2219" s="21">
        <v>3375</v>
      </c>
      <c r="C2219" s="20" t="s">
        <v>5442</v>
      </c>
      <c r="D2219" s="21">
        <v>80</v>
      </c>
      <c r="E2219" s="21" t="s">
        <v>134</v>
      </c>
      <c r="F2219" s="21" t="s">
        <v>29</v>
      </c>
      <c r="G2219" s="21">
        <v>8</v>
      </c>
      <c r="H2219" s="21">
        <v>-2</v>
      </c>
      <c r="I2219" s="30">
        <v>2493</v>
      </c>
      <c r="J2219" s="30" t="s">
        <v>15</v>
      </c>
    </row>
    <row r="2220" spans="1:10" ht="15.75" thickBot="1" x14ac:dyDescent="0.5">
      <c r="A2220" s="19">
        <v>2214</v>
      </c>
      <c r="B2220" s="21">
        <v>3376</v>
      </c>
      <c r="C2220" s="20" t="s">
        <v>5444</v>
      </c>
      <c r="D2220" s="21">
        <v>41</v>
      </c>
      <c r="E2220" s="21" t="s">
        <v>13</v>
      </c>
      <c r="F2220" s="21" t="s">
        <v>32</v>
      </c>
      <c r="G2220" s="21"/>
      <c r="H2220" s="21"/>
      <c r="I2220" s="30">
        <v>2113</v>
      </c>
      <c r="J2220" s="30" t="s">
        <v>19</v>
      </c>
    </row>
    <row r="2221" spans="1:10" ht="15.75" thickBot="1" x14ac:dyDescent="0.5">
      <c r="A2221" s="19">
        <v>2215</v>
      </c>
      <c r="B2221" s="21">
        <v>3378</v>
      </c>
      <c r="C2221" s="20" t="s">
        <v>5448</v>
      </c>
      <c r="D2221" s="21">
        <v>65</v>
      </c>
      <c r="E2221" s="21" t="s">
        <v>13</v>
      </c>
      <c r="F2221" s="21" t="s">
        <v>32</v>
      </c>
      <c r="G2221" s="21"/>
      <c r="H2221" s="21"/>
      <c r="I2221" s="30">
        <v>2097</v>
      </c>
      <c r="J2221" s="30" t="s">
        <v>19</v>
      </c>
    </row>
    <row r="2222" spans="1:10" ht="15.75" thickBot="1" x14ac:dyDescent="0.5">
      <c r="A2222" s="19">
        <v>2216</v>
      </c>
      <c r="B2222" s="21">
        <v>3379</v>
      </c>
      <c r="C2222" s="20" t="s">
        <v>5452</v>
      </c>
      <c r="D2222" s="21" t="s">
        <v>137</v>
      </c>
      <c r="E2222" s="21" t="s">
        <v>13</v>
      </c>
      <c r="F2222" s="21" t="s">
        <v>29</v>
      </c>
      <c r="G2222" s="21"/>
      <c r="H2222" s="21"/>
      <c r="I2222" s="30">
        <v>2078</v>
      </c>
      <c r="J2222" s="30" t="s">
        <v>19</v>
      </c>
    </row>
    <row r="2223" spans="1:10" ht="15.75" thickBot="1" x14ac:dyDescent="0.5">
      <c r="A2223" s="19">
        <v>2217</v>
      </c>
      <c r="B2223" s="21">
        <v>3380</v>
      </c>
      <c r="C2223" s="20" t="s">
        <v>5454</v>
      </c>
      <c r="D2223" s="21" t="s">
        <v>13</v>
      </c>
      <c r="E2223" s="21" t="s">
        <v>13</v>
      </c>
      <c r="F2223" s="21" t="s">
        <v>469</v>
      </c>
      <c r="G2223" s="21"/>
      <c r="H2223" s="21"/>
      <c r="I2223" s="30">
        <v>1992</v>
      </c>
      <c r="J2223" s="30" t="s">
        <v>19</v>
      </c>
    </row>
    <row r="2224" spans="1:10" ht="15.75" thickBot="1" x14ac:dyDescent="0.5">
      <c r="A2224" s="19">
        <v>2218</v>
      </c>
      <c r="B2224" s="21">
        <v>3381</v>
      </c>
      <c r="C2224" s="20" t="s">
        <v>5456</v>
      </c>
      <c r="D2224" s="21">
        <v>89</v>
      </c>
      <c r="E2224" s="21" t="s">
        <v>13</v>
      </c>
      <c r="F2224" s="21" t="s">
        <v>29</v>
      </c>
      <c r="G2224" s="21"/>
      <c r="H2224" s="21"/>
      <c r="I2224" s="30">
        <v>2030</v>
      </c>
      <c r="J2224" s="30" t="s">
        <v>19</v>
      </c>
    </row>
    <row r="2225" spans="1:10" ht="15.75" thickBot="1" x14ac:dyDescent="0.5">
      <c r="A2225" s="19">
        <v>2219</v>
      </c>
      <c r="B2225" s="21">
        <v>3382</v>
      </c>
      <c r="C2225" s="20" t="s">
        <v>5458</v>
      </c>
      <c r="D2225" s="21">
        <v>85</v>
      </c>
      <c r="E2225" s="21" t="s">
        <v>13</v>
      </c>
      <c r="F2225" s="21" t="s">
        <v>29</v>
      </c>
      <c r="G2225" s="21"/>
      <c r="H2225" s="21"/>
      <c r="I2225" s="30">
        <v>2058</v>
      </c>
      <c r="J2225" s="30" t="s">
        <v>19</v>
      </c>
    </row>
    <row r="2226" spans="1:10" ht="15.75" thickBot="1" x14ac:dyDescent="0.5">
      <c r="A2226" s="19">
        <v>2220</v>
      </c>
      <c r="B2226" s="21">
        <v>3383</v>
      </c>
      <c r="C2226" s="20" t="s">
        <v>6137</v>
      </c>
      <c r="D2226" s="21" t="s">
        <v>510</v>
      </c>
      <c r="E2226" s="21" t="s">
        <v>134</v>
      </c>
      <c r="F2226" s="21" t="s">
        <v>292</v>
      </c>
      <c r="G2226" s="21">
        <f>8+10+11+8</f>
        <v>37</v>
      </c>
      <c r="H2226" s="21">
        <f>-3+28+11+19</f>
        <v>55</v>
      </c>
      <c r="I2226" s="30">
        <v>2432</v>
      </c>
      <c r="J2226" s="30" t="s">
        <v>15</v>
      </c>
    </row>
    <row r="2227" spans="1:10" ht="15.75" thickBot="1" x14ac:dyDescent="0.5">
      <c r="A2227" s="19">
        <v>2221</v>
      </c>
      <c r="B2227" s="21">
        <v>3385</v>
      </c>
      <c r="C2227" s="20" t="s">
        <v>5463</v>
      </c>
      <c r="D2227" s="21">
        <v>62</v>
      </c>
      <c r="E2227" s="21" t="s">
        <v>57</v>
      </c>
      <c r="F2227" s="21" t="s">
        <v>116</v>
      </c>
      <c r="G2227" s="21"/>
      <c r="H2227" s="21"/>
      <c r="I2227" s="30">
        <v>2235</v>
      </c>
      <c r="J2227" s="30" t="s">
        <v>15</v>
      </c>
    </row>
    <row r="2228" spans="1:10" ht="15.75" thickBot="1" x14ac:dyDescent="0.5">
      <c r="A2228" s="19">
        <v>2222</v>
      </c>
      <c r="B2228" s="21">
        <v>3386</v>
      </c>
      <c r="C2228" s="20" t="s">
        <v>5465</v>
      </c>
      <c r="D2228" s="21">
        <v>78</v>
      </c>
      <c r="E2228" s="21" t="s">
        <v>13</v>
      </c>
      <c r="F2228" s="21" t="s">
        <v>116</v>
      </c>
      <c r="G2228" s="21"/>
      <c r="H2228" s="21"/>
      <c r="I2228" s="30">
        <v>2093</v>
      </c>
      <c r="J2228" s="30" t="s">
        <v>15</v>
      </c>
    </row>
    <row r="2229" spans="1:10" ht="15.75" thickBot="1" x14ac:dyDescent="0.5">
      <c r="A2229" s="19">
        <v>2223</v>
      </c>
      <c r="B2229" s="21">
        <v>3388</v>
      </c>
      <c r="C2229" s="20" t="s">
        <v>5471</v>
      </c>
      <c r="D2229" s="21">
        <v>95</v>
      </c>
      <c r="E2229" s="21" t="s">
        <v>13</v>
      </c>
      <c r="F2229" s="21" t="s">
        <v>85</v>
      </c>
      <c r="G2229" s="21"/>
      <c r="H2229" s="21"/>
      <c r="I2229" s="30">
        <v>2066</v>
      </c>
      <c r="J2229" s="30" t="s">
        <v>19</v>
      </c>
    </row>
    <row r="2230" spans="1:10" ht="15.75" thickBot="1" x14ac:dyDescent="0.5">
      <c r="A2230" s="19">
        <v>2224</v>
      </c>
      <c r="B2230" s="21">
        <v>3389</v>
      </c>
      <c r="C2230" s="20" t="s">
        <v>5473</v>
      </c>
      <c r="D2230" s="21" t="s">
        <v>13</v>
      </c>
      <c r="E2230" s="21" t="s">
        <v>13</v>
      </c>
      <c r="F2230" s="21" t="s">
        <v>29</v>
      </c>
      <c r="G2230" s="21"/>
      <c r="H2230" s="21"/>
      <c r="I2230" s="30">
        <v>2041</v>
      </c>
      <c r="J2230" s="30" t="s">
        <v>19</v>
      </c>
    </row>
    <row r="2231" spans="1:10" ht="15.75" thickBot="1" x14ac:dyDescent="0.5">
      <c r="A2231" s="19">
        <v>2225</v>
      </c>
      <c r="B2231" s="21">
        <v>3391</v>
      </c>
      <c r="C2231" s="20" t="s">
        <v>5477</v>
      </c>
      <c r="D2231" s="21">
        <v>91</v>
      </c>
      <c r="E2231" s="21" t="s">
        <v>13</v>
      </c>
      <c r="F2231" s="21" t="s">
        <v>29</v>
      </c>
      <c r="G2231" s="21"/>
      <c r="H2231" s="21"/>
      <c r="I2231" s="30">
        <v>2049</v>
      </c>
      <c r="J2231" s="30" t="s">
        <v>19</v>
      </c>
    </row>
    <row r="2232" spans="1:10" ht="15.75" thickBot="1" x14ac:dyDescent="0.5">
      <c r="A2232" s="19">
        <v>2226</v>
      </c>
      <c r="B2232" s="21">
        <v>3393</v>
      </c>
      <c r="C2232" s="20" t="s">
        <v>5481</v>
      </c>
      <c r="D2232" s="21">
        <v>56</v>
      </c>
      <c r="E2232" s="21" t="s">
        <v>13</v>
      </c>
      <c r="F2232" s="21" t="s">
        <v>32</v>
      </c>
      <c r="G2232" s="21"/>
      <c r="H2232" s="21"/>
      <c r="I2232" s="30">
        <v>2003</v>
      </c>
      <c r="J2232" s="30" t="s">
        <v>19</v>
      </c>
    </row>
    <row r="2233" spans="1:10" ht="15.75" thickBot="1" x14ac:dyDescent="0.5">
      <c r="A2233" s="19">
        <v>2227</v>
      </c>
      <c r="B2233" s="21">
        <v>3394</v>
      </c>
      <c r="C2233" s="20" t="s">
        <v>5483</v>
      </c>
      <c r="D2233" s="21">
        <v>46</v>
      </c>
      <c r="E2233" s="21" t="s">
        <v>13</v>
      </c>
      <c r="F2233" s="21" t="s">
        <v>29</v>
      </c>
      <c r="G2233" s="21"/>
      <c r="H2233" s="21"/>
      <c r="I2233" s="30">
        <v>2034</v>
      </c>
      <c r="J2233" s="30" t="s">
        <v>19</v>
      </c>
    </row>
    <row r="2234" spans="1:10" ht="15.75" thickBot="1" x14ac:dyDescent="0.5">
      <c r="A2234" s="19">
        <v>2228</v>
      </c>
      <c r="B2234" s="21">
        <v>3396</v>
      </c>
      <c r="C2234" s="20" t="s">
        <v>5487</v>
      </c>
      <c r="D2234" s="21" t="s">
        <v>13</v>
      </c>
      <c r="E2234" s="21" t="s">
        <v>13</v>
      </c>
      <c r="F2234" s="21" t="s">
        <v>29</v>
      </c>
      <c r="G2234" s="21"/>
      <c r="H2234" s="21"/>
      <c r="I2234" s="30">
        <v>2078</v>
      </c>
      <c r="J2234" s="30" t="s">
        <v>19</v>
      </c>
    </row>
    <row r="2235" spans="1:10" ht="15.75" thickBot="1" x14ac:dyDescent="0.5">
      <c r="A2235" s="19">
        <v>2229</v>
      </c>
      <c r="B2235" s="21">
        <v>3397</v>
      </c>
      <c r="C2235" s="20" t="s">
        <v>5489</v>
      </c>
      <c r="D2235" s="21" t="s">
        <v>13</v>
      </c>
      <c r="E2235" s="21" t="s">
        <v>13</v>
      </c>
      <c r="F2235" s="21" t="s">
        <v>29</v>
      </c>
      <c r="G2235" s="21"/>
      <c r="H2235" s="21"/>
      <c r="I2235" s="30">
        <v>2105</v>
      </c>
      <c r="J2235" s="30" t="s">
        <v>19</v>
      </c>
    </row>
    <row r="2236" spans="1:10" ht="15.75" thickBot="1" x14ac:dyDescent="0.5">
      <c r="A2236" s="19">
        <v>2230</v>
      </c>
      <c r="B2236" s="21">
        <v>3398</v>
      </c>
      <c r="C2236" s="20" t="s">
        <v>5491</v>
      </c>
      <c r="D2236" s="21" t="s">
        <v>13</v>
      </c>
      <c r="E2236" s="21" t="s">
        <v>13</v>
      </c>
      <c r="F2236" s="21" t="s">
        <v>32</v>
      </c>
      <c r="G2236" s="21"/>
      <c r="H2236" s="21"/>
      <c r="I2236" s="30">
        <v>2053</v>
      </c>
      <c r="J2236" s="30" t="s">
        <v>19</v>
      </c>
    </row>
    <row r="2237" spans="1:10" ht="15.75" thickBot="1" x14ac:dyDescent="0.5">
      <c r="A2237" s="19">
        <v>2231</v>
      </c>
      <c r="B2237" s="21">
        <v>3399</v>
      </c>
      <c r="C2237" s="20" t="s">
        <v>5493</v>
      </c>
      <c r="D2237" s="21" t="s">
        <v>137</v>
      </c>
      <c r="E2237" s="21" t="s">
        <v>13</v>
      </c>
      <c r="F2237" s="21" t="s">
        <v>32</v>
      </c>
      <c r="G2237" s="21"/>
      <c r="H2237" s="21"/>
      <c r="I2237" s="30">
        <v>2042</v>
      </c>
      <c r="J2237" s="30" t="s">
        <v>19</v>
      </c>
    </row>
    <row r="2238" spans="1:10" ht="15.75" thickBot="1" x14ac:dyDescent="0.5">
      <c r="A2238" s="19">
        <v>2232</v>
      </c>
      <c r="B2238" s="21">
        <v>3400</v>
      </c>
      <c r="C2238" s="20" t="s">
        <v>5495</v>
      </c>
      <c r="D2238" s="21">
        <v>89</v>
      </c>
      <c r="E2238" s="21" t="s">
        <v>13</v>
      </c>
      <c r="F2238" s="21" t="s">
        <v>79</v>
      </c>
      <c r="G2238" s="21"/>
      <c r="H2238" s="21"/>
      <c r="I2238" s="30">
        <v>2050</v>
      </c>
      <c r="J2238" s="30" t="s">
        <v>19</v>
      </c>
    </row>
    <row r="2239" spans="1:10" ht="15.75" thickBot="1" x14ac:dyDescent="0.5">
      <c r="A2239" s="19">
        <v>2233</v>
      </c>
      <c r="B2239" s="21">
        <v>4028</v>
      </c>
      <c r="C2239" s="20" t="s">
        <v>5497</v>
      </c>
      <c r="D2239" s="21" t="s">
        <v>203</v>
      </c>
      <c r="E2239" s="21" t="s">
        <v>57</v>
      </c>
      <c r="F2239" s="21" t="s">
        <v>29</v>
      </c>
      <c r="G2239" s="21">
        <f>11+7</f>
        <v>18</v>
      </c>
      <c r="H2239" s="21">
        <f>20+26</f>
        <v>46</v>
      </c>
      <c r="I2239" s="30">
        <v>2139</v>
      </c>
      <c r="J2239" s="30" t="s">
        <v>15</v>
      </c>
    </row>
    <row r="2240" spans="1:10" ht="15.75" thickBot="1" x14ac:dyDescent="0.5">
      <c r="A2240" s="19">
        <v>2234</v>
      </c>
      <c r="B2240" s="21">
        <v>3402</v>
      </c>
      <c r="C2240" s="20" t="s">
        <v>5501</v>
      </c>
      <c r="D2240" s="21">
        <v>79</v>
      </c>
      <c r="E2240" s="21" t="s">
        <v>13</v>
      </c>
      <c r="F2240" s="21" t="s">
        <v>169</v>
      </c>
      <c r="G2240" s="21"/>
      <c r="H2240" s="21"/>
      <c r="I2240" s="30">
        <v>2061</v>
      </c>
      <c r="J2240" s="30" t="s">
        <v>19</v>
      </c>
    </row>
    <row r="2241" spans="1:10" ht="15.75" thickBot="1" x14ac:dyDescent="0.5">
      <c r="A2241" s="19">
        <v>2235</v>
      </c>
      <c r="B2241" s="21">
        <v>3404</v>
      </c>
      <c r="C2241" s="20" t="s">
        <v>5505</v>
      </c>
      <c r="D2241" s="21">
        <v>95</v>
      </c>
      <c r="E2241" s="21" t="s">
        <v>13</v>
      </c>
      <c r="F2241" s="21" t="s">
        <v>29</v>
      </c>
      <c r="G2241" s="21"/>
      <c r="H2241" s="21"/>
      <c r="I2241" s="30">
        <v>2165</v>
      </c>
      <c r="J2241" s="30" t="s">
        <v>19</v>
      </c>
    </row>
    <row r="2242" spans="1:10" ht="15.75" thickBot="1" x14ac:dyDescent="0.5">
      <c r="A2242" s="19">
        <v>2236</v>
      </c>
      <c r="B2242" s="21">
        <v>3405</v>
      </c>
      <c r="C2242" s="20" t="s">
        <v>5507</v>
      </c>
      <c r="D2242" s="21" t="s">
        <v>189</v>
      </c>
      <c r="E2242" s="21" t="s">
        <v>13</v>
      </c>
      <c r="F2242" s="21" t="s">
        <v>54</v>
      </c>
      <c r="G2242" s="21"/>
      <c r="H2242" s="21"/>
      <c r="I2242" s="30">
        <v>1997</v>
      </c>
      <c r="J2242" s="30" t="s">
        <v>19</v>
      </c>
    </row>
    <row r="2243" spans="1:10" ht="15.75" thickBot="1" x14ac:dyDescent="0.5">
      <c r="A2243" s="19">
        <v>2237</v>
      </c>
      <c r="B2243" s="21">
        <v>3406</v>
      </c>
      <c r="C2243" s="20" t="s">
        <v>5509</v>
      </c>
      <c r="D2243" s="21">
        <v>66</v>
      </c>
      <c r="E2243" s="21" t="s">
        <v>13</v>
      </c>
      <c r="F2243" s="21" t="s">
        <v>116</v>
      </c>
      <c r="G2243" s="21"/>
      <c r="H2243" s="21"/>
      <c r="I2243" s="30">
        <v>2170</v>
      </c>
      <c r="J2243" s="30" t="s">
        <v>19</v>
      </c>
    </row>
    <row r="2244" spans="1:10" ht="15.75" thickBot="1" x14ac:dyDescent="0.5">
      <c r="A2244" s="19">
        <v>2238</v>
      </c>
      <c r="B2244" s="21">
        <v>3407</v>
      </c>
      <c r="C2244" s="20" t="s">
        <v>5511</v>
      </c>
      <c r="D2244" s="21">
        <v>90</v>
      </c>
      <c r="E2244" s="21" t="s">
        <v>13</v>
      </c>
      <c r="F2244" s="21" t="s">
        <v>79</v>
      </c>
      <c r="G2244" s="21"/>
      <c r="H2244" s="21"/>
      <c r="I2244" s="30">
        <v>2060</v>
      </c>
      <c r="J2244" s="30" t="s">
        <v>19</v>
      </c>
    </row>
    <row r="2245" spans="1:10" ht="15.75" thickBot="1" x14ac:dyDescent="0.5">
      <c r="A2245" s="19">
        <v>2239</v>
      </c>
      <c r="B2245" s="21">
        <v>3408</v>
      </c>
      <c r="C2245" s="20" t="s">
        <v>5515</v>
      </c>
      <c r="D2245" s="21">
        <v>93</v>
      </c>
      <c r="E2245" s="21" t="s">
        <v>13</v>
      </c>
      <c r="F2245" s="21" t="s">
        <v>29</v>
      </c>
      <c r="G2245" s="21"/>
      <c r="H2245" s="21"/>
      <c r="I2245" s="30">
        <v>2052</v>
      </c>
      <c r="J2245" s="30" t="s">
        <v>19</v>
      </c>
    </row>
    <row r="2246" spans="1:10" ht="15.75" thickBot="1" x14ac:dyDescent="0.5">
      <c r="A2246" s="19">
        <v>2240</v>
      </c>
      <c r="B2246" s="21">
        <v>3409</v>
      </c>
      <c r="C2246" s="20" t="s">
        <v>5517</v>
      </c>
      <c r="D2246" s="21" t="s">
        <v>13</v>
      </c>
      <c r="E2246" s="21" t="s">
        <v>13</v>
      </c>
      <c r="F2246" s="21" t="s">
        <v>29</v>
      </c>
      <c r="G2246" s="21"/>
      <c r="H2246" s="21"/>
      <c r="I2246" s="30">
        <v>2085</v>
      </c>
      <c r="J2246" s="30" t="s">
        <v>19</v>
      </c>
    </row>
    <row r="2247" spans="1:10" ht="15.75" thickBot="1" x14ac:dyDescent="0.5">
      <c r="A2247" s="19">
        <v>2241</v>
      </c>
      <c r="B2247" s="21">
        <v>3799</v>
      </c>
      <c r="C2247" s="20" t="s">
        <v>5519</v>
      </c>
      <c r="D2247" s="21" t="s">
        <v>13</v>
      </c>
      <c r="E2247" s="21" t="s">
        <v>13</v>
      </c>
      <c r="F2247" s="21" t="s">
        <v>85</v>
      </c>
      <c r="G2247" s="21"/>
      <c r="H2247" s="21"/>
      <c r="I2247" s="30">
        <v>2090</v>
      </c>
      <c r="J2247" s="30" t="s">
        <v>19</v>
      </c>
    </row>
    <row r="2248" spans="1:10" ht="15.75" thickBot="1" x14ac:dyDescent="0.5">
      <c r="A2248" s="19">
        <v>2242</v>
      </c>
      <c r="B2248" s="21">
        <v>3800</v>
      </c>
      <c r="C2248" s="20" t="s">
        <v>5521</v>
      </c>
      <c r="D2248" s="21" t="s">
        <v>13</v>
      </c>
      <c r="E2248" s="21" t="s">
        <v>13</v>
      </c>
      <c r="F2248" s="21" t="s">
        <v>85</v>
      </c>
      <c r="G2248" s="21"/>
      <c r="H2248" s="21"/>
      <c r="I2248" s="30">
        <v>2082</v>
      </c>
      <c r="J2248" s="30" t="s">
        <v>19</v>
      </c>
    </row>
    <row r="2249" spans="1:10" ht="15.75" thickBot="1" x14ac:dyDescent="0.5">
      <c r="A2249" s="19">
        <v>2243</v>
      </c>
      <c r="B2249" s="21">
        <v>3410</v>
      </c>
      <c r="C2249" s="20" t="s">
        <v>5523</v>
      </c>
      <c r="D2249" s="21">
        <v>47</v>
      </c>
      <c r="E2249" s="21" t="s">
        <v>13</v>
      </c>
      <c r="F2249" s="21" t="s">
        <v>32</v>
      </c>
      <c r="G2249" s="21"/>
      <c r="H2249" s="21"/>
      <c r="I2249" s="30">
        <v>2111</v>
      </c>
      <c r="J2249" s="30" t="s">
        <v>19</v>
      </c>
    </row>
    <row r="2250" spans="1:10" ht="15.75" thickBot="1" x14ac:dyDescent="0.5">
      <c r="A2250" s="19">
        <v>2244</v>
      </c>
      <c r="B2250" s="21">
        <v>3411</v>
      </c>
      <c r="C2250" s="20" t="s">
        <v>5525</v>
      </c>
      <c r="D2250" s="21">
        <v>97</v>
      </c>
      <c r="E2250" s="21" t="s">
        <v>13</v>
      </c>
      <c r="F2250" s="21" t="s">
        <v>29</v>
      </c>
      <c r="G2250" s="21"/>
      <c r="H2250" s="21"/>
      <c r="I2250" s="30">
        <v>2045</v>
      </c>
      <c r="J2250" s="30" t="s">
        <v>19</v>
      </c>
    </row>
    <row r="2251" spans="1:10" ht="15.75" thickBot="1" x14ac:dyDescent="0.5">
      <c r="A2251" s="19">
        <v>2245</v>
      </c>
      <c r="B2251" s="21">
        <v>3412</v>
      </c>
      <c r="C2251" s="20" t="s">
        <v>5527</v>
      </c>
      <c r="D2251" s="21" t="s">
        <v>137</v>
      </c>
      <c r="E2251" s="21" t="s">
        <v>13</v>
      </c>
      <c r="F2251" s="21" t="s">
        <v>29</v>
      </c>
      <c r="G2251" s="21"/>
      <c r="H2251" s="21"/>
      <c r="I2251" s="30">
        <v>1978</v>
      </c>
      <c r="J2251" s="30" t="s">
        <v>19</v>
      </c>
    </row>
    <row r="2252" spans="1:10" ht="15.75" thickBot="1" x14ac:dyDescent="0.5">
      <c r="A2252" s="19">
        <v>2246</v>
      </c>
      <c r="B2252" s="21">
        <v>3413</v>
      </c>
      <c r="C2252" s="20" t="s">
        <v>5530</v>
      </c>
      <c r="D2252" s="21" t="s">
        <v>137</v>
      </c>
      <c r="E2252" s="21" t="s">
        <v>57</v>
      </c>
      <c r="F2252" s="21" t="s">
        <v>193</v>
      </c>
      <c r="G2252" s="21"/>
      <c r="H2252" s="21"/>
      <c r="I2252" s="30">
        <v>2170</v>
      </c>
      <c r="J2252" s="30" t="s">
        <v>19</v>
      </c>
    </row>
    <row r="2253" spans="1:10" ht="15.75" thickBot="1" x14ac:dyDescent="0.5">
      <c r="A2253" s="19">
        <v>2247</v>
      </c>
      <c r="B2253" s="21">
        <v>3850</v>
      </c>
      <c r="C2253" s="20" t="s">
        <v>5532</v>
      </c>
      <c r="D2253" s="21" t="s">
        <v>49</v>
      </c>
      <c r="E2253" s="21" t="s">
        <v>13</v>
      </c>
      <c r="F2253" s="21" t="s">
        <v>79</v>
      </c>
      <c r="G2253" s="21"/>
      <c r="H2253" s="21"/>
      <c r="I2253" s="30">
        <v>2036</v>
      </c>
      <c r="J2253" s="30" t="s">
        <v>19</v>
      </c>
    </row>
    <row r="2254" spans="1:10" ht="15.75" thickBot="1" x14ac:dyDescent="0.5">
      <c r="A2254" s="19">
        <v>2248</v>
      </c>
      <c r="B2254" s="21">
        <v>3418</v>
      </c>
      <c r="C2254" s="20" t="s">
        <v>5542</v>
      </c>
      <c r="D2254" s="21">
        <v>85</v>
      </c>
      <c r="E2254" s="21" t="s">
        <v>13</v>
      </c>
      <c r="F2254" s="21" t="s">
        <v>32</v>
      </c>
      <c r="G2254" s="21"/>
      <c r="H2254" s="21"/>
      <c r="I2254" s="30">
        <v>2107</v>
      </c>
      <c r="J2254" s="30" t="s">
        <v>19</v>
      </c>
    </row>
    <row r="2255" spans="1:10" ht="15.75" thickBot="1" x14ac:dyDescent="0.5">
      <c r="A2255" s="19">
        <v>2249</v>
      </c>
      <c r="B2255" s="21">
        <v>3419</v>
      </c>
      <c r="C2255" s="20" t="s">
        <v>5544</v>
      </c>
      <c r="D2255" s="21" t="s">
        <v>13</v>
      </c>
      <c r="E2255" s="21" t="s">
        <v>13</v>
      </c>
      <c r="F2255" s="21" t="s">
        <v>29</v>
      </c>
      <c r="G2255" s="21"/>
      <c r="H2255" s="21"/>
      <c r="I2255" s="30">
        <v>2089</v>
      </c>
      <c r="J2255" s="30" t="s">
        <v>19</v>
      </c>
    </row>
    <row r="2256" spans="1:10" ht="15.75" thickBot="1" x14ac:dyDescent="0.5">
      <c r="A2256" s="19">
        <v>2250</v>
      </c>
      <c r="B2256" s="21">
        <v>3420</v>
      </c>
      <c r="C2256" s="20" t="s">
        <v>5546</v>
      </c>
      <c r="D2256" s="21">
        <v>99</v>
      </c>
      <c r="E2256" s="21" t="s">
        <v>13</v>
      </c>
      <c r="F2256" s="21" t="s">
        <v>29</v>
      </c>
      <c r="G2256" s="21"/>
      <c r="H2256" s="21"/>
      <c r="I2256" s="30">
        <v>2056</v>
      </c>
      <c r="J2256" s="30" t="s">
        <v>19</v>
      </c>
    </row>
    <row r="2257" spans="1:10" ht="15.75" thickBot="1" x14ac:dyDescent="0.5">
      <c r="A2257" s="19">
        <v>2251</v>
      </c>
      <c r="B2257" s="21">
        <v>3421</v>
      </c>
      <c r="C2257" s="20" t="s">
        <v>5550</v>
      </c>
      <c r="D2257" s="21">
        <v>94</v>
      </c>
      <c r="E2257" s="21" t="s">
        <v>13</v>
      </c>
      <c r="F2257" s="21" t="s">
        <v>79</v>
      </c>
      <c r="G2257" s="21"/>
      <c r="H2257" s="21"/>
      <c r="I2257" s="30">
        <v>2045</v>
      </c>
      <c r="J2257" s="30" t="s">
        <v>19</v>
      </c>
    </row>
    <row r="2258" spans="1:10" ht="15.75" thickBot="1" x14ac:dyDescent="0.5">
      <c r="A2258" s="19">
        <v>2252</v>
      </c>
      <c r="B2258" s="21">
        <v>3422</v>
      </c>
      <c r="C2258" s="20" t="s">
        <v>5552</v>
      </c>
      <c r="D2258" s="21">
        <v>61</v>
      </c>
      <c r="E2258" s="21" t="s">
        <v>13</v>
      </c>
      <c r="F2258" s="21" t="s">
        <v>29</v>
      </c>
      <c r="G2258" s="21"/>
      <c r="H2258" s="21"/>
      <c r="I2258" s="30">
        <v>2040</v>
      </c>
      <c r="J2258" s="30" t="s">
        <v>19</v>
      </c>
    </row>
    <row r="2259" spans="1:10" ht="15.75" thickBot="1" x14ac:dyDescent="0.5">
      <c r="A2259" s="19">
        <v>2253</v>
      </c>
      <c r="B2259" s="21">
        <v>4162</v>
      </c>
      <c r="C2259" s="20" t="s">
        <v>6412</v>
      </c>
      <c r="D2259" s="21">
        <v>15</v>
      </c>
      <c r="E2259" s="21" t="s">
        <v>13</v>
      </c>
      <c r="F2259" s="21" t="s">
        <v>79</v>
      </c>
      <c r="G2259" s="21">
        <v>13</v>
      </c>
      <c r="H2259" s="21">
        <v>-50</v>
      </c>
      <c r="I2259" s="30">
        <v>2050</v>
      </c>
      <c r="J2259" s="30" t="s">
        <v>15</v>
      </c>
    </row>
    <row r="2260" spans="1:10" ht="15.75" thickBot="1" x14ac:dyDescent="0.5">
      <c r="A2260" s="19">
        <v>2254</v>
      </c>
      <c r="B2260" s="21">
        <v>3425</v>
      </c>
      <c r="C2260" s="20" t="s">
        <v>5558</v>
      </c>
      <c r="D2260" s="21">
        <v>63</v>
      </c>
      <c r="E2260" s="21" t="s">
        <v>134</v>
      </c>
      <c r="F2260" s="21" t="s">
        <v>116</v>
      </c>
      <c r="G2260" s="21">
        <v>10</v>
      </c>
      <c r="H2260" s="21">
        <v>-13</v>
      </c>
      <c r="I2260" s="30">
        <v>2392</v>
      </c>
      <c r="J2260" s="30" t="s">
        <v>15</v>
      </c>
    </row>
    <row r="2261" spans="1:10" ht="15.75" thickBot="1" x14ac:dyDescent="0.5">
      <c r="A2261" s="19">
        <v>2255</v>
      </c>
      <c r="B2261" s="21">
        <v>4011</v>
      </c>
      <c r="C2261" s="20" t="s">
        <v>5560</v>
      </c>
      <c r="D2261" s="21" t="s">
        <v>82</v>
      </c>
      <c r="E2261" s="21" t="s">
        <v>13</v>
      </c>
      <c r="F2261" s="21" t="s">
        <v>255</v>
      </c>
      <c r="G2261" s="21">
        <f>6+7</f>
        <v>13</v>
      </c>
      <c r="H2261" s="21">
        <f>-6-1</f>
        <v>-7</v>
      </c>
      <c r="I2261" s="30">
        <v>2057</v>
      </c>
      <c r="J2261" s="30" t="s">
        <v>15</v>
      </c>
    </row>
    <row r="2262" spans="1:10" ht="15.75" thickBot="1" x14ac:dyDescent="0.5">
      <c r="A2262" s="19">
        <v>2256</v>
      </c>
      <c r="B2262" s="21">
        <v>3426</v>
      </c>
      <c r="C2262" s="20" t="s">
        <v>5562</v>
      </c>
      <c r="D2262" s="21">
        <v>70</v>
      </c>
      <c r="E2262" s="21" t="s">
        <v>57</v>
      </c>
      <c r="F2262" s="21" t="s">
        <v>116</v>
      </c>
      <c r="G2262" s="21"/>
      <c r="H2262" s="21"/>
      <c r="I2262" s="30">
        <v>2221</v>
      </c>
      <c r="J2262" s="30" t="s">
        <v>15</v>
      </c>
    </row>
    <row r="2263" spans="1:10" ht="15.75" thickBot="1" x14ac:dyDescent="0.5">
      <c r="A2263" s="19">
        <v>2257</v>
      </c>
      <c r="B2263" s="21">
        <v>3427</v>
      </c>
      <c r="C2263" s="20" t="s">
        <v>5564</v>
      </c>
      <c r="D2263" s="21">
        <v>56</v>
      </c>
      <c r="E2263" s="21" t="s">
        <v>13</v>
      </c>
      <c r="F2263" s="21" t="s">
        <v>29</v>
      </c>
      <c r="G2263" s="21"/>
      <c r="H2263" s="21"/>
      <c r="I2263" s="30">
        <v>1964</v>
      </c>
      <c r="J2263" s="30" t="s">
        <v>19</v>
      </c>
    </row>
    <row r="2264" spans="1:10" ht="15.75" thickBot="1" x14ac:dyDescent="0.5">
      <c r="A2264" s="19">
        <v>2258</v>
      </c>
      <c r="B2264" s="21">
        <v>3428</v>
      </c>
      <c r="C2264" s="20" t="s">
        <v>5566</v>
      </c>
      <c r="D2264" s="21">
        <v>73</v>
      </c>
      <c r="E2264" s="21" t="s">
        <v>13</v>
      </c>
      <c r="F2264" s="21" t="s">
        <v>32</v>
      </c>
      <c r="G2264" s="21"/>
      <c r="H2264" s="21"/>
      <c r="I2264" s="30">
        <v>2050</v>
      </c>
      <c r="J2264" s="30" t="s">
        <v>19</v>
      </c>
    </row>
    <row r="2265" spans="1:10" ht="15.75" thickBot="1" x14ac:dyDescent="0.5">
      <c r="A2265" s="19">
        <v>2259</v>
      </c>
      <c r="B2265" s="21">
        <v>3429</v>
      </c>
      <c r="C2265" s="20" t="s">
        <v>5568</v>
      </c>
      <c r="D2265" s="21" t="s">
        <v>49</v>
      </c>
      <c r="E2265" s="21" t="s">
        <v>57</v>
      </c>
      <c r="F2265" s="21" t="s">
        <v>29</v>
      </c>
      <c r="G2265" s="21">
        <v>8</v>
      </c>
      <c r="H2265" s="21">
        <v>-12</v>
      </c>
      <c r="I2265" s="30">
        <v>2091</v>
      </c>
      <c r="J2265" s="30" t="s">
        <v>15</v>
      </c>
    </row>
    <row r="2266" spans="1:10" ht="15.75" thickBot="1" x14ac:dyDescent="0.5">
      <c r="A2266" s="19">
        <v>2260</v>
      </c>
      <c r="B2266" s="21">
        <v>3430</v>
      </c>
      <c r="C2266" s="20" t="s">
        <v>5570</v>
      </c>
      <c r="D2266" s="21">
        <v>86</v>
      </c>
      <c r="E2266" s="21" t="s">
        <v>13</v>
      </c>
      <c r="F2266" s="21" t="s">
        <v>29</v>
      </c>
      <c r="G2266" s="21"/>
      <c r="H2266" s="21"/>
      <c r="I2266" s="30">
        <v>2080</v>
      </c>
      <c r="J2266" s="30" t="s">
        <v>19</v>
      </c>
    </row>
    <row r="2267" spans="1:10" ht="15.75" thickBot="1" x14ac:dyDescent="0.5">
      <c r="A2267" s="19">
        <v>2261</v>
      </c>
      <c r="B2267" s="21">
        <v>3431</v>
      </c>
      <c r="C2267" s="20" t="s">
        <v>5572</v>
      </c>
      <c r="D2267" s="21">
        <v>71</v>
      </c>
      <c r="E2267" s="21" t="s">
        <v>13</v>
      </c>
      <c r="F2267" s="21" t="s">
        <v>29</v>
      </c>
      <c r="G2267" s="21"/>
      <c r="H2267" s="21"/>
      <c r="I2267" s="30">
        <v>2058</v>
      </c>
      <c r="J2267" s="30" t="s">
        <v>19</v>
      </c>
    </row>
    <row r="2268" spans="1:10" ht="15.75" thickBot="1" x14ac:dyDescent="0.5">
      <c r="A2268" s="19">
        <v>2262</v>
      </c>
      <c r="B2268" s="21">
        <v>3432</v>
      </c>
      <c r="C2268" s="20" t="s">
        <v>5574</v>
      </c>
      <c r="D2268" s="21" t="s">
        <v>13</v>
      </c>
      <c r="E2268" s="21" t="s">
        <v>13</v>
      </c>
      <c r="F2268" s="21" t="s">
        <v>29</v>
      </c>
      <c r="G2268" s="21"/>
      <c r="H2268" s="21"/>
      <c r="I2268" s="30">
        <v>1997</v>
      </c>
      <c r="J2268" s="30" t="s">
        <v>19</v>
      </c>
    </row>
    <row r="2269" spans="1:10" ht="15.75" thickBot="1" x14ac:dyDescent="0.5">
      <c r="A2269" s="19">
        <v>2263</v>
      </c>
      <c r="B2269" s="21">
        <v>3433</v>
      </c>
      <c r="C2269" s="20" t="s">
        <v>5576</v>
      </c>
      <c r="D2269" s="21">
        <v>76</v>
      </c>
      <c r="E2269" s="21" t="s">
        <v>13</v>
      </c>
      <c r="F2269" s="21" t="s">
        <v>29</v>
      </c>
      <c r="G2269" s="21"/>
      <c r="H2269" s="21"/>
      <c r="I2269" s="30">
        <v>2049</v>
      </c>
      <c r="J2269" s="30" t="s">
        <v>19</v>
      </c>
    </row>
    <row r="2270" spans="1:10" ht="15.75" thickBot="1" x14ac:dyDescent="0.5">
      <c r="A2270" s="19">
        <v>2264</v>
      </c>
      <c r="B2270" s="21">
        <v>3434</v>
      </c>
      <c r="C2270" s="20" t="s">
        <v>5578</v>
      </c>
      <c r="D2270" s="21" t="s">
        <v>137</v>
      </c>
      <c r="E2270" s="21" t="s">
        <v>57</v>
      </c>
      <c r="F2270" s="21" t="s">
        <v>79</v>
      </c>
      <c r="G2270" s="21"/>
      <c r="H2270" s="21"/>
      <c r="I2270" s="30">
        <v>2190</v>
      </c>
      <c r="J2270" s="30" t="s">
        <v>19</v>
      </c>
    </row>
    <row r="2271" spans="1:10" ht="15.75" thickBot="1" x14ac:dyDescent="0.5">
      <c r="A2271" s="19">
        <v>2265</v>
      </c>
      <c r="B2271" s="21">
        <v>3435</v>
      </c>
      <c r="C2271" s="20" t="s">
        <v>5580</v>
      </c>
      <c r="D2271" s="21">
        <v>74</v>
      </c>
      <c r="E2271" s="21" t="s">
        <v>134</v>
      </c>
      <c r="F2271" s="21" t="s">
        <v>79</v>
      </c>
      <c r="G2271" s="21">
        <f>13+10+11+9+8</f>
        <v>51</v>
      </c>
      <c r="H2271" s="21">
        <f>-21-22-25-19+0</f>
        <v>-87</v>
      </c>
      <c r="I2271" s="30">
        <v>2518</v>
      </c>
      <c r="J2271" s="30" t="s">
        <v>15</v>
      </c>
    </row>
    <row r="2272" spans="1:10" ht="15.75" thickBot="1" x14ac:dyDescent="0.5">
      <c r="A2272" s="19">
        <v>2266</v>
      </c>
      <c r="B2272" s="21">
        <v>3436</v>
      </c>
      <c r="C2272" s="20" t="s">
        <v>5582</v>
      </c>
      <c r="D2272" s="21">
        <v>98</v>
      </c>
      <c r="E2272" s="21" t="s">
        <v>134</v>
      </c>
      <c r="F2272" s="21" t="s">
        <v>79</v>
      </c>
      <c r="G2272" s="21">
        <v>13</v>
      </c>
      <c r="H2272" s="21">
        <v>-5</v>
      </c>
      <c r="I2272" s="30">
        <v>2389</v>
      </c>
      <c r="J2272" s="30" t="s">
        <v>15</v>
      </c>
    </row>
    <row r="2273" spans="1:10" ht="15.75" thickBot="1" x14ac:dyDescent="0.5">
      <c r="A2273" s="19">
        <v>2267</v>
      </c>
      <c r="B2273" s="21">
        <v>3437</v>
      </c>
      <c r="C2273" s="20" t="s">
        <v>5584</v>
      </c>
      <c r="D2273" s="21">
        <v>67</v>
      </c>
      <c r="E2273" s="21" t="s">
        <v>134</v>
      </c>
      <c r="F2273" s="21" t="s">
        <v>277</v>
      </c>
      <c r="G2273" s="21"/>
      <c r="H2273" s="21"/>
      <c r="I2273" s="30">
        <v>2435</v>
      </c>
      <c r="J2273" s="30" t="s">
        <v>15</v>
      </c>
    </row>
    <row r="2274" spans="1:10" ht="15.75" thickBot="1" x14ac:dyDescent="0.5">
      <c r="A2274" s="19">
        <v>2268</v>
      </c>
      <c r="B2274" s="21">
        <v>3438</v>
      </c>
      <c r="C2274" s="20" t="s">
        <v>5586</v>
      </c>
      <c r="D2274" s="21">
        <v>70</v>
      </c>
      <c r="E2274" s="21" t="s">
        <v>57</v>
      </c>
      <c r="F2274" s="21" t="s">
        <v>85</v>
      </c>
      <c r="G2274" s="21"/>
      <c r="H2274" s="21"/>
      <c r="I2274" s="30">
        <v>2079</v>
      </c>
      <c r="J2274" s="30" t="s">
        <v>19</v>
      </c>
    </row>
    <row r="2275" spans="1:10" ht="15.75" thickBot="1" x14ac:dyDescent="0.5">
      <c r="A2275" s="19">
        <v>2269</v>
      </c>
      <c r="B2275" s="21">
        <v>3439</v>
      </c>
      <c r="C2275" s="20" t="s">
        <v>5588</v>
      </c>
      <c r="D2275" s="21">
        <v>93</v>
      </c>
      <c r="E2275" s="21" t="s">
        <v>13</v>
      </c>
      <c r="F2275" s="21" t="s">
        <v>18</v>
      </c>
      <c r="G2275" s="21"/>
      <c r="H2275" s="21"/>
      <c r="I2275" s="30">
        <v>2076</v>
      </c>
      <c r="J2275" s="30" t="s">
        <v>19</v>
      </c>
    </row>
    <row r="2276" spans="1:10" ht="15.75" thickBot="1" x14ac:dyDescent="0.5">
      <c r="A2276" s="19">
        <v>2270</v>
      </c>
      <c r="B2276" s="21">
        <v>3440</v>
      </c>
      <c r="C2276" s="20" t="s">
        <v>5590</v>
      </c>
      <c r="D2276" s="21">
        <v>72</v>
      </c>
      <c r="E2276" s="21" t="s">
        <v>184</v>
      </c>
      <c r="F2276" s="21" t="s">
        <v>18</v>
      </c>
      <c r="G2276" s="21">
        <v>11</v>
      </c>
      <c r="H2276" s="21">
        <v>13</v>
      </c>
      <c r="I2276" s="30">
        <v>2256</v>
      </c>
      <c r="J2276" s="30" t="s">
        <v>15</v>
      </c>
    </row>
    <row r="2277" spans="1:10" ht="15.75" thickBot="1" x14ac:dyDescent="0.5">
      <c r="A2277" s="19">
        <v>2271</v>
      </c>
      <c r="B2277" s="21">
        <v>3441</v>
      </c>
      <c r="C2277" s="20" t="s">
        <v>5592</v>
      </c>
      <c r="D2277" s="21">
        <v>59</v>
      </c>
      <c r="E2277" s="21" t="s">
        <v>13</v>
      </c>
      <c r="F2277" s="21" t="s">
        <v>18</v>
      </c>
      <c r="G2277" s="21"/>
      <c r="H2277" s="21"/>
      <c r="I2277" s="30">
        <v>2021</v>
      </c>
      <c r="J2277" s="30" t="s">
        <v>19</v>
      </c>
    </row>
    <row r="2278" spans="1:10" ht="15.75" thickBot="1" x14ac:dyDescent="0.5">
      <c r="A2278" s="19">
        <v>2272</v>
      </c>
      <c r="B2278" s="21">
        <v>3442</v>
      </c>
      <c r="C2278" s="20" t="s">
        <v>5594</v>
      </c>
      <c r="D2278" s="21" t="s">
        <v>13</v>
      </c>
      <c r="E2278" s="21" t="s">
        <v>13</v>
      </c>
      <c r="F2278" s="21" t="s">
        <v>18</v>
      </c>
      <c r="G2278" s="21"/>
      <c r="H2278" s="21"/>
      <c r="I2278" s="30">
        <v>2055</v>
      </c>
      <c r="J2278" s="30" t="s">
        <v>19</v>
      </c>
    </row>
    <row r="2279" spans="1:10" ht="15.75" thickBot="1" x14ac:dyDescent="0.5">
      <c r="A2279" s="19">
        <v>2273</v>
      </c>
      <c r="B2279" s="21">
        <v>3443</v>
      </c>
      <c r="C2279" s="20" t="s">
        <v>5598</v>
      </c>
      <c r="D2279" s="21" t="s">
        <v>13</v>
      </c>
      <c r="E2279" s="21" t="s">
        <v>13</v>
      </c>
      <c r="F2279" s="21" t="s">
        <v>551</v>
      </c>
      <c r="G2279" s="21"/>
      <c r="H2279" s="21"/>
      <c r="I2279" s="30">
        <v>2030</v>
      </c>
      <c r="J2279" s="30" t="s">
        <v>19</v>
      </c>
    </row>
    <row r="2280" spans="1:10" ht="15.75" thickBot="1" x14ac:dyDescent="0.5">
      <c r="A2280" s="19">
        <v>2274</v>
      </c>
      <c r="B2280" s="21">
        <v>3444</v>
      </c>
      <c r="C2280" s="20" t="s">
        <v>5600</v>
      </c>
      <c r="D2280" s="21">
        <v>91</v>
      </c>
      <c r="E2280" s="21" t="s">
        <v>13</v>
      </c>
      <c r="F2280" s="21" t="s">
        <v>79</v>
      </c>
      <c r="G2280" s="21"/>
      <c r="H2280" s="21"/>
      <c r="I2280" s="30">
        <v>2070</v>
      </c>
      <c r="J2280" s="30" t="s">
        <v>19</v>
      </c>
    </row>
    <row r="2281" spans="1:10" ht="15.75" thickBot="1" x14ac:dyDescent="0.5">
      <c r="A2281" s="19">
        <v>2275</v>
      </c>
      <c r="B2281" s="21">
        <v>3445</v>
      </c>
      <c r="C2281" s="20" t="s">
        <v>5602</v>
      </c>
      <c r="D2281" s="21">
        <v>91</v>
      </c>
      <c r="E2281" s="21" t="s">
        <v>13</v>
      </c>
      <c r="F2281" s="21" t="s">
        <v>116</v>
      </c>
      <c r="G2281" s="21"/>
      <c r="H2281" s="21"/>
      <c r="I2281" s="30">
        <v>2074</v>
      </c>
      <c r="J2281" s="30" t="s">
        <v>19</v>
      </c>
    </row>
    <row r="2282" spans="1:10" ht="15.75" thickBot="1" x14ac:dyDescent="0.5">
      <c r="A2282" s="19">
        <v>2276</v>
      </c>
      <c r="B2282" s="21">
        <v>3802</v>
      </c>
      <c r="C2282" s="20" t="s">
        <v>5604</v>
      </c>
      <c r="D2282" s="21" t="s">
        <v>13</v>
      </c>
      <c r="E2282" s="21" t="s">
        <v>13</v>
      </c>
      <c r="F2282" s="21" t="s">
        <v>85</v>
      </c>
      <c r="G2282" s="21"/>
      <c r="H2282" s="21"/>
      <c r="I2282" s="30">
        <v>2078</v>
      </c>
      <c r="J2282" s="30" t="s">
        <v>19</v>
      </c>
    </row>
    <row r="2283" spans="1:10" ht="15.75" thickBot="1" x14ac:dyDescent="0.5">
      <c r="A2283" s="19">
        <v>2277</v>
      </c>
      <c r="B2283" s="21">
        <v>3446</v>
      </c>
      <c r="C2283" s="20" t="s">
        <v>5606</v>
      </c>
      <c r="D2283" s="21">
        <v>89</v>
      </c>
      <c r="E2283" s="21" t="s">
        <v>13</v>
      </c>
      <c r="F2283" s="21" t="s">
        <v>29</v>
      </c>
      <c r="G2283" s="21"/>
      <c r="H2283" s="21"/>
      <c r="I2283" s="30">
        <v>2055</v>
      </c>
      <c r="J2283" s="30" t="s">
        <v>19</v>
      </c>
    </row>
    <row r="2284" spans="1:10" ht="15.75" thickBot="1" x14ac:dyDescent="0.5">
      <c r="A2284" s="19">
        <v>2278</v>
      </c>
      <c r="B2284" s="21">
        <v>3447</v>
      </c>
      <c r="C2284" s="20" t="s">
        <v>5608</v>
      </c>
      <c r="D2284" s="21">
        <v>86</v>
      </c>
      <c r="E2284" s="21" t="s">
        <v>13</v>
      </c>
      <c r="F2284" s="21" t="s">
        <v>29</v>
      </c>
      <c r="G2284" s="21"/>
      <c r="H2284" s="21"/>
      <c r="I2284" s="30">
        <v>2125</v>
      </c>
      <c r="J2284" s="30" t="s">
        <v>19</v>
      </c>
    </row>
    <row r="2285" spans="1:10" ht="15.75" thickBot="1" x14ac:dyDescent="0.5">
      <c r="A2285" s="19">
        <v>2279</v>
      </c>
      <c r="B2285" s="21">
        <v>3448</v>
      </c>
      <c r="C2285" s="20" t="s">
        <v>5610</v>
      </c>
      <c r="D2285" s="21">
        <v>62</v>
      </c>
      <c r="E2285" s="21" t="s">
        <v>13</v>
      </c>
      <c r="F2285" s="21" t="s">
        <v>79</v>
      </c>
      <c r="G2285" s="21"/>
      <c r="H2285" s="21"/>
      <c r="I2285" s="30">
        <v>2202</v>
      </c>
      <c r="J2285" s="30" t="s">
        <v>15</v>
      </c>
    </row>
    <row r="2286" spans="1:10" ht="15.75" thickBot="1" x14ac:dyDescent="0.5">
      <c r="A2286" s="19">
        <v>2280</v>
      </c>
      <c r="B2286" s="21">
        <v>3449</v>
      </c>
      <c r="C2286" s="20" t="s">
        <v>5611</v>
      </c>
      <c r="D2286" s="21" t="s">
        <v>13</v>
      </c>
      <c r="E2286" s="21" t="s">
        <v>13</v>
      </c>
      <c r="F2286" s="21" t="s">
        <v>29</v>
      </c>
      <c r="G2286" s="21"/>
      <c r="H2286" s="21"/>
      <c r="I2286" s="30">
        <v>2050</v>
      </c>
      <c r="J2286" s="30" t="s">
        <v>19</v>
      </c>
    </row>
    <row r="2287" spans="1:10" ht="15.75" thickBot="1" x14ac:dyDescent="0.5">
      <c r="A2287" s="19">
        <v>2281</v>
      </c>
      <c r="B2287" s="21">
        <v>3450</v>
      </c>
      <c r="C2287" s="20" t="s">
        <v>5613</v>
      </c>
      <c r="D2287" s="21">
        <v>56</v>
      </c>
      <c r="E2287" s="21" t="s">
        <v>13</v>
      </c>
      <c r="F2287" s="21" t="s">
        <v>32</v>
      </c>
      <c r="G2287" s="21"/>
      <c r="H2287" s="21"/>
      <c r="I2287" s="30">
        <v>2081</v>
      </c>
      <c r="J2287" s="30" t="s">
        <v>19</v>
      </c>
    </row>
    <row r="2288" spans="1:10" ht="15.75" thickBot="1" x14ac:dyDescent="0.5">
      <c r="A2288" s="19">
        <v>2282</v>
      </c>
      <c r="B2288" s="21">
        <v>3451</v>
      </c>
      <c r="C2288" s="20" t="s">
        <v>5615</v>
      </c>
      <c r="D2288" s="21">
        <v>63</v>
      </c>
      <c r="E2288" s="21" t="s">
        <v>13</v>
      </c>
      <c r="F2288" s="21" t="s">
        <v>29</v>
      </c>
      <c r="G2288" s="21"/>
      <c r="H2288" s="21"/>
      <c r="I2288" s="30">
        <v>2048</v>
      </c>
      <c r="J2288" s="30" t="s">
        <v>19</v>
      </c>
    </row>
    <row r="2289" spans="1:10" ht="15.75" thickBot="1" x14ac:dyDescent="0.5">
      <c r="A2289" s="19">
        <v>2283</v>
      </c>
      <c r="B2289" s="21">
        <v>3452</v>
      </c>
      <c r="C2289" s="20" t="s">
        <v>5617</v>
      </c>
      <c r="D2289" s="21">
        <v>89</v>
      </c>
      <c r="E2289" s="21" t="s">
        <v>184</v>
      </c>
      <c r="F2289" s="21" t="s">
        <v>29</v>
      </c>
      <c r="G2289" s="21"/>
      <c r="H2289" s="21"/>
      <c r="I2289" s="30">
        <v>2329</v>
      </c>
      <c r="J2289" s="30" t="s">
        <v>19</v>
      </c>
    </row>
    <row r="2290" spans="1:10" ht="15.75" thickBot="1" x14ac:dyDescent="0.5">
      <c r="A2290" s="19">
        <v>2284</v>
      </c>
      <c r="B2290" s="21">
        <v>3453</v>
      </c>
      <c r="C2290" s="20" t="s">
        <v>5619</v>
      </c>
      <c r="D2290" s="21">
        <v>98</v>
      </c>
      <c r="E2290" s="21" t="s">
        <v>13</v>
      </c>
      <c r="F2290" s="21" t="s">
        <v>193</v>
      </c>
      <c r="G2290" s="21"/>
      <c r="H2290" s="21"/>
      <c r="I2290" s="30">
        <v>1981</v>
      </c>
      <c r="J2290" s="30" t="s">
        <v>19</v>
      </c>
    </row>
    <row r="2291" spans="1:10" ht="15.75" thickBot="1" x14ac:dyDescent="0.5">
      <c r="A2291" s="19">
        <v>2285</v>
      </c>
      <c r="B2291" s="21">
        <v>3454</v>
      </c>
      <c r="C2291" s="20" t="s">
        <v>5621</v>
      </c>
      <c r="D2291" s="21" t="s">
        <v>13</v>
      </c>
      <c r="E2291" s="21" t="s">
        <v>13</v>
      </c>
      <c r="F2291" s="21" t="s">
        <v>85</v>
      </c>
      <c r="G2291" s="21"/>
      <c r="H2291" s="21"/>
      <c r="I2291" s="30">
        <v>2002</v>
      </c>
      <c r="J2291" s="30" t="s">
        <v>19</v>
      </c>
    </row>
    <row r="2292" spans="1:10" ht="15.75" thickBot="1" x14ac:dyDescent="0.5">
      <c r="A2292" s="19">
        <v>2286</v>
      </c>
      <c r="B2292" s="21">
        <v>3455</v>
      </c>
      <c r="C2292" s="20" t="s">
        <v>5623</v>
      </c>
      <c r="D2292" s="21" t="s">
        <v>13</v>
      </c>
      <c r="E2292" s="21" t="s">
        <v>13</v>
      </c>
      <c r="F2292" s="21" t="s">
        <v>29</v>
      </c>
      <c r="G2292" s="21"/>
      <c r="H2292" s="21"/>
      <c r="I2292" s="30">
        <v>1952</v>
      </c>
      <c r="J2292" s="30" t="s">
        <v>19</v>
      </c>
    </row>
    <row r="2293" spans="1:10" ht="15.75" thickBot="1" x14ac:dyDescent="0.5">
      <c r="A2293" s="19">
        <v>2287</v>
      </c>
      <c r="B2293" s="21">
        <v>3803</v>
      </c>
      <c r="C2293" s="20" t="s">
        <v>5625</v>
      </c>
      <c r="D2293" s="21" t="s">
        <v>510</v>
      </c>
      <c r="E2293" s="21" t="s">
        <v>13</v>
      </c>
      <c r="F2293" s="21" t="s">
        <v>29</v>
      </c>
      <c r="G2293" s="21"/>
      <c r="H2293" s="21"/>
      <c r="I2293" s="30">
        <v>2123</v>
      </c>
      <c r="J2293" s="30" t="s">
        <v>19</v>
      </c>
    </row>
    <row r="2294" spans="1:10" ht="15.75" thickBot="1" x14ac:dyDescent="0.5">
      <c r="A2294" s="19">
        <v>2288</v>
      </c>
      <c r="B2294" s="21">
        <v>3456</v>
      </c>
      <c r="C2294" s="20" t="s">
        <v>5627</v>
      </c>
      <c r="D2294" s="21">
        <v>41</v>
      </c>
      <c r="E2294" s="21" t="s">
        <v>13</v>
      </c>
      <c r="F2294" s="21" t="s">
        <v>29</v>
      </c>
      <c r="G2294" s="21"/>
      <c r="H2294" s="21"/>
      <c r="I2294" s="30">
        <v>2042</v>
      </c>
      <c r="J2294" s="30" t="s">
        <v>19</v>
      </c>
    </row>
    <row r="2295" spans="1:10" ht="15.75" thickBot="1" x14ac:dyDescent="0.5">
      <c r="A2295" s="19">
        <v>2289</v>
      </c>
      <c r="B2295" s="21">
        <v>3457</v>
      </c>
      <c r="C2295" s="20" t="s">
        <v>5629</v>
      </c>
      <c r="D2295" s="21" t="s">
        <v>13</v>
      </c>
      <c r="E2295" s="21" t="s">
        <v>13</v>
      </c>
      <c r="F2295" s="21" t="s">
        <v>29</v>
      </c>
      <c r="G2295" s="21"/>
      <c r="H2295" s="21"/>
      <c r="I2295" s="30">
        <v>2049</v>
      </c>
      <c r="J2295" s="30" t="s">
        <v>19</v>
      </c>
    </row>
    <row r="2296" spans="1:10" ht="15.75" thickBot="1" x14ac:dyDescent="0.5">
      <c r="A2296" s="19">
        <v>2290</v>
      </c>
      <c r="B2296" s="21">
        <v>4210</v>
      </c>
      <c r="C2296" s="20" t="s">
        <v>6530</v>
      </c>
      <c r="D2296" s="21">
        <v>15</v>
      </c>
      <c r="E2296" s="21" t="s">
        <v>13</v>
      </c>
      <c r="F2296" s="21" t="s">
        <v>79</v>
      </c>
      <c r="G2296" s="21">
        <v>7</v>
      </c>
      <c r="H2296" s="21">
        <v>-54</v>
      </c>
      <c r="I2296" s="30">
        <v>2046</v>
      </c>
      <c r="J2296" s="30" t="s">
        <v>15</v>
      </c>
    </row>
    <row r="2297" spans="1:10" ht="15.75" thickBot="1" x14ac:dyDescent="0.5">
      <c r="A2297" s="19">
        <v>2291</v>
      </c>
      <c r="B2297" s="21">
        <v>4050</v>
      </c>
      <c r="C2297" s="20" t="s">
        <v>6305</v>
      </c>
      <c r="D2297" s="21" t="s">
        <v>510</v>
      </c>
      <c r="E2297" s="21" t="s">
        <v>13</v>
      </c>
      <c r="F2297" s="21" t="s">
        <v>79</v>
      </c>
      <c r="G2297" s="21"/>
      <c r="H2297" s="21"/>
      <c r="I2297" s="30">
        <v>2128</v>
      </c>
      <c r="J2297" s="30" t="s">
        <v>15</v>
      </c>
    </row>
    <row r="2298" spans="1:10" ht="15.75" thickBot="1" x14ac:dyDescent="0.5">
      <c r="A2298" s="19">
        <v>2292</v>
      </c>
      <c r="B2298" s="21">
        <v>3458</v>
      </c>
      <c r="C2298" s="20" t="s">
        <v>5631</v>
      </c>
      <c r="D2298" s="21">
        <v>91</v>
      </c>
      <c r="E2298" s="21" t="s">
        <v>13</v>
      </c>
      <c r="F2298" s="21" t="s">
        <v>29</v>
      </c>
      <c r="G2298" s="21"/>
      <c r="H2298" s="21"/>
      <c r="I2298" s="30">
        <v>2020</v>
      </c>
      <c r="J2298" s="30" t="s">
        <v>19</v>
      </c>
    </row>
    <row r="2299" spans="1:10" ht="15.75" thickBot="1" x14ac:dyDescent="0.5">
      <c r="A2299" s="19">
        <v>2293</v>
      </c>
      <c r="B2299" s="21">
        <v>3459</v>
      </c>
      <c r="C2299" s="20" t="s">
        <v>5633</v>
      </c>
      <c r="D2299" s="21">
        <v>43</v>
      </c>
      <c r="E2299" s="21" t="s">
        <v>134</v>
      </c>
      <c r="F2299" s="21" t="s">
        <v>239</v>
      </c>
      <c r="G2299" s="21"/>
      <c r="H2299" s="21"/>
      <c r="I2299" s="30">
        <v>2048</v>
      </c>
      <c r="J2299" s="30" t="s">
        <v>19</v>
      </c>
    </row>
    <row r="2300" spans="1:10" ht="15.75" thickBot="1" x14ac:dyDescent="0.5">
      <c r="A2300" s="19">
        <v>2294</v>
      </c>
      <c r="B2300" s="21">
        <v>3460</v>
      </c>
      <c r="C2300" s="20" t="s">
        <v>5635</v>
      </c>
      <c r="D2300" s="21" t="s">
        <v>62</v>
      </c>
      <c r="E2300" s="21" t="s">
        <v>13</v>
      </c>
      <c r="F2300" s="21" t="s">
        <v>54</v>
      </c>
      <c r="G2300" s="21"/>
      <c r="H2300" s="21"/>
      <c r="I2300" s="30">
        <v>2047</v>
      </c>
      <c r="J2300" s="30" t="s">
        <v>19</v>
      </c>
    </row>
    <row r="2301" spans="1:10" ht="15.75" thickBot="1" x14ac:dyDescent="0.5">
      <c r="A2301" s="19">
        <v>2295</v>
      </c>
      <c r="B2301" s="21">
        <v>3461</v>
      </c>
      <c r="C2301" s="20" t="s">
        <v>5637</v>
      </c>
      <c r="D2301" s="21">
        <v>94</v>
      </c>
      <c r="E2301" s="21" t="s">
        <v>13</v>
      </c>
      <c r="F2301" s="21" t="s">
        <v>193</v>
      </c>
      <c r="G2301" s="21"/>
      <c r="H2301" s="21"/>
      <c r="I2301" s="30">
        <v>1914</v>
      </c>
      <c r="J2301" s="30" t="s">
        <v>19</v>
      </c>
    </row>
    <row r="2302" spans="1:10" ht="15.75" thickBot="1" x14ac:dyDescent="0.5">
      <c r="A2302" s="19">
        <v>2296</v>
      </c>
      <c r="B2302" s="21">
        <v>3918</v>
      </c>
      <c r="C2302" s="20" t="s">
        <v>5639</v>
      </c>
      <c r="D2302" s="21">
        <v>42</v>
      </c>
      <c r="E2302" s="21" t="s">
        <v>13</v>
      </c>
      <c r="F2302" s="21" t="s">
        <v>116</v>
      </c>
      <c r="G2302" s="21"/>
      <c r="H2302" s="21"/>
      <c r="I2302" s="30">
        <v>2097</v>
      </c>
      <c r="J2302" s="30" t="s">
        <v>15</v>
      </c>
    </row>
    <row r="2303" spans="1:10" ht="15.75" thickBot="1" x14ac:dyDescent="0.5">
      <c r="A2303" s="19">
        <v>2297</v>
      </c>
      <c r="B2303" s="21">
        <v>3462</v>
      </c>
      <c r="C2303" s="20" t="s">
        <v>5641</v>
      </c>
      <c r="D2303" s="21">
        <v>87</v>
      </c>
      <c r="E2303" s="21" t="s">
        <v>13</v>
      </c>
      <c r="F2303" s="21" t="s">
        <v>29</v>
      </c>
      <c r="G2303" s="21"/>
      <c r="H2303" s="21"/>
      <c r="I2303" s="30">
        <v>2073</v>
      </c>
      <c r="J2303" s="30" t="s">
        <v>19</v>
      </c>
    </row>
    <row r="2304" spans="1:10" ht="15.75" thickBot="1" x14ac:dyDescent="0.5">
      <c r="A2304" s="19">
        <v>2298</v>
      </c>
      <c r="B2304" s="21">
        <v>3463</v>
      </c>
      <c r="C2304" s="20" t="s">
        <v>5643</v>
      </c>
      <c r="D2304" s="21" t="s">
        <v>13</v>
      </c>
      <c r="E2304" s="21" t="s">
        <v>13</v>
      </c>
      <c r="F2304" s="21" t="s">
        <v>29</v>
      </c>
      <c r="G2304" s="21"/>
      <c r="H2304" s="21"/>
      <c r="I2304" s="30">
        <v>2088</v>
      </c>
      <c r="J2304" s="30" t="s">
        <v>19</v>
      </c>
    </row>
    <row r="2305" spans="1:10" ht="15.75" thickBot="1" x14ac:dyDescent="0.5">
      <c r="A2305" s="19">
        <v>2299</v>
      </c>
      <c r="B2305" s="21">
        <v>3464</v>
      </c>
      <c r="C2305" s="20" t="s">
        <v>5645</v>
      </c>
      <c r="D2305" s="21">
        <v>48</v>
      </c>
      <c r="E2305" s="21" t="s">
        <v>13</v>
      </c>
      <c r="F2305" s="21" t="s">
        <v>149</v>
      </c>
      <c r="G2305" s="21"/>
      <c r="H2305" s="21"/>
      <c r="I2305" s="30">
        <v>1860</v>
      </c>
      <c r="J2305" s="30" t="s">
        <v>19</v>
      </c>
    </row>
    <row r="2306" spans="1:10" ht="15.75" thickBot="1" x14ac:dyDescent="0.5">
      <c r="A2306" s="19">
        <v>2300</v>
      </c>
      <c r="B2306" s="21">
        <v>3804</v>
      </c>
      <c r="C2306" s="20" t="s">
        <v>5647</v>
      </c>
      <c r="D2306" s="21" t="s">
        <v>510</v>
      </c>
      <c r="E2306" s="21" t="s">
        <v>13</v>
      </c>
      <c r="F2306" s="21" t="s">
        <v>85</v>
      </c>
      <c r="G2306" s="21"/>
      <c r="H2306" s="21"/>
      <c r="I2306" s="30">
        <v>2074</v>
      </c>
      <c r="J2306" s="30" t="s">
        <v>19</v>
      </c>
    </row>
    <row r="2307" spans="1:10" ht="15.75" thickBot="1" x14ac:dyDescent="0.5">
      <c r="A2307" s="19">
        <v>2301</v>
      </c>
      <c r="B2307" s="21">
        <v>3465</v>
      </c>
      <c r="C2307" s="20" t="s">
        <v>5649</v>
      </c>
      <c r="D2307" s="21">
        <v>92</v>
      </c>
      <c r="E2307" s="21" t="s">
        <v>57</v>
      </c>
      <c r="F2307" s="21" t="s">
        <v>85</v>
      </c>
      <c r="G2307" s="21"/>
      <c r="H2307" s="21"/>
      <c r="I2307" s="30">
        <v>2242</v>
      </c>
      <c r="J2307" s="30" t="s">
        <v>19</v>
      </c>
    </row>
    <row r="2308" spans="1:10" ht="15.75" thickBot="1" x14ac:dyDescent="0.5">
      <c r="A2308" s="19">
        <v>2302</v>
      </c>
      <c r="B2308" s="21">
        <v>3466</v>
      </c>
      <c r="C2308" s="20" t="s">
        <v>5651</v>
      </c>
      <c r="D2308" s="21" t="s">
        <v>13</v>
      </c>
      <c r="E2308" s="21" t="s">
        <v>13</v>
      </c>
      <c r="F2308" s="21" t="s">
        <v>79</v>
      </c>
      <c r="G2308" s="21"/>
      <c r="H2308" s="21"/>
      <c r="I2308" s="30">
        <v>2072</v>
      </c>
      <c r="J2308" s="30" t="s">
        <v>19</v>
      </c>
    </row>
    <row r="2309" spans="1:10" ht="15.75" thickBot="1" x14ac:dyDescent="0.5">
      <c r="A2309" s="19">
        <v>2303</v>
      </c>
      <c r="B2309" s="21">
        <v>3467</v>
      </c>
      <c r="C2309" s="20" t="s">
        <v>5653</v>
      </c>
      <c r="D2309" s="21">
        <v>62</v>
      </c>
      <c r="E2309" s="21" t="s">
        <v>57</v>
      </c>
      <c r="F2309" s="21" t="s">
        <v>551</v>
      </c>
      <c r="G2309" s="21">
        <f>10+8</f>
        <v>18</v>
      </c>
      <c r="H2309" s="21">
        <f>2+4</f>
        <v>6</v>
      </c>
      <c r="I2309" s="30">
        <v>2200</v>
      </c>
      <c r="J2309" s="30" t="s">
        <v>15</v>
      </c>
    </row>
    <row r="2310" spans="1:10" ht="15.75" thickBot="1" x14ac:dyDescent="0.5">
      <c r="A2310" s="19">
        <v>2304</v>
      </c>
      <c r="B2310" s="21">
        <v>3468</v>
      </c>
      <c r="C2310" s="20" t="s">
        <v>5655</v>
      </c>
      <c r="D2310" s="21">
        <v>37</v>
      </c>
      <c r="E2310" s="21" t="s">
        <v>13</v>
      </c>
      <c r="F2310" s="21" t="s">
        <v>32</v>
      </c>
      <c r="G2310" s="21"/>
      <c r="H2310" s="21"/>
      <c r="I2310" s="30">
        <v>2073</v>
      </c>
      <c r="J2310" s="30" t="s">
        <v>19</v>
      </c>
    </row>
    <row r="2311" spans="1:10" ht="15.75" thickBot="1" x14ac:dyDescent="0.5">
      <c r="A2311" s="19">
        <v>2305</v>
      </c>
      <c r="B2311" s="21">
        <v>3469</v>
      </c>
      <c r="C2311" s="20" t="s">
        <v>5657</v>
      </c>
      <c r="D2311" s="21">
        <v>72</v>
      </c>
      <c r="E2311" s="21" t="s">
        <v>13</v>
      </c>
      <c r="F2311" s="21" t="s">
        <v>29</v>
      </c>
      <c r="G2311" s="21"/>
      <c r="H2311" s="21"/>
      <c r="I2311" s="30">
        <v>2091</v>
      </c>
      <c r="J2311" s="30" t="s">
        <v>19</v>
      </c>
    </row>
    <row r="2312" spans="1:10" ht="15.75" thickBot="1" x14ac:dyDescent="0.5">
      <c r="A2312" s="19">
        <v>2306</v>
      </c>
      <c r="B2312" s="21">
        <v>3914</v>
      </c>
      <c r="C2312" s="20" t="s">
        <v>5659</v>
      </c>
      <c r="D2312" s="21" t="s">
        <v>13</v>
      </c>
      <c r="E2312" s="21" t="s">
        <v>13</v>
      </c>
      <c r="F2312" s="21" t="s">
        <v>169</v>
      </c>
      <c r="G2312" s="21"/>
      <c r="H2312" s="21"/>
      <c r="I2312" s="30">
        <v>2126</v>
      </c>
      <c r="J2312" s="30" t="s">
        <v>19</v>
      </c>
    </row>
    <row r="2313" spans="1:10" ht="15.75" thickBot="1" x14ac:dyDescent="0.5">
      <c r="A2313" s="19">
        <v>2307</v>
      </c>
      <c r="B2313" s="21">
        <v>3470</v>
      </c>
      <c r="C2313" s="20" t="s">
        <v>5661</v>
      </c>
      <c r="D2313" s="21">
        <v>86</v>
      </c>
      <c r="E2313" s="21" t="s">
        <v>13</v>
      </c>
      <c r="F2313" s="21" t="s">
        <v>32</v>
      </c>
      <c r="G2313" s="21"/>
      <c r="H2313" s="21"/>
      <c r="I2313" s="30">
        <v>2150</v>
      </c>
      <c r="J2313" s="30" t="s">
        <v>19</v>
      </c>
    </row>
    <row r="2314" spans="1:10" ht="15.75" thickBot="1" x14ac:dyDescent="0.5">
      <c r="A2314" s="19">
        <v>2308</v>
      </c>
      <c r="B2314" s="21">
        <v>3471</v>
      </c>
      <c r="C2314" s="20" t="s">
        <v>5663</v>
      </c>
      <c r="D2314" s="21" t="s">
        <v>13</v>
      </c>
      <c r="E2314" s="21" t="s">
        <v>13</v>
      </c>
      <c r="F2314" s="21" t="s">
        <v>551</v>
      </c>
      <c r="G2314" s="21"/>
      <c r="H2314" s="21"/>
      <c r="I2314" s="30">
        <v>2056</v>
      </c>
      <c r="J2314" s="30" t="s">
        <v>15</v>
      </c>
    </row>
    <row r="2315" spans="1:10" ht="15.75" thickBot="1" x14ac:dyDescent="0.5">
      <c r="A2315" s="19">
        <v>2309</v>
      </c>
      <c r="B2315" s="21">
        <v>3497</v>
      </c>
      <c r="C2315" s="20" t="s">
        <v>6396</v>
      </c>
      <c r="D2315" s="21">
        <v>91</v>
      </c>
      <c r="E2315" s="21" t="s">
        <v>184</v>
      </c>
      <c r="F2315" s="21" t="s">
        <v>29</v>
      </c>
      <c r="G2315" s="21"/>
      <c r="H2315" s="21"/>
      <c r="I2315" s="30">
        <v>2302</v>
      </c>
      <c r="J2315" s="30" t="s">
        <v>19</v>
      </c>
    </row>
    <row r="2316" spans="1:10" ht="15.75" thickBot="1" x14ac:dyDescent="0.5">
      <c r="A2316" s="19">
        <v>2310</v>
      </c>
      <c r="B2316" s="21">
        <v>3472</v>
      </c>
      <c r="C2316" s="20" t="s">
        <v>5665</v>
      </c>
      <c r="D2316" s="21">
        <v>76</v>
      </c>
      <c r="E2316" s="21" t="s">
        <v>184</v>
      </c>
      <c r="F2316" s="21" t="s">
        <v>239</v>
      </c>
      <c r="G2316" s="21"/>
      <c r="H2316" s="21"/>
      <c r="I2316" s="30">
        <v>2106</v>
      </c>
      <c r="J2316" s="30" t="s">
        <v>19</v>
      </c>
    </row>
    <row r="2317" spans="1:10" ht="15.75" thickBot="1" x14ac:dyDescent="0.5">
      <c r="A2317" s="19">
        <v>2311</v>
      </c>
      <c r="B2317" s="21">
        <v>3847</v>
      </c>
      <c r="C2317" s="20" t="s">
        <v>5667</v>
      </c>
      <c r="D2317" s="21" t="s">
        <v>13</v>
      </c>
      <c r="E2317" s="21" t="s">
        <v>134</v>
      </c>
      <c r="F2317" s="21" t="s">
        <v>277</v>
      </c>
      <c r="G2317" s="21"/>
      <c r="H2317" s="21"/>
      <c r="I2317" s="30">
        <v>2300</v>
      </c>
      <c r="J2317" s="30" t="s">
        <v>19</v>
      </c>
    </row>
    <row r="2318" spans="1:10" ht="15.75" thickBot="1" x14ac:dyDescent="0.5">
      <c r="A2318" s="19">
        <v>2312</v>
      </c>
      <c r="B2318" s="21">
        <v>3473</v>
      </c>
      <c r="C2318" s="20" t="s">
        <v>5669</v>
      </c>
      <c r="D2318" s="21">
        <v>90</v>
      </c>
      <c r="E2318" s="21" t="s">
        <v>13</v>
      </c>
      <c r="F2318" s="21" t="s">
        <v>85</v>
      </c>
      <c r="G2318" s="21"/>
      <c r="H2318" s="21"/>
      <c r="I2318" s="30">
        <v>2065</v>
      </c>
      <c r="J2318" s="30" t="s">
        <v>19</v>
      </c>
    </row>
    <row r="2319" spans="1:10" ht="15.75" thickBot="1" x14ac:dyDescent="0.5">
      <c r="A2319" s="19">
        <v>2313</v>
      </c>
      <c r="B2319" s="21">
        <v>3474</v>
      </c>
      <c r="C2319" s="20" t="s">
        <v>5671</v>
      </c>
      <c r="D2319" s="21">
        <v>89</v>
      </c>
      <c r="E2319" s="21" t="s">
        <v>13</v>
      </c>
      <c r="F2319" s="21" t="s">
        <v>29</v>
      </c>
      <c r="G2319" s="21"/>
      <c r="H2319" s="21"/>
      <c r="I2319" s="30">
        <v>2052</v>
      </c>
      <c r="J2319" s="30" t="s">
        <v>19</v>
      </c>
    </row>
    <row r="2320" spans="1:10" ht="15.75" thickBot="1" x14ac:dyDescent="0.5">
      <c r="A2320" s="19">
        <v>2314</v>
      </c>
      <c r="B2320" s="21">
        <v>3475</v>
      </c>
      <c r="C2320" s="20" t="s">
        <v>5673</v>
      </c>
      <c r="D2320" s="21">
        <v>59</v>
      </c>
      <c r="E2320" s="21" t="s">
        <v>13</v>
      </c>
      <c r="F2320" s="21" t="s">
        <v>32</v>
      </c>
      <c r="G2320" s="21"/>
      <c r="H2320" s="21"/>
      <c r="I2320" s="30">
        <v>2045</v>
      </c>
      <c r="J2320" s="30" t="s">
        <v>19</v>
      </c>
    </row>
    <row r="2321" spans="1:10" ht="15.75" thickBot="1" x14ac:dyDescent="0.5">
      <c r="A2321" s="19">
        <v>2315</v>
      </c>
      <c r="B2321" s="21">
        <v>3476</v>
      </c>
      <c r="C2321" s="20" t="s">
        <v>5675</v>
      </c>
      <c r="D2321" s="21">
        <v>67</v>
      </c>
      <c r="E2321" s="21" t="s">
        <v>13</v>
      </c>
      <c r="F2321" s="21" t="s">
        <v>32</v>
      </c>
      <c r="G2321" s="21"/>
      <c r="H2321" s="21"/>
      <c r="I2321" s="30">
        <v>2309</v>
      </c>
      <c r="J2321" s="30" t="s">
        <v>19</v>
      </c>
    </row>
    <row r="2322" spans="1:10" ht="15.75" thickBot="1" x14ac:dyDescent="0.5">
      <c r="A2322" s="19">
        <v>2316</v>
      </c>
      <c r="B2322" s="21">
        <v>3477</v>
      </c>
      <c r="C2322" s="20" t="s">
        <v>5677</v>
      </c>
      <c r="D2322" s="21">
        <v>99</v>
      </c>
      <c r="E2322" s="21" t="s">
        <v>13</v>
      </c>
      <c r="F2322" s="21" t="s">
        <v>29</v>
      </c>
      <c r="G2322" s="21"/>
      <c r="H2322" s="21"/>
      <c r="I2322" s="30">
        <v>2125</v>
      </c>
      <c r="J2322" s="30" t="s">
        <v>19</v>
      </c>
    </row>
    <row r="2323" spans="1:10" ht="15.75" thickBot="1" x14ac:dyDescent="0.5">
      <c r="A2323" s="19">
        <v>2317</v>
      </c>
      <c r="B2323" s="21">
        <v>3478</v>
      </c>
      <c r="C2323" s="20" t="s">
        <v>5679</v>
      </c>
      <c r="D2323" s="21">
        <v>92</v>
      </c>
      <c r="E2323" s="21" t="s">
        <v>184</v>
      </c>
      <c r="F2323" s="21" t="s">
        <v>29</v>
      </c>
      <c r="G2323" s="21"/>
      <c r="H2323" s="21"/>
      <c r="I2323" s="30">
        <v>2241</v>
      </c>
      <c r="J2323" s="30" t="s">
        <v>19</v>
      </c>
    </row>
    <row r="2324" spans="1:10" ht="15.75" thickBot="1" x14ac:dyDescent="0.5">
      <c r="A2324" s="19">
        <v>2318</v>
      </c>
      <c r="B2324" s="21">
        <v>3479</v>
      </c>
      <c r="C2324" s="20" t="s">
        <v>5681</v>
      </c>
      <c r="D2324" s="21" t="s">
        <v>13</v>
      </c>
      <c r="E2324" s="21" t="s">
        <v>13</v>
      </c>
      <c r="F2324" s="21" t="s">
        <v>79</v>
      </c>
      <c r="G2324" s="21"/>
      <c r="H2324" s="21"/>
      <c r="I2324" s="30">
        <v>2019</v>
      </c>
      <c r="J2324" s="30" t="s">
        <v>19</v>
      </c>
    </row>
    <row r="2325" spans="1:10" ht="15.75" thickBot="1" x14ac:dyDescent="0.5">
      <c r="A2325" s="19">
        <v>2319</v>
      </c>
      <c r="B2325" s="21">
        <v>3480</v>
      </c>
      <c r="C2325" s="20" t="s">
        <v>5683</v>
      </c>
      <c r="D2325" s="21">
        <v>92</v>
      </c>
      <c r="E2325" s="21" t="s">
        <v>13</v>
      </c>
      <c r="F2325" s="21" t="s">
        <v>32</v>
      </c>
      <c r="G2325" s="21"/>
      <c r="H2325" s="21"/>
      <c r="I2325" s="30">
        <v>2051</v>
      </c>
      <c r="J2325" s="30" t="s">
        <v>19</v>
      </c>
    </row>
    <row r="2326" spans="1:10" ht="15.75" thickBot="1" x14ac:dyDescent="0.5">
      <c r="A2326" s="19">
        <v>2320</v>
      </c>
      <c r="B2326" s="21">
        <v>3481</v>
      </c>
      <c r="C2326" s="20" t="s">
        <v>5685</v>
      </c>
      <c r="D2326" s="21" t="s">
        <v>13</v>
      </c>
      <c r="E2326" s="21" t="s">
        <v>13</v>
      </c>
      <c r="F2326" s="21" t="s">
        <v>29</v>
      </c>
      <c r="G2326" s="21"/>
      <c r="H2326" s="21"/>
      <c r="I2326" s="30">
        <v>2009</v>
      </c>
      <c r="J2326" s="30" t="s">
        <v>19</v>
      </c>
    </row>
    <row r="2327" spans="1:10" ht="15.75" thickBot="1" x14ac:dyDescent="0.5">
      <c r="A2327" s="19">
        <v>2321</v>
      </c>
      <c r="B2327" s="21">
        <v>3482</v>
      </c>
      <c r="C2327" s="20" t="s">
        <v>5687</v>
      </c>
      <c r="D2327" s="21" t="s">
        <v>62</v>
      </c>
      <c r="E2327" s="21" t="s">
        <v>13</v>
      </c>
      <c r="F2327" s="21" t="s">
        <v>292</v>
      </c>
      <c r="G2327" s="21">
        <f>9+7</f>
        <v>16</v>
      </c>
      <c r="H2327" s="21">
        <f>25+14</f>
        <v>39</v>
      </c>
      <c r="I2327" s="30">
        <v>2158</v>
      </c>
      <c r="J2327" s="30" t="s">
        <v>15</v>
      </c>
    </row>
    <row r="2328" spans="1:10" ht="15.75" thickBot="1" x14ac:dyDescent="0.5">
      <c r="A2328" s="19">
        <v>2322</v>
      </c>
      <c r="B2328" s="21">
        <v>3483</v>
      </c>
      <c r="C2328" s="20" t="s">
        <v>5689</v>
      </c>
      <c r="D2328" s="21" t="s">
        <v>82</v>
      </c>
      <c r="E2328" s="21" t="s">
        <v>184</v>
      </c>
      <c r="F2328" s="21" t="s">
        <v>29</v>
      </c>
      <c r="G2328" s="21"/>
      <c r="H2328" s="21"/>
      <c r="I2328" s="30">
        <v>2315</v>
      </c>
      <c r="J2328" s="30" t="s">
        <v>15</v>
      </c>
    </row>
    <row r="2329" spans="1:10" ht="15.75" thickBot="1" x14ac:dyDescent="0.5">
      <c r="A2329" s="19">
        <v>2323</v>
      </c>
      <c r="B2329" s="21">
        <v>3484</v>
      </c>
      <c r="C2329" s="20" t="s">
        <v>5691</v>
      </c>
      <c r="D2329" s="21" t="s">
        <v>13</v>
      </c>
      <c r="E2329" s="21" t="s">
        <v>13</v>
      </c>
      <c r="F2329" s="21" t="s">
        <v>193</v>
      </c>
      <c r="G2329" s="21"/>
      <c r="H2329" s="21"/>
      <c r="I2329" s="30">
        <v>2045</v>
      </c>
      <c r="J2329" s="30" t="s">
        <v>19</v>
      </c>
    </row>
    <row r="2330" spans="1:10" ht="15.75" thickBot="1" x14ac:dyDescent="0.5">
      <c r="A2330" s="19">
        <v>2324</v>
      </c>
      <c r="B2330" s="21">
        <v>3485</v>
      </c>
      <c r="C2330" s="20" t="s">
        <v>5693</v>
      </c>
      <c r="D2330" s="21">
        <v>93</v>
      </c>
      <c r="E2330" s="21" t="s">
        <v>13</v>
      </c>
      <c r="F2330" s="21" t="s">
        <v>79</v>
      </c>
      <c r="G2330" s="21"/>
      <c r="H2330" s="21"/>
      <c r="I2330" s="30">
        <v>2060</v>
      </c>
      <c r="J2330" s="30" t="s">
        <v>19</v>
      </c>
    </row>
    <row r="2331" spans="1:10" ht="15.75" thickBot="1" x14ac:dyDescent="0.5">
      <c r="A2331" s="19">
        <v>2325</v>
      </c>
      <c r="B2331" s="21">
        <v>3486</v>
      </c>
      <c r="C2331" s="20" t="s">
        <v>5695</v>
      </c>
      <c r="D2331" s="21">
        <v>88</v>
      </c>
      <c r="E2331" s="21" t="s">
        <v>13</v>
      </c>
      <c r="F2331" s="21" t="s">
        <v>32</v>
      </c>
      <c r="G2331" s="21"/>
      <c r="H2331" s="21"/>
      <c r="I2331" s="30">
        <v>2008</v>
      </c>
      <c r="J2331" s="30" t="s">
        <v>19</v>
      </c>
    </row>
    <row r="2332" spans="1:10" ht="15.75" thickBot="1" x14ac:dyDescent="0.5">
      <c r="A2332" s="19">
        <v>2326</v>
      </c>
      <c r="B2332" s="21">
        <v>3487</v>
      </c>
      <c r="C2332" s="20" t="s">
        <v>5697</v>
      </c>
      <c r="D2332" s="21">
        <v>46</v>
      </c>
      <c r="E2332" s="21" t="s">
        <v>13</v>
      </c>
      <c r="F2332" s="21" t="s">
        <v>169</v>
      </c>
      <c r="G2332" s="21"/>
      <c r="H2332" s="21"/>
      <c r="I2332" s="30">
        <v>2026</v>
      </c>
      <c r="J2332" s="30" t="s">
        <v>19</v>
      </c>
    </row>
    <row r="2333" spans="1:10" ht="15.75" thickBot="1" x14ac:dyDescent="0.5">
      <c r="A2333" s="19">
        <v>2327</v>
      </c>
      <c r="B2333" s="21">
        <v>3488</v>
      </c>
      <c r="C2333" s="20" t="s">
        <v>5699</v>
      </c>
      <c r="D2333" s="21">
        <v>89</v>
      </c>
      <c r="E2333" s="21" t="s">
        <v>13</v>
      </c>
      <c r="F2333" s="21" t="s">
        <v>29</v>
      </c>
      <c r="G2333" s="21"/>
      <c r="H2333" s="21"/>
      <c r="I2333" s="30">
        <v>2043</v>
      </c>
      <c r="J2333" s="30" t="s">
        <v>19</v>
      </c>
    </row>
    <row r="2334" spans="1:10" ht="15.75" thickBot="1" x14ac:dyDescent="0.5">
      <c r="A2334" s="19">
        <v>2328</v>
      </c>
      <c r="B2334" s="21">
        <v>3489</v>
      </c>
      <c r="C2334" s="20" t="s">
        <v>5701</v>
      </c>
      <c r="D2334" s="21">
        <v>48</v>
      </c>
      <c r="E2334" s="21" t="s">
        <v>13</v>
      </c>
      <c r="F2334" s="21" t="s">
        <v>116</v>
      </c>
      <c r="G2334" s="21"/>
      <c r="H2334" s="21"/>
      <c r="I2334" s="30">
        <v>1990</v>
      </c>
      <c r="J2334" s="30" t="s">
        <v>19</v>
      </c>
    </row>
    <row r="2335" spans="1:10" ht="15.75" thickBot="1" x14ac:dyDescent="0.5">
      <c r="A2335" s="19">
        <v>2329</v>
      </c>
      <c r="B2335" s="21">
        <v>3490</v>
      </c>
      <c r="C2335" s="20" t="s">
        <v>5703</v>
      </c>
      <c r="D2335" s="21">
        <v>84</v>
      </c>
      <c r="E2335" s="21" t="s">
        <v>13</v>
      </c>
      <c r="F2335" s="21" t="s">
        <v>32</v>
      </c>
      <c r="G2335" s="21"/>
      <c r="H2335" s="21"/>
      <c r="I2335" s="30">
        <v>2056</v>
      </c>
      <c r="J2335" s="30" t="s">
        <v>19</v>
      </c>
    </row>
    <row r="2336" spans="1:10" ht="15.75" thickBot="1" x14ac:dyDescent="0.5">
      <c r="A2336" s="19">
        <v>2330</v>
      </c>
      <c r="B2336" s="21">
        <v>3905</v>
      </c>
      <c r="C2336" s="20" t="s">
        <v>5705</v>
      </c>
      <c r="D2336" s="21" t="s">
        <v>203</v>
      </c>
      <c r="E2336" s="21" t="s">
        <v>13</v>
      </c>
      <c r="F2336" s="21" t="s">
        <v>29</v>
      </c>
      <c r="G2336" s="21">
        <v>11</v>
      </c>
      <c r="H2336" s="21">
        <v>-8</v>
      </c>
      <c r="I2336" s="30">
        <v>2068</v>
      </c>
      <c r="J2336" s="30" t="s">
        <v>15</v>
      </c>
    </row>
    <row r="2337" spans="1:10" ht="15.75" thickBot="1" x14ac:dyDescent="0.5">
      <c r="A2337" s="19">
        <v>2331</v>
      </c>
      <c r="B2337" s="21">
        <v>3491</v>
      </c>
      <c r="C2337" s="20" t="s">
        <v>5707</v>
      </c>
      <c r="D2337" s="21" t="s">
        <v>137</v>
      </c>
      <c r="E2337" s="21" t="s">
        <v>13</v>
      </c>
      <c r="F2337" s="21" t="s">
        <v>29</v>
      </c>
      <c r="G2337" s="21"/>
      <c r="H2337" s="21"/>
      <c r="I2337" s="30">
        <v>2090</v>
      </c>
      <c r="J2337" s="30" t="s">
        <v>19</v>
      </c>
    </row>
    <row r="2338" spans="1:10" ht="15.75" thickBot="1" x14ac:dyDescent="0.5">
      <c r="A2338" s="19">
        <v>2332</v>
      </c>
      <c r="B2338" s="21">
        <v>3492</v>
      </c>
      <c r="C2338" s="20" t="s">
        <v>5709</v>
      </c>
      <c r="D2338" s="21">
        <v>50</v>
      </c>
      <c r="E2338" s="21" t="s">
        <v>13</v>
      </c>
      <c r="F2338" s="21" t="s">
        <v>29</v>
      </c>
      <c r="G2338" s="21"/>
      <c r="H2338" s="21"/>
      <c r="I2338" s="30">
        <v>2003</v>
      </c>
      <c r="J2338" s="30" t="s">
        <v>19</v>
      </c>
    </row>
    <row r="2339" spans="1:10" ht="15.75" thickBot="1" x14ac:dyDescent="0.5">
      <c r="A2339" s="19">
        <v>2333</v>
      </c>
      <c r="B2339" s="21">
        <v>4175</v>
      </c>
      <c r="C2339" s="20" t="s">
        <v>6428</v>
      </c>
      <c r="D2339" s="21" t="s">
        <v>13</v>
      </c>
      <c r="E2339" s="21" t="s">
        <v>13</v>
      </c>
      <c r="F2339" s="21" t="s">
        <v>2892</v>
      </c>
      <c r="G2339" s="21">
        <v>5</v>
      </c>
      <c r="H2339" s="21">
        <v>-2</v>
      </c>
      <c r="I2339" s="30">
        <v>2098</v>
      </c>
      <c r="J2339" s="30" t="s">
        <v>15</v>
      </c>
    </row>
    <row r="2340" spans="1:10" ht="15.75" thickBot="1" x14ac:dyDescent="0.5">
      <c r="A2340" s="19">
        <v>2334</v>
      </c>
      <c r="B2340" s="21">
        <v>3493</v>
      </c>
      <c r="C2340" s="20" t="s">
        <v>5711</v>
      </c>
      <c r="D2340" s="21" t="s">
        <v>13</v>
      </c>
      <c r="E2340" s="21" t="s">
        <v>13</v>
      </c>
      <c r="F2340" s="21" t="s">
        <v>79</v>
      </c>
      <c r="G2340" s="21"/>
      <c r="H2340" s="21"/>
      <c r="I2340" s="30">
        <v>2069</v>
      </c>
      <c r="J2340" s="30" t="s">
        <v>19</v>
      </c>
    </row>
    <row r="2341" spans="1:10" ht="15.75" thickBot="1" x14ac:dyDescent="0.5">
      <c r="A2341" s="19">
        <v>2335</v>
      </c>
      <c r="B2341" s="21">
        <v>3494</v>
      </c>
      <c r="C2341" s="20" t="s">
        <v>5713</v>
      </c>
      <c r="D2341" s="21">
        <v>91</v>
      </c>
      <c r="E2341" s="21" t="s">
        <v>13</v>
      </c>
      <c r="F2341" s="21" t="s">
        <v>79</v>
      </c>
      <c r="G2341" s="21"/>
      <c r="H2341" s="21"/>
      <c r="I2341" s="30">
        <v>2045</v>
      </c>
      <c r="J2341" s="30" t="s">
        <v>19</v>
      </c>
    </row>
    <row r="2342" spans="1:10" ht="15.75" thickBot="1" x14ac:dyDescent="0.5">
      <c r="A2342" s="19">
        <v>2336</v>
      </c>
      <c r="B2342" s="21">
        <v>3495</v>
      </c>
      <c r="C2342" s="20" t="s">
        <v>5715</v>
      </c>
      <c r="D2342" s="21" t="s">
        <v>13</v>
      </c>
      <c r="E2342" s="21" t="s">
        <v>13</v>
      </c>
      <c r="F2342" s="21" t="s">
        <v>193</v>
      </c>
      <c r="G2342" s="21"/>
      <c r="H2342" s="21"/>
      <c r="I2342" s="30">
        <v>2035</v>
      </c>
      <c r="J2342" s="30" t="s">
        <v>19</v>
      </c>
    </row>
    <row r="2343" spans="1:10" ht="15.75" thickBot="1" x14ac:dyDescent="0.5">
      <c r="A2343" s="19">
        <v>2337</v>
      </c>
      <c r="B2343" s="21">
        <v>3496</v>
      </c>
      <c r="C2343" s="20" t="s">
        <v>5717</v>
      </c>
      <c r="D2343" s="21">
        <v>58</v>
      </c>
      <c r="E2343" s="21" t="s">
        <v>13</v>
      </c>
      <c r="F2343" s="21" t="s">
        <v>32</v>
      </c>
      <c r="G2343" s="21"/>
      <c r="H2343" s="21"/>
      <c r="I2343" s="30">
        <v>2062</v>
      </c>
      <c r="J2343" s="30" t="s">
        <v>19</v>
      </c>
    </row>
    <row r="2344" spans="1:10" ht="15.75" thickBot="1" x14ac:dyDescent="0.5">
      <c r="A2344" s="19">
        <v>2338</v>
      </c>
      <c r="B2344" s="21">
        <v>3498</v>
      </c>
      <c r="C2344" s="20" t="s">
        <v>5720</v>
      </c>
      <c r="D2344" s="21" t="s">
        <v>62</v>
      </c>
      <c r="E2344" s="21" t="s">
        <v>13</v>
      </c>
      <c r="F2344" s="21" t="s">
        <v>32</v>
      </c>
      <c r="G2344" s="21"/>
      <c r="H2344" s="21"/>
      <c r="I2344" s="30">
        <v>2047</v>
      </c>
      <c r="J2344" s="30" t="s">
        <v>19</v>
      </c>
    </row>
    <row r="2345" spans="1:10" ht="15.75" thickBot="1" x14ac:dyDescent="0.5">
      <c r="A2345" s="19">
        <v>2339</v>
      </c>
      <c r="B2345" s="21">
        <v>3499</v>
      </c>
      <c r="C2345" s="20" t="s">
        <v>5722</v>
      </c>
      <c r="D2345" s="21">
        <v>74</v>
      </c>
      <c r="E2345" s="21" t="s">
        <v>13</v>
      </c>
      <c r="F2345" s="21" t="s">
        <v>193</v>
      </c>
      <c r="G2345" s="21"/>
      <c r="H2345" s="21"/>
      <c r="I2345" s="30">
        <v>2050</v>
      </c>
      <c r="J2345" s="30" t="s">
        <v>19</v>
      </c>
    </row>
    <row r="2346" spans="1:10" ht="15.75" thickBot="1" x14ac:dyDescent="0.5">
      <c r="A2346" s="19">
        <v>2340</v>
      </c>
      <c r="B2346" s="21">
        <v>3500</v>
      </c>
      <c r="C2346" s="20" t="s">
        <v>5724</v>
      </c>
      <c r="D2346" s="21">
        <v>87</v>
      </c>
      <c r="E2346" s="21" t="s">
        <v>13</v>
      </c>
      <c r="F2346" s="21" t="s">
        <v>323</v>
      </c>
      <c r="G2346" s="21"/>
      <c r="H2346" s="21"/>
      <c r="I2346" s="30">
        <v>2065</v>
      </c>
      <c r="J2346" s="30" t="s">
        <v>19</v>
      </c>
    </row>
    <row r="2347" spans="1:10" ht="15.75" thickBot="1" x14ac:dyDescent="0.5">
      <c r="A2347" s="19">
        <v>2341</v>
      </c>
      <c r="B2347" s="21">
        <v>3501</v>
      </c>
      <c r="C2347" s="20" t="s">
        <v>5726</v>
      </c>
      <c r="D2347" s="21" t="s">
        <v>13</v>
      </c>
      <c r="E2347" s="21" t="s">
        <v>13</v>
      </c>
      <c r="F2347" s="21" t="s">
        <v>323</v>
      </c>
      <c r="G2347" s="21"/>
      <c r="H2347" s="21"/>
      <c r="I2347" s="30">
        <v>2030</v>
      </c>
      <c r="J2347" s="30" t="s">
        <v>19</v>
      </c>
    </row>
    <row r="2348" spans="1:10" ht="15.75" thickBot="1" x14ac:dyDescent="0.5">
      <c r="A2348" s="19">
        <v>2342</v>
      </c>
      <c r="B2348" s="21">
        <v>3506</v>
      </c>
      <c r="C2348" s="20" t="s">
        <v>5738</v>
      </c>
      <c r="D2348" s="21" t="s">
        <v>13</v>
      </c>
      <c r="E2348" s="21" t="s">
        <v>13</v>
      </c>
      <c r="F2348" s="21" t="s">
        <v>323</v>
      </c>
      <c r="G2348" s="21"/>
      <c r="H2348" s="21"/>
      <c r="I2348" s="30">
        <v>2055</v>
      </c>
      <c r="J2348" s="30" t="s">
        <v>19</v>
      </c>
    </row>
    <row r="2349" spans="1:10" ht="15.75" thickBot="1" x14ac:dyDescent="0.5">
      <c r="A2349" s="19">
        <v>2343</v>
      </c>
      <c r="B2349" s="21">
        <v>3507</v>
      </c>
      <c r="C2349" s="20" t="s">
        <v>5740</v>
      </c>
      <c r="D2349" s="21" t="s">
        <v>13</v>
      </c>
      <c r="E2349" s="21" t="s">
        <v>13</v>
      </c>
      <c r="F2349" s="21" t="s">
        <v>469</v>
      </c>
      <c r="G2349" s="21"/>
      <c r="H2349" s="21"/>
      <c r="I2349" s="30">
        <v>2002</v>
      </c>
      <c r="J2349" s="30" t="s">
        <v>19</v>
      </c>
    </row>
    <row r="2350" spans="1:10" ht="15.75" thickBot="1" x14ac:dyDescent="0.5">
      <c r="A2350" s="19">
        <v>2344</v>
      </c>
      <c r="B2350" s="21">
        <v>3512</v>
      </c>
      <c r="C2350" s="20" t="s">
        <v>5750</v>
      </c>
      <c r="D2350" s="21" t="s">
        <v>13</v>
      </c>
      <c r="E2350" s="21" t="s">
        <v>13</v>
      </c>
      <c r="F2350" s="21" t="s">
        <v>323</v>
      </c>
      <c r="G2350" s="21"/>
      <c r="H2350" s="21"/>
      <c r="I2350" s="30">
        <v>2055</v>
      </c>
      <c r="J2350" s="30" t="s">
        <v>19</v>
      </c>
    </row>
    <row r="2351" spans="1:10" ht="15.75" thickBot="1" x14ac:dyDescent="0.5">
      <c r="A2351" s="19">
        <v>2345</v>
      </c>
      <c r="B2351" s="21">
        <v>3513</v>
      </c>
      <c r="C2351" s="20" t="s">
        <v>5754</v>
      </c>
      <c r="D2351" s="21">
        <v>92</v>
      </c>
      <c r="E2351" s="21" t="s">
        <v>13</v>
      </c>
      <c r="F2351" s="21" t="s">
        <v>323</v>
      </c>
      <c r="G2351" s="21"/>
      <c r="H2351" s="21"/>
      <c r="I2351" s="30">
        <v>2050</v>
      </c>
      <c r="J2351" s="30" t="s">
        <v>19</v>
      </c>
    </row>
    <row r="2352" spans="1:10" ht="15.75" thickBot="1" x14ac:dyDescent="0.5">
      <c r="A2352" s="19">
        <v>2346</v>
      </c>
      <c r="B2352" s="21">
        <v>3514</v>
      </c>
      <c r="C2352" s="20" t="s">
        <v>5756</v>
      </c>
      <c r="D2352" s="21">
        <v>88</v>
      </c>
      <c r="E2352" s="21" t="s">
        <v>13</v>
      </c>
      <c r="F2352" s="21" t="s">
        <v>323</v>
      </c>
      <c r="G2352" s="21"/>
      <c r="H2352" s="21"/>
      <c r="I2352" s="30">
        <v>2045</v>
      </c>
      <c r="J2352" s="30" t="s">
        <v>19</v>
      </c>
    </row>
    <row r="2353" spans="1:10" ht="15.75" thickBot="1" x14ac:dyDescent="0.5">
      <c r="A2353" s="19">
        <v>2347</v>
      </c>
      <c r="B2353" s="21">
        <v>3517</v>
      </c>
      <c r="C2353" s="20" t="s">
        <v>5762</v>
      </c>
      <c r="D2353" s="21">
        <v>90</v>
      </c>
      <c r="E2353" s="21" t="s">
        <v>13</v>
      </c>
      <c r="F2353" s="21" t="s">
        <v>323</v>
      </c>
      <c r="G2353" s="21"/>
      <c r="H2353" s="21"/>
      <c r="I2353" s="30">
        <v>2053</v>
      </c>
      <c r="J2353" s="30" t="s">
        <v>19</v>
      </c>
    </row>
    <row r="2354" spans="1:10" ht="15.75" thickBot="1" x14ac:dyDescent="0.5">
      <c r="A2354" s="19">
        <v>2348</v>
      </c>
      <c r="B2354" s="21">
        <v>3519</v>
      </c>
      <c r="C2354" s="20" t="s">
        <v>5766</v>
      </c>
      <c r="D2354" s="21">
        <v>89</v>
      </c>
      <c r="E2354" s="21" t="s">
        <v>13</v>
      </c>
      <c r="F2354" s="21" t="s">
        <v>29</v>
      </c>
      <c r="G2354" s="21"/>
      <c r="H2354" s="21"/>
      <c r="I2354" s="30">
        <v>2072</v>
      </c>
      <c r="J2354" s="30" t="s">
        <v>19</v>
      </c>
    </row>
    <row r="2355" spans="1:10" ht="15.75" thickBot="1" x14ac:dyDescent="0.5">
      <c r="A2355" s="19">
        <v>2349</v>
      </c>
      <c r="B2355" s="21">
        <v>3520</v>
      </c>
      <c r="C2355" s="20" t="s">
        <v>5768</v>
      </c>
      <c r="D2355" s="21">
        <v>89</v>
      </c>
      <c r="E2355" s="21" t="s">
        <v>13</v>
      </c>
      <c r="F2355" s="21" t="s">
        <v>32</v>
      </c>
      <c r="G2355" s="21"/>
      <c r="H2355" s="21"/>
      <c r="I2355" s="30">
        <v>2056</v>
      </c>
      <c r="J2355" s="30" t="s">
        <v>19</v>
      </c>
    </row>
    <row r="2356" spans="1:10" ht="15.75" thickBot="1" x14ac:dyDescent="0.5">
      <c r="A2356" s="19">
        <v>2350</v>
      </c>
      <c r="B2356" s="21">
        <v>3521</v>
      </c>
      <c r="C2356" s="20" t="s">
        <v>5770</v>
      </c>
      <c r="D2356" s="21">
        <v>44</v>
      </c>
      <c r="E2356" s="21" t="s">
        <v>13</v>
      </c>
      <c r="F2356" s="21" t="s">
        <v>29</v>
      </c>
      <c r="G2356" s="21"/>
      <c r="H2356" s="21"/>
      <c r="I2356" s="30">
        <v>2074</v>
      </c>
      <c r="J2356" s="30" t="s">
        <v>19</v>
      </c>
    </row>
    <row r="2357" spans="1:10" ht="15.75" thickBot="1" x14ac:dyDescent="0.5">
      <c r="A2357" s="19">
        <v>2351</v>
      </c>
      <c r="B2357" s="21">
        <v>3522</v>
      </c>
      <c r="C2357" s="20" t="s">
        <v>5772</v>
      </c>
      <c r="D2357" s="21">
        <v>76</v>
      </c>
      <c r="E2357" s="21" t="s">
        <v>13</v>
      </c>
      <c r="F2357" s="21" t="s">
        <v>29</v>
      </c>
      <c r="G2357" s="21"/>
      <c r="H2357" s="21"/>
      <c r="I2357" s="30">
        <v>2078</v>
      </c>
      <c r="J2357" s="30" t="s">
        <v>19</v>
      </c>
    </row>
    <row r="2358" spans="1:10" ht="15.75" thickBot="1" x14ac:dyDescent="0.5">
      <c r="A2358" s="19">
        <v>2352</v>
      </c>
      <c r="B2358" s="21">
        <v>3523</v>
      </c>
      <c r="C2358" s="20" t="s">
        <v>5774</v>
      </c>
      <c r="D2358" s="21">
        <v>96</v>
      </c>
      <c r="E2358" s="21" t="s">
        <v>13</v>
      </c>
      <c r="F2358" s="21" t="s">
        <v>29</v>
      </c>
      <c r="G2358" s="21"/>
      <c r="H2358" s="21"/>
      <c r="I2358" s="30">
        <v>2062</v>
      </c>
      <c r="J2358" s="30" t="s">
        <v>19</v>
      </c>
    </row>
    <row r="2359" spans="1:10" ht="15.75" thickBot="1" x14ac:dyDescent="0.5">
      <c r="A2359" s="19">
        <v>2353</v>
      </c>
      <c r="B2359" s="21">
        <v>3525</v>
      </c>
      <c r="C2359" s="20" t="s">
        <v>5778</v>
      </c>
      <c r="D2359" s="21">
        <v>86</v>
      </c>
      <c r="E2359" s="21" t="s">
        <v>13</v>
      </c>
      <c r="F2359" s="21" t="s">
        <v>32</v>
      </c>
      <c r="G2359" s="21"/>
      <c r="H2359" s="21"/>
      <c r="I2359" s="30">
        <v>2044</v>
      </c>
      <c r="J2359" s="30" t="s">
        <v>19</v>
      </c>
    </row>
    <row r="2360" spans="1:10" ht="15.75" thickBot="1" x14ac:dyDescent="0.5">
      <c r="A2360" s="19">
        <v>2354</v>
      </c>
      <c r="B2360" s="21">
        <v>3526</v>
      </c>
      <c r="C2360" s="20" t="s">
        <v>5780</v>
      </c>
      <c r="D2360" s="21" t="s">
        <v>13</v>
      </c>
      <c r="E2360" s="21" t="s">
        <v>13</v>
      </c>
      <c r="F2360" s="21" t="s">
        <v>29</v>
      </c>
      <c r="G2360" s="21"/>
      <c r="H2360" s="21"/>
      <c r="I2360" s="30">
        <v>2139</v>
      </c>
      <c r="J2360" s="30" t="s">
        <v>19</v>
      </c>
    </row>
    <row r="2361" spans="1:10" ht="15.75" thickBot="1" x14ac:dyDescent="0.5">
      <c r="A2361" s="19">
        <v>2355</v>
      </c>
      <c r="B2361" s="21">
        <v>3527</v>
      </c>
      <c r="C2361" s="20" t="s">
        <v>5782</v>
      </c>
      <c r="D2361" s="21">
        <v>92</v>
      </c>
      <c r="E2361" s="21" t="s">
        <v>13</v>
      </c>
      <c r="F2361" s="21" t="s">
        <v>79</v>
      </c>
      <c r="G2361" s="21"/>
      <c r="H2361" s="21"/>
      <c r="I2361" s="30">
        <v>2023</v>
      </c>
      <c r="J2361" s="30" t="s">
        <v>19</v>
      </c>
    </row>
    <row r="2362" spans="1:10" ht="15.75" thickBot="1" x14ac:dyDescent="0.5">
      <c r="A2362" s="19">
        <v>2356</v>
      </c>
      <c r="B2362" s="21">
        <v>3528</v>
      </c>
      <c r="C2362" s="20" t="s">
        <v>5784</v>
      </c>
      <c r="D2362" s="21">
        <v>63</v>
      </c>
      <c r="E2362" s="21" t="s">
        <v>13</v>
      </c>
      <c r="F2362" s="21" t="s">
        <v>29</v>
      </c>
      <c r="G2362" s="21"/>
      <c r="H2362" s="21"/>
      <c r="I2362" s="30">
        <v>2041</v>
      </c>
      <c r="J2362" s="30" t="s">
        <v>19</v>
      </c>
    </row>
    <row r="2363" spans="1:10" ht="15.75" thickBot="1" x14ac:dyDescent="0.5">
      <c r="A2363" s="19">
        <v>2357</v>
      </c>
      <c r="B2363" s="21">
        <v>3529</v>
      </c>
      <c r="C2363" s="20" t="s">
        <v>5786</v>
      </c>
      <c r="D2363" s="21">
        <v>89</v>
      </c>
      <c r="E2363" s="21" t="s">
        <v>13</v>
      </c>
      <c r="F2363" s="21" t="s">
        <v>85</v>
      </c>
      <c r="G2363" s="21"/>
      <c r="H2363" s="21"/>
      <c r="I2363" s="30">
        <v>1995</v>
      </c>
      <c r="J2363" s="30" t="s">
        <v>19</v>
      </c>
    </row>
    <row r="2364" spans="1:10" ht="15.75" thickBot="1" x14ac:dyDescent="0.5">
      <c r="A2364" s="19">
        <v>2358</v>
      </c>
      <c r="B2364" s="21">
        <v>3530</v>
      </c>
      <c r="C2364" s="20" t="s">
        <v>5788</v>
      </c>
      <c r="D2364" s="21">
        <v>46</v>
      </c>
      <c r="E2364" s="21" t="s">
        <v>57</v>
      </c>
      <c r="F2364" s="21" t="s">
        <v>149</v>
      </c>
      <c r="G2364" s="21"/>
      <c r="H2364" s="21"/>
      <c r="I2364" s="30">
        <v>2013</v>
      </c>
      <c r="J2364" s="30" t="s">
        <v>19</v>
      </c>
    </row>
    <row r="2365" spans="1:10" ht="15.75" thickBot="1" x14ac:dyDescent="0.5">
      <c r="A2365" s="19">
        <v>2359</v>
      </c>
      <c r="B2365" s="21">
        <v>3871</v>
      </c>
      <c r="C2365" s="20" t="s">
        <v>5790</v>
      </c>
      <c r="D2365" s="21" t="s">
        <v>5791</v>
      </c>
      <c r="E2365" s="21" t="s">
        <v>13</v>
      </c>
      <c r="F2365" s="21" t="s">
        <v>149</v>
      </c>
      <c r="G2365" s="21"/>
      <c r="H2365" s="21"/>
      <c r="I2365" s="30">
        <v>2052</v>
      </c>
      <c r="J2365" s="30" t="s">
        <v>19</v>
      </c>
    </row>
    <row r="2366" spans="1:10" ht="15.75" thickBot="1" x14ac:dyDescent="0.5">
      <c r="A2366" s="19">
        <v>2360</v>
      </c>
      <c r="B2366" s="21">
        <v>3531</v>
      </c>
      <c r="C2366" s="20" t="s">
        <v>5793</v>
      </c>
      <c r="D2366" s="21">
        <v>92</v>
      </c>
      <c r="E2366" s="21" t="s">
        <v>13</v>
      </c>
      <c r="F2366" s="21" t="s">
        <v>149</v>
      </c>
      <c r="G2366" s="21"/>
      <c r="H2366" s="21"/>
      <c r="I2366" s="30">
        <v>1958</v>
      </c>
      <c r="J2366" s="30" t="s">
        <v>19</v>
      </c>
    </row>
    <row r="2367" spans="1:10" ht="15.75" thickBot="1" x14ac:dyDescent="0.5">
      <c r="A2367" s="19">
        <v>2361</v>
      </c>
      <c r="B2367" s="21">
        <v>3534</v>
      </c>
      <c r="C2367" s="20" t="s">
        <v>5799</v>
      </c>
      <c r="D2367" s="21" t="s">
        <v>46</v>
      </c>
      <c r="E2367" s="21" t="s">
        <v>13</v>
      </c>
      <c r="F2367" s="21" t="s">
        <v>29</v>
      </c>
      <c r="G2367" s="21"/>
      <c r="H2367" s="21"/>
      <c r="I2367" s="30">
        <v>2047</v>
      </c>
      <c r="J2367" s="30" t="s">
        <v>19</v>
      </c>
    </row>
    <row r="2368" spans="1:10" ht="15.75" thickBot="1" x14ac:dyDescent="0.5">
      <c r="A2368" s="19">
        <v>2362</v>
      </c>
      <c r="B2368" s="21">
        <v>3535</v>
      </c>
      <c r="C2368" s="20" t="s">
        <v>5801</v>
      </c>
      <c r="D2368" s="21" t="s">
        <v>13</v>
      </c>
      <c r="E2368" s="21" t="s">
        <v>13</v>
      </c>
      <c r="F2368" s="21" t="s">
        <v>85</v>
      </c>
      <c r="G2368" s="21"/>
      <c r="H2368" s="21"/>
      <c r="I2368" s="30">
        <v>2031</v>
      </c>
      <c r="J2368" s="30" t="s">
        <v>19</v>
      </c>
    </row>
    <row r="2369" spans="1:10" ht="15.75" thickBot="1" x14ac:dyDescent="0.5">
      <c r="A2369" s="19">
        <v>2363</v>
      </c>
      <c r="B2369" s="21">
        <v>3536</v>
      </c>
      <c r="C2369" s="20" t="s">
        <v>5803</v>
      </c>
      <c r="D2369" s="21">
        <v>87</v>
      </c>
      <c r="E2369" s="21" t="s">
        <v>13</v>
      </c>
      <c r="F2369" s="21" t="s">
        <v>29</v>
      </c>
      <c r="G2369" s="21"/>
      <c r="H2369" s="21"/>
      <c r="I2369" s="30">
        <v>2040</v>
      </c>
      <c r="J2369" s="30" t="s">
        <v>19</v>
      </c>
    </row>
    <row r="2370" spans="1:10" ht="15.75" thickBot="1" x14ac:dyDescent="0.5">
      <c r="A2370" s="19">
        <v>2364</v>
      </c>
      <c r="B2370" s="21">
        <v>3537</v>
      </c>
      <c r="C2370" s="20" t="s">
        <v>5805</v>
      </c>
      <c r="D2370" s="21" t="s">
        <v>13</v>
      </c>
      <c r="E2370" s="21" t="s">
        <v>13</v>
      </c>
      <c r="F2370" s="21" t="s">
        <v>79</v>
      </c>
      <c r="G2370" s="21"/>
      <c r="H2370" s="21"/>
      <c r="I2370" s="30">
        <v>2048</v>
      </c>
      <c r="J2370" s="30" t="s">
        <v>19</v>
      </c>
    </row>
    <row r="2371" spans="1:10" ht="15.75" thickBot="1" x14ac:dyDescent="0.5">
      <c r="A2371" s="19">
        <v>2365</v>
      </c>
      <c r="B2371" s="21">
        <v>3538</v>
      </c>
      <c r="C2371" s="20" t="s">
        <v>5807</v>
      </c>
      <c r="D2371" s="21">
        <v>97</v>
      </c>
      <c r="E2371" s="21" t="s">
        <v>13</v>
      </c>
      <c r="F2371" s="21" t="s">
        <v>79</v>
      </c>
      <c r="G2371" s="21"/>
      <c r="H2371" s="21"/>
      <c r="I2371" s="30">
        <v>2051</v>
      </c>
      <c r="J2371" s="30" t="s">
        <v>19</v>
      </c>
    </row>
    <row r="2372" spans="1:10" ht="15.75" thickBot="1" x14ac:dyDescent="0.5">
      <c r="A2372" s="19">
        <v>2366</v>
      </c>
      <c r="B2372" s="21">
        <v>3539</v>
      </c>
      <c r="C2372" s="20" t="s">
        <v>5809</v>
      </c>
      <c r="D2372" s="21">
        <v>60</v>
      </c>
      <c r="E2372" s="21" t="s">
        <v>13</v>
      </c>
      <c r="F2372" s="21" t="s">
        <v>116</v>
      </c>
      <c r="G2372" s="21"/>
      <c r="H2372" s="21"/>
      <c r="I2372" s="30">
        <v>1860</v>
      </c>
      <c r="J2372" s="30" t="s">
        <v>19</v>
      </c>
    </row>
    <row r="2373" spans="1:10" ht="15.75" thickBot="1" x14ac:dyDescent="0.5">
      <c r="A2373" s="19">
        <v>2367</v>
      </c>
      <c r="B2373" s="21">
        <v>3540</v>
      </c>
      <c r="C2373" s="20" t="s">
        <v>5811</v>
      </c>
      <c r="D2373" s="21">
        <v>96</v>
      </c>
      <c r="E2373" s="21" t="s">
        <v>13</v>
      </c>
      <c r="F2373" s="21" t="s">
        <v>29</v>
      </c>
      <c r="G2373" s="21"/>
      <c r="H2373" s="21"/>
      <c r="I2373" s="30">
        <v>1967</v>
      </c>
      <c r="J2373" s="30" t="s">
        <v>19</v>
      </c>
    </row>
    <row r="2374" spans="1:10" ht="15.75" thickBot="1" x14ac:dyDescent="0.5">
      <c r="A2374" s="19">
        <v>2368</v>
      </c>
      <c r="B2374" s="21">
        <v>3541</v>
      </c>
      <c r="C2374" s="20" t="s">
        <v>5813</v>
      </c>
      <c r="D2374" s="21">
        <v>98</v>
      </c>
      <c r="E2374" s="21" t="s">
        <v>13</v>
      </c>
      <c r="F2374" s="21" t="s">
        <v>32</v>
      </c>
      <c r="G2374" s="21"/>
      <c r="H2374" s="21"/>
      <c r="I2374" s="30">
        <v>2038</v>
      </c>
      <c r="J2374" s="30" t="s">
        <v>19</v>
      </c>
    </row>
    <row r="2375" spans="1:10" ht="15.75" thickBot="1" x14ac:dyDescent="0.5">
      <c r="A2375" s="19">
        <v>2369</v>
      </c>
      <c r="B2375" s="21">
        <v>3542</v>
      </c>
      <c r="C2375" s="20" t="s">
        <v>5815</v>
      </c>
      <c r="D2375" s="21">
        <v>87</v>
      </c>
      <c r="E2375" s="21" t="s">
        <v>13</v>
      </c>
      <c r="F2375" s="21" t="s">
        <v>79</v>
      </c>
      <c r="G2375" s="21"/>
      <c r="H2375" s="21"/>
      <c r="I2375" s="30">
        <v>2060</v>
      </c>
      <c r="J2375" s="30" t="s">
        <v>19</v>
      </c>
    </row>
    <row r="2376" spans="1:10" ht="15.75" thickBot="1" x14ac:dyDescent="0.5">
      <c r="A2376" s="19">
        <v>2370</v>
      </c>
      <c r="B2376" s="21">
        <v>3806</v>
      </c>
      <c r="C2376" s="20" t="s">
        <v>5817</v>
      </c>
      <c r="D2376" s="21" t="s">
        <v>28</v>
      </c>
      <c r="E2376" s="21" t="s">
        <v>57</v>
      </c>
      <c r="F2376" s="21" t="s">
        <v>29</v>
      </c>
      <c r="G2376" s="21">
        <f>8+9+9+11</f>
        <v>37</v>
      </c>
      <c r="H2376" s="21">
        <f>8+4+16+19</f>
        <v>47</v>
      </c>
      <c r="I2376" s="30">
        <v>2265</v>
      </c>
      <c r="J2376" s="30" t="s">
        <v>15</v>
      </c>
    </row>
    <row r="2377" spans="1:10" ht="15.75" thickBot="1" x14ac:dyDescent="0.5">
      <c r="A2377" s="19">
        <v>2371</v>
      </c>
      <c r="B2377" s="21">
        <v>3543</v>
      </c>
      <c r="C2377" s="20" t="s">
        <v>5819</v>
      </c>
      <c r="D2377" s="21">
        <v>99</v>
      </c>
      <c r="E2377" s="21" t="s">
        <v>13</v>
      </c>
      <c r="F2377" s="21" t="s">
        <v>29</v>
      </c>
      <c r="G2377" s="21"/>
      <c r="H2377" s="21"/>
      <c r="I2377" s="30">
        <v>2088</v>
      </c>
      <c r="J2377" s="30" t="s">
        <v>19</v>
      </c>
    </row>
    <row r="2378" spans="1:10" ht="15.75" thickBot="1" x14ac:dyDescent="0.5">
      <c r="A2378" s="19">
        <v>2372</v>
      </c>
      <c r="B2378" s="21">
        <v>3544</v>
      </c>
      <c r="C2378" s="20" t="s">
        <v>5821</v>
      </c>
      <c r="D2378" s="21">
        <v>85</v>
      </c>
      <c r="E2378" s="21" t="s">
        <v>13</v>
      </c>
      <c r="F2378" s="21" t="s">
        <v>32</v>
      </c>
      <c r="G2378" s="21"/>
      <c r="H2378" s="21"/>
      <c r="I2378" s="30">
        <v>2048</v>
      </c>
      <c r="J2378" s="30" t="s">
        <v>19</v>
      </c>
    </row>
    <row r="2379" spans="1:10" ht="15.75" thickBot="1" x14ac:dyDescent="0.5">
      <c r="A2379" s="19">
        <v>2373</v>
      </c>
      <c r="B2379" s="21">
        <v>3545</v>
      </c>
      <c r="C2379" s="20" t="s">
        <v>5823</v>
      </c>
      <c r="D2379" s="21">
        <v>89</v>
      </c>
      <c r="E2379" s="21" t="s">
        <v>13</v>
      </c>
      <c r="F2379" s="21" t="s">
        <v>29</v>
      </c>
      <c r="G2379" s="21"/>
      <c r="H2379" s="21"/>
      <c r="I2379" s="30">
        <v>2030</v>
      </c>
      <c r="J2379" s="30" t="s">
        <v>19</v>
      </c>
    </row>
    <row r="2380" spans="1:10" ht="15.75" thickBot="1" x14ac:dyDescent="0.5">
      <c r="A2380" s="19">
        <v>2374</v>
      </c>
      <c r="B2380" s="21">
        <v>3546</v>
      </c>
      <c r="C2380" s="20" t="s">
        <v>5825</v>
      </c>
      <c r="D2380" s="21">
        <v>90</v>
      </c>
      <c r="E2380" s="21" t="s">
        <v>13</v>
      </c>
      <c r="F2380" s="21" t="s">
        <v>85</v>
      </c>
      <c r="G2380" s="21"/>
      <c r="H2380" s="21"/>
      <c r="I2380" s="30">
        <v>2035</v>
      </c>
      <c r="J2380" s="30" t="s">
        <v>19</v>
      </c>
    </row>
    <row r="2381" spans="1:10" ht="15.75" thickBot="1" x14ac:dyDescent="0.5">
      <c r="A2381" s="19">
        <v>2375</v>
      </c>
      <c r="B2381" s="21">
        <v>3547</v>
      </c>
      <c r="C2381" s="20" t="s">
        <v>5827</v>
      </c>
      <c r="D2381" s="21">
        <v>87</v>
      </c>
      <c r="E2381" s="21" t="s">
        <v>13</v>
      </c>
      <c r="F2381" s="21" t="s">
        <v>85</v>
      </c>
      <c r="G2381" s="21"/>
      <c r="H2381" s="21"/>
      <c r="I2381" s="30">
        <v>2166</v>
      </c>
      <c r="J2381" s="30" t="s">
        <v>19</v>
      </c>
    </row>
    <row r="2382" spans="1:10" ht="15.75" thickBot="1" x14ac:dyDescent="0.5">
      <c r="A2382" s="19">
        <v>2376</v>
      </c>
      <c r="B2382" s="21">
        <v>3548</v>
      </c>
      <c r="C2382" s="20" t="s">
        <v>5829</v>
      </c>
      <c r="D2382" s="21">
        <v>47</v>
      </c>
      <c r="E2382" s="21" t="s">
        <v>13</v>
      </c>
      <c r="F2382" s="21" t="s">
        <v>169</v>
      </c>
      <c r="G2382" s="21"/>
      <c r="H2382" s="21"/>
      <c r="I2382" s="30">
        <v>2123</v>
      </c>
      <c r="J2382" s="30" t="s">
        <v>19</v>
      </c>
    </row>
    <row r="2383" spans="1:10" ht="15.75" thickBot="1" x14ac:dyDescent="0.5">
      <c r="A2383" s="19">
        <v>2377</v>
      </c>
      <c r="B2383" s="21">
        <v>3549</v>
      </c>
      <c r="C2383" s="20" t="s">
        <v>5831</v>
      </c>
      <c r="D2383" s="21">
        <v>85</v>
      </c>
      <c r="E2383" s="21" t="s">
        <v>13</v>
      </c>
      <c r="F2383" s="21" t="s">
        <v>79</v>
      </c>
      <c r="G2383" s="21"/>
      <c r="H2383" s="21"/>
      <c r="I2383" s="30">
        <v>2010</v>
      </c>
      <c r="J2383" s="30" t="s">
        <v>19</v>
      </c>
    </row>
    <row r="2384" spans="1:10" ht="15.75" thickBot="1" x14ac:dyDescent="0.5">
      <c r="A2384" s="19">
        <v>2378</v>
      </c>
      <c r="B2384" s="21">
        <v>3551</v>
      </c>
      <c r="C2384" s="20" t="s">
        <v>5835</v>
      </c>
      <c r="D2384" s="21" t="s">
        <v>13</v>
      </c>
      <c r="E2384" s="21" t="s">
        <v>13</v>
      </c>
      <c r="F2384" s="21" t="s">
        <v>551</v>
      </c>
      <c r="G2384" s="21"/>
      <c r="H2384" s="21"/>
      <c r="I2384" s="30">
        <v>2090</v>
      </c>
      <c r="J2384" s="30" t="s">
        <v>19</v>
      </c>
    </row>
    <row r="2385" spans="1:10" ht="15.75" thickBot="1" x14ac:dyDescent="0.5">
      <c r="A2385" s="19">
        <v>2379</v>
      </c>
      <c r="B2385" s="21">
        <v>3552</v>
      </c>
      <c r="C2385" s="20" t="s">
        <v>5837</v>
      </c>
      <c r="D2385" s="21">
        <v>95</v>
      </c>
      <c r="E2385" s="21" t="s">
        <v>13</v>
      </c>
      <c r="F2385" s="21" t="s">
        <v>32</v>
      </c>
      <c r="G2385" s="21"/>
      <c r="H2385" s="21"/>
      <c r="I2385" s="30">
        <v>2018</v>
      </c>
      <c r="J2385" s="30" t="s">
        <v>19</v>
      </c>
    </row>
    <row r="2386" spans="1:10" ht="15.75" thickBot="1" x14ac:dyDescent="0.5">
      <c r="A2386" s="19">
        <v>2380</v>
      </c>
      <c r="B2386" s="21">
        <v>3557</v>
      </c>
      <c r="C2386" s="20" t="s">
        <v>5845</v>
      </c>
      <c r="D2386" s="21">
        <v>92</v>
      </c>
      <c r="E2386" s="21" t="s">
        <v>13</v>
      </c>
      <c r="F2386" s="21" t="s">
        <v>29</v>
      </c>
      <c r="G2386" s="21"/>
      <c r="H2386" s="21"/>
      <c r="I2386" s="30">
        <v>2050</v>
      </c>
      <c r="J2386" s="30" t="s">
        <v>19</v>
      </c>
    </row>
    <row r="2387" spans="1:10" ht="15.75" thickBot="1" x14ac:dyDescent="0.5">
      <c r="A2387" s="19">
        <v>2381</v>
      </c>
      <c r="B2387" s="21">
        <v>3558</v>
      </c>
      <c r="C2387" s="20" t="s">
        <v>5847</v>
      </c>
      <c r="D2387" s="21">
        <v>97</v>
      </c>
      <c r="E2387" s="21" t="s">
        <v>13</v>
      </c>
      <c r="F2387" s="21" t="s">
        <v>32</v>
      </c>
      <c r="G2387" s="21"/>
      <c r="H2387" s="21"/>
      <c r="I2387" s="30">
        <v>2052</v>
      </c>
      <c r="J2387" s="30" t="s">
        <v>19</v>
      </c>
    </row>
    <row r="2388" spans="1:10" ht="15.75" thickBot="1" x14ac:dyDescent="0.5">
      <c r="A2388" s="19">
        <v>2382</v>
      </c>
      <c r="B2388" s="21">
        <v>3559</v>
      </c>
      <c r="C2388" s="20" t="s">
        <v>5849</v>
      </c>
      <c r="D2388" s="21">
        <v>94</v>
      </c>
      <c r="E2388" s="21" t="s">
        <v>13</v>
      </c>
      <c r="F2388" s="21" t="s">
        <v>32</v>
      </c>
      <c r="G2388" s="21"/>
      <c r="H2388" s="21"/>
      <c r="I2388" s="30">
        <v>1948</v>
      </c>
      <c r="J2388" s="30" t="s">
        <v>19</v>
      </c>
    </row>
    <row r="2389" spans="1:10" ht="15.75" thickBot="1" x14ac:dyDescent="0.5">
      <c r="A2389" s="19">
        <v>2383</v>
      </c>
      <c r="B2389" s="21">
        <v>3560</v>
      </c>
      <c r="C2389" s="20" t="s">
        <v>5851</v>
      </c>
      <c r="D2389" s="21" t="s">
        <v>13</v>
      </c>
      <c r="E2389" s="21" t="s">
        <v>13</v>
      </c>
      <c r="F2389" s="21" t="s">
        <v>85</v>
      </c>
      <c r="G2389" s="21"/>
      <c r="H2389" s="21"/>
      <c r="I2389" s="30">
        <v>2049</v>
      </c>
      <c r="J2389" s="30" t="s">
        <v>19</v>
      </c>
    </row>
    <row r="2390" spans="1:10" ht="15.75" thickBot="1" x14ac:dyDescent="0.5">
      <c r="A2390" s="19">
        <v>2384</v>
      </c>
      <c r="B2390" s="21">
        <v>3561</v>
      </c>
      <c r="C2390" s="20" t="s">
        <v>5853</v>
      </c>
      <c r="D2390" s="21">
        <v>91</v>
      </c>
      <c r="E2390" s="21" t="s">
        <v>13</v>
      </c>
      <c r="F2390" s="21" t="s">
        <v>551</v>
      </c>
      <c r="G2390" s="21"/>
      <c r="H2390" s="21"/>
      <c r="I2390" s="30">
        <v>2022</v>
      </c>
      <c r="J2390" s="30" t="s">
        <v>19</v>
      </c>
    </row>
    <row r="2391" spans="1:10" ht="15.75" thickBot="1" x14ac:dyDescent="0.5">
      <c r="A2391" s="19">
        <v>2385</v>
      </c>
      <c r="B2391" s="21">
        <v>3562</v>
      </c>
      <c r="C2391" s="20" t="s">
        <v>5855</v>
      </c>
      <c r="D2391" s="21">
        <v>47</v>
      </c>
      <c r="E2391" s="21" t="s">
        <v>13</v>
      </c>
      <c r="F2391" s="21" t="s">
        <v>29</v>
      </c>
      <c r="G2391" s="21"/>
      <c r="H2391" s="21"/>
      <c r="I2391" s="30">
        <v>2170</v>
      </c>
      <c r="J2391" s="30" t="s">
        <v>19</v>
      </c>
    </row>
    <row r="2392" spans="1:10" ht="15.75" thickBot="1" x14ac:dyDescent="0.5">
      <c r="A2392" s="19">
        <v>2386</v>
      </c>
      <c r="B2392" s="21">
        <v>3563</v>
      </c>
      <c r="C2392" s="20" t="s">
        <v>5857</v>
      </c>
      <c r="D2392" s="21">
        <v>71</v>
      </c>
      <c r="E2392" s="21" t="s">
        <v>13</v>
      </c>
      <c r="F2392" s="21" t="s">
        <v>29</v>
      </c>
      <c r="G2392" s="21"/>
      <c r="H2392" s="21"/>
      <c r="I2392" s="30">
        <v>1915</v>
      </c>
      <c r="J2392" s="30" t="s">
        <v>19</v>
      </c>
    </row>
    <row r="2393" spans="1:10" ht="15.75" thickBot="1" x14ac:dyDescent="0.5">
      <c r="A2393" s="19">
        <v>2387</v>
      </c>
      <c r="B2393" s="21">
        <v>3564</v>
      </c>
      <c r="C2393" s="20" t="s">
        <v>5859</v>
      </c>
      <c r="D2393" s="21">
        <v>84</v>
      </c>
      <c r="E2393" s="21" t="s">
        <v>13</v>
      </c>
      <c r="F2393" s="21" t="s">
        <v>32</v>
      </c>
      <c r="G2393" s="21"/>
      <c r="H2393" s="21"/>
      <c r="I2393" s="30">
        <v>2100</v>
      </c>
      <c r="J2393" s="30" t="s">
        <v>19</v>
      </c>
    </row>
    <row r="2394" spans="1:10" ht="15.75" thickBot="1" x14ac:dyDescent="0.5">
      <c r="A2394" s="19">
        <v>2388</v>
      </c>
      <c r="B2394" s="21">
        <v>3565</v>
      </c>
      <c r="C2394" s="20" t="s">
        <v>5861</v>
      </c>
      <c r="D2394" s="21">
        <v>37</v>
      </c>
      <c r="E2394" s="21" t="s">
        <v>13</v>
      </c>
      <c r="F2394" s="21" t="s">
        <v>29</v>
      </c>
      <c r="G2394" s="21"/>
      <c r="H2394" s="21"/>
      <c r="I2394" s="30">
        <v>2043</v>
      </c>
      <c r="J2394" s="30" t="s">
        <v>19</v>
      </c>
    </row>
    <row r="2395" spans="1:10" ht="15.75" thickBot="1" x14ac:dyDescent="0.5">
      <c r="A2395" s="19">
        <v>2389</v>
      </c>
      <c r="B2395" s="21">
        <v>3566</v>
      </c>
      <c r="C2395" s="20" t="s">
        <v>5863</v>
      </c>
      <c r="D2395" s="21" t="s">
        <v>158</v>
      </c>
      <c r="E2395" s="21" t="s">
        <v>13</v>
      </c>
      <c r="F2395" s="21" t="s">
        <v>29</v>
      </c>
      <c r="G2395" s="21"/>
      <c r="H2395" s="21"/>
      <c r="I2395" s="30">
        <v>2101</v>
      </c>
      <c r="J2395" s="30" t="s">
        <v>19</v>
      </c>
    </row>
    <row r="2396" spans="1:10" ht="15.75" thickBot="1" x14ac:dyDescent="0.5">
      <c r="A2396" s="19">
        <v>2390</v>
      </c>
      <c r="B2396" s="21">
        <v>3567</v>
      </c>
      <c r="C2396" s="20" t="s">
        <v>5865</v>
      </c>
      <c r="D2396" s="21">
        <v>55</v>
      </c>
      <c r="E2396" s="21" t="s">
        <v>13</v>
      </c>
      <c r="F2396" s="21" t="s">
        <v>79</v>
      </c>
      <c r="G2396" s="21"/>
      <c r="H2396" s="21"/>
      <c r="I2396" s="30">
        <v>2063</v>
      </c>
      <c r="J2396" s="30" t="s">
        <v>19</v>
      </c>
    </row>
    <row r="2397" spans="1:10" ht="15.75" thickBot="1" x14ac:dyDescent="0.5">
      <c r="A2397" s="19">
        <v>2391</v>
      </c>
      <c r="B2397" s="21">
        <v>3568</v>
      </c>
      <c r="C2397" s="20" t="s">
        <v>5867</v>
      </c>
      <c r="D2397" s="21" t="s">
        <v>13</v>
      </c>
      <c r="E2397" s="21" t="s">
        <v>13</v>
      </c>
      <c r="F2397" s="21" t="s">
        <v>79</v>
      </c>
      <c r="G2397" s="21"/>
      <c r="H2397" s="21"/>
      <c r="I2397" s="30">
        <v>2030</v>
      </c>
      <c r="J2397" s="30" t="s">
        <v>19</v>
      </c>
    </row>
    <row r="2398" spans="1:10" ht="15.75" thickBot="1" x14ac:dyDescent="0.5">
      <c r="A2398" s="19">
        <v>2392</v>
      </c>
      <c r="B2398" s="21">
        <v>3569</v>
      </c>
      <c r="C2398" s="20" t="s">
        <v>5869</v>
      </c>
      <c r="D2398" s="21" t="s">
        <v>62</v>
      </c>
      <c r="E2398" s="21" t="s">
        <v>13</v>
      </c>
      <c r="F2398" s="21" t="s">
        <v>292</v>
      </c>
      <c r="G2398" s="21"/>
      <c r="H2398" s="21"/>
      <c r="I2398" s="30">
        <v>2033</v>
      </c>
      <c r="J2398" s="30" t="s">
        <v>19</v>
      </c>
    </row>
    <row r="2399" spans="1:10" ht="15.75" thickBot="1" x14ac:dyDescent="0.5">
      <c r="A2399" s="19">
        <v>2393</v>
      </c>
      <c r="B2399" s="21">
        <v>3570</v>
      </c>
      <c r="C2399" s="20" t="s">
        <v>5871</v>
      </c>
      <c r="D2399" s="21">
        <v>79</v>
      </c>
      <c r="E2399" s="21" t="s">
        <v>13</v>
      </c>
      <c r="F2399" s="21" t="s">
        <v>29</v>
      </c>
      <c r="G2399" s="21"/>
      <c r="H2399" s="21"/>
      <c r="I2399" s="30">
        <v>2185</v>
      </c>
      <c r="J2399" s="30" t="s">
        <v>15</v>
      </c>
    </row>
    <row r="2400" spans="1:10" ht="15.75" thickBot="1" x14ac:dyDescent="0.5">
      <c r="A2400" s="19">
        <v>2394</v>
      </c>
      <c r="B2400" s="21">
        <v>3571</v>
      </c>
      <c r="C2400" s="20" t="s">
        <v>5873</v>
      </c>
      <c r="D2400" s="21" t="s">
        <v>82</v>
      </c>
      <c r="E2400" s="21" t="s">
        <v>13</v>
      </c>
      <c r="F2400" s="21" t="s">
        <v>32</v>
      </c>
      <c r="G2400" s="21"/>
      <c r="H2400" s="21"/>
      <c r="I2400" s="30">
        <v>2161</v>
      </c>
      <c r="J2400" s="30" t="s">
        <v>19</v>
      </c>
    </row>
    <row r="2401" spans="1:10" ht="15.75" thickBot="1" x14ac:dyDescent="0.5">
      <c r="A2401" s="19">
        <v>2395</v>
      </c>
      <c r="B2401" s="21">
        <v>3572</v>
      </c>
      <c r="C2401" s="20" t="s">
        <v>5875</v>
      </c>
      <c r="D2401" s="21">
        <v>78</v>
      </c>
      <c r="E2401" s="21" t="s">
        <v>13</v>
      </c>
      <c r="F2401" s="21" t="s">
        <v>32</v>
      </c>
      <c r="G2401" s="21"/>
      <c r="H2401" s="21"/>
      <c r="I2401" s="30">
        <v>2101</v>
      </c>
      <c r="J2401" s="30" t="s">
        <v>19</v>
      </c>
    </row>
    <row r="2402" spans="1:10" ht="15.75" thickBot="1" x14ac:dyDescent="0.5">
      <c r="A2402" s="19">
        <v>2396</v>
      </c>
      <c r="B2402" s="21">
        <v>3573</v>
      </c>
      <c r="C2402" s="20" t="s">
        <v>5877</v>
      </c>
      <c r="D2402" s="21" t="s">
        <v>13</v>
      </c>
      <c r="E2402" s="21" t="s">
        <v>13</v>
      </c>
      <c r="F2402" s="21" t="s">
        <v>29</v>
      </c>
      <c r="G2402" s="21"/>
      <c r="H2402" s="21"/>
      <c r="I2402" s="30">
        <v>1973</v>
      </c>
      <c r="J2402" s="30" t="s">
        <v>19</v>
      </c>
    </row>
    <row r="2403" spans="1:10" ht="15.75" thickBot="1" x14ac:dyDescent="0.5">
      <c r="A2403" s="19">
        <v>2397</v>
      </c>
      <c r="B2403" s="21">
        <v>3574</v>
      </c>
      <c r="C2403" s="20" t="s">
        <v>5879</v>
      </c>
      <c r="D2403" s="21" t="s">
        <v>13</v>
      </c>
      <c r="E2403" s="21" t="s">
        <v>13</v>
      </c>
      <c r="F2403" s="21" t="s">
        <v>29</v>
      </c>
      <c r="G2403" s="21"/>
      <c r="H2403" s="21"/>
      <c r="I2403" s="30">
        <v>2041</v>
      </c>
      <c r="J2403" s="30" t="s">
        <v>19</v>
      </c>
    </row>
    <row r="2404" spans="1:10" ht="15.75" thickBot="1" x14ac:dyDescent="0.5">
      <c r="A2404" s="19">
        <v>2398</v>
      </c>
      <c r="B2404" s="21">
        <v>3666</v>
      </c>
      <c r="C2404" s="20" t="s">
        <v>5881</v>
      </c>
      <c r="D2404" s="21" t="s">
        <v>13</v>
      </c>
      <c r="E2404" s="21" t="s">
        <v>13</v>
      </c>
      <c r="F2404" s="21" t="s">
        <v>277</v>
      </c>
      <c r="G2404" s="21"/>
      <c r="H2404" s="21"/>
      <c r="I2404" s="30">
        <v>2073</v>
      </c>
      <c r="J2404" s="30" t="s">
        <v>19</v>
      </c>
    </row>
    <row r="2405" spans="1:10" ht="15.75" thickBot="1" x14ac:dyDescent="0.5">
      <c r="A2405" s="19">
        <v>2399</v>
      </c>
      <c r="B2405" s="21">
        <v>3575</v>
      </c>
      <c r="C2405" s="20" t="s">
        <v>5883</v>
      </c>
      <c r="D2405" s="21">
        <v>50</v>
      </c>
      <c r="E2405" s="21" t="s">
        <v>13</v>
      </c>
      <c r="F2405" s="21" t="s">
        <v>277</v>
      </c>
      <c r="G2405" s="21"/>
      <c r="H2405" s="21"/>
      <c r="I2405" s="30">
        <v>2247</v>
      </c>
      <c r="J2405" s="30" t="s">
        <v>19</v>
      </c>
    </row>
    <row r="2406" spans="1:10" ht="15.75" thickBot="1" x14ac:dyDescent="0.5">
      <c r="A2406" s="19">
        <v>2400</v>
      </c>
      <c r="B2406" s="21">
        <v>3576</v>
      </c>
      <c r="C2406" s="20" t="s">
        <v>5885</v>
      </c>
      <c r="D2406" s="21">
        <v>96</v>
      </c>
      <c r="E2406" s="21" t="s">
        <v>13</v>
      </c>
      <c r="F2406" s="21" t="s">
        <v>29</v>
      </c>
      <c r="G2406" s="21"/>
      <c r="H2406" s="21"/>
      <c r="I2406" s="30">
        <v>2054</v>
      </c>
      <c r="J2406" s="30" t="s">
        <v>19</v>
      </c>
    </row>
    <row r="2407" spans="1:10" ht="15.75" thickBot="1" x14ac:dyDescent="0.5">
      <c r="A2407" s="19">
        <v>2401</v>
      </c>
      <c r="B2407" s="21">
        <v>3577</v>
      </c>
      <c r="C2407" s="20" t="s">
        <v>5887</v>
      </c>
      <c r="D2407" s="21">
        <v>99</v>
      </c>
      <c r="E2407" s="21" t="s">
        <v>13</v>
      </c>
      <c r="F2407" s="21" t="s">
        <v>32</v>
      </c>
      <c r="G2407" s="21"/>
      <c r="H2407" s="21"/>
      <c r="I2407" s="30">
        <v>2047</v>
      </c>
      <c r="J2407" s="30" t="s">
        <v>19</v>
      </c>
    </row>
    <row r="2408" spans="1:10" ht="15.75" thickBot="1" x14ac:dyDescent="0.5">
      <c r="A2408" s="19">
        <v>2402</v>
      </c>
      <c r="B2408" s="21">
        <v>3578</v>
      </c>
      <c r="C2408" s="20" t="s">
        <v>5889</v>
      </c>
      <c r="D2408" s="21">
        <v>96</v>
      </c>
      <c r="E2408" s="21" t="s">
        <v>13</v>
      </c>
      <c r="F2408" s="21" t="s">
        <v>79</v>
      </c>
      <c r="G2408" s="21"/>
      <c r="H2408" s="21"/>
      <c r="I2408" s="30">
        <v>2025</v>
      </c>
      <c r="J2408" s="30" t="s">
        <v>19</v>
      </c>
    </row>
    <row r="2409" spans="1:10" ht="15.75" thickBot="1" x14ac:dyDescent="0.5">
      <c r="A2409" s="19">
        <v>2403</v>
      </c>
      <c r="B2409" s="21">
        <v>3579</v>
      </c>
      <c r="C2409" s="20" t="s">
        <v>5891</v>
      </c>
      <c r="D2409" s="21">
        <v>84</v>
      </c>
      <c r="E2409" s="21" t="s">
        <v>13</v>
      </c>
      <c r="F2409" s="21" t="s">
        <v>32</v>
      </c>
      <c r="G2409" s="21"/>
      <c r="H2409" s="21"/>
      <c r="I2409" s="30">
        <v>2044</v>
      </c>
      <c r="J2409" s="30" t="s">
        <v>19</v>
      </c>
    </row>
    <row r="2410" spans="1:10" ht="15.75" thickBot="1" x14ac:dyDescent="0.5">
      <c r="A2410" s="19">
        <v>2404</v>
      </c>
      <c r="B2410" s="21">
        <v>3580</v>
      </c>
      <c r="C2410" s="20" t="s">
        <v>5893</v>
      </c>
      <c r="D2410" s="21">
        <v>97</v>
      </c>
      <c r="E2410" s="21" t="s">
        <v>13</v>
      </c>
      <c r="F2410" s="21" t="s">
        <v>29</v>
      </c>
      <c r="G2410" s="21"/>
      <c r="H2410" s="21"/>
      <c r="I2410" s="30">
        <v>2115</v>
      </c>
      <c r="J2410" s="30" t="s">
        <v>19</v>
      </c>
    </row>
    <row r="2411" spans="1:10" ht="15.75" thickBot="1" x14ac:dyDescent="0.5">
      <c r="A2411" s="19">
        <v>2405</v>
      </c>
      <c r="B2411" s="21">
        <v>3910</v>
      </c>
      <c r="C2411" s="20" t="s">
        <v>5895</v>
      </c>
      <c r="D2411" s="21" t="s">
        <v>13</v>
      </c>
      <c r="E2411" s="21" t="s">
        <v>13</v>
      </c>
      <c r="F2411" s="21" t="s">
        <v>29</v>
      </c>
      <c r="G2411" s="21"/>
      <c r="H2411" s="21"/>
      <c r="I2411" s="30">
        <v>2114</v>
      </c>
      <c r="J2411" s="30" t="s">
        <v>19</v>
      </c>
    </row>
    <row r="2412" spans="1:10" ht="15.75" thickBot="1" x14ac:dyDescent="0.5">
      <c r="A2412" s="19">
        <v>2406</v>
      </c>
      <c r="B2412" s="21">
        <v>3581</v>
      </c>
      <c r="C2412" s="20" t="s">
        <v>5897</v>
      </c>
      <c r="D2412" s="21">
        <v>97</v>
      </c>
      <c r="E2412" s="21" t="s">
        <v>13</v>
      </c>
      <c r="F2412" s="21" t="s">
        <v>32</v>
      </c>
      <c r="G2412" s="21"/>
      <c r="H2412" s="21"/>
      <c r="I2412" s="30">
        <v>2027</v>
      </c>
      <c r="J2412" s="30" t="s">
        <v>19</v>
      </c>
    </row>
    <row r="2413" spans="1:10" ht="15.75" thickBot="1" x14ac:dyDescent="0.5">
      <c r="A2413" s="19">
        <v>2407</v>
      </c>
      <c r="B2413" s="21">
        <v>3582</v>
      </c>
      <c r="C2413" s="20" t="s">
        <v>5899</v>
      </c>
      <c r="D2413" s="21">
        <v>89</v>
      </c>
      <c r="E2413" s="21" t="s">
        <v>13</v>
      </c>
      <c r="F2413" s="21" t="s">
        <v>32</v>
      </c>
      <c r="G2413" s="21"/>
      <c r="H2413" s="21"/>
      <c r="I2413" s="30">
        <v>2036</v>
      </c>
      <c r="J2413" s="30" t="s">
        <v>19</v>
      </c>
    </row>
    <row r="2414" spans="1:10" ht="15.75" thickBot="1" x14ac:dyDescent="0.5">
      <c r="A2414" s="19">
        <v>2408</v>
      </c>
      <c r="B2414" s="21">
        <v>3884</v>
      </c>
      <c r="C2414" s="20" t="s">
        <v>5901</v>
      </c>
      <c r="D2414" s="21" t="s">
        <v>510</v>
      </c>
      <c r="E2414" s="21" t="s">
        <v>13</v>
      </c>
      <c r="F2414" s="21" t="s">
        <v>29</v>
      </c>
      <c r="G2414" s="21">
        <v>8</v>
      </c>
      <c r="H2414" s="21">
        <v>-10</v>
      </c>
      <c r="I2414" s="30">
        <v>2139</v>
      </c>
      <c r="J2414" s="30" t="s">
        <v>15</v>
      </c>
    </row>
    <row r="2415" spans="1:10" ht="15.75" thickBot="1" x14ac:dyDescent="0.5">
      <c r="A2415" s="19">
        <v>2409</v>
      </c>
      <c r="B2415" s="21">
        <v>3583</v>
      </c>
      <c r="C2415" s="20" t="s">
        <v>5903</v>
      </c>
      <c r="D2415" s="21" t="s">
        <v>46</v>
      </c>
      <c r="E2415" s="21" t="s">
        <v>13</v>
      </c>
      <c r="F2415" s="21" t="s">
        <v>32</v>
      </c>
      <c r="G2415" s="21"/>
      <c r="H2415" s="21"/>
      <c r="I2415" s="30">
        <v>2038</v>
      </c>
      <c r="J2415" s="30" t="s">
        <v>19</v>
      </c>
    </row>
    <row r="2416" spans="1:10" ht="15.75" thickBot="1" x14ac:dyDescent="0.5">
      <c r="A2416" s="19">
        <v>2410</v>
      </c>
      <c r="B2416" s="21">
        <v>3584</v>
      </c>
      <c r="C2416" s="20" t="s">
        <v>5905</v>
      </c>
      <c r="D2416" s="21">
        <v>60</v>
      </c>
      <c r="E2416" s="21" t="s">
        <v>13</v>
      </c>
      <c r="F2416" s="21" t="s">
        <v>29</v>
      </c>
      <c r="G2416" s="21"/>
      <c r="H2416" s="21"/>
      <c r="I2416" s="30">
        <v>2147</v>
      </c>
      <c r="J2416" s="30" t="s">
        <v>19</v>
      </c>
    </row>
    <row r="2417" spans="1:10" ht="15.75" thickBot="1" x14ac:dyDescent="0.5">
      <c r="A2417" s="19">
        <v>2411</v>
      </c>
      <c r="B2417" s="21">
        <v>3585</v>
      </c>
      <c r="C2417" s="20" t="s">
        <v>5907</v>
      </c>
      <c r="D2417" s="21">
        <v>95</v>
      </c>
      <c r="E2417" s="21" t="s">
        <v>13</v>
      </c>
      <c r="F2417" s="21" t="s">
        <v>29</v>
      </c>
      <c r="G2417" s="21"/>
      <c r="H2417" s="21"/>
      <c r="I2417" s="30">
        <v>2056</v>
      </c>
      <c r="J2417" s="30" t="s">
        <v>19</v>
      </c>
    </row>
    <row r="2418" spans="1:10" ht="15.75" thickBot="1" x14ac:dyDescent="0.5">
      <c r="A2418" s="19">
        <v>2412</v>
      </c>
      <c r="B2418" s="21">
        <v>3586</v>
      </c>
      <c r="C2418" s="20" t="s">
        <v>5909</v>
      </c>
      <c r="D2418" s="21">
        <v>87</v>
      </c>
      <c r="E2418" s="21" t="s">
        <v>13</v>
      </c>
      <c r="F2418" s="21" t="s">
        <v>29</v>
      </c>
      <c r="G2418" s="21"/>
      <c r="H2418" s="21"/>
      <c r="I2418" s="30">
        <v>2025</v>
      </c>
      <c r="J2418" s="30" t="s">
        <v>19</v>
      </c>
    </row>
    <row r="2419" spans="1:10" ht="15.75" thickBot="1" x14ac:dyDescent="0.5">
      <c r="A2419" s="19">
        <v>2413</v>
      </c>
      <c r="B2419" s="21">
        <v>3587</v>
      </c>
      <c r="C2419" s="20" t="s">
        <v>5911</v>
      </c>
      <c r="D2419" s="21" t="s">
        <v>189</v>
      </c>
      <c r="E2419" s="21" t="s">
        <v>13</v>
      </c>
      <c r="F2419" s="21" t="s">
        <v>29</v>
      </c>
      <c r="G2419" s="21"/>
      <c r="H2419" s="21"/>
      <c r="I2419" s="30">
        <v>1989</v>
      </c>
      <c r="J2419" s="30" t="s">
        <v>19</v>
      </c>
    </row>
    <row r="2420" spans="1:10" ht="15.75" thickBot="1" x14ac:dyDescent="0.5">
      <c r="A2420" s="19">
        <v>2414</v>
      </c>
      <c r="B2420" s="21">
        <v>3588</v>
      </c>
      <c r="C2420" s="20" t="s">
        <v>5913</v>
      </c>
      <c r="D2420" s="21" t="s">
        <v>137</v>
      </c>
      <c r="E2420" s="21" t="s">
        <v>13</v>
      </c>
      <c r="F2420" s="21" t="s">
        <v>32</v>
      </c>
      <c r="G2420" s="21"/>
      <c r="H2420" s="21"/>
      <c r="I2420" s="30">
        <v>2029</v>
      </c>
      <c r="J2420" s="30" t="s">
        <v>19</v>
      </c>
    </row>
    <row r="2421" spans="1:10" ht="15.75" thickBot="1" x14ac:dyDescent="0.5">
      <c r="A2421" s="19">
        <v>2415</v>
      </c>
      <c r="B2421" s="21">
        <v>3589</v>
      </c>
      <c r="C2421" s="20" t="s">
        <v>5913</v>
      </c>
      <c r="D2421" s="21" t="s">
        <v>189</v>
      </c>
      <c r="E2421" s="21" t="s">
        <v>13</v>
      </c>
      <c r="F2421" s="21" t="s">
        <v>29</v>
      </c>
      <c r="G2421" s="21"/>
      <c r="H2421" s="21"/>
      <c r="I2421" s="30">
        <v>2039</v>
      </c>
      <c r="J2421" s="30" t="s">
        <v>19</v>
      </c>
    </row>
    <row r="2422" spans="1:10" ht="15.75" thickBot="1" x14ac:dyDescent="0.5">
      <c r="A2422" s="19">
        <v>2416</v>
      </c>
      <c r="B2422" s="21">
        <v>3590</v>
      </c>
      <c r="C2422" s="20" t="s">
        <v>5915</v>
      </c>
      <c r="D2422" s="21">
        <v>80</v>
      </c>
      <c r="E2422" s="21" t="s">
        <v>13</v>
      </c>
      <c r="F2422" s="21" t="s">
        <v>29</v>
      </c>
      <c r="G2422" s="21"/>
      <c r="H2422" s="21"/>
      <c r="I2422" s="30">
        <v>2096</v>
      </c>
      <c r="J2422" s="30" t="s">
        <v>19</v>
      </c>
    </row>
    <row r="2423" spans="1:10" ht="15.75" thickBot="1" x14ac:dyDescent="0.5">
      <c r="A2423" s="19">
        <v>2417</v>
      </c>
      <c r="B2423" s="21">
        <v>3592</v>
      </c>
      <c r="C2423" s="20" t="s">
        <v>5919</v>
      </c>
      <c r="D2423" s="21">
        <v>37</v>
      </c>
      <c r="E2423" s="21" t="s">
        <v>13</v>
      </c>
      <c r="F2423" s="21" t="s">
        <v>29</v>
      </c>
      <c r="G2423" s="21"/>
      <c r="H2423" s="21"/>
      <c r="I2423" s="30">
        <v>2013</v>
      </c>
      <c r="J2423" s="30" t="s">
        <v>19</v>
      </c>
    </row>
    <row r="2424" spans="1:10" ht="15.75" thickBot="1" x14ac:dyDescent="0.5">
      <c r="A2424" s="19">
        <v>2418</v>
      </c>
      <c r="B2424" s="21">
        <v>3593</v>
      </c>
      <c r="C2424" s="20" t="s">
        <v>5921</v>
      </c>
      <c r="D2424" s="21" t="s">
        <v>13</v>
      </c>
      <c r="E2424" s="21" t="s">
        <v>13</v>
      </c>
      <c r="F2424" s="21" t="s">
        <v>29</v>
      </c>
      <c r="G2424" s="21"/>
      <c r="H2424" s="21"/>
      <c r="I2424" s="30">
        <v>2060</v>
      </c>
      <c r="J2424" s="30" t="s">
        <v>19</v>
      </c>
    </row>
    <row r="2425" spans="1:10" ht="15.75" thickBot="1" x14ac:dyDescent="0.5">
      <c r="A2425" s="19">
        <v>2419</v>
      </c>
      <c r="B2425" s="21">
        <v>3594</v>
      </c>
      <c r="C2425" s="20" t="s">
        <v>5923</v>
      </c>
      <c r="D2425" s="21" t="s">
        <v>13</v>
      </c>
      <c r="E2425" s="21" t="s">
        <v>13</v>
      </c>
      <c r="F2425" s="21" t="s">
        <v>193</v>
      </c>
      <c r="G2425" s="21"/>
      <c r="H2425" s="21"/>
      <c r="I2425" s="30">
        <v>2083</v>
      </c>
      <c r="J2425" s="30" t="s">
        <v>19</v>
      </c>
    </row>
    <row r="2426" spans="1:10" ht="15.75" thickBot="1" x14ac:dyDescent="0.5">
      <c r="A2426" s="19">
        <v>2420</v>
      </c>
      <c r="B2426" s="21">
        <v>3595</v>
      </c>
      <c r="C2426" s="20" t="s">
        <v>5925</v>
      </c>
      <c r="D2426" s="21">
        <v>88</v>
      </c>
      <c r="E2426" s="21" t="s">
        <v>13</v>
      </c>
      <c r="F2426" s="21" t="s">
        <v>79</v>
      </c>
      <c r="G2426" s="21"/>
      <c r="H2426" s="21"/>
      <c r="I2426" s="30">
        <v>2060</v>
      </c>
      <c r="J2426" s="30" t="s">
        <v>19</v>
      </c>
    </row>
    <row r="2427" spans="1:10" ht="15.75" thickBot="1" x14ac:dyDescent="0.5">
      <c r="A2427" s="19">
        <v>2421</v>
      </c>
      <c r="B2427" s="21">
        <v>3807</v>
      </c>
      <c r="C2427" s="20" t="s">
        <v>5927</v>
      </c>
      <c r="D2427" s="21" t="s">
        <v>13</v>
      </c>
      <c r="E2427" s="21" t="s">
        <v>13</v>
      </c>
      <c r="F2427" s="21" t="s">
        <v>85</v>
      </c>
      <c r="G2427" s="21"/>
      <c r="H2427" s="21"/>
      <c r="I2427" s="30">
        <v>2090</v>
      </c>
      <c r="J2427" s="30" t="s">
        <v>19</v>
      </c>
    </row>
    <row r="2428" spans="1:10" ht="15.75" thickBot="1" x14ac:dyDescent="0.5">
      <c r="A2428" s="19">
        <v>2422</v>
      </c>
      <c r="B2428" s="21">
        <v>3596</v>
      </c>
      <c r="C2428" s="20" t="s">
        <v>5929</v>
      </c>
      <c r="D2428" s="21">
        <v>92</v>
      </c>
      <c r="E2428" s="21" t="s">
        <v>13</v>
      </c>
      <c r="F2428" s="21" t="s">
        <v>29</v>
      </c>
      <c r="G2428" s="21"/>
      <c r="H2428" s="21"/>
      <c r="I2428" s="30">
        <v>2160</v>
      </c>
      <c r="J2428" s="30" t="s">
        <v>19</v>
      </c>
    </row>
    <row r="2429" spans="1:10" ht="15.75" thickBot="1" x14ac:dyDescent="0.5">
      <c r="A2429" s="19">
        <v>2423</v>
      </c>
      <c r="B2429" s="21">
        <v>3597</v>
      </c>
      <c r="C2429" s="20" t="s">
        <v>5931</v>
      </c>
      <c r="D2429" s="21">
        <v>89</v>
      </c>
      <c r="E2429" s="21" t="s">
        <v>13</v>
      </c>
      <c r="F2429" s="21" t="s">
        <v>29</v>
      </c>
      <c r="G2429" s="21"/>
      <c r="H2429" s="21"/>
      <c r="I2429" s="30">
        <v>2016</v>
      </c>
      <c r="J2429" s="30" t="s">
        <v>19</v>
      </c>
    </row>
    <row r="2430" spans="1:10" ht="15.75" thickBot="1" x14ac:dyDescent="0.5">
      <c r="A2430" s="19">
        <v>2424</v>
      </c>
      <c r="B2430" s="21">
        <v>3600</v>
      </c>
      <c r="C2430" s="20" t="s">
        <v>5937</v>
      </c>
      <c r="D2430" s="21">
        <v>95</v>
      </c>
      <c r="E2430" s="21" t="s">
        <v>13</v>
      </c>
      <c r="F2430" s="21" t="s">
        <v>32</v>
      </c>
      <c r="G2430" s="21"/>
      <c r="H2430" s="21"/>
      <c r="I2430" s="30">
        <v>1996</v>
      </c>
      <c r="J2430" s="30" t="s">
        <v>19</v>
      </c>
    </row>
    <row r="2431" spans="1:10" ht="15.75" thickBot="1" x14ac:dyDescent="0.5">
      <c r="A2431" s="19">
        <v>2425</v>
      </c>
      <c r="B2431" s="21">
        <v>3601</v>
      </c>
      <c r="C2431" s="20" t="s">
        <v>5939</v>
      </c>
      <c r="D2431" s="21">
        <v>87</v>
      </c>
      <c r="E2431" s="21" t="s">
        <v>13</v>
      </c>
      <c r="F2431" s="21" t="s">
        <v>54</v>
      </c>
      <c r="G2431" s="21"/>
      <c r="H2431" s="21"/>
      <c r="I2431" s="30">
        <v>2177</v>
      </c>
      <c r="J2431" s="30" t="s">
        <v>19</v>
      </c>
    </row>
    <row r="2432" spans="1:10" ht="15.75" thickBot="1" x14ac:dyDescent="0.5">
      <c r="A2432" s="19">
        <v>2426</v>
      </c>
      <c r="B2432" s="21">
        <v>3606</v>
      </c>
      <c r="C2432" s="20" t="s">
        <v>5949</v>
      </c>
      <c r="D2432" s="21">
        <v>52</v>
      </c>
      <c r="E2432" s="21" t="s">
        <v>13</v>
      </c>
      <c r="F2432" s="21" t="s">
        <v>29</v>
      </c>
      <c r="G2432" s="21"/>
      <c r="H2432" s="21"/>
      <c r="I2432" s="30">
        <v>2068</v>
      </c>
      <c r="J2432" s="30" t="s">
        <v>19</v>
      </c>
    </row>
    <row r="2433" spans="1:10" ht="15.75" thickBot="1" x14ac:dyDescent="0.5">
      <c r="A2433" s="19">
        <v>2427</v>
      </c>
      <c r="B2433" s="21">
        <v>3607</v>
      </c>
      <c r="C2433" s="20" t="s">
        <v>5951</v>
      </c>
      <c r="D2433" s="21" t="s">
        <v>46</v>
      </c>
      <c r="E2433" s="21" t="s">
        <v>13</v>
      </c>
      <c r="F2433" s="21" t="s">
        <v>292</v>
      </c>
      <c r="G2433" s="21"/>
      <c r="H2433" s="21"/>
      <c r="I2433" s="30">
        <v>2067</v>
      </c>
      <c r="J2433" s="30" t="s">
        <v>19</v>
      </c>
    </row>
    <row r="2434" spans="1:10" ht="15.75" thickBot="1" x14ac:dyDescent="0.5">
      <c r="A2434" s="19">
        <v>2428</v>
      </c>
      <c r="B2434" s="21">
        <v>3608</v>
      </c>
      <c r="C2434" s="20" t="s">
        <v>5953</v>
      </c>
      <c r="D2434" s="21">
        <v>29</v>
      </c>
      <c r="E2434" s="21" t="s">
        <v>13</v>
      </c>
      <c r="F2434" s="21" t="s">
        <v>29</v>
      </c>
      <c r="G2434" s="21"/>
      <c r="H2434" s="21"/>
      <c r="I2434" s="30">
        <v>1989</v>
      </c>
      <c r="J2434" s="30" t="s">
        <v>19</v>
      </c>
    </row>
    <row r="2435" spans="1:10" ht="15.75" thickBot="1" x14ac:dyDescent="0.5">
      <c r="A2435" s="19">
        <v>2429</v>
      </c>
      <c r="B2435" s="21">
        <v>3609</v>
      </c>
      <c r="C2435" s="20" t="s">
        <v>5955</v>
      </c>
      <c r="D2435" s="21">
        <v>89</v>
      </c>
      <c r="E2435" s="21" t="s">
        <v>13</v>
      </c>
      <c r="F2435" s="21" t="s">
        <v>79</v>
      </c>
      <c r="G2435" s="21"/>
      <c r="H2435" s="21"/>
      <c r="I2435" s="30">
        <v>2065</v>
      </c>
      <c r="J2435" s="30" t="s">
        <v>19</v>
      </c>
    </row>
    <row r="2436" spans="1:10" ht="15.75" thickBot="1" x14ac:dyDescent="0.5">
      <c r="A2436" s="19">
        <v>2430</v>
      </c>
      <c r="B2436" s="21">
        <v>3611</v>
      </c>
      <c r="C2436" s="20" t="s">
        <v>5959</v>
      </c>
      <c r="D2436" s="21" t="s">
        <v>13</v>
      </c>
      <c r="E2436" s="21" t="s">
        <v>13</v>
      </c>
      <c r="F2436" s="21" t="s">
        <v>29</v>
      </c>
      <c r="G2436" s="21"/>
      <c r="H2436" s="21"/>
      <c r="I2436" s="30">
        <v>1998</v>
      </c>
      <c r="J2436" s="30" t="s">
        <v>19</v>
      </c>
    </row>
    <row r="2437" spans="1:10" ht="15.75" thickBot="1" x14ac:dyDescent="0.5">
      <c r="A2437" s="19">
        <v>2431</v>
      </c>
      <c r="B2437" s="21">
        <v>3612</v>
      </c>
      <c r="C2437" s="20" t="s">
        <v>5961</v>
      </c>
      <c r="D2437" s="21" t="s">
        <v>13</v>
      </c>
      <c r="E2437" s="21" t="s">
        <v>13</v>
      </c>
      <c r="F2437" s="21" t="s">
        <v>29</v>
      </c>
      <c r="G2437" s="21"/>
      <c r="H2437" s="21"/>
      <c r="I2437" s="30">
        <v>2033</v>
      </c>
      <c r="J2437" s="30" t="s">
        <v>19</v>
      </c>
    </row>
    <row r="2438" spans="1:10" ht="15.75" thickBot="1" x14ac:dyDescent="0.5">
      <c r="A2438" s="19">
        <v>2432</v>
      </c>
      <c r="B2438" s="21">
        <v>3613</v>
      </c>
      <c r="C2438" s="20" t="s">
        <v>5963</v>
      </c>
      <c r="D2438" s="21">
        <v>89</v>
      </c>
      <c r="E2438" s="21" t="s">
        <v>13</v>
      </c>
      <c r="F2438" s="21" t="s">
        <v>29</v>
      </c>
      <c r="G2438" s="21"/>
      <c r="H2438" s="21"/>
      <c r="I2438" s="30">
        <v>2034</v>
      </c>
      <c r="J2438" s="30" t="s">
        <v>19</v>
      </c>
    </row>
    <row r="2439" spans="1:10" ht="15.75" thickBot="1" x14ac:dyDescent="0.5">
      <c r="A2439" s="19">
        <v>2433</v>
      </c>
      <c r="B2439" s="21">
        <v>3614</v>
      </c>
      <c r="C2439" s="20" t="s">
        <v>5965</v>
      </c>
      <c r="D2439" s="21">
        <v>85</v>
      </c>
      <c r="E2439" s="21" t="s">
        <v>13</v>
      </c>
      <c r="F2439" s="21" t="s">
        <v>29</v>
      </c>
      <c r="G2439" s="21"/>
      <c r="H2439" s="21"/>
      <c r="I2439" s="30">
        <v>2039</v>
      </c>
      <c r="J2439" s="30" t="s">
        <v>19</v>
      </c>
    </row>
    <row r="2440" spans="1:10" ht="15.75" thickBot="1" x14ac:dyDescent="0.5">
      <c r="A2440" s="19">
        <v>2434</v>
      </c>
      <c r="B2440" s="21">
        <v>3615</v>
      </c>
      <c r="C2440" s="20" t="s">
        <v>5967</v>
      </c>
      <c r="D2440" s="21">
        <v>54</v>
      </c>
      <c r="E2440" s="21" t="s">
        <v>13</v>
      </c>
      <c r="F2440" s="21" t="s">
        <v>79</v>
      </c>
      <c r="G2440" s="21"/>
      <c r="H2440" s="21"/>
      <c r="I2440" s="30">
        <v>1992</v>
      </c>
      <c r="J2440" s="30" t="s">
        <v>19</v>
      </c>
    </row>
    <row r="2441" spans="1:10" ht="15.75" thickBot="1" x14ac:dyDescent="0.5">
      <c r="A2441" s="19">
        <v>2435</v>
      </c>
      <c r="B2441" s="21">
        <v>3616</v>
      </c>
      <c r="C2441" s="20" t="s">
        <v>5969</v>
      </c>
      <c r="D2441" s="21" t="s">
        <v>13</v>
      </c>
      <c r="E2441" s="21" t="s">
        <v>13</v>
      </c>
      <c r="F2441" s="21" t="s">
        <v>29</v>
      </c>
      <c r="G2441" s="21"/>
      <c r="H2441" s="21"/>
      <c r="I2441" s="30">
        <v>2076</v>
      </c>
      <c r="J2441" s="30" t="s">
        <v>19</v>
      </c>
    </row>
    <row r="2442" spans="1:10" ht="15.75" thickBot="1" x14ac:dyDescent="0.5">
      <c r="A2442" s="19">
        <v>2436</v>
      </c>
      <c r="B2442" s="21">
        <v>3617</v>
      </c>
      <c r="C2442" s="20" t="s">
        <v>5971</v>
      </c>
      <c r="D2442" s="21" t="s">
        <v>13</v>
      </c>
      <c r="E2442" s="21" t="s">
        <v>13</v>
      </c>
      <c r="F2442" s="21" t="s">
        <v>29</v>
      </c>
      <c r="G2442" s="21"/>
      <c r="H2442" s="21"/>
      <c r="I2442" s="30">
        <v>2053</v>
      </c>
      <c r="J2442" s="30" t="s">
        <v>19</v>
      </c>
    </row>
    <row r="2443" spans="1:10" ht="15.75" thickBot="1" x14ac:dyDescent="0.5">
      <c r="A2443" s="19">
        <v>2437</v>
      </c>
      <c r="B2443" s="21">
        <v>3618</v>
      </c>
      <c r="C2443" s="20" t="s">
        <v>5973</v>
      </c>
      <c r="D2443" s="21" t="s">
        <v>13</v>
      </c>
      <c r="E2443" s="21" t="s">
        <v>13</v>
      </c>
      <c r="F2443" s="21" t="s">
        <v>29</v>
      </c>
      <c r="G2443" s="21"/>
      <c r="H2443" s="21"/>
      <c r="I2443" s="30">
        <v>1973</v>
      </c>
      <c r="J2443" s="30" t="s">
        <v>19</v>
      </c>
    </row>
    <row r="2444" spans="1:10" ht="15.75" thickBot="1" x14ac:dyDescent="0.5">
      <c r="A2444" s="19">
        <v>2438</v>
      </c>
      <c r="B2444" s="21">
        <v>3619</v>
      </c>
      <c r="C2444" s="20" t="s">
        <v>5975</v>
      </c>
      <c r="D2444" s="21" t="s">
        <v>13</v>
      </c>
      <c r="E2444" s="21" t="s">
        <v>13</v>
      </c>
      <c r="F2444" s="21" t="s">
        <v>29</v>
      </c>
      <c r="G2444" s="21"/>
      <c r="H2444" s="21"/>
      <c r="I2444" s="30">
        <v>2017</v>
      </c>
      <c r="J2444" s="30" t="s">
        <v>19</v>
      </c>
    </row>
    <row r="2445" spans="1:10" ht="15.75" thickBot="1" x14ac:dyDescent="0.5">
      <c r="A2445" s="19">
        <v>2439</v>
      </c>
      <c r="B2445" s="21">
        <v>3620</v>
      </c>
      <c r="C2445" s="20" t="s">
        <v>5977</v>
      </c>
      <c r="D2445" s="21">
        <v>87</v>
      </c>
      <c r="E2445" s="21" t="s">
        <v>13</v>
      </c>
      <c r="F2445" s="21" t="s">
        <v>193</v>
      </c>
      <c r="G2445" s="21"/>
      <c r="H2445" s="21"/>
      <c r="I2445" s="30">
        <v>1990</v>
      </c>
      <c r="J2445" s="30" t="s">
        <v>19</v>
      </c>
    </row>
    <row r="2446" spans="1:10" ht="15.75" thickBot="1" x14ac:dyDescent="0.5">
      <c r="A2446" s="19">
        <v>2440</v>
      </c>
      <c r="B2446" s="21">
        <v>3621</v>
      </c>
      <c r="C2446" s="20" t="s">
        <v>5979</v>
      </c>
      <c r="D2446" s="21">
        <v>92</v>
      </c>
      <c r="E2446" s="21" t="s">
        <v>13</v>
      </c>
      <c r="F2446" s="21" t="s">
        <v>29</v>
      </c>
      <c r="G2446" s="21"/>
      <c r="H2446" s="21"/>
      <c r="I2446" s="30">
        <v>2000</v>
      </c>
      <c r="J2446" s="30" t="s">
        <v>19</v>
      </c>
    </row>
    <row r="2447" spans="1:10" ht="15.75" thickBot="1" x14ac:dyDescent="0.5">
      <c r="A2447" s="19">
        <v>2441</v>
      </c>
      <c r="B2447" s="21">
        <v>3622</v>
      </c>
      <c r="C2447" s="20" t="s">
        <v>5981</v>
      </c>
      <c r="D2447" s="21">
        <v>91</v>
      </c>
      <c r="E2447" s="21" t="s">
        <v>13</v>
      </c>
      <c r="F2447" s="21" t="s">
        <v>29</v>
      </c>
      <c r="G2447" s="21"/>
      <c r="H2447" s="21"/>
      <c r="I2447" s="30">
        <v>2060</v>
      </c>
      <c r="J2447" s="30" t="s">
        <v>19</v>
      </c>
    </row>
    <row r="2448" spans="1:10" ht="15.75" thickBot="1" x14ac:dyDescent="0.5">
      <c r="A2448" s="19">
        <v>2442</v>
      </c>
      <c r="B2448" s="21">
        <v>3623</v>
      </c>
      <c r="C2448" s="20" t="s">
        <v>5983</v>
      </c>
      <c r="D2448" s="21">
        <v>57</v>
      </c>
      <c r="E2448" s="21" t="s">
        <v>13</v>
      </c>
      <c r="F2448" s="21" t="s">
        <v>29</v>
      </c>
      <c r="G2448" s="21"/>
      <c r="H2448" s="21"/>
      <c r="I2448" s="30">
        <v>1879</v>
      </c>
      <c r="J2448" s="30" t="s">
        <v>19</v>
      </c>
    </row>
    <row r="2449" spans="1:10" ht="15.75" thickBot="1" x14ac:dyDescent="0.5">
      <c r="A2449" s="19">
        <v>2443</v>
      </c>
      <c r="B2449" s="21">
        <v>3625</v>
      </c>
      <c r="C2449" s="20" t="s">
        <v>5987</v>
      </c>
      <c r="D2449" s="21">
        <v>73</v>
      </c>
      <c r="E2449" s="21" t="s">
        <v>13</v>
      </c>
      <c r="F2449" s="21" t="s">
        <v>32</v>
      </c>
      <c r="G2449" s="21"/>
      <c r="H2449" s="21"/>
      <c r="I2449" s="30">
        <v>2059</v>
      </c>
      <c r="J2449" s="30" t="s">
        <v>19</v>
      </c>
    </row>
    <row r="2450" spans="1:10" ht="15.75" thickBot="1" x14ac:dyDescent="0.5">
      <c r="A2450" s="19">
        <v>2444</v>
      </c>
      <c r="B2450" s="21">
        <v>3626</v>
      </c>
      <c r="C2450" s="20" t="s">
        <v>5989</v>
      </c>
      <c r="D2450" s="21">
        <v>38</v>
      </c>
      <c r="E2450" s="21" t="s">
        <v>13</v>
      </c>
      <c r="F2450" s="21" t="s">
        <v>79</v>
      </c>
      <c r="G2450" s="21"/>
      <c r="H2450" s="21"/>
      <c r="I2450" s="30">
        <v>2048</v>
      </c>
      <c r="J2450" s="30" t="s">
        <v>19</v>
      </c>
    </row>
    <row r="2451" spans="1:10" ht="15.75" thickBot="1" x14ac:dyDescent="0.5">
      <c r="A2451" s="19">
        <v>2445</v>
      </c>
      <c r="B2451" s="21">
        <v>3627</v>
      </c>
      <c r="C2451" s="20" t="s">
        <v>5991</v>
      </c>
      <c r="D2451" s="21">
        <v>92</v>
      </c>
      <c r="E2451" s="21" t="s">
        <v>13</v>
      </c>
      <c r="F2451" s="21" t="s">
        <v>79</v>
      </c>
      <c r="G2451" s="21"/>
      <c r="H2451" s="21"/>
      <c r="I2451" s="30">
        <v>2045</v>
      </c>
      <c r="J2451" s="30" t="s">
        <v>19</v>
      </c>
    </row>
    <row r="2452" spans="1:10" ht="15.75" thickBot="1" x14ac:dyDescent="0.5">
      <c r="A2452" s="19">
        <v>2446</v>
      </c>
      <c r="B2452" s="21">
        <v>3628</v>
      </c>
      <c r="C2452" s="20" t="s">
        <v>5993</v>
      </c>
      <c r="D2452" s="21">
        <v>76</v>
      </c>
      <c r="E2452" s="21" t="s">
        <v>13</v>
      </c>
      <c r="F2452" s="21" t="s">
        <v>32</v>
      </c>
      <c r="G2452" s="21"/>
      <c r="H2452" s="21"/>
      <c r="I2452" s="30">
        <v>2188</v>
      </c>
      <c r="J2452" s="30" t="s">
        <v>19</v>
      </c>
    </row>
    <row r="2453" spans="1:10" ht="15.75" thickBot="1" x14ac:dyDescent="0.5">
      <c r="A2453" s="19">
        <v>2447</v>
      </c>
      <c r="B2453" s="21">
        <v>3629</v>
      </c>
      <c r="C2453" s="20" t="s">
        <v>5995</v>
      </c>
      <c r="D2453" s="21" t="s">
        <v>510</v>
      </c>
      <c r="E2453" s="21" t="s">
        <v>57</v>
      </c>
      <c r="F2453" s="21" t="s">
        <v>79</v>
      </c>
      <c r="G2453" s="21">
        <f>7+9</f>
        <v>16</v>
      </c>
      <c r="H2453" s="21">
        <f>14-3</f>
        <v>11</v>
      </c>
      <c r="I2453" s="30">
        <v>2211</v>
      </c>
      <c r="J2453" s="30" t="s">
        <v>15</v>
      </c>
    </row>
    <row r="2454" spans="1:10" ht="15.75" thickBot="1" x14ac:dyDescent="0.5">
      <c r="A2454" s="19">
        <v>2448</v>
      </c>
      <c r="B2454" s="21">
        <v>3631</v>
      </c>
      <c r="C2454" s="20" t="s">
        <v>6001</v>
      </c>
      <c r="D2454" s="21">
        <v>74</v>
      </c>
      <c r="E2454" s="21" t="s">
        <v>13</v>
      </c>
      <c r="F2454" s="21" t="s">
        <v>29</v>
      </c>
      <c r="G2454" s="21"/>
      <c r="H2454" s="21"/>
      <c r="I2454" s="30">
        <v>2135</v>
      </c>
      <c r="J2454" s="30" t="s">
        <v>19</v>
      </c>
    </row>
    <row r="2455" spans="1:10" ht="15.75" thickBot="1" x14ac:dyDescent="0.5">
      <c r="A2455" s="19">
        <v>2449</v>
      </c>
      <c r="B2455" s="21">
        <v>3632</v>
      </c>
      <c r="C2455" s="20" t="s">
        <v>6003</v>
      </c>
      <c r="D2455" s="21" t="s">
        <v>189</v>
      </c>
      <c r="E2455" s="21" t="s">
        <v>13</v>
      </c>
      <c r="F2455" s="21" t="s">
        <v>29</v>
      </c>
      <c r="G2455" s="21"/>
      <c r="H2455" s="21"/>
      <c r="I2455" s="30">
        <v>1975</v>
      </c>
      <c r="J2455" s="30" t="s">
        <v>19</v>
      </c>
    </row>
    <row r="2456" spans="1:10" ht="15.75" thickBot="1" x14ac:dyDescent="0.5">
      <c r="A2456" s="19">
        <v>2450</v>
      </c>
      <c r="B2456" s="21">
        <v>3634</v>
      </c>
      <c r="C2456" s="20" t="s">
        <v>6007</v>
      </c>
      <c r="D2456" s="21">
        <v>62</v>
      </c>
      <c r="E2456" s="21" t="s">
        <v>13</v>
      </c>
      <c r="F2456" s="21" t="s">
        <v>29</v>
      </c>
      <c r="G2456" s="21"/>
      <c r="H2456" s="21"/>
      <c r="I2456" s="30">
        <v>2033</v>
      </c>
      <c r="J2456" s="30" t="s">
        <v>19</v>
      </c>
    </row>
    <row r="2457" spans="1:10" ht="15.75" thickBot="1" x14ac:dyDescent="0.5">
      <c r="A2457" s="19">
        <v>2451</v>
      </c>
      <c r="B2457" s="21">
        <v>3635</v>
      </c>
      <c r="C2457" s="20" t="s">
        <v>6009</v>
      </c>
      <c r="D2457" s="21">
        <v>60</v>
      </c>
      <c r="E2457" s="21" t="s">
        <v>57</v>
      </c>
      <c r="F2457" s="21" t="s">
        <v>85</v>
      </c>
      <c r="G2457" s="21"/>
      <c r="H2457" s="21"/>
      <c r="I2457" s="30">
        <v>2142</v>
      </c>
      <c r="J2457" s="30" t="s">
        <v>19</v>
      </c>
    </row>
    <row r="2458" spans="1:10" ht="15.75" thickBot="1" x14ac:dyDescent="0.5">
      <c r="A2458" s="19">
        <v>2452</v>
      </c>
      <c r="B2458" s="21">
        <v>4228</v>
      </c>
      <c r="C2458" s="20" t="s">
        <v>6516</v>
      </c>
      <c r="D2458" s="21">
        <v>62</v>
      </c>
      <c r="E2458" s="21"/>
      <c r="F2458" s="21" t="s">
        <v>32</v>
      </c>
      <c r="G2458" s="21">
        <v>8</v>
      </c>
      <c r="H2458" s="21">
        <v>-13</v>
      </c>
      <c r="I2458" s="30">
        <v>2087</v>
      </c>
      <c r="J2458" s="30" t="s">
        <v>15</v>
      </c>
    </row>
    <row r="2459" spans="1:10" ht="15.75" thickBot="1" x14ac:dyDescent="0.5">
      <c r="A2459" s="19">
        <v>2453</v>
      </c>
      <c r="B2459" s="21">
        <v>3636</v>
      </c>
      <c r="C2459" s="20" t="s">
        <v>6011</v>
      </c>
      <c r="D2459" s="21" t="s">
        <v>13</v>
      </c>
      <c r="E2459" s="21" t="s">
        <v>13</v>
      </c>
      <c r="F2459" s="21" t="s">
        <v>32</v>
      </c>
      <c r="G2459" s="21"/>
      <c r="H2459" s="21"/>
      <c r="I2459" s="30">
        <v>2035</v>
      </c>
      <c r="J2459" s="30" t="s">
        <v>19</v>
      </c>
    </row>
    <row r="2460" spans="1:10" ht="15.75" thickBot="1" x14ac:dyDescent="0.5">
      <c r="A2460" s="19">
        <v>2454</v>
      </c>
      <c r="B2460" s="21">
        <v>3637</v>
      </c>
      <c r="C2460" s="20" t="s">
        <v>6013</v>
      </c>
      <c r="D2460" s="21">
        <v>81</v>
      </c>
      <c r="E2460" s="21" t="s">
        <v>13</v>
      </c>
      <c r="F2460" s="21" t="s">
        <v>323</v>
      </c>
      <c r="G2460" s="21"/>
      <c r="H2460" s="21"/>
      <c r="I2460" s="30">
        <v>2078</v>
      </c>
      <c r="J2460" s="30" t="s">
        <v>19</v>
      </c>
    </row>
    <row r="2461" spans="1:10" ht="15.75" thickBot="1" x14ac:dyDescent="0.5">
      <c r="A2461" s="19">
        <v>2455</v>
      </c>
      <c r="B2461" s="21">
        <v>3638</v>
      </c>
      <c r="C2461" s="20" t="s">
        <v>6015</v>
      </c>
      <c r="D2461" s="21" t="s">
        <v>13</v>
      </c>
      <c r="E2461" s="21" t="s">
        <v>13</v>
      </c>
      <c r="F2461" s="21" t="s">
        <v>277</v>
      </c>
      <c r="G2461" s="21"/>
      <c r="H2461" s="21"/>
      <c r="I2461" s="30">
        <v>1997</v>
      </c>
      <c r="J2461" s="30" t="s">
        <v>19</v>
      </c>
    </row>
    <row r="2462" spans="1:10" ht="15.75" thickBot="1" x14ac:dyDescent="0.5">
      <c r="A2462" s="19">
        <v>2456</v>
      </c>
      <c r="B2462" s="21">
        <v>3639</v>
      </c>
      <c r="C2462" s="20" t="s">
        <v>6017</v>
      </c>
      <c r="D2462" s="21">
        <v>91</v>
      </c>
      <c r="E2462" s="21" t="s">
        <v>13</v>
      </c>
      <c r="F2462" s="21" t="s">
        <v>85</v>
      </c>
      <c r="G2462" s="21"/>
      <c r="H2462" s="21"/>
      <c r="I2462" s="30">
        <v>2045</v>
      </c>
      <c r="J2462" s="30" t="s">
        <v>19</v>
      </c>
    </row>
    <row r="2463" spans="1:10" ht="15.75" thickBot="1" x14ac:dyDescent="0.5">
      <c r="A2463" s="19">
        <v>2457</v>
      </c>
      <c r="B2463" s="21">
        <v>3640</v>
      </c>
      <c r="C2463" s="20" t="s">
        <v>6019</v>
      </c>
      <c r="D2463" s="21">
        <v>68</v>
      </c>
      <c r="E2463" s="21" t="s">
        <v>13</v>
      </c>
      <c r="F2463" s="21" t="s">
        <v>29</v>
      </c>
      <c r="G2463" s="21"/>
      <c r="H2463" s="21"/>
      <c r="I2463" s="30">
        <v>2054</v>
      </c>
      <c r="J2463" s="30" t="s">
        <v>19</v>
      </c>
    </row>
    <row r="2464" spans="1:10" ht="15.75" thickBot="1" x14ac:dyDescent="0.5">
      <c r="A2464" s="19">
        <v>2458</v>
      </c>
      <c r="B2464" s="21">
        <v>3641</v>
      </c>
      <c r="C2464" s="20" t="s">
        <v>6021</v>
      </c>
      <c r="D2464" s="21">
        <v>45</v>
      </c>
      <c r="E2464" s="21" t="s">
        <v>13</v>
      </c>
      <c r="F2464" s="21" t="s">
        <v>169</v>
      </c>
      <c r="G2464" s="21"/>
      <c r="H2464" s="21"/>
      <c r="I2464" s="30">
        <v>2062</v>
      </c>
      <c r="J2464" s="30" t="s">
        <v>19</v>
      </c>
    </row>
    <row r="2465" spans="1:10" ht="15.75" thickBot="1" x14ac:dyDescent="0.5">
      <c r="A2465" s="19">
        <v>2459</v>
      </c>
      <c r="B2465" s="21">
        <v>3642</v>
      </c>
      <c r="C2465" s="20" t="s">
        <v>6023</v>
      </c>
      <c r="D2465" s="21" t="s">
        <v>13</v>
      </c>
      <c r="E2465" s="21" t="s">
        <v>13</v>
      </c>
      <c r="F2465" s="21" t="s">
        <v>6024</v>
      </c>
      <c r="G2465" s="21"/>
      <c r="H2465" s="21"/>
      <c r="I2465" s="30">
        <v>2028</v>
      </c>
      <c r="J2465" s="30" t="s">
        <v>19</v>
      </c>
    </row>
    <row r="2466" spans="1:10" ht="15.75" thickBot="1" x14ac:dyDescent="0.5">
      <c r="A2466" s="19">
        <v>2460</v>
      </c>
      <c r="B2466" s="21">
        <v>3643</v>
      </c>
      <c r="C2466" s="20" t="s">
        <v>6026</v>
      </c>
      <c r="D2466" s="21" t="s">
        <v>13</v>
      </c>
      <c r="E2466" s="21" t="s">
        <v>13</v>
      </c>
      <c r="F2466" s="21" t="s">
        <v>469</v>
      </c>
      <c r="G2466" s="21"/>
      <c r="H2466" s="21"/>
      <c r="I2466" s="30">
        <v>2102</v>
      </c>
      <c r="J2466" s="30" t="s">
        <v>19</v>
      </c>
    </row>
    <row r="2467" spans="1:10" ht="15.75" thickBot="1" x14ac:dyDescent="0.5">
      <c r="A2467" s="19">
        <v>2461</v>
      </c>
      <c r="B2467" s="21">
        <v>4174</v>
      </c>
      <c r="C2467" s="20" t="s">
        <v>6427</v>
      </c>
      <c r="D2467" s="21" t="s">
        <v>13</v>
      </c>
      <c r="E2467" s="21" t="s">
        <v>13</v>
      </c>
      <c r="F2467" s="21" t="s">
        <v>2892</v>
      </c>
      <c r="G2467" s="21">
        <v>5</v>
      </c>
      <c r="H2467" s="21">
        <v>-12</v>
      </c>
      <c r="I2467" s="30">
        <v>2088</v>
      </c>
      <c r="J2467" s="30" t="s">
        <v>15</v>
      </c>
    </row>
    <row r="2468" spans="1:10" ht="15.75" thickBot="1" x14ac:dyDescent="0.5">
      <c r="A2468" s="19">
        <v>2462</v>
      </c>
      <c r="B2468" s="21">
        <v>3644</v>
      </c>
      <c r="C2468" s="20" t="s">
        <v>6028</v>
      </c>
      <c r="D2468" s="21" t="s">
        <v>203</v>
      </c>
      <c r="E2468" s="21" t="s">
        <v>13</v>
      </c>
      <c r="F2468" s="21" t="s">
        <v>32</v>
      </c>
      <c r="G2468" s="21">
        <v>8</v>
      </c>
      <c r="H2468" s="21">
        <v>2</v>
      </c>
      <c r="I2468" s="30">
        <v>2103</v>
      </c>
      <c r="J2468" s="30" t="s">
        <v>15</v>
      </c>
    </row>
    <row r="2469" spans="1:10" ht="15.75" thickBot="1" x14ac:dyDescent="0.5">
      <c r="A2469" s="19">
        <v>2463</v>
      </c>
      <c r="B2469" s="21">
        <v>3645</v>
      </c>
      <c r="C2469" s="20" t="s">
        <v>6030</v>
      </c>
      <c r="D2469" s="21">
        <v>94</v>
      </c>
      <c r="E2469" s="21" t="s">
        <v>13</v>
      </c>
      <c r="F2469" s="21" t="s">
        <v>29</v>
      </c>
      <c r="G2469" s="21"/>
      <c r="H2469" s="21"/>
      <c r="I2469" s="30">
        <v>2150</v>
      </c>
      <c r="J2469" s="30" t="s">
        <v>19</v>
      </c>
    </row>
    <row r="2470" spans="1:10" ht="15.75" thickBot="1" x14ac:dyDescent="0.5">
      <c r="A2470" s="19">
        <v>2464</v>
      </c>
      <c r="B2470" s="21">
        <v>3808</v>
      </c>
      <c r="C2470" s="20" t="s">
        <v>6032</v>
      </c>
      <c r="D2470" s="21" t="s">
        <v>6033</v>
      </c>
      <c r="E2470" s="21" t="s">
        <v>13</v>
      </c>
      <c r="F2470" s="21" t="s">
        <v>29</v>
      </c>
      <c r="G2470" s="21"/>
      <c r="H2470" s="21"/>
      <c r="I2470" s="30">
        <v>2061</v>
      </c>
      <c r="J2470" s="30" t="s">
        <v>15</v>
      </c>
    </row>
    <row r="2471" spans="1:10" ht="15.75" thickBot="1" x14ac:dyDescent="0.5">
      <c r="A2471" s="19">
        <v>2465</v>
      </c>
      <c r="B2471" s="21">
        <v>3809</v>
      </c>
      <c r="C2471" s="20" t="s">
        <v>6035</v>
      </c>
      <c r="D2471" s="21" t="s">
        <v>13</v>
      </c>
      <c r="E2471" s="21" t="s">
        <v>13</v>
      </c>
      <c r="F2471" s="21" t="s">
        <v>85</v>
      </c>
      <c r="G2471" s="21"/>
      <c r="H2471" s="21"/>
      <c r="I2471" s="30">
        <v>2100</v>
      </c>
      <c r="J2471" s="30" t="s">
        <v>19</v>
      </c>
    </row>
    <row r="2472" spans="1:10" ht="15.75" thickBot="1" x14ac:dyDescent="0.5">
      <c r="A2472" s="19">
        <v>2466</v>
      </c>
      <c r="B2472" s="21">
        <v>3646</v>
      </c>
      <c r="C2472" s="20" t="s">
        <v>6039</v>
      </c>
      <c r="D2472" s="21">
        <v>77</v>
      </c>
      <c r="E2472" s="21" t="s">
        <v>13</v>
      </c>
      <c r="F2472" s="21" t="s">
        <v>32</v>
      </c>
      <c r="G2472" s="21"/>
      <c r="H2472" s="21"/>
      <c r="I2472" s="30">
        <v>2057</v>
      </c>
      <c r="J2472" s="30" t="s">
        <v>19</v>
      </c>
    </row>
    <row r="2473" spans="1:10" ht="15.75" thickBot="1" x14ac:dyDescent="0.5">
      <c r="A2473" s="19">
        <v>2467</v>
      </c>
      <c r="B2473" s="21">
        <v>3647</v>
      </c>
      <c r="C2473" s="20" t="s">
        <v>6041</v>
      </c>
      <c r="D2473" s="21" t="s">
        <v>13</v>
      </c>
      <c r="E2473" s="21" t="s">
        <v>13</v>
      </c>
      <c r="F2473" s="21" t="s">
        <v>79</v>
      </c>
      <c r="G2473" s="21"/>
      <c r="H2473" s="21"/>
      <c r="I2473" s="30">
        <v>2065</v>
      </c>
      <c r="J2473" s="30" t="s">
        <v>19</v>
      </c>
    </row>
    <row r="2474" spans="1:10" ht="15.75" thickBot="1" x14ac:dyDescent="0.5">
      <c r="A2474" s="19">
        <v>2468</v>
      </c>
      <c r="B2474" s="21">
        <v>3648</v>
      </c>
      <c r="C2474" s="20" t="s">
        <v>6043</v>
      </c>
      <c r="D2474" s="21">
        <v>93</v>
      </c>
      <c r="E2474" s="21" t="s">
        <v>13</v>
      </c>
      <c r="F2474" s="21" t="s">
        <v>32</v>
      </c>
      <c r="G2474" s="21"/>
      <c r="H2474" s="21"/>
      <c r="I2474" s="30">
        <v>2040</v>
      </c>
      <c r="J2474" s="30" t="s">
        <v>19</v>
      </c>
    </row>
    <row r="2475" spans="1:10" ht="15.75" thickBot="1" x14ac:dyDescent="0.5">
      <c r="A2475" s="19">
        <v>2469</v>
      </c>
      <c r="B2475" s="21">
        <v>3649</v>
      </c>
      <c r="C2475" s="20" t="s">
        <v>6045</v>
      </c>
      <c r="D2475" s="21" t="s">
        <v>13</v>
      </c>
      <c r="E2475" s="21" t="s">
        <v>13</v>
      </c>
      <c r="F2475" s="21" t="s">
        <v>79</v>
      </c>
      <c r="G2475" s="21"/>
      <c r="H2475" s="21"/>
      <c r="I2475" s="30">
        <v>2030</v>
      </c>
      <c r="J2475" s="30" t="s">
        <v>19</v>
      </c>
    </row>
    <row r="2476" spans="1:10" ht="15.75" thickBot="1" x14ac:dyDescent="0.5">
      <c r="A2476" s="19">
        <v>2470</v>
      </c>
      <c r="B2476" s="21">
        <v>4221</v>
      </c>
      <c r="C2476" s="20" t="s">
        <v>6558</v>
      </c>
      <c r="D2476" s="21">
        <v>11</v>
      </c>
      <c r="E2476" s="21"/>
      <c r="F2476" s="21" t="s">
        <v>29</v>
      </c>
      <c r="G2476" s="21">
        <v>11</v>
      </c>
      <c r="H2476" s="21">
        <v>-8</v>
      </c>
      <c r="I2476" s="30">
        <v>2092</v>
      </c>
      <c r="J2476" s="30" t="s">
        <v>15</v>
      </c>
    </row>
    <row r="2477" spans="1:10" ht="15.75" thickBot="1" x14ac:dyDescent="0.5">
      <c r="A2477" s="19">
        <v>2471</v>
      </c>
      <c r="B2477" s="21">
        <v>3650</v>
      </c>
      <c r="C2477" s="20" t="s">
        <v>6047</v>
      </c>
      <c r="D2477" s="21" t="s">
        <v>13</v>
      </c>
      <c r="E2477" s="21" t="s">
        <v>13</v>
      </c>
      <c r="F2477" s="21" t="s">
        <v>29</v>
      </c>
      <c r="G2477" s="21"/>
      <c r="H2477" s="21"/>
      <c r="I2477" s="30">
        <v>1943</v>
      </c>
      <c r="J2477" s="30" t="s">
        <v>19</v>
      </c>
    </row>
    <row r="2478" spans="1:10" ht="15.75" thickBot="1" x14ac:dyDescent="0.5">
      <c r="A2478" s="19">
        <v>2472</v>
      </c>
      <c r="B2478" s="21">
        <v>3653</v>
      </c>
      <c r="C2478" s="20" t="s">
        <v>6053</v>
      </c>
      <c r="D2478" s="21" t="s">
        <v>13</v>
      </c>
      <c r="E2478" s="21" t="s">
        <v>13</v>
      </c>
      <c r="F2478" s="21" t="s">
        <v>103</v>
      </c>
      <c r="G2478" s="21"/>
      <c r="H2478" s="21"/>
      <c r="I2478" s="30">
        <v>2047</v>
      </c>
      <c r="J2478" s="30" t="s">
        <v>19</v>
      </c>
    </row>
    <row r="2479" spans="1:10" ht="15.75" thickBot="1" x14ac:dyDescent="0.5">
      <c r="A2479" s="19">
        <v>2473</v>
      </c>
      <c r="B2479" s="21">
        <v>3901</v>
      </c>
      <c r="C2479" s="20" t="s">
        <v>6055</v>
      </c>
      <c r="D2479" s="21" t="s">
        <v>652</v>
      </c>
      <c r="E2479" s="21" t="s">
        <v>13</v>
      </c>
      <c r="F2479" s="21" t="s">
        <v>29</v>
      </c>
      <c r="G2479" s="21"/>
      <c r="H2479" s="21"/>
      <c r="I2479" s="30">
        <v>2064</v>
      </c>
      <c r="J2479" s="30" t="s">
        <v>19</v>
      </c>
    </row>
    <row r="2480" spans="1:10" ht="15.75" thickBot="1" x14ac:dyDescent="0.5">
      <c r="A2480" s="19">
        <v>2474</v>
      </c>
      <c r="B2480" s="21">
        <v>3893</v>
      </c>
      <c r="C2480" s="20" t="s">
        <v>6057</v>
      </c>
      <c r="D2480" s="21" t="s">
        <v>1040</v>
      </c>
      <c r="E2480" s="21" t="s">
        <v>13</v>
      </c>
      <c r="F2480" s="21" t="s">
        <v>29</v>
      </c>
      <c r="G2480" s="21"/>
      <c r="H2480" s="21"/>
      <c r="I2480" s="30">
        <v>2042</v>
      </c>
      <c r="J2480" s="30" t="s">
        <v>19</v>
      </c>
    </row>
    <row r="2481" spans="1:10" ht="15.75" thickBot="1" x14ac:dyDescent="0.5">
      <c r="A2481" s="19">
        <v>2475</v>
      </c>
      <c r="B2481" s="21">
        <v>3655</v>
      </c>
      <c r="C2481" s="20" t="s">
        <v>6065</v>
      </c>
      <c r="D2481" s="21" t="s">
        <v>13</v>
      </c>
      <c r="E2481" s="21" t="s">
        <v>13</v>
      </c>
      <c r="F2481" s="21" t="s">
        <v>292</v>
      </c>
      <c r="G2481" s="21"/>
      <c r="H2481" s="21"/>
      <c r="I2481" s="30">
        <v>2033</v>
      </c>
      <c r="J2481" s="30" t="s">
        <v>19</v>
      </c>
    </row>
    <row r="2482" spans="1:10" ht="15.75" thickBot="1" x14ac:dyDescent="0.5">
      <c r="A2482" s="19">
        <v>2476</v>
      </c>
      <c r="B2482" s="21">
        <v>3656</v>
      </c>
      <c r="C2482" s="20" t="s">
        <v>6067</v>
      </c>
      <c r="D2482" s="21">
        <v>80</v>
      </c>
      <c r="E2482" s="21" t="s">
        <v>13</v>
      </c>
      <c r="F2482" s="21" t="s">
        <v>32</v>
      </c>
      <c r="G2482" s="21"/>
      <c r="H2482" s="21"/>
      <c r="I2482" s="30">
        <v>2068</v>
      </c>
      <c r="J2482" s="30" t="s">
        <v>19</v>
      </c>
    </row>
    <row r="2483" spans="1:10" ht="15.75" thickBot="1" x14ac:dyDescent="0.5">
      <c r="A2483" s="19">
        <v>2477</v>
      </c>
      <c r="B2483" s="21">
        <v>4018</v>
      </c>
      <c r="C2483" s="20" t="s">
        <v>6069</v>
      </c>
      <c r="D2483" s="21" t="s">
        <v>203</v>
      </c>
      <c r="E2483" s="21" t="s">
        <v>13</v>
      </c>
      <c r="F2483" s="21" t="s">
        <v>29</v>
      </c>
      <c r="G2483" s="21">
        <f>9+11</f>
        <v>20</v>
      </c>
      <c r="H2483" s="21">
        <f>8+6</f>
        <v>14</v>
      </c>
      <c r="I2483" s="30">
        <v>2176</v>
      </c>
      <c r="J2483" s="30" t="s">
        <v>15</v>
      </c>
    </row>
    <row r="2484" spans="1:10" ht="15.75" thickBot="1" x14ac:dyDescent="0.5">
      <c r="A2484" s="19">
        <v>2478</v>
      </c>
      <c r="B2484" s="21">
        <v>3657</v>
      </c>
      <c r="C2484" s="20" t="s">
        <v>6071</v>
      </c>
      <c r="D2484" s="21">
        <v>75</v>
      </c>
      <c r="E2484" s="21" t="s">
        <v>13</v>
      </c>
      <c r="F2484" s="21" t="s">
        <v>32</v>
      </c>
      <c r="G2484" s="21"/>
      <c r="H2484" s="21"/>
      <c r="I2484" s="30">
        <v>2258</v>
      </c>
      <c r="J2484" s="30" t="s">
        <v>19</v>
      </c>
    </row>
    <row r="2485" spans="1:10" ht="15.75" thickBot="1" x14ac:dyDescent="0.5">
      <c r="A2485" s="19">
        <v>2479</v>
      </c>
      <c r="B2485" s="21">
        <v>3658</v>
      </c>
      <c r="C2485" s="20" t="s">
        <v>6073</v>
      </c>
      <c r="D2485" s="21">
        <v>93</v>
      </c>
      <c r="E2485" s="21" t="s">
        <v>13</v>
      </c>
      <c r="F2485" s="21" t="s">
        <v>32</v>
      </c>
      <c r="G2485" s="21"/>
      <c r="H2485" s="21"/>
      <c r="I2485" s="30">
        <v>2044</v>
      </c>
      <c r="J2485" s="30" t="s">
        <v>19</v>
      </c>
    </row>
    <row r="2486" spans="1:10" ht="15.75" thickBot="1" x14ac:dyDescent="0.5">
      <c r="A2486" s="19">
        <v>2480</v>
      </c>
      <c r="B2486" s="21">
        <v>3659</v>
      </c>
      <c r="C2486" s="20" t="s">
        <v>6075</v>
      </c>
      <c r="D2486" s="21">
        <v>65</v>
      </c>
      <c r="E2486" s="21" t="s">
        <v>13</v>
      </c>
      <c r="F2486" s="21" t="s">
        <v>32</v>
      </c>
      <c r="G2486" s="21"/>
      <c r="H2486" s="21"/>
      <c r="I2486" s="30">
        <v>2118</v>
      </c>
      <c r="J2486" s="30" t="s">
        <v>19</v>
      </c>
    </row>
    <row r="2487" spans="1:10" ht="15.75" thickBot="1" x14ac:dyDescent="0.5">
      <c r="A2487" s="19">
        <v>2481</v>
      </c>
      <c r="B2487" s="21">
        <v>3660</v>
      </c>
      <c r="C2487" s="20" t="s">
        <v>6077</v>
      </c>
      <c r="D2487" s="21">
        <v>43</v>
      </c>
      <c r="E2487" s="21" t="s">
        <v>13</v>
      </c>
      <c r="F2487" s="21" t="s">
        <v>32</v>
      </c>
      <c r="G2487" s="21"/>
      <c r="H2487" s="21"/>
      <c r="I2487" s="30">
        <v>1933</v>
      </c>
      <c r="J2487" s="6" t="s">
        <v>19</v>
      </c>
    </row>
  </sheetData>
  <autoFilter ref="F1:F2384"/>
  <mergeCells count="3">
    <mergeCell ref="A1:J1"/>
    <mergeCell ref="A2:J2"/>
    <mergeCell ref="A3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9"/>
  <sheetViews>
    <sheetView topLeftCell="A329" workbookViewId="0">
      <selection activeCell="J330" sqref="J330"/>
    </sheetView>
  </sheetViews>
  <sheetFormatPr defaultRowHeight="12.75" x14ac:dyDescent="0.35"/>
  <cols>
    <col min="1" max="1" width="5.53125" style="3" bestFit="1" customWidth="1"/>
    <col min="2" max="2" width="5.796875" style="3" customWidth="1"/>
    <col min="3" max="3" width="30.53125" style="3" bestFit="1" customWidth="1"/>
    <col min="4" max="4" width="7.1328125" style="3" bestFit="1" customWidth="1"/>
    <col min="5" max="5" width="5.19921875" style="3" bestFit="1" customWidth="1"/>
    <col min="6" max="6" width="22.19921875" style="3" bestFit="1" customWidth="1"/>
    <col min="7" max="7" width="7.46484375" style="3" bestFit="1" customWidth="1"/>
    <col min="8" max="9" width="7.1328125" style="3" bestFit="1" customWidth="1"/>
    <col min="10" max="10" width="5.796875" style="3" customWidth="1"/>
    <col min="11" max="11" width="9.1328125" style="3" customWidth="1"/>
  </cols>
  <sheetData>
    <row r="1" spans="1:11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1" ht="17.25" x14ac:dyDescent="0.35">
      <c r="A2" s="101" t="s">
        <v>6081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1" ht="17.25" x14ac:dyDescent="0.35">
      <c r="A3" s="102" t="s">
        <v>6564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1" ht="13.15" thickBot="1" x14ac:dyDescent="0.4">
      <c r="A4" s="4"/>
      <c r="B4" s="4"/>
      <c r="C4" s="5"/>
      <c r="D4" s="1"/>
      <c r="E4" s="1"/>
      <c r="F4" s="1"/>
      <c r="G4" s="1"/>
      <c r="H4" s="1"/>
      <c r="I4" s="1"/>
      <c r="J4" s="1"/>
    </row>
    <row r="5" spans="1:11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6410</v>
      </c>
      <c r="J5" s="11" t="s">
        <v>11</v>
      </c>
    </row>
    <row r="6" spans="1:11" s="68" customFormat="1" ht="15.75" thickBot="1" x14ac:dyDescent="0.5">
      <c r="A6" s="40">
        <v>1</v>
      </c>
      <c r="B6" s="32">
        <v>2</v>
      </c>
      <c r="C6" s="13">
        <v>3</v>
      </c>
      <c r="D6" s="14">
        <v>4</v>
      </c>
      <c r="E6" s="28">
        <v>5</v>
      </c>
      <c r="F6" s="28">
        <v>6</v>
      </c>
      <c r="G6" s="24">
        <v>7</v>
      </c>
      <c r="H6" s="29">
        <v>8</v>
      </c>
      <c r="I6" s="29">
        <v>9</v>
      </c>
      <c r="J6" s="29">
        <v>10</v>
      </c>
      <c r="K6" s="77"/>
    </row>
    <row r="7" spans="1:11" ht="15.75" thickBot="1" x14ac:dyDescent="0.45">
      <c r="A7" s="21">
        <v>1</v>
      </c>
      <c r="B7" s="74">
        <v>1005</v>
      </c>
      <c r="C7" s="20" t="s">
        <v>38</v>
      </c>
      <c r="D7" s="21" t="s">
        <v>13</v>
      </c>
      <c r="E7" s="21" t="s">
        <v>13</v>
      </c>
      <c r="F7" s="21" t="s">
        <v>39</v>
      </c>
      <c r="G7" s="21"/>
      <c r="H7" s="21"/>
      <c r="I7" s="30">
        <v>2035</v>
      </c>
      <c r="J7" s="30" t="s">
        <v>19</v>
      </c>
    </row>
    <row r="8" spans="1:11" ht="15.75" thickBot="1" x14ac:dyDescent="0.45">
      <c r="A8" s="21">
        <v>2</v>
      </c>
      <c r="B8" s="74">
        <v>4006</v>
      </c>
      <c r="C8" s="20" t="s">
        <v>41</v>
      </c>
      <c r="D8" s="21" t="s">
        <v>42</v>
      </c>
      <c r="E8" s="21" t="s">
        <v>13</v>
      </c>
      <c r="F8" s="21" t="s">
        <v>43</v>
      </c>
      <c r="G8" s="21"/>
      <c r="H8" s="21"/>
      <c r="I8" s="30">
        <v>2033</v>
      </c>
      <c r="J8" s="30" t="s">
        <v>15</v>
      </c>
    </row>
    <row r="9" spans="1:11" ht="15.75" thickBot="1" x14ac:dyDescent="0.45">
      <c r="A9" s="21">
        <v>3</v>
      </c>
      <c r="B9" s="74">
        <v>3828</v>
      </c>
      <c r="C9" s="20" t="s">
        <v>45</v>
      </c>
      <c r="D9" s="21" t="s">
        <v>46</v>
      </c>
      <c r="E9" s="21" t="s">
        <v>13</v>
      </c>
      <c r="F9" s="21" t="s">
        <v>43</v>
      </c>
      <c r="G9" s="21"/>
      <c r="H9" s="21"/>
      <c r="I9" s="30">
        <v>2059</v>
      </c>
      <c r="J9" s="21" t="s">
        <v>19</v>
      </c>
    </row>
    <row r="10" spans="1:11" ht="15.75" thickBot="1" x14ac:dyDescent="0.45">
      <c r="A10" s="21">
        <v>4</v>
      </c>
      <c r="B10" s="74">
        <v>3814</v>
      </c>
      <c r="C10" s="20" t="s">
        <v>48</v>
      </c>
      <c r="D10" s="21" t="s">
        <v>49</v>
      </c>
      <c r="E10" s="21" t="s">
        <v>13</v>
      </c>
      <c r="F10" s="21" t="s">
        <v>43</v>
      </c>
      <c r="G10" s="21">
        <f>8+11</f>
        <v>19</v>
      </c>
      <c r="H10" s="21">
        <f>18+32</f>
        <v>50</v>
      </c>
      <c r="I10" s="30">
        <v>2129</v>
      </c>
      <c r="J10" s="30" t="s">
        <v>15</v>
      </c>
    </row>
    <row r="11" spans="1:11" ht="15.75" thickBot="1" x14ac:dyDescent="0.45">
      <c r="A11" s="21">
        <v>5</v>
      </c>
      <c r="B11" s="74">
        <v>3677</v>
      </c>
      <c r="C11" s="20" t="s">
        <v>51</v>
      </c>
      <c r="D11" s="21">
        <v>11</v>
      </c>
      <c r="E11" s="21" t="s">
        <v>13</v>
      </c>
      <c r="F11" s="21" t="s">
        <v>39</v>
      </c>
      <c r="G11" s="21"/>
      <c r="H11" s="21"/>
      <c r="I11" s="30">
        <v>2091</v>
      </c>
      <c r="J11" s="30" t="s">
        <v>15</v>
      </c>
    </row>
    <row r="12" spans="1:11" ht="15.75" thickBot="1" x14ac:dyDescent="0.45">
      <c r="A12" s="21">
        <v>6</v>
      </c>
      <c r="B12" s="74">
        <v>1007</v>
      </c>
      <c r="C12" s="20" t="s">
        <v>56</v>
      </c>
      <c r="D12" s="21" t="s">
        <v>46</v>
      </c>
      <c r="E12" s="21" t="s">
        <v>57</v>
      </c>
      <c r="F12" s="21" t="s">
        <v>43</v>
      </c>
      <c r="G12" s="21"/>
      <c r="H12" s="21"/>
      <c r="I12" s="30">
        <v>2143</v>
      </c>
      <c r="J12" s="21" t="s">
        <v>19</v>
      </c>
    </row>
    <row r="13" spans="1:11" ht="15.75" thickBot="1" x14ac:dyDescent="0.45">
      <c r="A13" s="21">
        <v>7</v>
      </c>
      <c r="B13" s="74">
        <v>1009</v>
      </c>
      <c r="C13" s="20" t="s">
        <v>61</v>
      </c>
      <c r="D13" s="21" t="s">
        <v>62</v>
      </c>
      <c r="E13" s="21" t="s">
        <v>13</v>
      </c>
      <c r="F13" s="21" t="s">
        <v>43</v>
      </c>
      <c r="G13" s="21"/>
      <c r="H13" s="21"/>
      <c r="I13" s="30">
        <v>1985</v>
      </c>
      <c r="J13" s="30" t="s">
        <v>19</v>
      </c>
    </row>
    <row r="14" spans="1:11" ht="15.75" thickBot="1" x14ac:dyDescent="0.45">
      <c r="A14" s="21">
        <v>8</v>
      </c>
      <c r="B14" s="74">
        <v>1010</v>
      </c>
      <c r="C14" s="20" t="s">
        <v>64</v>
      </c>
      <c r="D14" s="21">
        <v>64</v>
      </c>
      <c r="E14" s="21" t="s">
        <v>13</v>
      </c>
      <c r="F14" s="21" t="s">
        <v>39</v>
      </c>
      <c r="G14" s="21"/>
      <c r="H14" s="21"/>
      <c r="I14" s="30">
        <v>2112</v>
      </c>
      <c r="J14" s="30" t="s">
        <v>15</v>
      </c>
    </row>
    <row r="15" spans="1:11" ht="15.75" thickBot="1" x14ac:dyDescent="0.45">
      <c r="A15" s="21">
        <v>9</v>
      </c>
      <c r="B15" s="74">
        <v>1011</v>
      </c>
      <c r="C15" s="20" t="s">
        <v>66</v>
      </c>
      <c r="D15" s="21" t="s">
        <v>62</v>
      </c>
      <c r="E15" s="21" t="s">
        <v>13</v>
      </c>
      <c r="F15" s="21" t="s">
        <v>43</v>
      </c>
      <c r="G15" s="21"/>
      <c r="H15" s="21"/>
      <c r="I15" s="30">
        <v>1972</v>
      </c>
      <c r="J15" s="30" t="s">
        <v>19</v>
      </c>
    </row>
    <row r="16" spans="1:11" ht="30.4" thickBot="1" x14ac:dyDescent="0.45">
      <c r="A16" s="21">
        <v>10</v>
      </c>
      <c r="B16" s="74">
        <v>3826</v>
      </c>
      <c r="C16" s="20" t="s">
        <v>68</v>
      </c>
      <c r="D16" s="21" t="s">
        <v>49</v>
      </c>
      <c r="E16" s="21" t="s">
        <v>13</v>
      </c>
      <c r="F16" s="21" t="s">
        <v>43</v>
      </c>
      <c r="G16" s="21"/>
      <c r="H16" s="21"/>
      <c r="I16" s="30">
        <v>2120</v>
      </c>
      <c r="J16" s="21" t="s">
        <v>19</v>
      </c>
    </row>
    <row r="17" spans="1:10" ht="15.75" thickBot="1" x14ac:dyDescent="0.45">
      <c r="A17" s="21">
        <v>11</v>
      </c>
      <c r="B17" s="74">
        <v>4075</v>
      </c>
      <c r="C17" s="20" t="s">
        <v>6151</v>
      </c>
      <c r="D17" s="21" t="s">
        <v>2331</v>
      </c>
      <c r="E17" s="21" t="s">
        <v>13</v>
      </c>
      <c r="F17" s="21" t="s">
        <v>43</v>
      </c>
      <c r="G17" s="21">
        <v>11</v>
      </c>
      <c r="H17" s="21">
        <v>-6</v>
      </c>
      <c r="I17" s="30">
        <v>2076</v>
      </c>
      <c r="J17" s="30" t="s">
        <v>15</v>
      </c>
    </row>
    <row r="18" spans="1:10" ht="15.75" thickBot="1" x14ac:dyDescent="0.45">
      <c r="A18" s="21">
        <v>12</v>
      </c>
      <c r="B18" s="74">
        <v>3678</v>
      </c>
      <c r="C18" s="20" t="s">
        <v>70</v>
      </c>
      <c r="D18" s="21" t="s">
        <v>13</v>
      </c>
      <c r="E18" s="21" t="s">
        <v>13</v>
      </c>
      <c r="F18" s="21" t="s">
        <v>39</v>
      </c>
      <c r="G18" s="21"/>
      <c r="H18" s="21"/>
      <c r="I18" s="30">
        <v>2080</v>
      </c>
      <c r="J18" s="21" t="s">
        <v>19</v>
      </c>
    </row>
    <row r="19" spans="1:10" ht="15.75" thickBot="1" x14ac:dyDescent="0.45">
      <c r="A19" s="21">
        <v>13</v>
      </c>
      <c r="B19" s="74">
        <v>4093</v>
      </c>
      <c r="C19" s="20" t="s">
        <v>6169</v>
      </c>
      <c r="D19" s="21" t="s">
        <v>203</v>
      </c>
      <c r="E19" s="21" t="s">
        <v>13</v>
      </c>
      <c r="F19" s="21" t="s">
        <v>39</v>
      </c>
      <c r="G19" s="21"/>
      <c r="H19" s="21"/>
      <c r="I19" s="30">
        <v>2115</v>
      </c>
      <c r="J19" s="30" t="s">
        <v>15</v>
      </c>
    </row>
    <row r="20" spans="1:10" ht="15.75" thickBot="1" x14ac:dyDescent="0.45">
      <c r="A20" s="21">
        <v>14</v>
      </c>
      <c r="B20" s="74">
        <v>4031</v>
      </c>
      <c r="C20" s="20" t="s">
        <v>72</v>
      </c>
      <c r="D20" s="21">
        <v>68</v>
      </c>
      <c r="E20" s="21" t="s">
        <v>13</v>
      </c>
      <c r="F20" s="21" t="s">
        <v>39</v>
      </c>
      <c r="G20" s="21"/>
      <c r="H20" s="21"/>
      <c r="I20" s="30">
        <v>2107</v>
      </c>
      <c r="J20" s="30" t="s">
        <v>15</v>
      </c>
    </row>
    <row r="21" spans="1:10" ht="15.75" thickBot="1" x14ac:dyDescent="0.45">
      <c r="A21" s="21">
        <v>15</v>
      </c>
      <c r="B21" s="74">
        <v>1012</v>
      </c>
      <c r="C21" s="20" t="s">
        <v>74</v>
      </c>
      <c r="D21" s="21">
        <v>52</v>
      </c>
      <c r="E21" s="21" t="s">
        <v>13</v>
      </c>
      <c r="F21" s="21" t="s">
        <v>43</v>
      </c>
      <c r="G21" s="21"/>
      <c r="H21" s="21"/>
      <c r="I21" s="30">
        <v>1969</v>
      </c>
      <c r="J21" s="30" t="s">
        <v>19</v>
      </c>
    </row>
    <row r="22" spans="1:10" ht="15.75" thickBot="1" x14ac:dyDescent="0.45">
      <c r="A22" s="21">
        <v>16</v>
      </c>
      <c r="B22" s="74">
        <v>4002</v>
      </c>
      <c r="C22" s="20" t="s">
        <v>109</v>
      </c>
      <c r="D22" s="21" t="s">
        <v>62</v>
      </c>
      <c r="E22" s="21" t="s">
        <v>13</v>
      </c>
      <c r="F22" s="21" t="s">
        <v>39</v>
      </c>
      <c r="G22" s="21"/>
      <c r="H22" s="21"/>
      <c r="I22" s="30">
        <v>2129</v>
      </c>
      <c r="J22" s="30" t="s">
        <v>15</v>
      </c>
    </row>
    <row r="23" spans="1:10" ht="15.75" thickBot="1" x14ac:dyDescent="0.45">
      <c r="A23" s="21">
        <v>17</v>
      </c>
      <c r="B23" s="74">
        <v>1033</v>
      </c>
      <c r="C23" s="20" t="s">
        <v>136</v>
      </c>
      <c r="D23" s="21" t="s">
        <v>137</v>
      </c>
      <c r="E23" s="21" t="s">
        <v>13</v>
      </c>
      <c r="F23" s="21" t="s">
        <v>43</v>
      </c>
      <c r="G23" s="21"/>
      <c r="H23" s="21"/>
      <c r="I23" s="30">
        <v>2022</v>
      </c>
      <c r="J23" s="30" t="s">
        <v>19</v>
      </c>
    </row>
    <row r="24" spans="1:10" ht="15.75" thickBot="1" x14ac:dyDescent="0.45">
      <c r="A24" s="21">
        <v>18</v>
      </c>
      <c r="B24" s="74">
        <v>4082</v>
      </c>
      <c r="C24" s="20" t="s">
        <v>6158</v>
      </c>
      <c r="D24" s="21" t="s">
        <v>6255</v>
      </c>
      <c r="E24" s="21" t="s">
        <v>13</v>
      </c>
      <c r="F24" s="21" t="s">
        <v>347</v>
      </c>
      <c r="G24" s="21"/>
      <c r="H24" s="21"/>
      <c r="I24" s="30">
        <v>2085</v>
      </c>
      <c r="J24" s="30" t="s">
        <v>15</v>
      </c>
    </row>
    <row r="25" spans="1:10" ht="15.75" thickBot="1" x14ac:dyDescent="0.45">
      <c r="A25" s="21">
        <v>19</v>
      </c>
      <c r="B25" s="74">
        <v>1034</v>
      </c>
      <c r="C25" s="20" t="s">
        <v>139</v>
      </c>
      <c r="D25" s="21" t="s">
        <v>49</v>
      </c>
      <c r="E25" s="21" t="s">
        <v>13</v>
      </c>
      <c r="F25" s="21" t="s">
        <v>39</v>
      </c>
      <c r="G25" s="21"/>
      <c r="H25" s="21"/>
      <c r="I25" s="30">
        <v>2131</v>
      </c>
      <c r="J25" s="30" t="s">
        <v>15</v>
      </c>
    </row>
    <row r="26" spans="1:10" ht="15.75" thickBot="1" x14ac:dyDescent="0.45">
      <c r="A26" s="21">
        <v>20</v>
      </c>
      <c r="B26" s="74">
        <v>1039</v>
      </c>
      <c r="C26" s="20" t="s">
        <v>153</v>
      </c>
      <c r="D26" s="21" t="s">
        <v>13</v>
      </c>
      <c r="E26" s="21" t="s">
        <v>13</v>
      </c>
      <c r="F26" s="21" t="s">
        <v>39</v>
      </c>
      <c r="G26" s="21"/>
      <c r="H26" s="21"/>
      <c r="I26" s="30">
        <v>2047</v>
      </c>
      <c r="J26" s="30" t="s">
        <v>19</v>
      </c>
    </row>
    <row r="27" spans="1:10" ht="15.75" thickBot="1" x14ac:dyDescent="0.45">
      <c r="A27" s="21">
        <v>21</v>
      </c>
      <c r="B27" s="74">
        <v>1059</v>
      </c>
      <c r="C27" s="20" t="s">
        <v>198</v>
      </c>
      <c r="D27" s="21" t="s">
        <v>13</v>
      </c>
      <c r="E27" s="21" t="s">
        <v>13</v>
      </c>
      <c r="F27" s="21" t="s">
        <v>39</v>
      </c>
      <c r="G27" s="21"/>
      <c r="H27" s="21"/>
      <c r="I27" s="30">
        <v>2045</v>
      </c>
      <c r="J27" s="30" t="s">
        <v>19</v>
      </c>
    </row>
    <row r="28" spans="1:10" ht="15.75" thickBot="1" x14ac:dyDescent="0.45">
      <c r="A28" s="21">
        <v>22</v>
      </c>
      <c r="B28" s="74">
        <v>3819</v>
      </c>
      <c r="C28" s="20" t="s">
        <v>202</v>
      </c>
      <c r="D28" s="21" t="s">
        <v>203</v>
      </c>
      <c r="E28" s="21" t="s">
        <v>13</v>
      </c>
      <c r="F28" s="21" t="s">
        <v>43</v>
      </c>
      <c r="G28" s="21">
        <v>11</v>
      </c>
      <c r="H28" s="21">
        <v>11</v>
      </c>
      <c r="I28" s="30">
        <v>2101</v>
      </c>
      <c r="J28" s="30" t="s">
        <v>15</v>
      </c>
    </row>
    <row r="29" spans="1:10" ht="15.75" thickBot="1" x14ac:dyDescent="0.45">
      <c r="A29" s="21">
        <v>23</v>
      </c>
      <c r="B29" s="74">
        <v>4089</v>
      </c>
      <c r="C29" s="20" t="s">
        <v>6165</v>
      </c>
      <c r="D29" s="21" t="s">
        <v>2331</v>
      </c>
      <c r="E29" s="21" t="s">
        <v>13</v>
      </c>
      <c r="F29" s="21" t="s">
        <v>43</v>
      </c>
      <c r="G29" s="21"/>
      <c r="H29" s="21"/>
      <c r="I29" s="30">
        <v>2046</v>
      </c>
      <c r="J29" s="30" t="s">
        <v>15</v>
      </c>
    </row>
    <row r="30" spans="1:10" ht="15.75" thickBot="1" x14ac:dyDescent="0.45">
      <c r="A30" s="21">
        <v>24</v>
      </c>
      <c r="B30" s="74">
        <v>1064</v>
      </c>
      <c r="C30" s="20" t="s">
        <v>211</v>
      </c>
      <c r="D30" s="21" t="s">
        <v>13</v>
      </c>
      <c r="E30" s="21" t="s">
        <v>13</v>
      </c>
      <c r="F30" s="21" t="s">
        <v>212</v>
      </c>
      <c r="G30" s="21"/>
      <c r="H30" s="21"/>
      <c r="I30" s="30">
        <v>2039</v>
      </c>
      <c r="J30" s="30" t="s">
        <v>19</v>
      </c>
    </row>
    <row r="31" spans="1:10" ht="15.75" thickBot="1" x14ac:dyDescent="0.45">
      <c r="A31" s="21">
        <v>25</v>
      </c>
      <c r="B31" s="74">
        <v>1065</v>
      </c>
      <c r="C31" s="20" t="s">
        <v>214</v>
      </c>
      <c r="D31" s="21" t="s">
        <v>13</v>
      </c>
      <c r="E31" s="21" t="s">
        <v>13</v>
      </c>
      <c r="F31" s="21" t="s">
        <v>43</v>
      </c>
      <c r="G31" s="21"/>
      <c r="H31" s="21"/>
      <c r="I31" s="30">
        <v>2049</v>
      </c>
      <c r="J31" s="30" t="s">
        <v>19</v>
      </c>
    </row>
    <row r="32" spans="1:10" ht="15.75" thickBot="1" x14ac:dyDescent="0.45">
      <c r="A32" s="21">
        <v>26</v>
      </c>
      <c r="B32" s="74">
        <v>1066</v>
      </c>
      <c r="C32" s="20" t="s">
        <v>216</v>
      </c>
      <c r="D32" s="21" t="s">
        <v>13</v>
      </c>
      <c r="E32" s="21" t="s">
        <v>57</v>
      </c>
      <c r="F32" s="21" t="s">
        <v>212</v>
      </c>
      <c r="G32" s="21"/>
      <c r="H32" s="21"/>
      <c r="I32" s="30">
        <v>2113</v>
      </c>
      <c r="J32" s="30" t="s">
        <v>19</v>
      </c>
    </row>
    <row r="33" spans="1:10" ht="15.75" thickBot="1" x14ac:dyDescent="0.45">
      <c r="A33" s="21">
        <v>27</v>
      </c>
      <c r="B33" s="74">
        <v>1067</v>
      </c>
      <c r="C33" s="20" t="s">
        <v>218</v>
      </c>
      <c r="D33" s="21" t="s">
        <v>13</v>
      </c>
      <c r="E33" s="21" t="s">
        <v>13</v>
      </c>
      <c r="F33" s="21" t="s">
        <v>43</v>
      </c>
      <c r="G33" s="21"/>
      <c r="H33" s="21"/>
      <c r="I33" s="30">
        <v>2030</v>
      </c>
      <c r="J33" s="30" t="s">
        <v>19</v>
      </c>
    </row>
    <row r="34" spans="1:10" ht="15.75" thickBot="1" x14ac:dyDescent="0.45">
      <c r="A34" s="21">
        <v>28</v>
      </c>
      <c r="B34" s="74">
        <v>1068</v>
      </c>
      <c r="C34" s="20" t="s">
        <v>220</v>
      </c>
      <c r="D34" s="21">
        <v>96</v>
      </c>
      <c r="E34" s="21" t="s">
        <v>57</v>
      </c>
      <c r="F34" s="21" t="s">
        <v>43</v>
      </c>
      <c r="G34" s="21"/>
      <c r="H34" s="21"/>
      <c r="I34" s="30">
        <v>2164</v>
      </c>
      <c r="J34" s="30" t="s">
        <v>19</v>
      </c>
    </row>
    <row r="35" spans="1:10" ht="15.75" thickBot="1" x14ac:dyDescent="0.45">
      <c r="A35" s="21">
        <v>29</v>
      </c>
      <c r="B35" s="74">
        <v>1073</v>
      </c>
      <c r="C35" s="20" t="s">
        <v>234</v>
      </c>
      <c r="D35" s="21">
        <v>56</v>
      </c>
      <c r="E35" s="21" t="s">
        <v>13</v>
      </c>
      <c r="F35" s="21" t="s">
        <v>43</v>
      </c>
      <c r="G35" s="21"/>
      <c r="H35" s="21"/>
      <c r="I35" s="30">
        <v>2030</v>
      </c>
      <c r="J35" s="30" t="s">
        <v>19</v>
      </c>
    </row>
    <row r="36" spans="1:10" ht="15.75" thickBot="1" x14ac:dyDescent="0.45">
      <c r="A36" s="21">
        <v>30</v>
      </c>
      <c r="B36" s="74">
        <v>4197</v>
      </c>
      <c r="C36" s="20" t="s">
        <v>6466</v>
      </c>
      <c r="D36" s="57" t="s">
        <v>6261</v>
      </c>
      <c r="E36" s="21" t="s">
        <v>13</v>
      </c>
      <c r="F36" s="21" t="s">
        <v>43</v>
      </c>
      <c r="G36" s="21">
        <v>11</v>
      </c>
      <c r="H36" s="21">
        <v>-45</v>
      </c>
      <c r="I36" s="30">
        <v>2055</v>
      </c>
      <c r="J36" s="30" t="s">
        <v>15</v>
      </c>
    </row>
    <row r="37" spans="1:10" ht="15.75" thickBot="1" x14ac:dyDescent="0.45">
      <c r="A37" s="21">
        <v>31</v>
      </c>
      <c r="B37" s="74">
        <v>4188</v>
      </c>
      <c r="C37" s="20" t="s">
        <v>6457</v>
      </c>
      <c r="D37" s="57" t="s">
        <v>203</v>
      </c>
      <c r="E37" s="21" t="s">
        <v>13</v>
      </c>
      <c r="F37" s="21" t="s">
        <v>43</v>
      </c>
      <c r="G37" s="21">
        <v>11</v>
      </c>
      <c r="H37" s="21">
        <v>35</v>
      </c>
      <c r="I37" s="30">
        <v>2135</v>
      </c>
      <c r="J37" s="30" t="s">
        <v>15</v>
      </c>
    </row>
    <row r="38" spans="1:10" ht="15.75" thickBot="1" x14ac:dyDescent="0.45">
      <c r="A38" s="21">
        <v>32</v>
      </c>
      <c r="B38" s="74">
        <v>4184</v>
      </c>
      <c r="C38" s="20" t="s">
        <v>6453</v>
      </c>
      <c r="D38" s="57" t="s">
        <v>158</v>
      </c>
      <c r="E38" s="21" t="s">
        <v>13</v>
      </c>
      <c r="F38" s="21" t="s">
        <v>43</v>
      </c>
      <c r="G38" s="21">
        <v>11</v>
      </c>
      <c r="H38" s="21">
        <v>41</v>
      </c>
      <c r="I38" s="30">
        <v>2141</v>
      </c>
      <c r="J38" s="30" t="s">
        <v>15</v>
      </c>
    </row>
    <row r="39" spans="1:10" ht="15.75" thickBot="1" x14ac:dyDescent="0.45">
      <c r="A39" s="21">
        <v>33</v>
      </c>
      <c r="B39" s="74">
        <v>4112</v>
      </c>
      <c r="C39" s="20" t="s">
        <v>6230</v>
      </c>
      <c r="D39" s="21" t="s">
        <v>3053</v>
      </c>
      <c r="E39" s="21" t="s">
        <v>13</v>
      </c>
      <c r="F39" s="21" t="s">
        <v>435</v>
      </c>
      <c r="G39" s="21"/>
      <c r="H39" s="21"/>
      <c r="I39" s="30">
        <v>2069</v>
      </c>
      <c r="J39" s="30" t="s">
        <v>15</v>
      </c>
    </row>
    <row r="40" spans="1:10" ht="15.75" thickBot="1" x14ac:dyDescent="0.45">
      <c r="A40" s="21">
        <v>34</v>
      </c>
      <c r="B40" s="74">
        <v>4008</v>
      </c>
      <c r="C40" s="20" t="s">
        <v>259</v>
      </c>
      <c r="D40" s="21" t="s">
        <v>260</v>
      </c>
      <c r="E40" s="21" t="s">
        <v>13</v>
      </c>
      <c r="F40" s="21" t="s">
        <v>43</v>
      </c>
      <c r="G40" s="21"/>
      <c r="H40" s="21"/>
      <c r="I40" s="30">
        <v>2044</v>
      </c>
      <c r="J40" s="30" t="s">
        <v>15</v>
      </c>
    </row>
    <row r="41" spans="1:10" ht="15.75" thickBot="1" x14ac:dyDescent="0.45">
      <c r="A41" s="21">
        <v>35</v>
      </c>
      <c r="B41" s="74">
        <v>1084</v>
      </c>
      <c r="C41" s="20" t="s">
        <v>268</v>
      </c>
      <c r="D41" s="21">
        <v>91</v>
      </c>
      <c r="E41" s="21" t="s">
        <v>57</v>
      </c>
      <c r="F41" s="21" t="s">
        <v>43</v>
      </c>
      <c r="G41" s="21"/>
      <c r="H41" s="21"/>
      <c r="I41" s="30">
        <v>2064</v>
      </c>
      <c r="J41" s="30" t="s">
        <v>19</v>
      </c>
    </row>
    <row r="42" spans="1:10" ht="15.75" thickBot="1" x14ac:dyDescent="0.45">
      <c r="A42" s="21">
        <v>36</v>
      </c>
      <c r="B42" s="74">
        <v>4119</v>
      </c>
      <c r="C42" s="20" t="s">
        <v>6237</v>
      </c>
      <c r="D42" s="21" t="s">
        <v>510</v>
      </c>
      <c r="E42" s="21" t="s">
        <v>13</v>
      </c>
      <c r="F42" s="21" t="s">
        <v>435</v>
      </c>
      <c r="G42" s="21"/>
      <c r="H42" s="21"/>
      <c r="I42" s="30">
        <v>2090</v>
      </c>
      <c r="J42" s="30" t="s">
        <v>15</v>
      </c>
    </row>
    <row r="43" spans="1:10" ht="15.75" thickBot="1" x14ac:dyDescent="0.45">
      <c r="A43" s="21">
        <v>37</v>
      </c>
      <c r="B43" s="74">
        <v>1118</v>
      </c>
      <c r="C43" s="20" t="s">
        <v>346</v>
      </c>
      <c r="D43" s="21">
        <v>93</v>
      </c>
      <c r="E43" s="21" t="s">
        <v>57</v>
      </c>
      <c r="F43" s="21" t="s">
        <v>347</v>
      </c>
      <c r="G43" s="21"/>
      <c r="H43" s="21"/>
      <c r="I43" s="30">
        <v>2186</v>
      </c>
      <c r="J43" s="30" t="s">
        <v>15</v>
      </c>
    </row>
    <row r="44" spans="1:10" ht="15.75" thickBot="1" x14ac:dyDescent="0.45">
      <c r="A44" s="21">
        <v>38</v>
      </c>
      <c r="B44" s="74">
        <v>1119</v>
      </c>
      <c r="C44" s="20" t="s">
        <v>349</v>
      </c>
      <c r="D44" s="21">
        <v>72</v>
      </c>
      <c r="E44" s="21" t="s">
        <v>134</v>
      </c>
      <c r="F44" s="21" t="s">
        <v>43</v>
      </c>
      <c r="G44" s="21">
        <v>11</v>
      </c>
      <c r="H44" s="21">
        <v>-7</v>
      </c>
      <c r="I44" s="30">
        <v>2259</v>
      </c>
      <c r="J44" s="30" t="s">
        <v>15</v>
      </c>
    </row>
    <row r="45" spans="1:10" ht="15.75" thickBot="1" x14ac:dyDescent="0.45">
      <c r="A45" s="21">
        <v>39</v>
      </c>
      <c r="B45" s="74">
        <v>1122</v>
      </c>
      <c r="C45" s="20" t="s">
        <v>355</v>
      </c>
      <c r="D45" s="21" t="s">
        <v>13</v>
      </c>
      <c r="E45" s="21" t="s">
        <v>13</v>
      </c>
      <c r="F45" s="21" t="s">
        <v>43</v>
      </c>
      <c r="G45" s="21"/>
      <c r="H45" s="21"/>
      <c r="I45" s="30">
        <v>2046</v>
      </c>
      <c r="J45" s="30" t="s">
        <v>19</v>
      </c>
    </row>
    <row r="46" spans="1:10" ht="15.75" thickBot="1" x14ac:dyDescent="0.45">
      <c r="A46" s="21">
        <v>40</v>
      </c>
      <c r="B46" s="74">
        <v>1126</v>
      </c>
      <c r="C46" s="20" t="s">
        <v>363</v>
      </c>
      <c r="D46" s="21" t="s">
        <v>13</v>
      </c>
      <c r="E46" s="21" t="s">
        <v>13</v>
      </c>
      <c r="F46" s="21" t="s">
        <v>39</v>
      </c>
      <c r="G46" s="21"/>
      <c r="H46" s="21"/>
      <c r="I46" s="30">
        <v>2050</v>
      </c>
      <c r="J46" s="30" t="s">
        <v>19</v>
      </c>
    </row>
    <row r="47" spans="1:10" ht="15.75" thickBot="1" x14ac:dyDescent="0.45">
      <c r="A47" s="21">
        <v>41</v>
      </c>
      <c r="B47" s="74">
        <v>4085</v>
      </c>
      <c r="C47" s="20" t="s">
        <v>6161</v>
      </c>
      <c r="D47" s="21" t="s">
        <v>6259</v>
      </c>
      <c r="E47" s="21" t="s">
        <v>13</v>
      </c>
      <c r="F47" s="21" t="s">
        <v>39</v>
      </c>
      <c r="G47" s="21"/>
      <c r="H47" s="21"/>
      <c r="I47" s="30">
        <v>2047</v>
      </c>
      <c r="J47" s="30" t="s">
        <v>15</v>
      </c>
    </row>
    <row r="48" spans="1:10" ht="15.75" thickBot="1" x14ac:dyDescent="0.45">
      <c r="A48" s="21">
        <v>42</v>
      </c>
      <c r="B48" s="74">
        <v>1132</v>
      </c>
      <c r="C48" s="20" t="s">
        <v>384</v>
      </c>
      <c r="D48" s="21" t="s">
        <v>13</v>
      </c>
      <c r="E48" s="21" t="s">
        <v>13</v>
      </c>
      <c r="F48" s="21" t="s">
        <v>43</v>
      </c>
      <c r="G48" s="21"/>
      <c r="H48" s="21"/>
      <c r="I48" s="30">
        <v>2026</v>
      </c>
      <c r="J48" s="30" t="s">
        <v>19</v>
      </c>
    </row>
    <row r="49" spans="1:10" ht="15.75" thickBot="1" x14ac:dyDescent="0.45">
      <c r="A49" s="21">
        <v>43</v>
      </c>
      <c r="B49" s="74">
        <v>1135</v>
      </c>
      <c r="C49" s="20" t="s">
        <v>390</v>
      </c>
      <c r="D49" s="21" t="s">
        <v>13</v>
      </c>
      <c r="E49" s="21" t="s">
        <v>13</v>
      </c>
      <c r="F49" s="21" t="s">
        <v>39</v>
      </c>
      <c r="G49" s="21"/>
      <c r="H49" s="21"/>
      <c r="I49" s="30">
        <v>2051</v>
      </c>
      <c r="J49" s="30" t="s">
        <v>19</v>
      </c>
    </row>
    <row r="50" spans="1:10" ht="15.75" thickBot="1" x14ac:dyDescent="0.45">
      <c r="A50" s="21">
        <v>44</v>
      </c>
      <c r="B50" s="74">
        <v>3669</v>
      </c>
      <c r="C50" s="20" t="s">
        <v>418</v>
      </c>
      <c r="D50" s="21" t="s">
        <v>13</v>
      </c>
      <c r="E50" s="21" t="s">
        <v>13</v>
      </c>
      <c r="F50" s="21" t="s">
        <v>39</v>
      </c>
      <c r="G50" s="21"/>
      <c r="H50" s="21"/>
      <c r="I50" s="30">
        <v>2090</v>
      </c>
      <c r="J50" s="21" t="s">
        <v>19</v>
      </c>
    </row>
    <row r="51" spans="1:10" ht="15.75" thickBot="1" x14ac:dyDescent="0.45">
      <c r="A51" s="21">
        <v>45</v>
      </c>
      <c r="B51" s="74">
        <v>1149</v>
      </c>
      <c r="C51" s="20" t="s">
        <v>422</v>
      </c>
      <c r="D51" s="21" t="s">
        <v>13</v>
      </c>
      <c r="E51" s="21" t="s">
        <v>13</v>
      </c>
      <c r="F51" s="21" t="s">
        <v>39</v>
      </c>
      <c r="G51" s="21"/>
      <c r="H51" s="21"/>
      <c r="I51" s="30">
        <v>2040</v>
      </c>
      <c r="J51" s="30" t="s">
        <v>19</v>
      </c>
    </row>
    <row r="52" spans="1:10" ht="15.75" thickBot="1" x14ac:dyDescent="0.45">
      <c r="A52" s="21">
        <v>46</v>
      </c>
      <c r="B52" s="74">
        <v>1150</v>
      </c>
      <c r="C52" s="20" t="s">
        <v>424</v>
      </c>
      <c r="D52" s="21" t="s">
        <v>13</v>
      </c>
      <c r="E52" s="21" t="s">
        <v>13</v>
      </c>
      <c r="F52" s="21" t="s">
        <v>43</v>
      </c>
      <c r="G52" s="21"/>
      <c r="H52" s="21"/>
      <c r="I52" s="30">
        <v>2048</v>
      </c>
      <c r="J52" s="30" t="s">
        <v>19</v>
      </c>
    </row>
    <row r="53" spans="1:10" ht="15.75" thickBot="1" x14ac:dyDescent="0.45">
      <c r="A53" s="21">
        <v>47</v>
      </c>
      <c r="B53" s="74">
        <v>3834</v>
      </c>
      <c r="C53" s="20" t="s">
        <v>426</v>
      </c>
      <c r="D53" s="21">
        <v>13</v>
      </c>
      <c r="E53" s="21" t="s">
        <v>13</v>
      </c>
      <c r="F53" s="21" t="s">
        <v>43</v>
      </c>
      <c r="G53" s="21"/>
      <c r="H53" s="21"/>
      <c r="I53" s="30">
        <v>2087</v>
      </c>
      <c r="J53" s="30" t="s">
        <v>15</v>
      </c>
    </row>
    <row r="54" spans="1:10" ht="15.75" thickBot="1" x14ac:dyDescent="0.45">
      <c r="A54" s="21">
        <v>48</v>
      </c>
      <c r="B54" s="74">
        <v>3832</v>
      </c>
      <c r="C54" s="20" t="s">
        <v>428</v>
      </c>
      <c r="D54" s="21">
        <v>12</v>
      </c>
      <c r="E54" s="21" t="s">
        <v>57</v>
      </c>
      <c r="F54" s="21" t="s">
        <v>43</v>
      </c>
      <c r="G54" s="21">
        <f>8+11</f>
        <v>19</v>
      </c>
      <c r="H54" s="21">
        <f>0+14</f>
        <v>14</v>
      </c>
      <c r="I54" s="30">
        <v>2217</v>
      </c>
      <c r="J54" s="30" t="s">
        <v>15</v>
      </c>
    </row>
    <row r="55" spans="1:10" ht="15.75" thickBot="1" x14ac:dyDescent="0.45">
      <c r="A55" s="21">
        <v>49</v>
      </c>
      <c r="B55" s="74">
        <v>1153</v>
      </c>
      <c r="C55" s="20" t="s">
        <v>434</v>
      </c>
      <c r="D55" s="21" t="s">
        <v>13</v>
      </c>
      <c r="E55" s="21" t="s">
        <v>13</v>
      </c>
      <c r="F55" s="21" t="s">
        <v>435</v>
      </c>
      <c r="G55" s="21"/>
      <c r="H55" s="21"/>
      <c r="I55" s="30">
        <v>2097</v>
      </c>
      <c r="J55" s="30" t="s">
        <v>19</v>
      </c>
    </row>
    <row r="56" spans="1:10" ht="15.75" thickBot="1" x14ac:dyDescent="0.45">
      <c r="A56" s="21">
        <v>50</v>
      </c>
      <c r="B56" s="74">
        <v>3841</v>
      </c>
      <c r="C56" s="20" t="s">
        <v>441</v>
      </c>
      <c r="D56" s="21" t="s">
        <v>442</v>
      </c>
      <c r="E56" s="21" t="s">
        <v>13</v>
      </c>
      <c r="F56" s="21" t="s">
        <v>435</v>
      </c>
      <c r="G56" s="21"/>
      <c r="H56" s="21"/>
      <c r="I56" s="30">
        <v>2030</v>
      </c>
      <c r="J56" s="30" t="s">
        <v>19</v>
      </c>
    </row>
    <row r="57" spans="1:10" ht="15.75" thickBot="1" x14ac:dyDescent="0.45">
      <c r="A57" s="21">
        <v>51</v>
      </c>
      <c r="B57" s="74">
        <v>3670</v>
      </c>
      <c r="C57" s="20" t="s">
        <v>473</v>
      </c>
      <c r="D57" s="21" t="s">
        <v>13</v>
      </c>
      <c r="E57" s="21" t="s">
        <v>13</v>
      </c>
      <c r="F57" s="21" t="s">
        <v>39</v>
      </c>
      <c r="G57" s="21"/>
      <c r="H57" s="21"/>
      <c r="I57" s="30">
        <v>2072</v>
      </c>
      <c r="J57" s="21" t="s">
        <v>19</v>
      </c>
    </row>
    <row r="58" spans="1:10" ht="15.75" thickBot="1" x14ac:dyDescent="0.45">
      <c r="A58" s="21">
        <v>52</v>
      </c>
      <c r="B58" s="74">
        <v>3671</v>
      </c>
      <c r="C58" s="20" t="s">
        <v>483</v>
      </c>
      <c r="D58" s="21" t="s">
        <v>13</v>
      </c>
      <c r="E58" s="21" t="s">
        <v>13</v>
      </c>
      <c r="F58" s="21" t="s">
        <v>39</v>
      </c>
      <c r="G58" s="21"/>
      <c r="H58" s="21"/>
      <c r="I58" s="30">
        <v>2070</v>
      </c>
      <c r="J58" s="21" t="s">
        <v>19</v>
      </c>
    </row>
    <row r="59" spans="1:10" ht="15.75" thickBot="1" x14ac:dyDescent="0.45">
      <c r="A59" s="21">
        <v>53</v>
      </c>
      <c r="B59" s="74">
        <v>4107</v>
      </c>
      <c r="C59" s="20" t="s">
        <v>6225</v>
      </c>
      <c r="D59" s="21" t="s">
        <v>6107</v>
      </c>
      <c r="E59" s="21" t="s">
        <v>13</v>
      </c>
      <c r="F59" s="21" t="s">
        <v>435</v>
      </c>
      <c r="G59" s="21"/>
      <c r="H59" s="21"/>
      <c r="I59" s="30">
        <v>2065</v>
      </c>
      <c r="J59" s="30" t="s">
        <v>15</v>
      </c>
    </row>
    <row r="60" spans="1:10" ht="15.75" thickBot="1" x14ac:dyDescent="0.45">
      <c r="A60" s="21">
        <v>54</v>
      </c>
      <c r="B60" s="74">
        <v>4108</v>
      </c>
      <c r="C60" s="20" t="s">
        <v>6226</v>
      </c>
      <c r="D60" s="21" t="s">
        <v>203</v>
      </c>
      <c r="E60" s="21" t="s">
        <v>13</v>
      </c>
      <c r="F60" s="21" t="s">
        <v>435</v>
      </c>
      <c r="G60" s="21"/>
      <c r="H60" s="21"/>
      <c r="I60" s="30">
        <v>2096</v>
      </c>
      <c r="J60" s="30" t="s">
        <v>15</v>
      </c>
    </row>
    <row r="61" spans="1:10" ht="15.75" thickBot="1" x14ac:dyDescent="0.45">
      <c r="A61" s="21">
        <v>55</v>
      </c>
      <c r="B61" s="74">
        <v>4145</v>
      </c>
      <c r="C61" s="20" t="s">
        <v>6279</v>
      </c>
      <c r="D61" s="21" t="s">
        <v>82</v>
      </c>
      <c r="E61" s="21" t="s">
        <v>13</v>
      </c>
      <c r="F61" s="21" t="s">
        <v>435</v>
      </c>
      <c r="G61" s="21">
        <v>7</v>
      </c>
      <c r="H61" s="21">
        <v>-4</v>
      </c>
      <c r="I61" s="30">
        <v>2086</v>
      </c>
      <c r="J61" s="30" t="s">
        <v>15</v>
      </c>
    </row>
    <row r="62" spans="1:10" ht="15.75" thickBot="1" x14ac:dyDescent="0.45">
      <c r="A62" s="21">
        <v>56</v>
      </c>
      <c r="B62" s="74">
        <v>4088</v>
      </c>
      <c r="C62" s="20" t="s">
        <v>6164</v>
      </c>
      <c r="D62" s="21" t="s">
        <v>82</v>
      </c>
      <c r="E62" s="21" t="s">
        <v>13</v>
      </c>
      <c r="F62" s="21" t="s">
        <v>39</v>
      </c>
      <c r="G62" s="21"/>
      <c r="H62" s="21"/>
      <c r="I62" s="30">
        <v>2075</v>
      </c>
      <c r="J62" s="30" t="s">
        <v>15</v>
      </c>
    </row>
    <row r="63" spans="1:10" ht="15.75" thickBot="1" x14ac:dyDescent="0.45">
      <c r="A63" s="21">
        <v>57</v>
      </c>
      <c r="B63" s="74">
        <v>1203</v>
      </c>
      <c r="C63" s="20" t="s">
        <v>561</v>
      </c>
      <c r="D63" s="21" t="s">
        <v>13</v>
      </c>
      <c r="E63" s="21" t="s">
        <v>13</v>
      </c>
      <c r="F63" s="21" t="s">
        <v>39</v>
      </c>
      <c r="G63" s="21"/>
      <c r="H63" s="21"/>
      <c r="I63" s="30">
        <v>2065</v>
      </c>
      <c r="J63" s="30" t="s">
        <v>19</v>
      </c>
    </row>
    <row r="64" spans="1:10" ht="15.75" thickBot="1" x14ac:dyDescent="0.45">
      <c r="A64" s="21">
        <v>58</v>
      </c>
      <c r="B64" s="74">
        <v>4111</v>
      </c>
      <c r="C64" s="20" t="s">
        <v>6229</v>
      </c>
      <c r="D64" s="21" t="s">
        <v>6260</v>
      </c>
      <c r="E64" s="21" t="s">
        <v>13</v>
      </c>
      <c r="F64" s="21" t="s">
        <v>435</v>
      </c>
      <c r="G64" s="21"/>
      <c r="H64" s="21"/>
      <c r="I64" s="30">
        <v>2049</v>
      </c>
      <c r="J64" s="30" t="s">
        <v>15</v>
      </c>
    </row>
    <row r="65" spans="1:10" ht="15.75" thickBot="1" x14ac:dyDescent="0.45">
      <c r="A65" s="21">
        <v>59</v>
      </c>
      <c r="B65" s="74">
        <v>1209</v>
      </c>
      <c r="C65" s="20" t="s">
        <v>573</v>
      </c>
      <c r="D65" s="21" t="s">
        <v>13</v>
      </c>
      <c r="E65" s="21" t="s">
        <v>13</v>
      </c>
      <c r="F65" s="21" t="s">
        <v>347</v>
      </c>
      <c r="G65" s="21"/>
      <c r="H65" s="21"/>
      <c r="I65" s="30">
        <v>2120</v>
      </c>
      <c r="J65" s="30" t="s">
        <v>19</v>
      </c>
    </row>
    <row r="66" spans="1:10" ht="15.75" thickBot="1" x14ac:dyDescent="0.45">
      <c r="A66" s="21">
        <v>60</v>
      </c>
      <c r="B66" s="74">
        <v>3674</v>
      </c>
      <c r="C66" s="20" t="s">
        <v>604</v>
      </c>
      <c r="D66" s="21" t="s">
        <v>13</v>
      </c>
      <c r="E66" s="21" t="s">
        <v>13</v>
      </c>
      <c r="F66" s="21" t="s">
        <v>39</v>
      </c>
      <c r="G66" s="21"/>
      <c r="H66" s="21"/>
      <c r="I66" s="30">
        <v>2070</v>
      </c>
      <c r="J66" s="21" t="s">
        <v>19</v>
      </c>
    </row>
    <row r="67" spans="1:10" ht="15.75" thickBot="1" x14ac:dyDescent="0.45">
      <c r="A67" s="21">
        <v>61</v>
      </c>
      <c r="B67" s="74">
        <v>3675</v>
      </c>
      <c r="C67" s="20" t="s">
        <v>606</v>
      </c>
      <c r="D67" s="21" t="s">
        <v>13</v>
      </c>
      <c r="E67" s="21" t="s">
        <v>13</v>
      </c>
      <c r="F67" s="21" t="s">
        <v>39</v>
      </c>
      <c r="G67" s="21"/>
      <c r="H67" s="21"/>
      <c r="I67" s="30">
        <v>2060</v>
      </c>
      <c r="J67" s="21" t="s">
        <v>19</v>
      </c>
    </row>
    <row r="68" spans="1:10" ht="15.75" thickBot="1" x14ac:dyDescent="0.45">
      <c r="A68" s="21">
        <v>62</v>
      </c>
      <c r="B68" s="74">
        <v>1231</v>
      </c>
      <c r="C68" s="20" t="s">
        <v>6397</v>
      </c>
      <c r="D68" s="21">
        <v>72</v>
      </c>
      <c r="E68" s="21" t="s">
        <v>184</v>
      </c>
      <c r="F68" s="21" t="s">
        <v>39</v>
      </c>
      <c r="G68" s="21">
        <v>11</v>
      </c>
      <c r="H68" s="21">
        <v>11</v>
      </c>
      <c r="I68" s="30">
        <v>2207</v>
      </c>
      <c r="J68" s="30" t="s">
        <v>15</v>
      </c>
    </row>
    <row r="69" spans="1:10" ht="15.75" thickBot="1" x14ac:dyDescent="0.45">
      <c r="A69" s="21">
        <v>63</v>
      </c>
      <c r="B69" s="74">
        <v>1254</v>
      </c>
      <c r="C69" s="20" t="s">
        <v>670</v>
      </c>
      <c r="D69" s="21" t="s">
        <v>13</v>
      </c>
      <c r="E69" s="21" t="s">
        <v>13</v>
      </c>
      <c r="F69" s="21" t="s">
        <v>39</v>
      </c>
      <c r="G69" s="21"/>
      <c r="H69" s="21"/>
      <c r="I69" s="30">
        <v>2053</v>
      </c>
      <c r="J69" s="30" t="s">
        <v>19</v>
      </c>
    </row>
    <row r="70" spans="1:10" ht="15.75" thickBot="1" x14ac:dyDescent="0.45">
      <c r="A70" s="21">
        <v>64</v>
      </c>
      <c r="B70" s="74">
        <v>3681</v>
      </c>
      <c r="C70" s="20" t="s">
        <v>703</v>
      </c>
      <c r="D70" s="57" t="s">
        <v>158</v>
      </c>
      <c r="E70" s="21" t="s">
        <v>57</v>
      </c>
      <c r="F70" s="21" t="s">
        <v>39</v>
      </c>
      <c r="G70" s="21"/>
      <c r="H70" s="21"/>
      <c r="I70" s="30">
        <v>2130</v>
      </c>
      <c r="J70" s="21" t="s">
        <v>19</v>
      </c>
    </row>
    <row r="71" spans="1:10" ht="15.75" thickBot="1" x14ac:dyDescent="0.45">
      <c r="A71" s="21">
        <v>65</v>
      </c>
      <c r="B71" s="74">
        <v>1275</v>
      </c>
      <c r="C71" s="20" t="s">
        <v>714</v>
      </c>
      <c r="D71" s="21" t="s">
        <v>189</v>
      </c>
      <c r="E71" s="21" t="s">
        <v>57</v>
      </c>
      <c r="F71" s="21" t="s">
        <v>43</v>
      </c>
      <c r="G71" s="21"/>
      <c r="H71" s="21"/>
      <c r="I71" s="30">
        <v>2208</v>
      </c>
      <c r="J71" s="21" t="s">
        <v>19</v>
      </c>
    </row>
    <row r="72" spans="1:10" ht="15.75" thickBot="1" x14ac:dyDescent="0.45">
      <c r="A72" s="21">
        <v>66</v>
      </c>
      <c r="B72" s="74">
        <v>1276</v>
      </c>
      <c r="C72" s="20" t="s">
        <v>716</v>
      </c>
      <c r="D72" s="21" t="s">
        <v>13</v>
      </c>
      <c r="E72" s="21" t="s">
        <v>13</v>
      </c>
      <c r="F72" s="21" t="s">
        <v>43</v>
      </c>
      <c r="G72" s="21"/>
      <c r="H72" s="21"/>
      <c r="I72" s="30">
        <v>2047</v>
      </c>
      <c r="J72" s="30" t="s">
        <v>19</v>
      </c>
    </row>
    <row r="73" spans="1:10" ht="15.75" thickBot="1" x14ac:dyDescent="0.45">
      <c r="A73" s="21">
        <v>67</v>
      </c>
      <c r="B73" s="74">
        <v>3995</v>
      </c>
      <c r="C73" s="20" t="s">
        <v>718</v>
      </c>
      <c r="D73" s="21">
        <v>12</v>
      </c>
      <c r="E73" s="21" t="s">
        <v>13</v>
      </c>
      <c r="F73" s="21" t="s">
        <v>43</v>
      </c>
      <c r="G73" s="21">
        <v>11</v>
      </c>
      <c r="H73" s="21">
        <v>5</v>
      </c>
      <c r="I73" s="30">
        <v>2057</v>
      </c>
      <c r="J73" s="30" t="s">
        <v>15</v>
      </c>
    </row>
    <row r="74" spans="1:10" ht="15.75" thickBot="1" x14ac:dyDescent="0.45">
      <c r="A74" s="21">
        <v>68</v>
      </c>
      <c r="B74" s="74">
        <v>3833</v>
      </c>
      <c r="C74" s="20" t="s">
        <v>720</v>
      </c>
      <c r="D74" s="21" t="s">
        <v>203</v>
      </c>
      <c r="E74" s="21" t="s">
        <v>13</v>
      </c>
      <c r="F74" s="21" t="s">
        <v>43</v>
      </c>
      <c r="G74" s="21"/>
      <c r="H74" s="21"/>
      <c r="I74" s="30">
        <v>2067</v>
      </c>
      <c r="J74" s="30" t="s">
        <v>15</v>
      </c>
    </row>
    <row r="75" spans="1:10" ht="15.75" thickBot="1" x14ac:dyDescent="0.45">
      <c r="A75" s="21">
        <v>69</v>
      </c>
      <c r="B75" s="74">
        <v>1286</v>
      </c>
      <c r="C75" s="20" t="s">
        <v>740</v>
      </c>
      <c r="D75" s="21" t="s">
        <v>13</v>
      </c>
      <c r="E75" s="21" t="s">
        <v>13</v>
      </c>
      <c r="F75" s="21" t="s">
        <v>39</v>
      </c>
      <c r="G75" s="21"/>
      <c r="H75" s="21"/>
      <c r="I75" s="30">
        <v>2021</v>
      </c>
      <c r="J75" s="30" t="s">
        <v>19</v>
      </c>
    </row>
    <row r="76" spans="1:10" ht="15.75" thickBot="1" x14ac:dyDescent="0.45">
      <c r="A76" s="21">
        <v>70</v>
      </c>
      <c r="B76" s="74">
        <v>3839</v>
      </c>
      <c r="C76" s="20" t="s">
        <v>768</v>
      </c>
      <c r="D76" s="21" t="s">
        <v>769</v>
      </c>
      <c r="E76" s="21" t="s">
        <v>13</v>
      </c>
      <c r="F76" s="21" t="s">
        <v>43</v>
      </c>
      <c r="G76" s="21"/>
      <c r="H76" s="21"/>
      <c r="I76" s="30">
        <v>2071</v>
      </c>
      <c r="J76" s="21" t="s">
        <v>19</v>
      </c>
    </row>
    <row r="77" spans="1:10" ht="15.75" thickBot="1" x14ac:dyDescent="0.45">
      <c r="A77" s="21">
        <v>71</v>
      </c>
      <c r="B77" s="74">
        <v>3813</v>
      </c>
      <c r="C77" s="20" t="s">
        <v>771</v>
      </c>
      <c r="D77" s="21" t="s">
        <v>137</v>
      </c>
      <c r="E77" s="21" t="s">
        <v>13</v>
      </c>
      <c r="F77" s="21" t="s">
        <v>43</v>
      </c>
      <c r="G77" s="21"/>
      <c r="H77" s="21"/>
      <c r="I77" s="30">
        <v>2073</v>
      </c>
      <c r="J77" s="21" t="s">
        <v>19</v>
      </c>
    </row>
    <row r="78" spans="1:10" ht="15.75" thickBot="1" x14ac:dyDescent="0.45">
      <c r="A78" s="21">
        <v>72</v>
      </c>
      <c r="B78" s="74">
        <v>3840</v>
      </c>
      <c r="C78" s="20" t="s">
        <v>836</v>
      </c>
      <c r="D78" s="21" t="s">
        <v>82</v>
      </c>
      <c r="E78" s="21" t="s">
        <v>13</v>
      </c>
      <c r="F78" s="21" t="s">
        <v>43</v>
      </c>
      <c r="G78" s="21"/>
      <c r="H78" s="21"/>
      <c r="I78" s="30">
        <v>2052</v>
      </c>
      <c r="J78" s="30" t="s">
        <v>15</v>
      </c>
    </row>
    <row r="79" spans="1:10" ht="15.75" thickBot="1" x14ac:dyDescent="0.45">
      <c r="A79" s="21">
        <v>73</v>
      </c>
      <c r="B79" s="74">
        <v>1327</v>
      </c>
      <c r="C79" s="20" t="s">
        <v>840</v>
      </c>
      <c r="D79" s="21">
        <v>96</v>
      </c>
      <c r="E79" s="21" t="s">
        <v>13</v>
      </c>
      <c r="F79" s="21" t="s">
        <v>435</v>
      </c>
      <c r="G79" s="21"/>
      <c r="H79" s="21"/>
      <c r="I79" s="30">
        <v>2060</v>
      </c>
      <c r="J79" s="30" t="s">
        <v>19</v>
      </c>
    </row>
    <row r="80" spans="1:10" ht="15.75" thickBot="1" x14ac:dyDescent="0.45">
      <c r="A80" s="21">
        <v>74</v>
      </c>
      <c r="B80" s="74">
        <v>1337</v>
      </c>
      <c r="C80" s="20" t="s">
        <v>864</v>
      </c>
      <c r="D80" s="21" t="s">
        <v>13</v>
      </c>
      <c r="E80" s="21" t="s">
        <v>13</v>
      </c>
      <c r="F80" s="21" t="s">
        <v>43</v>
      </c>
      <c r="G80" s="21"/>
      <c r="H80" s="21"/>
      <c r="I80" s="30">
        <v>2050</v>
      </c>
      <c r="J80" s="30" t="s">
        <v>19</v>
      </c>
    </row>
    <row r="81" spans="1:10" ht="15.75" thickBot="1" x14ac:dyDescent="0.45">
      <c r="A81" s="21">
        <v>75</v>
      </c>
      <c r="B81" s="74">
        <v>1341</v>
      </c>
      <c r="C81" s="20" t="s">
        <v>872</v>
      </c>
      <c r="D81" s="21">
        <v>92</v>
      </c>
      <c r="E81" s="21" t="s">
        <v>134</v>
      </c>
      <c r="F81" s="21" t="s">
        <v>39</v>
      </c>
      <c r="G81" s="21"/>
      <c r="H81" s="21"/>
      <c r="I81" s="30">
        <v>2247</v>
      </c>
      <c r="J81" s="30" t="s">
        <v>19</v>
      </c>
    </row>
    <row r="82" spans="1:10" ht="15.75" thickBot="1" x14ac:dyDescent="0.45">
      <c r="A82" s="21">
        <v>76</v>
      </c>
      <c r="B82" s="74">
        <v>1368</v>
      </c>
      <c r="C82" s="20" t="s">
        <v>935</v>
      </c>
      <c r="D82" s="21">
        <v>90</v>
      </c>
      <c r="E82" s="21" t="s">
        <v>13</v>
      </c>
      <c r="F82" s="21" t="s">
        <v>936</v>
      </c>
      <c r="G82" s="21"/>
      <c r="H82" s="21"/>
      <c r="I82" s="30">
        <v>2057</v>
      </c>
      <c r="J82" s="30" t="s">
        <v>19</v>
      </c>
    </row>
    <row r="83" spans="1:10" ht="15.75" thickBot="1" x14ac:dyDescent="0.45">
      <c r="A83" s="21">
        <v>77</v>
      </c>
      <c r="B83" s="74">
        <v>1407</v>
      </c>
      <c r="C83" s="20" t="s">
        <v>1025</v>
      </c>
      <c r="D83" s="21" t="s">
        <v>13</v>
      </c>
      <c r="E83" s="21" t="s">
        <v>13</v>
      </c>
      <c r="F83" s="21" t="s">
        <v>435</v>
      </c>
      <c r="G83" s="21"/>
      <c r="H83" s="21"/>
      <c r="I83" s="30">
        <v>2051</v>
      </c>
      <c r="J83" s="30" t="s">
        <v>19</v>
      </c>
    </row>
    <row r="84" spans="1:10" ht="15.75" thickBot="1" x14ac:dyDescent="0.45">
      <c r="A84" s="21">
        <v>78</v>
      </c>
      <c r="B84" s="74">
        <v>1446</v>
      </c>
      <c r="C84" s="20" t="s">
        <v>1129</v>
      </c>
      <c r="D84" s="21">
        <v>86</v>
      </c>
      <c r="E84" s="21" t="s">
        <v>13</v>
      </c>
      <c r="F84" s="21" t="s">
        <v>39</v>
      </c>
      <c r="G84" s="21"/>
      <c r="H84" s="21"/>
      <c r="I84" s="30">
        <v>2109</v>
      </c>
      <c r="J84" s="30" t="s">
        <v>19</v>
      </c>
    </row>
    <row r="85" spans="1:10" ht="15.75" thickBot="1" x14ac:dyDescent="0.45">
      <c r="A85" s="21">
        <v>79</v>
      </c>
      <c r="B85" s="74">
        <v>1484</v>
      </c>
      <c r="C85" s="20" t="s">
        <v>1217</v>
      </c>
      <c r="D85" s="21" t="s">
        <v>13</v>
      </c>
      <c r="E85" s="21" t="s">
        <v>13</v>
      </c>
      <c r="F85" s="21" t="s">
        <v>43</v>
      </c>
      <c r="G85" s="21"/>
      <c r="H85" s="21"/>
      <c r="I85" s="30">
        <v>2095</v>
      </c>
      <c r="J85" s="21" t="s">
        <v>19</v>
      </c>
    </row>
    <row r="86" spans="1:10" ht="15.75" thickBot="1" x14ac:dyDescent="0.45">
      <c r="A86" s="21">
        <v>80</v>
      </c>
      <c r="B86" s="74">
        <v>1485</v>
      </c>
      <c r="C86" s="20" t="s">
        <v>1219</v>
      </c>
      <c r="D86" s="21" t="s">
        <v>13</v>
      </c>
      <c r="E86" s="21" t="s">
        <v>13</v>
      </c>
      <c r="F86" s="21" t="s">
        <v>435</v>
      </c>
      <c r="G86" s="21"/>
      <c r="H86" s="21"/>
      <c r="I86" s="30">
        <v>2050</v>
      </c>
      <c r="J86" s="30" t="s">
        <v>19</v>
      </c>
    </row>
    <row r="87" spans="1:10" ht="15.75" thickBot="1" x14ac:dyDescent="0.45">
      <c r="A87" s="21">
        <v>81</v>
      </c>
      <c r="B87" s="74">
        <v>1486</v>
      </c>
      <c r="C87" s="20" t="s">
        <v>1221</v>
      </c>
      <c r="D87" s="21" t="s">
        <v>13</v>
      </c>
      <c r="E87" s="21" t="s">
        <v>13</v>
      </c>
      <c r="F87" s="21" t="s">
        <v>435</v>
      </c>
      <c r="G87" s="21"/>
      <c r="H87" s="21"/>
      <c r="I87" s="30">
        <v>2047</v>
      </c>
      <c r="J87" s="30" t="s">
        <v>19</v>
      </c>
    </row>
    <row r="88" spans="1:10" ht="15.75" thickBot="1" x14ac:dyDescent="0.45">
      <c r="A88" s="21">
        <v>82</v>
      </c>
      <c r="B88" s="74">
        <v>1504</v>
      </c>
      <c r="C88" s="20" t="s">
        <v>1259</v>
      </c>
      <c r="D88" s="21">
        <v>99</v>
      </c>
      <c r="E88" s="21" t="s">
        <v>13</v>
      </c>
      <c r="F88" s="21" t="s">
        <v>936</v>
      </c>
      <c r="G88" s="21"/>
      <c r="H88" s="21"/>
      <c r="I88" s="30">
        <v>2036</v>
      </c>
      <c r="J88" s="30" t="s">
        <v>19</v>
      </c>
    </row>
    <row r="89" spans="1:10" ht="15.75" thickBot="1" x14ac:dyDescent="0.45">
      <c r="A89" s="21">
        <v>83</v>
      </c>
      <c r="B89" s="74">
        <v>1508</v>
      </c>
      <c r="C89" s="20" t="s">
        <v>1267</v>
      </c>
      <c r="D89" s="21" t="s">
        <v>13</v>
      </c>
      <c r="E89" s="21" t="s">
        <v>13</v>
      </c>
      <c r="F89" s="21" t="s">
        <v>1268</v>
      </c>
      <c r="G89" s="21"/>
      <c r="H89" s="21"/>
      <c r="I89" s="30">
        <v>1985</v>
      </c>
      <c r="J89" s="30" t="s">
        <v>19</v>
      </c>
    </row>
    <row r="90" spans="1:10" ht="15.75" thickBot="1" x14ac:dyDescent="0.45">
      <c r="A90" s="21">
        <v>84</v>
      </c>
      <c r="B90" s="74">
        <v>1522</v>
      </c>
      <c r="C90" s="20" t="s">
        <v>1298</v>
      </c>
      <c r="D90" s="21" t="s">
        <v>13</v>
      </c>
      <c r="E90" s="21" t="s">
        <v>13</v>
      </c>
      <c r="F90" s="21" t="s">
        <v>39</v>
      </c>
      <c r="G90" s="21"/>
      <c r="H90" s="21"/>
      <c r="I90" s="30">
        <v>2022</v>
      </c>
      <c r="J90" s="30" t="s">
        <v>19</v>
      </c>
    </row>
    <row r="91" spans="1:10" ht="15.75" thickBot="1" x14ac:dyDescent="0.45">
      <c r="A91" s="21">
        <v>85</v>
      </c>
      <c r="B91" s="74">
        <v>3702</v>
      </c>
      <c r="C91" s="20" t="s">
        <v>1308</v>
      </c>
      <c r="D91" s="21" t="s">
        <v>13</v>
      </c>
      <c r="E91" s="21" t="s">
        <v>13</v>
      </c>
      <c r="F91" s="21" t="s">
        <v>39</v>
      </c>
      <c r="G91" s="21"/>
      <c r="H91" s="21"/>
      <c r="I91" s="30">
        <v>2102</v>
      </c>
      <c r="J91" s="21" t="s">
        <v>19</v>
      </c>
    </row>
    <row r="92" spans="1:10" ht="15.75" thickBot="1" x14ac:dyDescent="0.45">
      <c r="A92" s="21">
        <v>86</v>
      </c>
      <c r="B92" s="74">
        <v>1549</v>
      </c>
      <c r="C92" s="20" t="s">
        <v>1352</v>
      </c>
      <c r="D92" s="21" t="s">
        <v>13</v>
      </c>
      <c r="E92" s="21" t="s">
        <v>13</v>
      </c>
      <c r="F92" s="21" t="s">
        <v>435</v>
      </c>
      <c r="G92" s="21"/>
      <c r="H92" s="21"/>
      <c r="I92" s="30">
        <v>2078</v>
      </c>
      <c r="J92" s="30" t="s">
        <v>19</v>
      </c>
    </row>
    <row r="93" spans="1:10" ht="15.75" thickBot="1" x14ac:dyDescent="0.45">
      <c r="A93" s="21">
        <v>87</v>
      </c>
      <c r="B93" s="74">
        <v>1553</v>
      </c>
      <c r="C93" s="20" t="s">
        <v>1360</v>
      </c>
      <c r="D93" s="21" t="s">
        <v>13</v>
      </c>
      <c r="E93" s="21" t="s">
        <v>13</v>
      </c>
      <c r="F93" s="21" t="s">
        <v>43</v>
      </c>
      <c r="G93" s="21"/>
      <c r="H93" s="21"/>
      <c r="I93" s="30">
        <v>2033</v>
      </c>
      <c r="J93" s="30" t="s">
        <v>19</v>
      </c>
    </row>
    <row r="94" spans="1:10" ht="15.75" thickBot="1" x14ac:dyDescent="0.45">
      <c r="A94" s="21">
        <v>88</v>
      </c>
      <c r="B94" s="74">
        <v>1554</v>
      </c>
      <c r="C94" s="20" t="s">
        <v>1362</v>
      </c>
      <c r="D94" s="21">
        <v>66</v>
      </c>
      <c r="E94" s="21" t="s">
        <v>13</v>
      </c>
      <c r="F94" s="21" t="s">
        <v>39</v>
      </c>
      <c r="G94" s="21"/>
      <c r="H94" s="21"/>
      <c r="I94" s="30">
        <v>2053</v>
      </c>
      <c r="J94" s="30" t="s">
        <v>19</v>
      </c>
    </row>
    <row r="95" spans="1:10" ht="15.75" thickBot="1" x14ac:dyDescent="0.45">
      <c r="A95" s="21">
        <v>89</v>
      </c>
      <c r="B95" s="74">
        <v>1557</v>
      </c>
      <c r="C95" s="20" t="s">
        <v>1368</v>
      </c>
      <c r="D95" s="21" t="s">
        <v>13</v>
      </c>
      <c r="E95" s="21" t="s">
        <v>13</v>
      </c>
      <c r="F95" s="21" t="s">
        <v>39</v>
      </c>
      <c r="G95" s="21"/>
      <c r="H95" s="21"/>
      <c r="I95" s="30">
        <v>2037</v>
      </c>
      <c r="J95" s="30" t="s">
        <v>19</v>
      </c>
    </row>
    <row r="96" spans="1:10" ht="15.75" thickBot="1" x14ac:dyDescent="0.45">
      <c r="A96" s="21">
        <v>90</v>
      </c>
      <c r="B96" s="74">
        <v>3704</v>
      </c>
      <c r="C96" s="20" t="s">
        <v>1377</v>
      </c>
      <c r="D96" s="21" t="s">
        <v>13</v>
      </c>
      <c r="E96" s="21" t="s">
        <v>13</v>
      </c>
      <c r="F96" s="21" t="s">
        <v>39</v>
      </c>
      <c r="G96" s="21"/>
      <c r="H96" s="21"/>
      <c r="I96" s="30">
        <v>2115</v>
      </c>
      <c r="J96" s="21" t="s">
        <v>19</v>
      </c>
    </row>
    <row r="97" spans="1:10" ht="15.75" thickBot="1" x14ac:dyDescent="0.45">
      <c r="A97" s="21">
        <v>91</v>
      </c>
      <c r="B97" s="74">
        <v>3815</v>
      </c>
      <c r="C97" s="20" t="s">
        <v>1379</v>
      </c>
      <c r="D97" s="21" t="s">
        <v>203</v>
      </c>
      <c r="E97" s="21" t="s">
        <v>13</v>
      </c>
      <c r="F97" s="21" t="s">
        <v>43</v>
      </c>
      <c r="G97" s="21"/>
      <c r="H97" s="21"/>
      <c r="I97" s="30">
        <v>2080</v>
      </c>
      <c r="J97" s="21" t="s">
        <v>19</v>
      </c>
    </row>
    <row r="98" spans="1:10" ht="15.75" thickBot="1" x14ac:dyDescent="0.45">
      <c r="A98" s="21">
        <v>92</v>
      </c>
      <c r="B98" s="74">
        <v>4079</v>
      </c>
      <c r="C98" s="20" t="s">
        <v>6155</v>
      </c>
      <c r="D98" s="21" t="s">
        <v>189</v>
      </c>
      <c r="E98" s="21" t="s">
        <v>13</v>
      </c>
      <c r="F98" s="21" t="s">
        <v>43</v>
      </c>
      <c r="G98" s="21"/>
      <c r="H98" s="21"/>
      <c r="I98" s="30">
        <v>2071</v>
      </c>
      <c r="J98" s="30" t="s">
        <v>15</v>
      </c>
    </row>
    <row r="99" spans="1:10" ht="15.75" thickBot="1" x14ac:dyDescent="0.45">
      <c r="A99" s="21">
        <v>93</v>
      </c>
      <c r="B99" s="74">
        <v>1571</v>
      </c>
      <c r="C99" s="20" t="s">
        <v>1401</v>
      </c>
      <c r="D99" s="21" t="s">
        <v>13</v>
      </c>
      <c r="E99" s="21" t="s">
        <v>13</v>
      </c>
      <c r="F99" s="21" t="s">
        <v>39</v>
      </c>
      <c r="G99" s="21"/>
      <c r="H99" s="21"/>
      <c r="I99" s="30">
        <v>1983</v>
      </c>
      <c r="J99" s="30" t="s">
        <v>19</v>
      </c>
    </row>
    <row r="100" spans="1:10" ht="15.75" thickBot="1" x14ac:dyDescent="0.45">
      <c r="A100" s="21">
        <v>94</v>
      </c>
      <c r="B100" s="74">
        <v>4078</v>
      </c>
      <c r="C100" s="20" t="s">
        <v>6154</v>
      </c>
      <c r="D100" s="21" t="s">
        <v>2331</v>
      </c>
      <c r="E100" s="21" t="s">
        <v>13</v>
      </c>
      <c r="F100" s="21" t="s">
        <v>39</v>
      </c>
      <c r="G100" s="21">
        <v>11</v>
      </c>
      <c r="H100" s="21">
        <v>17</v>
      </c>
      <c r="I100" s="30">
        <v>2108</v>
      </c>
      <c r="J100" s="30" t="s">
        <v>15</v>
      </c>
    </row>
    <row r="101" spans="1:10" ht="15.75" thickBot="1" x14ac:dyDescent="0.45">
      <c r="A101" s="21">
        <v>95</v>
      </c>
      <c r="B101" s="74">
        <v>4190</v>
      </c>
      <c r="C101" s="20" t="s">
        <v>6459</v>
      </c>
      <c r="D101" s="57" t="s">
        <v>3053</v>
      </c>
      <c r="E101" s="21" t="s">
        <v>13</v>
      </c>
      <c r="F101" s="21" t="s">
        <v>39</v>
      </c>
      <c r="G101" s="21">
        <v>11</v>
      </c>
      <c r="H101" s="21">
        <v>-4</v>
      </c>
      <c r="I101" s="30">
        <v>2096</v>
      </c>
      <c r="J101" s="30" t="s">
        <v>15</v>
      </c>
    </row>
    <row r="102" spans="1:10" ht="15.75" thickBot="1" x14ac:dyDescent="0.45">
      <c r="A102" s="21">
        <v>96</v>
      </c>
      <c r="B102" s="74">
        <v>3708</v>
      </c>
      <c r="C102" s="20" t="s">
        <v>6134</v>
      </c>
      <c r="D102" s="21" t="s">
        <v>137</v>
      </c>
      <c r="E102" s="21" t="s">
        <v>13</v>
      </c>
      <c r="F102" s="21" t="s">
        <v>39</v>
      </c>
      <c r="G102" s="21"/>
      <c r="H102" s="21"/>
      <c r="I102" s="30">
        <v>2138</v>
      </c>
      <c r="J102" s="30" t="s">
        <v>15</v>
      </c>
    </row>
    <row r="103" spans="1:10" ht="15.75" thickBot="1" x14ac:dyDescent="0.45">
      <c r="A103" s="21">
        <v>97</v>
      </c>
      <c r="B103" s="74">
        <v>1635</v>
      </c>
      <c r="C103" s="20" t="s">
        <v>1540</v>
      </c>
      <c r="D103" s="21">
        <v>80</v>
      </c>
      <c r="E103" s="21" t="s">
        <v>13</v>
      </c>
      <c r="F103" s="21" t="s">
        <v>435</v>
      </c>
      <c r="G103" s="21"/>
      <c r="H103" s="21"/>
      <c r="I103" s="30">
        <v>2106</v>
      </c>
      <c r="J103" s="30" t="s">
        <v>15</v>
      </c>
    </row>
    <row r="104" spans="1:10" ht="15.75" thickBot="1" x14ac:dyDescent="0.45">
      <c r="A104" s="21">
        <v>98</v>
      </c>
      <c r="B104" s="74">
        <v>1636</v>
      </c>
      <c r="C104" s="20" t="s">
        <v>1542</v>
      </c>
      <c r="D104" s="21" t="s">
        <v>13</v>
      </c>
      <c r="E104" s="21" t="s">
        <v>13</v>
      </c>
      <c r="F104" s="21" t="s">
        <v>435</v>
      </c>
      <c r="G104" s="21"/>
      <c r="H104" s="21"/>
      <c r="I104" s="30">
        <v>2060</v>
      </c>
      <c r="J104" s="30" t="s">
        <v>19</v>
      </c>
    </row>
    <row r="105" spans="1:10" ht="15.75" thickBot="1" x14ac:dyDescent="0.45">
      <c r="A105" s="21">
        <v>99</v>
      </c>
      <c r="B105" s="74">
        <v>1637</v>
      </c>
      <c r="C105" s="20" t="s">
        <v>1544</v>
      </c>
      <c r="D105" s="21" t="s">
        <v>13</v>
      </c>
      <c r="E105" s="21" t="s">
        <v>13</v>
      </c>
      <c r="F105" s="21" t="s">
        <v>936</v>
      </c>
      <c r="G105" s="21"/>
      <c r="H105" s="21"/>
      <c r="I105" s="30">
        <v>2048</v>
      </c>
      <c r="J105" s="30" t="s">
        <v>19</v>
      </c>
    </row>
    <row r="106" spans="1:10" ht="15.75" thickBot="1" x14ac:dyDescent="0.45">
      <c r="A106" s="21">
        <v>100</v>
      </c>
      <c r="B106" s="74">
        <v>1639</v>
      </c>
      <c r="C106" s="20" t="s">
        <v>1548</v>
      </c>
      <c r="D106" s="21" t="s">
        <v>13</v>
      </c>
      <c r="E106" s="21" t="s">
        <v>13</v>
      </c>
      <c r="F106" s="21" t="s">
        <v>43</v>
      </c>
      <c r="G106" s="21"/>
      <c r="H106" s="21"/>
      <c r="I106" s="30">
        <v>2039</v>
      </c>
      <c r="J106" s="30" t="s">
        <v>19</v>
      </c>
    </row>
    <row r="107" spans="1:10" ht="15.75" thickBot="1" x14ac:dyDescent="0.45">
      <c r="A107" s="21">
        <v>101</v>
      </c>
      <c r="B107" s="74">
        <v>4202</v>
      </c>
      <c r="C107" s="20" t="s">
        <v>6471</v>
      </c>
      <c r="D107" s="57" t="s">
        <v>6261</v>
      </c>
      <c r="E107" s="21" t="s">
        <v>13</v>
      </c>
      <c r="F107" s="21" t="s">
        <v>39</v>
      </c>
      <c r="G107" s="21">
        <v>11</v>
      </c>
      <c r="H107" s="21">
        <v>-60</v>
      </c>
      <c r="I107" s="30">
        <v>2040</v>
      </c>
      <c r="J107" s="30" t="s">
        <v>15</v>
      </c>
    </row>
    <row r="108" spans="1:10" ht="15.75" thickBot="1" x14ac:dyDescent="0.45">
      <c r="A108" s="21">
        <v>102</v>
      </c>
      <c r="B108" s="74">
        <v>1727</v>
      </c>
      <c r="C108" s="20" t="s">
        <v>1735</v>
      </c>
      <c r="D108" s="21">
        <v>46</v>
      </c>
      <c r="E108" s="21" t="s">
        <v>13</v>
      </c>
      <c r="F108" s="21" t="s">
        <v>39</v>
      </c>
      <c r="G108" s="21"/>
      <c r="H108" s="21"/>
      <c r="I108" s="30">
        <v>2039</v>
      </c>
      <c r="J108" s="30" t="s">
        <v>19</v>
      </c>
    </row>
    <row r="109" spans="1:10" ht="15.75" thickBot="1" x14ac:dyDescent="0.45">
      <c r="A109" s="21">
        <v>103</v>
      </c>
      <c r="B109" s="74">
        <v>1759</v>
      </c>
      <c r="C109" s="20" t="s">
        <v>1803</v>
      </c>
      <c r="D109" s="21" t="s">
        <v>13</v>
      </c>
      <c r="E109" s="21" t="s">
        <v>13</v>
      </c>
      <c r="F109" s="21" t="s">
        <v>43</v>
      </c>
      <c r="G109" s="21"/>
      <c r="H109" s="21"/>
      <c r="I109" s="30">
        <v>2073</v>
      </c>
      <c r="J109" s="30" t="s">
        <v>19</v>
      </c>
    </row>
    <row r="110" spans="1:10" ht="15.75" thickBot="1" x14ac:dyDescent="0.45">
      <c r="A110" s="21">
        <v>104</v>
      </c>
      <c r="B110" s="74">
        <v>1761</v>
      </c>
      <c r="C110" s="20" t="s">
        <v>1807</v>
      </c>
      <c r="D110" s="21">
        <v>73</v>
      </c>
      <c r="E110" s="21" t="s">
        <v>57</v>
      </c>
      <c r="F110" s="21" t="s">
        <v>43</v>
      </c>
      <c r="G110" s="21">
        <f>8+11</f>
        <v>19</v>
      </c>
      <c r="H110" s="21">
        <f>11-4</f>
        <v>7</v>
      </c>
      <c r="I110" s="30">
        <v>2133</v>
      </c>
      <c r="J110" s="30" t="s">
        <v>15</v>
      </c>
    </row>
    <row r="111" spans="1:10" ht="15.75" thickBot="1" x14ac:dyDescent="0.45">
      <c r="A111" s="21">
        <v>105</v>
      </c>
      <c r="B111" s="74">
        <v>1781</v>
      </c>
      <c r="C111" s="20" t="s">
        <v>1846</v>
      </c>
      <c r="D111" s="21">
        <v>95</v>
      </c>
      <c r="E111" s="21" t="s">
        <v>13</v>
      </c>
      <c r="F111" s="21" t="s">
        <v>936</v>
      </c>
      <c r="G111" s="21"/>
      <c r="H111" s="21"/>
      <c r="I111" s="30">
        <v>2058</v>
      </c>
      <c r="J111" s="30" t="s">
        <v>19</v>
      </c>
    </row>
    <row r="112" spans="1:10" ht="15.75" thickBot="1" x14ac:dyDescent="0.45">
      <c r="A112" s="21">
        <v>106</v>
      </c>
      <c r="B112" s="74">
        <v>1790</v>
      </c>
      <c r="C112" s="20" t="s">
        <v>1872</v>
      </c>
      <c r="D112" s="21" t="s">
        <v>13</v>
      </c>
      <c r="E112" s="21" t="s">
        <v>13</v>
      </c>
      <c r="F112" s="21" t="s">
        <v>43</v>
      </c>
      <c r="G112" s="21"/>
      <c r="H112" s="21"/>
      <c r="I112" s="30">
        <v>2015</v>
      </c>
      <c r="J112" s="30" t="s">
        <v>19</v>
      </c>
    </row>
    <row r="113" spans="1:10" ht="15.75" thickBot="1" x14ac:dyDescent="0.45">
      <c r="A113" s="21">
        <v>107</v>
      </c>
      <c r="B113" s="74">
        <v>1797</v>
      </c>
      <c r="C113" s="20" t="s">
        <v>1888</v>
      </c>
      <c r="D113" s="21" t="s">
        <v>13</v>
      </c>
      <c r="E113" s="21" t="s">
        <v>13</v>
      </c>
      <c r="F113" s="21" t="s">
        <v>43</v>
      </c>
      <c r="G113" s="21"/>
      <c r="H113" s="21"/>
      <c r="I113" s="30">
        <v>2022</v>
      </c>
      <c r="J113" s="30" t="s">
        <v>19</v>
      </c>
    </row>
    <row r="114" spans="1:10" ht="15.75" thickBot="1" x14ac:dyDescent="0.45">
      <c r="A114" s="21">
        <v>108</v>
      </c>
      <c r="B114" s="74">
        <v>1801</v>
      </c>
      <c r="C114" s="20" t="s">
        <v>1898</v>
      </c>
      <c r="D114" s="21" t="s">
        <v>13</v>
      </c>
      <c r="E114" s="21" t="s">
        <v>13</v>
      </c>
      <c r="F114" s="21" t="s">
        <v>1899</v>
      </c>
      <c r="G114" s="21"/>
      <c r="H114" s="21"/>
      <c r="I114" s="30">
        <v>2053</v>
      </c>
      <c r="J114" s="30" t="s">
        <v>19</v>
      </c>
    </row>
    <row r="115" spans="1:10" ht="15.75" thickBot="1" x14ac:dyDescent="0.45">
      <c r="A115" s="21">
        <v>109</v>
      </c>
      <c r="B115" s="74">
        <v>4116</v>
      </c>
      <c r="C115" s="20" t="s">
        <v>6234</v>
      </c>
      <c r="D115" s="21" t="s">
        <v>42</v>
      </c>
      <c r="E115" s="21" t="s">
        <v>13</v>
      </c>
      <c r="F115" s="21" t="s">
        <v>435</v>
      </c>
      <c r="G115" s="21"/>
      <c r="H115" s="21"/>
      <c r="I115" s="30">
        <v>2051</v>
      </c>
      <c r="J115" s="30" t="s">
        <v>15</v>
      </c>
    </row>
    <row r="116" spans="1:10" ht="15.75" thickBot="1" x14ac:dyDescent="0.45">
      <c r="A116" s="21">
        <v>110</v>
      </c>
      <c r="B116" s="74">
        <v>3818</v>
      </c>
      <c r="C116" s="20" t="s">
        <v>1905</v>
      </c>
      <c r="D116" s="21">
        <v>11</v>
      </c>
      <c r="E116" s="21" t="s">
        <v>13</v>
      </c>
      <c r="F116" s="21" t="s">
        <v>43</v>
      </c>
      <c r="G116" s="21"/>
      <c r="H116" s="21"/>
      <c r="I116" s="30">
        <v>2066</v>
      </c>
      <c r="J116" s="21" t="s">
        <v>19</v>
      </c>
    </row>
    <row r="117" spans="1:10" ht="15.75" thickBot="1" x14ac:dyDescent="0.45">
      <c r="A117" s="21">
        <v>111</v>
      </c>
      <c r="B117" s="74">
        <v>4009</v>
      </c>
      <c r="C117" s="20" t="s">
        <v>1924</v>
      </c>
      <c r="D117" s="21" t="s">
        <v>42</v>
      </c>
      <c r="E117" s="21" t="s">
        <v>13</v>
      </c>
      <c r="F117" s="21" t="s">
        <v>43</v>
      </c>
      <c r="G117" s="21">
        <v>11</v>
      </c>
      <c r="H117" s="21">
        <v>-12</v>
      </c>
      <c r="I117" s="30">
        <v>2061</v>
      </c>
      <c r="J117" s="30" t="s">
        <v>15</v>
      </c>
    </row>
    <row r="118" spans="1:10" ht="15.75" thickBot="1" x14ac:dyDescent="0.45">
      <c r="A118" s="21">
        <v>112</v>
      </c>
      <c r="B118" s="74">
        <v>4198</v>
      </c>
      <c r="C118" s="20" t="s">
        <v>6467</v>
      </c>
      <c r="D118" s="57" t="s">
        <v>2331</v>
      </c>
      <c r="E118" s="21" t="s">
        <v>13</v>
      </c>
      <c r="F118" s="21" t="s">
        <v>39</v>
      </c>
      <c r="G118" s="21">
        <v>11</v>
      </c>
      <c r="H118" s="21">
        <v>-45</v>
      </c>
      <c r="I118" s="30">
        <v>2055</v>
      </c>
      <c r="J118" s="30" t="s">
        <v>15</v>
      </c>
    </row>
    <row r="119" spans="1:10" ht="15.75" thickBot="1" x14ac:dyDescent="0.45">
      <c r="A119" s="21">
        <v>113</v>
      </c>
      <c r="B119" s="74">
        <v>1814</v>
      </c>
      <c r="C119" s="20" t="s">
        <v>1932</v>
      </c>
      <c r="D119" s="21" t="s">
        <v>13</v>
      </c>
      <c r="E119" s="21" t="s">
        <v>13</v>
      </c>
      <c r="F119" s="21" t="s">
        <v>39</v>
      </c>
      <c r="G119" s="21"/>
      <c r="H119" s="21"/>
      <c r="I119" s="30">
        <v>2052</v>
      </c>
      <c r="J119" s="30" t="s">
        <v>19</v>
      </c>
    </row>
    <row r="120" spans="1:10" ht="15.75" thickBot="1" x14ac:dyDescent="0.45">
      <c r="A120" s="21">
        <v>114</v>
      </c>
      <c r="B120" s="74">
        <v>1815</v>
      </c>
      <c r="C120" s="20" t="s">
        <v>1934</v>
      </c>
      <c r="D120" s="21" t="s">
        <v>13</v>
      </c>
      <c r="E120" s="21" t="s">
        <v>13</v>
      </c>
      <c r="F120" s="21" t="s">
        <v>39</v>
      </c>
      <c r="G120" s="21"/>
      <c r="H120" s="21"/>
      <c r="I120" s="30">
        <v>2059</v>
      </c>
      <c r="J120" s="30" t="s">
        <v>19</v>
      </c>
    </row>
    <row r="121" spans="1:10" ht="15.75" thickBot="1" x14ac:dyDescent="0.45">
      <c r="A121" s="21">
        <v>115</v>
      </c>
      <c r="B121" s="74">
        <v>4004</v>
      </c>
      <c r="C121" s="20" t="s">
        <v>1944</v>
      </c>
      <c r="D121" s="21" t="s">
        <v>137</v>
      </c>
      <c r="E121" s="21" t="s">
        <v>13</v>
      </c>
      <c r="F121" s="21" t="s">
        <v>43</v>
      </c>
      <c r="G121" s="21"/>
      <c r="H121" s="21"/>
      <c r="I121" s="30">
        <v>2065</v>
      </c>
      <c r="J121" s="30" t="s">
        <v>15</v>
      </c>
    </row>
    <row r="122" spans="1:10" ht="15.75" thickBot="1" x14ac:dyDescent="0.45">
      <c r="A122" s="21">
        <v>116</v>
      </c>
      <c r="B122" s="74">
        <v>3716</v>
      </c>
      <c r="C122" s="20" t="s">
        <v>1948</v>
      </c>
      <c r="D122" s="21" t="s">
        <v>13</v>
      </c>
      <c r="E122" s="21" t="s">
        <v>13</v>
      </c>
      <c r="F122" s="21" t="s">
        <v>39</v>
      </c>
      <c r="G122" s="21"/>
      <c r="H122" s="21"/>
      <c r="I122" s="30">
        <v>2080</v>
      </c>
      <c r="J122" s="21" t="s">
        <v>19</v>
      </c>
    </row>
    <row r="123" spans="1:10" ht="15.75" thickBot="1" x14ac:dyDescent="0.45">
      <c r="A123" s="21">
        <v>117</v>
      </c>
      <c r="B123" s="74">
        <v>3816</v>
      </c>
      <c r="C123" s="20" t="s">
        <v>1954</v>
      </c>
      <c r="D123" s="21" t="s">
        <v>203</v>
      </c>
      <c r="E123" s="21" t="s">
        <v>13</v>
      </c>
      <c r="F123" s="21" t="s">
        <v>43</v>
      </c>
      <c r="G123" s="21"/>
      <c r="H123" s="21"/>
      <c r="I123" s="30">
        <v>2096</v>
      </c>
      <c r="J123" s="21" t="s">
        <v>19</v>
      </c>
    </row>
    <row r="124" spans="1:10" ht="15.75" thickBot="1" x14ac:dyDescent="0.45">
      <c r="A124" s="21">
        <v>118</v>
      </c>
      <c r="B124" s="74">
        <v>1825</v>
      </c>
      <c r="C124" s="20" t="s">
        <v>1962</v>
      </c>
      <c r="D124" s="21" t="s">
        <v>13</v>
      </c>
      <c r="E124" s="21" t="s">
        <v>13</v>
      </c>
      <c r="F124" s="21" t="s">
        <v>1899</v>
      </c>
      <c r="G124" s="21"/>
      <c r="H124" s="21"/>
      <c r="I124" s="30">
        <v>2034</v>
      </c>
      <c r="J124" s="30" t="s">
        <v>19</v>
      </c>
    </row>
    <row r="125" spans="1:10" ht="15.75" thickBot="1" x14ac:dyDescent="0.45">
      <c r="A125" s="21">
        <v>119</v>
      </c>
      <c r="B125" s="74">
        <v>1844</v>
      </c>
      <c r="C125" s="20" t="s">
        <v>2000</v>
      </c>
      <c r="D125" s="21">
        <v>95</v>
      </c>
      <c r="E125" s="21" t="s">
        <v>13</v>
      </c>
      <c r="F125" s="21" t="s">
        <v>39</v>
      </c>
      <c r="G125" s="21"/>
      <c r="H125" s="21"/>
      <c r="I125" s="30">
        <v>2172</v>
      </c>
      <c r="J125" s="30" t="s">
        <v>19</v>
      </c>
    </row>
    <row r="126" spans="1:10" ht="15.75" thickBot="1" x14ac:dyDescent="0.45">
      <c r="A126" s="21">
        <v>120</v>
      </c>
      <c r="B126" s="74">
        <v>4076</v>
      </c>
      <c r="C126" s="20" t="s">
        <v>6152</v>
      </c>
      <c r="D126" s="21" t="s">
        <v>6258</v>
      </c>
      <c r="E126" s="21" t="s">
        <v>13</v>
      </c>
      <c r="F126" s="21" t="s">
        <v>39</v>
      </c>
      <c r="G126" s="21"/>
      <c r="H126" s="21"/>
      <c r="I126" s="30">
        <v>2066</v>
      </c>
      <c r="J126" s="30" t="s">
        <v>15</v>
      </c>
    </row>
    <row r="127" spans="1:10" ht="15.75" thickBot="1" x14ac:dyDescent="0.45">
      <c r="A127" s="21">
        <v>121</v>
      </c>
      <c r="B127" s="74">
        <v>1853</v>
      </c>
      <c r="C127" s="20" t="s">
        <v>2022</v>
      </c>
      <c r="D127" s="21">
        <v>77</v>
      </c>
      <c r="E127" s="21" t="s">
        <v>57</v>
      </c>
      <c r="F127" s="21" t="s">
        <v>39</v>
      </c>
      <c r="G127" s="21"/>
      <c r="H127" s="21"/>
      <c r="I127" s="30">
        <v>2111</v>
      </c>
      <c r="J127" s="30" t="s">
        <v>19</v>
      </c>
    </row>
    <row r="128" spans="1:10" ht="15.75" thickBot="1" x14ac:dyDescent="0.45">
      <c r="A128" s="21">
        <v>122</v>
      </c>
      <c r="B128" s="74">
        <v>1854</v>
      </c>
      <c r="C128" s="20" t="s">
        <v>2024</v>
      </c>
      <c r="D128" s="21" t="s">
        <v>62</v>
      </c>
      <c r="E128" s="21" t="s">
        <v>13</v>
      </c>
      <c r="F128" s="21" t="s">
        <v>43</v>
      </c>
      <c r="G128" s="21"/>
      <c r="H128" s="21"/>
      <c r="I128" s="30">
        <v>2010</v>
      </c>
      <c r="J128" s="30" t="s">
        <v>19</v>
      </c>
    </row>
    <row r="129" spans="1:10" ht="15.75" thickBot="1" x14ac:dyDescent="0.45">
      <c r="A129" s="21">
        <v>123</v>
      </c>
      <c r="B129" s="74">
        <v>4142</v>
      </c>
      <c r="C129" s="20" t="s">
        <v>6274</v>
      </c>
      <c r="D129" s="21" t="s">
        <v>2153</v>
      </c>
      <c r="E129" s="21" t="s">
        <v>13</v>
      </c>
      <c r="F129" s="21" t="s">
        <v>6275</v>
      </c>
      <c r="G129" s="21"/>
      <c r="H129" s="21"/>
      <c r="I129" s="30">
        <v>1996</v>
      </c>
      <c r="J129" s="30" t="s">
        <v>15</v>
      </c>
    </row>
    <row r="130" spans="1:10" ht="15.75" thickBot="1" x14ac:dyDescent="0.45">
      <c r="A130" s="21">
        <v>124</v>
      </c>
      <c r="B130" s="74">
        <v>1859</v>
      </c>
      <c r="C130" s="20" t="s">
        <v>2040</v>
      </c>
      <c r="D130" s="21">
        <v>87</v>
      </c>
      <c r="E130" s="21" t="s">
        <v>13</v>
      </c>
      <c r="F130" s="21" t="s">
        <v>936</v>
      </c>
      <c r="G130" s="21"/>
      <c r="H130" s="21"/>
      <c r="I130" s="30">
        <v>2094</v>
      </c>
      <c r="J130" s="30" t="s">
        <v>19</v>
      </c>
    </row>
    <row r="131" spans="1:10" ht="15.75" thickBot="1" x14ac:dyDescent="0.45">
      <c r="A131" s="21">
        <v>125</v>
      </c>
      <c r="B131" s="74">
        <v>1860</v>
      </c>
      <c r="C131" s="20" t="s">
        <v>2042</v>
      </c>
      <c r="D131" s="21" t="s">
        <v>62</v>
      </c>
      <c r="E131" s="21" t="s">
        <v>57</v>
      </c>
      <c r="F131" s="21" t="s">
        <v>43</v>
      </c>
      <c r="G131" s="21"/>
      <c r="H131" s="21"/>
      <c r="I131" s="30">
        <v>2200</v>
      </c>
      <c r="J131" s="30" t="s">
        <v>15</v>
      </c>
    </row>
    <row r="132" spans="1:10" ht="15.75" thickBot="1" x14ac:dyDescent="0.45">
      <c r="A132" s="21">
        <v>126</v>
      </c>
      <c r="B132" s="74">
        <v>1867</v>
      </c>
      <c r="C132" s="20" t="s">
        <v>2056</v>
      </c>
      <c r="D132" s="21" t="s">
        <v>13</v>
      </c>
      <c r="E132" s="21" t="s">
        <v>13</v>
      </c>
      <c r="F132" s="21" t="s">
        <v>347</v>
      </c>
      <c r="G132" s="21"/>
      <c r="H132" s="21"/>
      <c r="I132" s="30">
        <v>2066</v>
      </c>
      <c r="J132" s="30" t="s">
        <v>19</v>
      </c>
    </row>
    <row r="133" spans="1:10" ht="15.75" thickBot="1" x14ac:dyDescent="0.45">
      <c r="A133" s="21">
        <v>127</v>
      </c>
      <c r="B133" s="74">
        <v>1870</v>
      </c>
      <c r="C133" s="20" t="s">
        <v>2062</v>
      </c>
      <c r="D133" s="21" t="s">
        <v>13</v>
      </c>
      <c r="E133" s="21" t="s">
        <v>13</v>
      </c>
      <c r="F133" s="21" t="s">
        <v>43</v>
      </c>
      <c r="G133" s="21"/>
      <c r="H133" s="21"/>
      <c r="I133" s="30">
        <v>1985</v>
      </c>
      <c r="J133" s="30" t="s">
        <v>19</v>
      </c>
    </row>
    <row r="134" spans="1:10" ht="15.75" thickBot="1" x14ac:dyDescent="0.45">
      <c r="A134" s="21">
        <v>128</v>
      </c>
      <c r="B134" s="74">
        <v>1871</v>
      </c>
      <c r="C134" s="20" t="s">
        <v>2064</v>
      </c>
      <c r="D134" s="21" t="s">
        <v>13</v>
      </c>
      <c r="E134" s="21" t="s">
        <v>13</v>
      </c>
      <c r="F134" s="21" t="s">
        <v>347</v>
      </c>
      <c r="G134" s="21"/>
      <c r="H134" s="21"/>
      <c r="I134" s="30">
        <v>2051</v>
      </c>
      <c r="J134" s="30" t="s">
        <v>19</v>
      </c>
    </row>
    <row r="135" spans="1:10" ht="15.75" thickBot="1" x14ac:dyDescent="0.45">
      <c r="A135" s="21">
        <v>129</v>
      </c>
      <c r="B135" s="74">
        <v>3721</v>
      </c>
      <c r="C135" s="20" t="s">
        <v>2076</v>
      </c>
      <c r="D135" s="21" t="s">
        <v>13</v>
      </c>
      <c r="E135" s="21" t="s">
        <v>13</v>
      </c>
      <c r="F135" s="21" t="s">
        <v>39</v>
      </c>
      <c r="G135" s="21"/>
      <c r="H135" s="21"/>
      <c r="I135" s="30">
        <v>2060</v>
      </c>
      <c r="J135" s="21" t="s">
        <v>19</v>
      </c>
    </row>
    <row r="136" spans="1:10" ht="15.75" thickBot="1" x14ac:dyDescent="0.45">
      <c r="A136" s="21">
        <v>130</v>
      </c>
      <c r="B136" s="74">
        <v>1888</v>
      </c>
      <c r="C136" s="20" t="s">
        <v>2108</v>
      </c>
      <c r="D136" s="21">
        <v>94</v>
      </c>
      <c r="E136" s="21" t="s">
        <v>134</v>
      </c>
      <c r="F136" s="21" t="s">
        <v>43</v>
      </c>
      <c r="G136" s="21"/>
      <c r="H136" s="21"/>
      <c r="I136" s="30">
        <v>2331</v>
      </c>
      <c r="J136" s="21" t="s">
        <v>19</v>
      </c>
    </row>
    <row r="137" spans="1:10" ht="15.75" thickBot="1" x14ac:dyDescent="0.45">
      <c r="A137" s="21">
        <v>131</v>
      </c>
      <c r="B137" s="74">
        <v>1922</v>
      </c>
      <c r="C137" s="20" t="s">
        <v>2179</v>
      </c>
      <c r="D137" s="21">
        <v>63</v>
      </c>
      <c r="E137" s="21" t="s">
        <v>13</v>
      </c>
      <c r="F137" s="21" t="s">
        <v>43</v>
      </c>
      <c r="G137" s="21"/>
      <c r="H137" s="21"/>
      <c r="I137" s="30">
        <v>2086</v>
      </c>
      <c r="J137" s="30" t="s">
        <v>19</v>
      </c>
    </row>
    <row r="138" spans="1:10" ht="15.75" thickBot="1" x14ac:dyDescent="0.45">
      <c r="A138" s="21">
        <v>132</v>
      </c>
      <c r="B138" s="74">
        <v>4069</v>
      </c>
      <c r="C138" s="20" t="s">
        <v>6128</v>
      </c>
      <c r="D138" s="21" t="s">
        <v>46</v>
      </c>
      <c r="E138" s="21" t="s">
        <v>13</v>
      </c>
      <c r="F138" s="21" t="s">
        <v>3468</v>
      </c>
      <c r="G138" s="21"/>
      <c r="H138" s="21"/>
      <c r="I138" s="30">
        <v>2122</v>
      </c>
      <c r="J138" s="30" t="s">
        <v>15</v>
      </c>
    </row>
    <row r="139" spans="1:10" ht="15.75" thickBot="1" x14ac:dyDescent="0.45">
      <c r="A139" s="21">
        <v>133</v>
      </c>
      <c r="B139" s="74">
        <v>1937</v>
      </c>
      <c r="C139" s="20" t="s">
        <v>2212</v>
      </c>
      <c r="D139" s="21" t="s">
        <v>13</v>
      </c>
      <c r="E139" s="21" t="s">
        <v>13</v>
      </c>
      <c r="F139" s="21" t="s">
        <v>43</v>
      </c>
      <c r="G139" s="21"/>
      <c r="H139" s="21"/>
      <c r="I139" s="30">
        <v>2049</v>
      </c>
      <c r="J139" s="30" t="s">
        <v>19</v>
      </c>
    </row>
    <row r="140" spans="1:10" ht="15.75" thickBot="1" x14ac:dyDescent="0.45">
      <c r="A140" s="21">
        <v>134</v>
      </c>
      <c r="B140" s="74">
        <v>1947</v>
      </c>
      <c r="C140" s="20" t="s">
        <v>2236</v>
      </c>
      <c r="D140" s="21">
        <v>55</v>
      </c>
      <c r="E140" s="21" t="s">
        <v>13</v>
      </c>
      <c r="F140" s="21" t="s">
        <v>1899</v>
      </c>
      <c r="G140" s="21"/>
      <c r="H140" s="21"/>
      <c r="I140" s="30">
        <v>1961</v>
      </c>
      <c r="J140" s="30" t="s">
        <v>19</v>
      </c>
    </row>
    <row r="141" spans="1:10" ht="15.75" thickBot="1" x14ac:dyDescent="0.45">
      <c r="A141" s="21">
        <v>135</v>
      </c>
      <c r="B141" s="74">
        <v>4195</v>
      </c>
      <c r="C141" s="20" t="s">
        <v>6464</v>
      </c>
      <c r="D141" s="57" t="s">
        <v>2331</v>
      </c>
      <c r="E141" s="21" t="s">
        <v>13</v>
      </c>
      <c r="F141" s="21" t="s">
        <v>43</v>
      </c>
      <c r="G141" s="21">
        <v>11</v>
      </c>
      <c r="H141" s="21">
        <v>-27</v>
      </c>
      <c r="I141" s="30">
        <v>2073</v>
      </c>
      <c r="J141" s="30" t="s">
        <v>15</v>
      </c>
    </row>
    <row r="142" spans="1:10" ht="15.75" thickBot="1" x14ac:dyDescent="0.45">
      <c r="A142" s="21">
        <v>136</v>
      </c>
      <c r="B142" s="74">
        <v>1961</v>
      </c>
      <c r="C142" s="20" t="s">
        <v>2270</v>
      </c>
      <c r="D142" s="21" t="s">
        <v>13</v>
      </c>
      <c r="E142" s="21" t="s">
        <v>13</v>
      </c>
      <c r="F142" s="21" t="s">
        <v>43</v>
      </c>
      <c r="G142" s="21"/>
      <c r="H142" s="21"/>
      <c r="I142" s="30">
        <v>2070</v>
      </c>
      <c r="J142" s="21" t="s">
        <v>19</v>
      </c>
    </row>
    <row r="143" spans="1:10" ht="15.75" thickBot="1" x14ac:dyDescent="0.45">
      <c r="A143" s="21">
        <v>137</v>
      </c>
      <c r="B143" s="74">
        <v>3823</v>
      </c>
      <c r="C143" s="20" t="s">
        <v>2272</v>
      </c>
      <c r="D143" s="21" t="s">
        <v>158</v>
      </c>
      <c r="E143" s="21" t="s">
        <v>13</v>
      </c>
      <c r="F143" s="21" t="s">
        <v>43</v>
      </c>
      <c r="G143" s="21"/>
      <c r="H143" s="21"/>
      <c r="I143" s="30">
        <v>2135</v>
      </c>
      <c r="J143" s="30" t="s">
        <v>15</v>
      </c>
    </row>
    <row r="144" spans="1:10" ht="15.75" thickBot="1" x14ac:dyDescent="0.45">
      <c r="A144" s="21">
        <v>138</v>
      </c>
      <c r="B144" s="74">
        <v>1964</v>
      </c>
      <c r="C144" s="20" t="s">
        <v>2278</v>
      </c>
      <c r="D144" s="21" t="s">
        <v>13</v>
      </c>
      <c r="E144" s="21" t="s">
        <v>13</v>
      </c>
      <c r="F144" s="21" t="s">
        <v>39</v>
      </c>
      <c r="G144" s="21"/>
      <c r="H144" s="21"/>
      <c r="I144" s="30">
        <v>2074</v>
      </c>
      <c r="J144" s="30" t="s">
        <v>19</v>
      </c>
    </row>
    <row r="145" spans="1:10" ht="15.75" thickBot="1" x14ac:dyDescent="0.45">
      <c r="A145" s="21">
        <v>139</v>
      </c>
      <c r="B145" s="74">
        <v>3726</v>
      </c>
      <c r="C145" s="20" t="s">
        <v>2284</v>
      </c>
      <c r="D145" s="21" t="s">
        <v>13</v>
      </c>
      <c r="E145" s="21" t="s">
        <v>13</v>
      </c>
      <c r="F145" s="21" t="s">
        <v>39</v>
      </c>
      <c r="G145" s="21"/>
      <c r="H145" s="21"/>
      <c r="I145" s="30">
        <v>2080</v>
      </c>
      <c r="J145" s="21" t="s">
        <v>19</v>
      </c>
    </row>
    <row r="146" spans="1:10" ht="15.75" thickBot="1" x14ac:dyDescent="0.45">
      <c r="A146" s="21">
        <v>140</v>
      </c>
      <c r="B146" s="74">
        <v>4120</v>
      </c>
      <c r="C146" s="20" t="s">
        <v>6238</v>
      </c>
      <c r="D146" s="21" t="s">
        <v>6107</v>
      </c>
      <c r="E146" s="21" t="s">
        <v>13</v>
      </c>
      <c r="F146" s="21" t="s">
        <v>435</v>
      </c>
      <c r="G146" s="21"/>
      <c r="H146" s="21"/>
      <c r="I146" s="30">
        <v>2059</v>
      </c>
      <c r="J146" s="30" t="s">
        <v>15</v>
      </c>
    </row>
    <row r="147" spans="1:10" ht="15.75" thickBot="1" x14ac:dyDescent="0.45">
      <c r="A147" s="21">
        <v>141</v>
      </c>
      <c r="B147" s="74">
        <v>4192</v>
      </c>
      <c r="C147" s="20" t="s">
        <v>6461</v>
      </c>
      <c r="D147" s="57" t="s">
        <v>1439</v>
      </c>
      <c r="E147" s="21" t="s">
        <v>13</v>
      </c>
      <c r="F147" s="21" t="s">
        <v>43</v>
      </c>
      <c r="G147" s="21">
        <v>11</v>
      </c>
      <c r="H147" s="21">
        <v>-17</v>
      </c>
      <c r="I147" s="30">
        <v>2083</v>
      </c>
      <c r="J147" s="30" t="s">
        <v>15</v>
      </c>
    </row>
    <row r="148" spans="1:10" ht="15.75" thickBot="1" x14ac:dyDescent="0.45">
      <c r="A148" s="21">
        <v>142</v>
      </c>
      <c r="B148" s="74">
        <v>1976</v>
      </c>
      <c r="C148" s="20" t="s">
        <v>2308</v>
      </c>
      <c r="D148" s="21" t="s">
        <v>13</v>
      </c>
      <c r="E148" s="21" t="s">
        <v>13</v>
      </c>
      <c r="F148" s="21" t="s">
        <v>43</v>
      </c>
      <c r="G148" s="21"/>
      <c r="H148" s="21"/>
      <c r="I148" s="30">
        <v>2065</v>
      </c>
      <c r="J148" s="30" t="s">
        <v>19</v>
      </c>
    </row>
    <row r="149" spans="1:10" ht="15.75" thickBot="1" x14ac:dyDescent="0.45">
      <c r="A149" s="21">
        <v>143</v>
      </c>
      <c r="B149" s="74">
        <v>1980</v>
      </c>
      <c r="C149" s="20" t="s">
        <v>2316</v>
      </c>
      <c r="D149" s="21" t="s">
        <v>13</v>
      </c>
      <c r="E149" s="21" t="s">
        <v>13</v>
      </c>
      <c r="F149" s="21" t="s">
        <v>43</v>
      </c>
      <c r="G149" s="21"/>
      <c r="H149" s="21"/>
      <c r="I149" s="30">
        <v>2052</v>
      </c>
      <c r="J149" s="30" t="s">
        <v>19</v>
      </c>
    </row>
    <row r="150" spans="1:10" ht="15.75" thickBot="1" x14ac:dyDescent="0.45">
      <c r="A150" s="21">
        <v>144</v>
      </c>
      <c r="B150" s="74">
        <v>3727</v>
      </c>
      <c r="C150" s="20" t="s">
        <v>2328</v>
      </c>
      <c r="D150" s="21" t="s">
        <v>13</v>
      </c>
      <c r="E150" s="21" t="s">
        <v>13</v>
      </c>
      <c r="F150" s="21" t="s">
        <v>39</v>
      </c>
      <c r="G150" s="21"/>
      <c r="H150" s="21"/>
      <c r="I150" s="30">
        <v>2080</v>
      </c>
      <c r="J150" s="21" t="s">
        <v>19</v>
      </c>
    </row>
    <row r="151" spans="1:10" ht="15.75" thickBot="1" x14ac:dyDescent="0.45">
      <c r="A151" s="21">
        <v>145</v>
      </c>
      <c r="B151" s="74">
        <v>4070</v>
      </c>
      <c r="C151" s="20" t="s">
        <v>6129</v>
      </c>
      <c r="D151" s="21" t="s">
        <v>6304</v>
      </c>
      <c r="E151" s="21" t="s">
        <v>13</v>
      </c>
      <c r="F151" s="21" t="s">
        <v>43</v>
      </c>
      <c r="G151" s="21">
        <v>7</v>
      </c>
      <c r="H151" s="21">
        <v>-10</v>
      </c>
      <c r="I151" s="30">
        <v>2039</v>
      </c>
      <c r="J151" s="30" t="s">
        <v>15</v>
      </c>
    </row>
    <row r="152" spans="1:10" ht="15.75" thickBot="1" x14ac:dyDescent="0.45">
      <c r="A152" s="21">
        <v>146</v>
      </c>
      <c r="B152" s="74">
        <v>4010</v>
      </c>
      <c r="C152" s="20" t="s">
        <v>2330</v>
      </c>
      <c r="D152" s="21" t="s">
        <v>2331</v>
      </c>
      <c r="E152" s="21" t="s">
        <v>13</v>
      </c>
      <c r="F152" s="21" t="s">
        <v>212</v>
      </c>
      <c r="G152" s="21">
        <v>11</v>
      </c>
      <c r="H152" s="21">
        <v>-21</v>
      </c>
      <c r="I152" s="30">
        <v>2002</v>
      </c>
      <c r="J152" s="30" t="s">
        <v>15</v>
      </c>
    </row>
    <row r="153" spans="1:10" ht="15.75" thickBot="1" x14ac:dyDescent="0.45">
      <c r="A153" s="21">
        <v>147</v>
      </c>
      <c r="B153" s="74">
        <v>1986</v>
      </c>
      <c r="C153" s="20" t="s">
        <v>2333</v>
      </c>
      <c r="D153" s="21">
        <v>98</v>
      </c>
      <c r="E153" s="21" t="s">
        <v>184</v>
      </c>
      <c r="F153" s="21" t="s">
        <v>43</v>
      </c>
      <c r="G153" s="21"/>
      <c r="H153" s="21"/>
      <c r="I153" s="30">
        <v>2314</v>
      </c>
      <c r="J153" s="21" t="s">
        <v>19</v>
      </c>
    </row>
    <row r="154" spans="1:10" ht="15.75" thickBot="1" x14ac:dyDescent="0.45">
      <c r="A154" s="21">
        <v>148</v>
      </c>
      <c r="B154" s="74">
        <v>3728</v>
      </c>
      <c r="C154" s="20" t="s">
        <v>2363</v>
      </c>
      <c r="D154" s="21" t="s">
        <v>13</v>
      </c>
      <c r="E154" s="21" t="s">
        <v>13</v>
      </c>
      <c r="F154" s="21" t="s">
        <v>39</v>
      </c>
      <c r="G154" s="21"/>
      <c r="H154" s="21"/>
      <c r="I154" s="30">
        <v>2097</v>
      </c>
      <c r="J154" s="21" t="s">
        <v>19</v>
      </c>
    </row>
    <row r="155" spans="1:10" ht="15.75" thickBot="1" x14ac:dyDescent="0.45">
      <c r="A155" s="21">
        <v>149</v>
      </c>
      <c r="B155" s="74">
        <v>2033</v>
      </c>
      <c r="C155" s="20" t="s">
        <v>2434</v>
      </c>
      <c r="D155" s="21">
        <v>99</v>
      </c>
      <c r="E155" s="21" t="s">
        <v>57</v>
      </c>
      <c r="F155" s="21" t="s">
        <v>43</v>
      </c>
      <c r="G155" s="21"/>
      <c r="H155" s="21"/>
      <c r="I155" s="30">
        <v>2076</v>
      </c>
      <c r="J155" s="30" t="s">
        <v>19</v>
      </c>
    </row>
    <row r="156" spans="1:10" ht="15.75" thickBot="1" x14ac:dyDescent="0.45">
      <c r="A156" s="21">
        <v>150</v>
      </c>
      <c r="B156" s="74">
        <v>2034</v>
      </c>
      <c r="C156" s="20" t="s">
        <v>2436</v>
      </c>
      <c r="D156" s="21">
        <v>88</v>
      </c>
      <c r="E156" s="21" t="s">
        <v>13</v>
      </c>
      <c r="F156" s="21" t="s">
        <v>39</v>
      </c>
      <c r="G156" s="21"/>
      <c r="H156" s="21"/>
      <c r="I156" s="30">
        <v>2027</v>
      </c>
      <c r="J156" s="30" t="s">
        <v>19</v>
      </c>
    </row>
    <row r="157" spans="1:10" ht="15.75" thickBot="1" x14ac:dyDescent="0.45">
      <c r="A157" s="21">
        <v>151</v>
      </c>
      <c r="B157" s="74">
        <v>2099</v>
      </c>
      <c r="C157" s="20" t="s">
        <v>2571</v>
      </c>
      <c r="D157" s="21">
        <v>93</v>
      </c>
      <c r="E157" s="21" t="s">
        <v>13</v>
      </c>
      <c r="F157" s="21" t="s">
        <v>39</v>
      </c>
      <c r="G157" s="21"/>
      <c r="H157" s="21"/>
      <c r="I157" s="30">
        <v>2042</v>
      </c>
      <c r="J157" s="30" t="s">
        <v>19</v>
      </c>
    </row>
    <row r="158" spans="1:10" ht="15.75" thickBot="1" x14ac:dyDescent="0.45">
      <c r="A158" s="21">
        <v>152</v>
      </c>
      <c r="B158" s="74">
        <v>3732</v>
      </c>
      <c r="C158" s="20" t="s">
        <v>2680</v>
      </c>
      <c r="D158" s="21" t="s">
        <v>13</v>
      </c>
      <c r="E158" s="21" t="s">
        <v>13</v>
      </c>
      <c r="F158" s="21" t="s">
        <v>39</v>
      </c>
      <c r="G158" s="21"/>
      <c r="H158" s="21"/>
      <c r="I158" s="30">
        <v>2100</v>
      </c>
      <c r="J158" s="21" t="s">
        <v>19</v>
      </c>
    </row>
    <row r="159" spans="1:10" ht="15.75" thickBot="1" x14ac:dyDescent="0.45">
      <c r="A159" s="21">
        <v>153</v>
      </c>
      <c r="B159" s="74">
        <v>3733</v>
      </c>
      <c r="C159" s="20" t="s">
        <v>2682</v>
      </c>
      <c r="D159" s="21" t="s">
        <v>13</v>
      </c>
      <c r="E159" s="21" t="s">
        <v>13</v>
      </c>
      <c r="F159" s="21" t="s">
        <v>39</v>
      </c>
      <c r="G159" s="21"/>
      <c r="H159" s="21"/>
      <c r="I159" s="30">
        <v>2090</v>
      </c>
      <c r="J159" s="21" t="s">
        <v>19</v>
      </c>
    </row>
    <row r="160" spans="1:10" ht="15.75" thickBot="1" x14ac:dyDescent="0.45">
      <c r="A160" s="21">
        <v>154</v>
      </c>
      <c r="B160" s="74">
        <v>2153</v>
      </c>
      <c r="C160" s="20" t="s">
        <v>2688</v>
      </c>
      <c r="D160" s="21" t="s">
        <v>13</v>
      </c>
      <c r="E160" s="21" t="s">
        <v>13</v>
      </c>
      <c r="F160" s="21" t="s">
        <v>39</v>
      </c>
      <c r="G160" s="21"/>
      <c r="H160" s="21"/>
      <c r="I160" s="30">
        <v>2019</v>
      </c>
      <c r="J160" s="30" t="s">
        <v>19</v>
      </c>
    </row>
    <row r="161" spans="1:10" ht="15.75" thickBot="1" x14ac:dyDescent="0.45">
      <c r="A161" s="21">
        <v>155</v>
      </c>
      <c r="B161" s="74">
        <v>3736</v>
      </c>
      <c r="C161" s="20" t="s">
        <v>6148</v>
      </c>
      <c r="D161" s="21">
        <v>13</v>
      </c>
      <c r="E161" s="21" t="s">
        <v>13</v>
      </c>
      <c r="F161" s="21" t="s">
        <v>39</v>
      </c>
      <c r="G161" s="21">
        <v>11</v>
      </c>
      <c r="H161" s="21">
        <v>8</v>
      </c>
      <c r="I161" s="30">
        <v>2048</v>
      </c>
      <c r="J161" s="30" t="s">
        <v>15</v>
      </c>
    </row>
    <row r="162" spans="1:10" ht="15.75" thickBot="1" x14ac:dyDescent="0.45">
      <c r="A162" s="21">
        <v>156</v>
      </c>
      <c r="B162" s="74">
        <v>4200</v>
      </c>
      <c r="C162" s="20" t="s">
        <v>6469</v>
      </c>
      <c r="D162" s="57" t="s">
        <v>2331</v>
      </c>
      <c r="E162" s="21" t="s">
        <v>13</v>
      </c>
      <c r="F162" s="21" t="s">
        <v>43</v>
      </c>
      <c r="G162" s="21">
        <v>11</v>
      </c>
      <c r="H162" s="21">
        <v>-51</v>
      </c>
      <c r="I162" s="30">
        <v>2049</v>
      </c>
      <c r="J162" s="30" t="s">
        <v>15</v>
      </c>
    </row>
    <row r="163" spans="1:10" ht="15.75" thickBot="1" x14ac:dyDescent="0.45">
      <c r="A163" s="21">
        <v>157</v>
      </c>
      <c r="B163" s="74">
        <v>2183</v>
      </c>
      <c r="C163" s="20" t="s">
        <v>2751</v>
      </c>
      <c r="D163" s="21" t="s">
        <v>13</v>
      </c>
      <c r="E163" s="21" t="s">
        <v>13</v>
      </c>
      <c r="F163" s="21" t="s">
        <v>39</v>
      </c>
      <c r="G163" s="21"/>
      <c r="H163" s="21"/>
      <c r="I163" s="30">
        <v>2061</v>
      </c>
      <c r="J163" s="30" t="s">
        <v>19</v>
      </c>
    </row>
    <row r="164" spans="1:10" ht="15.75" thickBot="1" x14ac:dyDescent="0.45">
      <c r="A164" s="21">
        <v>158</v>
      </c>
      <c r="B164" s="74">
        <v>2202</v>
      </c>
      <c r="C164" s="20" t="s">
        <v>2791</v>
      </c>
      <c r="D164" s="21" t="s">
        <v>13</v>
      </c>
      <c r="E164" s="21" t="s">
        <v>13</v>
      </c>
      <c r="F164" s="21" t="s">
        <v>39</v>
      </c>
      <c r="G164" s="21"/>
      <c r="H164" s="21"/>
      <c r="I164" s="30">
        <v>2055</v>
      </c>
      <c r="J164" s="30" t="s">
        <v>19</v>
      </c>
    </row>
    <row r="165" spans="1:10" ht="15.75" thickBot="1" x14ac:dyDescent="0.45">
      <c r="A165" s="21">
        <v>159</v>
      </c>
      <c r="B165" s="74">
        <v>4080</v>
      </c>
      <c r="C165" s="20" t="s">
        <v>6156</v>
      </c>
      <c r="D165" s="21" t="s">
        <v>2331</v>
      </c>
      <c r="E165" s="21" t="s">
        <v>13</v>
      </c>
      <c r="F165" s="21" t="s">
        <v>43</v>
      </c>
      <c r="G165" s="21"/>
      <c r="H165" s="21"/>
      <c r="I165" s="30">
        <v>2057</v>
      </c>
      <c r="J165" s="30" t="s">
        <v>15</v>
      </c>
    </row>
    <row r="166" spans="1:10" ht="15.75" thickBot="1" x14ac:dyDescent="0.45">
      <c r="A166" s="21">
        <v>160</v>
      </c>
      <c r="B166" s="74">
        <v>2255</v>
      </c>
      <c r="C166" s="20" t="s">
        <v>2904</v>
      </c>
      <c r="D166" s="21">
        <v>96</v>
      </c>
      <c r="E166" s="21" t="s">
        <v>13</v>
      </c>
      <c r="F166" s="21" t="s">
        <v>936</v>
      </c>
      <c r="G166" s="21"/>
      <c r="H166" s="21"/>
      <c r="I166" s="30">
        <v>2045</v>
      </c>
      <c r="J166" s="30" t="s">
        <v>19</v>
      </c>
    </row>
    <row r="167" spans="1:10" ht="15.75" thickBot="1" x14ac:dyDescent="0.45">
      <c r="A167" s="21">
        <v>161</v>
      </c>
      <c r="B167" s="74">
        <v>2256</v>
      </c>
      <c r="C167" s="20" t="s">
        <v>2906</v>
      </c>
      <c r="D167" s="21">
        <v>87</v>
      </c>
      <c r="E167" s="21" t="s">
        <v>13</v>
      </c>
      <c r="F167" s="21" t="s">
        <v>936</v>
      </c>
      <c r="G167" s="21"/>
      <c r="H167" s="21"/>
      <c r="I167" s="30">
        <v>2059</v>
      </c>
      <c r="J167" s="30" t="s">
        <v>19</v>
      </c>
    </row>
    <row r="168" spans="1:10" ht="15.75" thickBot="1" x14ac:dyDescent="0.45">
      <c r="A168" s="21">
        <v>162</v>
      </c>
      <c r="B168" s="74">
        <v>2273</v>
      </c>
      <c r="C168" s="20" t="s">
        <v>2940</v>
      </c>
      <c r="D168" s="21">
        <v>97</v>
      </c>
      <c r="E168" s="21" t="s">
        <v>134</v>
      </c>
      <c r="F168" s="21" t="s">
        <v>936</v>
      </c>
      <c r="G168" s="21"/>
      <c r="H168" s="21"/>
      <c r="I168" s="30">
        <v>2186</v>
      </c>
      <c r="J168" s="30" t="s">
        <v>19</v>
      </c>
    </row>
    <row r="169" spans="1:10" ht="15.75" thickBot="1" x14ac:dyDescent="0.45">
      <c r="A169" s="21">
        <v>163</v>
      </c>
      <c r="B169" s="74">
        <v>2274</v>
      </c>
      <c r="C169" s="20" t="s">
        <v>2942</v>
      </c>
      <c r="D169" s="21">
        <v>90</v>
      </c>
      <c r="E169" s="21" t="s">
        <v>13</v>
      </c>
      <c r="F169" s="21" t="s">
        <v>936</v>
      </c>
      <c r="G169" s="21"/>
      <c r="H169" s="21"/>
      <c r="I169" s="30">
        <v>2065</v>
      </c>
      <c r="J169" s="30" t="s">
        <v>19</v>
      </c>
    </row>
    <row r="170" spans="1:10" ht="15.75" thickBot="1" x14ac:dyDescent="0.45">
      <c r="A170" s="21">
        <v>164</v>
      </c>
      <c r="B170" s="74">
        <v>4113</v>
      </c>
      <c r="C170" s="20" t="s">
        <v>6231</v>
      </c>
      <c r="D170" s="21" t="s">
        <v>652</v>
      </c>
      <c r="E170" s="21" t="s">
        <v>13</v>
      </c>
      <c r="F170" s="21" t="s">
        <v>435</v>
      </c>
      <c r="G170" s="21"/>
      <c r="H170" s="21"/>
      <c r="I170" s="30">
        <v>2038</v>
      </c>
      <c r="J170" s="30" t="s">
        <v>15</v>
      </c>
    </row>
    <row r="171" spans="1:10" ht="15.75" thickBot="1" x14ac:dyDescent="0.45">
      <c r="A171" s="21">
        <v>165</v>
      </c>
      <c r="B171" s="74">
        <v>2295</v>
      </c>
      <c r="C171" s="20" t="s">
        <v>2988</v>
      </c>
      <c r="D171" s="21" t="s">
        <v>13</v>
      </c>
      <c r="E171" s="21" t="s">
        <v>13</v>
      </c>
      <c r="F171" s="21" t="s">
        <v>39</v>
      </c>
      <c r="G171" s="21"/>
      <c r="H171" s="21"/>
      <c r="I171" s="30">
        <v>2071</v>
      </c>
      <c r="J171" s="30" t="s">
        <v>19</v>
      </c>
    </row>
    <row r="172" spans="1:10" ht="15.75" thickBot="1" x14ac:dyDescent="0.45">
      <c r="A172" s="21">
        <v>166</v>
      </c>
      <c r="B172" s="74">
        <v>3738</v>
      </c>
      <c r="C172" s="20" t="s">
        <v>3062</v>
      </c>
      <c r="D172" s="21" t="s">
        <v>13</v>
      </c>
      <c r="E172" s="21" t="s">
        <v>13</v>
      </c>
      <c r="F172" s="21" t="s">
        <v>39</v>
      </c>
      <c r="G172" s="21"/>
      <c r="H172" s="21"/>
      <c r="I172" s="30">
        <v>2050</v>
      </c>
      <c r="J172" s="21" t="s">
        <v>19</v>
      </c>
    </row>
    <row r="173" spans="1:10" ht="15.75" thickBot="1" x14ac:dyDescent="0.45">
      <c r="A173" s="21">
        <v>167</v>
      </c>
      <c r="B173" s="74">
        <v>4081</v>
      </c>
      <c r="C173" s="20" t="s">
        <v>6157</v>
      </c>
      <c r="D173" s="21" t="s">
        <v>1439</v>
      </c>
      <c r="E173" s="21" t="s">
        <v>13</v>
      </c>
      <c r="F173" s="21" t="s">
        <v>43</v>
      </c>
      <c r="G173" s="21"/>
      <c r="H173" s="21"/>
      <c r="I173" s="30">
        <v>2066</v>
      </c>
      <c r="J173" s="30" t="s">
        <v>15</v>
      </c>
    </row>
    <row r="174" spans="1:10" ht="15.75" thickBot="1" x14ac:dyDescent="0.45">
      <c r="A174" s="21">
        <v>168</v>
      </c>
      <c r="B174" s="74">
        <v>4087</v>
      </c>
      <c r="C174" s="20" t="s">
        <v>6163</v>
      </c>
      <c r="D174" s="21" t="s">
        <v>6259</v>
      </c>
      <c r="E174" s="21" t="s">
        <v>13</v>
      </c>
      <c r="F174" s="21" t="s">
        <v>43</v>
      </c>
      <c r="G174" s="21">
        <v>11</v>
      </c>
      <c r="H174" s="21">
        <v>-7</v>
      </c>
      <c r="I174" s="30">
        <v>2056</v>
      </c>
      <c r="J174" s="30" t="s">
        <v>15</v>
      </c>
    </row>
    <row r="175" spans="1:10" ht="15.75" thickBot="1" x14ac:dyDescent="0.45">
      <c r="A175" s="21">
        <v>169</v>
      </c>
      <c r="B175" s="74">
        <v>2352</v>
      </c>
      <c r="C175" s="20" t="s">
        <v>3118</v>
      </c>
      <c r="D175" s="21">
        <v>85</v>
      </c>
      <c r="E175" s="21" t="s">
        <v>13</v>
      </c>
      <c r="F175" s="21" t="s">
        <v>435</v>
      </c>
      <c r="G175" s="21"/>
      <c r="H175" s="21"/>
      <c r="I175" s="30">
        <v>2029</v>
      </c>
      <c r="J175" s="30" t="s">
        <v>19</v>
      </c>
    </row>
    <row r="176" spans="1:10" ht="15.75" thickBot="1" x14ac:dyDescent="0.45">
      <c r="A176" s="21">
        <v>170</v>
      </c>
      <c r="B176" s="74">
        <v>4114</v>
      </c>
      <c r="C176" s="20" t="s">
        <v>6232</v>
      </c>
      <c r="D176" s="21" t="s">
        <v>28</v>
      </c>
      <c r="E176" s="21" t="s">
        <v>13</v>
      </c>
      <c r="F176" s="21" t="s">
        <v>435</v>
      </c>
      <c r="G176" s="21"/>
      <c r="H176" s="21"/>
      <c r="I176" s="30">
        <v>2093</v>
      </c>
      <c r="J176" s="30" t="s">
        <v>15</v>
      </c>
    </row>
    <row r="177" spans="1:10" ht="15.75" thickBot="1" x14ac:dyDescent="0.45">
      <c r="A177" s="21">
        <v>171</v>
      </c>
      <c r="B177" s="74">
        <v>2361</v>
      </c>
      <c r="C177" s="20" t="s">
        <v>3138</v>
      </c>
      <c r="D177" s="21" t="s">
        <v>137</v>
      </c>
      <c r="E177" s="21" t="s">
        <v>13</v>
      </c>
      <c r="F177" s="21" t="s">
        <v>43</v>
      </c>
      <c r="G177" s="21">
        <v>8</v>
      </c>
      <c r="H177" s="21">
        <v>3</v>
      </c>
      <c r="I177" s="30">
        <v>2087</v>
      </c>
      <c r="J177" s="30" t="s">
        <v>15</v>
      </c>
    </row>
    <row r="178" spans="1:10" ht="15.75" thickBot="1" x14ac:dyDescent="0.45">
      <c r="A178" s="21">
        <v>172</v>
      </c>
      <c r="B178" s="74">
        <v>4001</v>
      </c>
      <c r="C178" s="20" t="s">
        <v>3329</v>
      </c>
      <c r="D178" s="21" t="s">
        <v>49</v>
      </c>
      <c r="E178" s="21" t="s">
        <v>13</v>
      </c>
      <c r="F178" s="21" t="s">
        <v>43</v>
      </c>
      <c r="G178" s="21"/>
      <c r="H178" s="21"/>
      <c r="I178" s="30">
        <v>2120</v>
      </c>
      <c r="J178" s="30" t="s">
        <v>15</v>
      </c>
    </row>
    <row r="179" spans="1:10" ht="15.75" thickBot="1" x14ac:dyDescent="0.45">
      <c r="A179" s="21">
        <v>173</v>
      </c>
      <c r="B179" s="74">
        <v>3821</v>
      </c>
      <c r="C179" s="20" t="s">
        <v>3331</v>
      </c>
      <c r="D179" s="21">
        <v>13</v>
      </c>
      <c r="E179" s="21" t="s">
        <v>13</v>
      </c>
      <c r="F179" s="21" t="s">
        <v>43</v>
      </c>
      <c r="G179" s="21"/>
      <c r="H179" s="21"/>
      <c r="I179" s="30">
        <v>2042</v>
      </c>
      <c r="J179" s="21" t="s">
        <v>19</v>
      </c>
    </row>
    <row r="180" spans="1:10" ht="15.75" thickBot="1" x14ac:dyDescent="0.45">
      <c r="A180" s="21">
        <v>174</v>
      </c>
      <c r="B180" s="74">
        <v>3998</v>
      </c>
      <c r="C180" s="20" t="s">
        <v>3337</v>
      </c>
      <c r="D180" s="21">
        <v>13</v>
      </c>
      <c r="E180" s="21" t="s">
        <v>13</v>
      </c>
      <c r="F180" s="21" t="s">
        <v>43</v>
      </c>
      <c r="G180" s="21"/>
      <c r="H180" s="21"/>
      <c r="I180" s="30">
        <v>2081</v>
      </c>
      <c r="J180" s="30" t="s">
        <v>15</v>
      </c>
    </row>
    <row r="181" spans="1:10" ht="15.75" thickBot="1" x14ac:dyDescent="0.45">
      <c r="A181" s="21">
        <v>175</v>
      </c>
      <c r="B181" s="74">
        <v>2460</v>
      </c>
      <c r="C181" s="20" t="s">
        <v>3371</v>
      </c>
      <c r="D181" s="21" t="s">
        <v>13</v>
      </c>
      <c r="E181" s="21" t="s">
        <v>13</v>
      </c>
      <c r="F181" s="21" t="s">
        <v>3372</v>
      </c>
      <c r="G181" s="21"/>
      <c r="H181" s="21"/>
      <c r="I181" s="30">
        <v>1985</v>
      </c>
      <c r="J181" s="30" t="s">
        <v>19</v>
      </c>
    </row>
    <row r="182" spans="1:10" ht="15.75" thickBot="1" x14ac:dyDescent="0.45">
      <c r="A182" s="21">
        <v>176</v>
      </c>
      <c r="B182" s="74">
        <v>2466</v>
      </c>
      <c r="C182" s="20" t="s">
        <v>3382</v>
      </c>
      <c r="D182" s="21">
        <v>54</v>
      </c>
      <c r="E182" s="21" t="s">
        <v>13</v>
      </c>
      <c r="F182" s="21" t="s">
        <v>39</v>
      </c>
      <c r="G182" s="21"/>
      <c r="H182" s="21"/>
      <c r="I182" s="30">
        <v>2040</v>
      </c>
      <c r="J182" s="30" t="s">
        <v>19</v>
      </c>
    </row>
    <row r="183" spans="1:10" ht="15.75" thickBot="1" x14ac:dyDescent="0.45">
      <c r="A183" s="21">
        <v>177</v>
      </c>
      <c r="B183" s="74">
        <v>3751</v>
      </c>
      <c r="C183" s="20" t="s">
        <v>3386</v>
      </c>
      <c r="D183" s="21" t="s">
        <v>13</v>
      </c>
      <c r="E183" s="21" t="s">
        <v>13</v>
      </c>
      <c r="F183" s="21" t="s">
        <v>39</v>
      </c>
      <c r="G183" s="21"/>
      <c r="H183" s="21"/>
      <c r="I183" s="30">
        <v>2010</v>
      </c>
      <c r="J183" s="21" t="s">
        <v>19</v>
      </c>
    </row>
    <row r="184" spans="1:10" ht="15.75" thickBot="1" x14ac:dyDescent="0.45">
      <c r="A184" s="21">
        <v>178</v>
      </c>
      <c r="B184" s="74">
        <v>3835</v>
      </c>
      <c r="C184" s="20" t="s">
        <v>3467</v>
      </c>
      <c r="D184" s="21">
        <v>79</v>
      </c>
      <c r="E184" s="21" t="s">
        <v>13</v>
      </c>
      <c r="F184" s="21" t="s">
        <v>3468</v>
      </c>
      <c r="G184" s="21"/>
      <c r="H184" s="21"/>
      <c r="I184" s="30">
        <v>2039</v>
      </c>
      <c r="J184" s="21" t="s">
        <v>19</v>
      </c>
    </row>
    <row r="185" spans="1:10" ht="15.75" thickBot="1" x14ac:dyDescent="0.45">
      <c r="A185" s="21">
        <v>179</v>
      </c>
      <c r="B185" s="74">
        <v>2501</v>
      </c>
      <c r="C185" s="20" t="s">
        <v>3486</v>
      </c>
      <c r="D185" s="21" t="s">
        <v>62</v>
      </c>
      <c r="E185" s="21" t="s">
        <v>13</v>
      </c>
      <c r="F185" s="21" t="s">
        <v>43</v>
      </c>
      <c r="G185" s="21"/>
      <c r="H185" s="21"/>
      <c r="I185" s="30">
        <v>2022</v>
      </c>
      <c r="J185" s="30" t="s">
        <v>19</v>
      </c>
    </row>
    <row r="186" spans="1:10" ht="15.75" thickBot="1" x14ac:dyDescent="0.45">
      <c r="A186" s="21">
        <v>180</v>
      </c>
      <c r="B186" s="74">
        <v>4115</v>
      </c>
      <c r="C186" s="20" t="s">
        <v>6233</v>
      </c>
      <c r="D186" s="21" t="s">
        <v>6261</v>
      </c>
      <c r="E186" s="21" t="s">
        <v>13</v>
      </c>
      <c r="F186" s="21" t="s">
        <v>435</v>
      </c>
      <c r="G186" s="21"/>
      <c r="H186" s="21"/>
      <c r="I186" s="30">
        <v>2037</v>
      </c>
      <c r="J186" s="30" t="s">
        <v>15</v>
      </c>
    </row>
    <row r="187" spans="1:10" ht="15.75" thickBot="1" x14ac:dyDescent="0.45">
      <c r="A187" s="21">
        <v>181</v>
      </c>
      <c r="B187" s="74">
        <v>3837</v>
      </c>
      <c r="C187" s="20" t="s">
        <v>3500</v>
      </c>
      <c r="D187" s="21" t="s">
        <v>189</v>
      </c>
      <c r="E187" s="21" t="s">
        <v>13</v>
      </c>
      <c r="F187" s="21" t="s">
        <v>435</v>
      </c>
      <c r="G187" s="21"/>
      <c r="H187" s="21"/>
      <c r="I187" s="30">
        <v>2110</v>
      </c>
      <c r="J187" s="21" t="s">
        <v>19</v>
      </c>
    </row>
    <row r="188" spans="1:10" ht="15.75" thickBot="1" x14ac:dyDescent="0.45">
      <c r="A188" s="21">
        <v>182</v>
      </c>
      <c r="B188" s="74">
        <v>4094</v>
      </c>
      <c r="C188" s="20" t="s">
        <v>6170</v>
      </c>
      <c r="D188" s="21" t="s">
        <v>2331</v>
      </c>
      <c r="E188" s="21" t="s">
        <v>13</v>
      </c>
      <c r="F188" s="21" t="s">
        <v>43</v>
      </c>
      <c r="G188" s="21"/>
      <c r="H188" s="21"/>
      <c r="I188" s="30">
        <v>2076</v>
      </c>
      <c r="J188" s="30" t="s">
        <v>15</v>
      </c>
    </row>
    <row r="189" spans="1:10" ht="15.75" thickBot="1" x14ac:dyDescent="0.45">
      <c r="A189" s="21">
        <v>183</v>
      </c>
      <c r="B189" s="74">
        <v>3836</v>
      </c>
      <c r="C189" s="20" t="s">
        <v>3506</v>
      </c>
      <c r="D189" s="21" t="s">
        <v>28</v>
      </c>
      <c r="E189" s="21" t="s">
        <v>134</v>
      </c>
      <c r="F189" s="21" t="s">
        <v>43</v>
      </c>
      <c r="G189" s="21">
        <f>8+11+7+8</f>
        <v>34</v>
      </c>
      <c r="H189" s="21">
        <f>3+28+12+16</f>
        <v>59</v>
      </c>
      <c r="I189" s="30">
        <v>2359</v>
      </c>
      <c r="J189" s="30" t="s">
        <v>15</v>
      </c>
    </row>
    <row r="190" spans="1:10" ht="15.75" thickBot="1" x14ac:dyDescent="0.45">
      <c r="A190" s="21">
        <v>184</v>
      </c>
      <c r="B190" s="74">
        <v>2515</v>
      </c>
      <c r="C190" s="20" t="s">
        <v>3524</v>
      </c>
      <c r="D190" s="21" t="s">
        <v>13</v>
      </c>
      <c r="E190" s="21" t="s">
        <v>13</v>
      </c>
      <c r="F190" s="21" t="s">
        <v>39</v>
      </c>
      <c r="G190" s="21"/>
      <c r="H190" s="21"/>
      <c r="I190" s="30">
        <v>2055</v>
      </c>
      <c r="J190" s="30" t="s">
        <v>19</v>
      </c>
    </row>
    <row r="191" spans="1:10" ht="15.75" thickBot="1" x14ac:dyDescent="0.45">
      <c r="A191" s="21">
        <v>185</v>
      </c>
      <c r="B191" s="74">
        <v>4106</v>
      </c>
      <c r="C191" s="20" t="s">
        <v>6224</v>
      </c>
      <c r="D191" s="21" t="s">
        <v>1439</v>
      </c>
      <c r="E191" s="21" t="s">
        <v>13</v>
      </c>
      <c r="F191" s="21" t="s">
        <v>435</v>
      </c>
      <c r="G191" s="21"/>
      <c r="H191" s="21"/>
      <c r="I191" s="30">
        <v>2064</v>
      </c>
      <c r="J191" s="30" t="s">
        <v>15</v>
      </c>
    </row>
    <row r="192" spans="1:10" ht="15.75" thickBot="1" x14ac:dyDescent="0.45">
      <c r="A192" s="21">
        <v>186</v>
      </c>
      <c r="B192" s="74">
        <v>4191</v>
      </c>
      <c r="C192" s="20" t="s">
        <v>6460</v>
      </c>
      <c r="D192" s="57" t="s">
        <v>203</v>
      </c>
      <c r="E192" s="21" t="s">
        <v>13</v>
      </c>
      <c r="F192" s="21" t="s">
        <v>39</v>
      </c>
      <c r="G192" s="21">
        <v>11</v>
      </c>
      <c r="H192" s="21">
        <v>-4</v>
      </c>
      <c r="I192" s="30">
        <v>2096</v>
      </c>
      <c r="J192" s="30" t="s">
        <v>15</v>
      </c>
    </row>
    <row r="193" spans="1:10" ht="15.75" thickBot="1" x14ac:dyDescent="0.45">
      <c r="A193" s="21">
        <v>187</v>
      </c>
      <c r="B193" s="74">
        <v>2531</v>
      </c>
      <c r="C193" s="20" t="s">
        <v>3569</v>
      </c>
      <c r="D193" s="21" t="s">
        <v>13</v>
      </c>
      <c r="E193" s="21" t="s">
        <v>13</v>
      </c>
      <c r="F193" s="21" t="s">
        <v>39</v>
      </c>
      <c r="G193" s="21"/>
      <c r="H193" s="21"/>
      <c r="I193" s="30">
        <v>2011</v>
      </c>
      <c r="J193" s="30" t="s">
        <v>19</v>
      </c>
    </row>
    <row r="194" spans="1:10" ht="15.75" thickBot="1" x14ac:dyDescent="0.45">
      <c r="A194" s="21">
        <v>188</v>
      </c>
      <c r="B194" s="74">
        <v>2532</v>
      </c>
      <c r="C194" s="20" t="s">
        <v>3571</v>
      </c>
      <c r="D194" s="21" t="s">
        <v>137</v>
      </c>
      <c r="E194" s="21" t="s">
        <v>13</v>
      </c>
      <c r="F194" s="21" t="s">
        <v>39</v>
      </c>
      <c r="G194" s="21"/>
      <c r="H194" s="21"/>
      <c r="I194" s="30">
        <v>2166</v>
      </c>
      <c r="J194" s="30" t="s">
        <v>19</v>
      </c>
    </row>
    <row r="195" spans="1:10" ht="15.75" thickBot="1" x14ac:dyDescent="0.45">
      <c r="A195" s="21">
        <v>189</v>
      </c>
      <c r="B195" s="74">
        <v>3760</v>
      </c>
      <c r="C195" s="20" t="s">
        <v>3597</v>
      </c>
      <c r="D195" s="21" t="s">
        <v>49</v>
      </c>
      <c r="E195" s="21" t="s">
        <v>13</v>
      </c>
      <c r="F195" s="21" t="s">
        <v>39</v>
      </c>
      <c r="G195" s="21"/>
      <c r="H195" s="21"/>
      <c r="I195" s="30">
        <v>2132</v>
      </c>
      <c r="J195" s="30" t="s">
        <v>15</v>
      </c>
    </row>
    <row r="196" spans="1:10" ht="15.75" thickBot="1" x14ac:dyDescent="0.45">
      <c r="A196" s="21">
        <v>190</v>
      </c>
      <c r="B196" s="74">
        <v>4110</v>
      </c>
      <c r="C196" s="20" t="s">
        <v>6228</v>
      </c>
      <c r="D196" s="21" t="s">
        <v>62</v>
      </c>
      <c r="E196" s="21" t="s">
        <v>13</v>
      </c>
      <c r="F196" s="21" t="s">
        <v>435</v>
      </c>
      <c r="G196" s="21"/>
      <c r="H196" s="21"/>
      <c r="I196" s="30">
        <v>2033</v>
      </c>
      <c r="J196" s="30" t="s">
        <v>15</v>
      </c>
    </row>
    <row r="197" spans="1:10" ht="15.75" thickBot="1" x14ac:dyDescent="0.45">
      <c r="A197" s="21">
        <v>191</v>
      </c>
      <c r="B197" s="74">
        <v>2544</v>
      </c>
      <c r="C197" s="20" t="s">
        <v>3599</v>
      </c>
      <c r="D197" s="21" t="s">
        <v>13</v>
      </c>
      <c r="E197" s="21" t="s">
        <v>13</v>
      </c>
      <c r="F197" s="21" t="s">
        <v>347</v>
      </c>
      <c r="G197" s="21"/>
      <c r="H197" s="21"/>
      <c r="I197" s="30">
        <v>2028</v>
      </c>
      <c r="J197" s="30" t="s">
        <v>19</v>
      </c>
    </row>
    <row r="198" spans="1:10" ht="15.75" thickBot="1" x14ac:dyDescent="0.45">
      <c r="A198" s="21">
        <v>192</v>
      </c>
      <c r="B198" s="74">
        <v>4109</v>
      </c>
      <c r="C198" s="20" t="s">
        <v>6227</v>
      </c>
      <c r="D198" s="21" t="s">
        <v>1439</v>
      </c>
      <c r="E198" s="21" t="s">
        <v>13</v>
      </c>
      <c r="F198" s="21" t="s">
        <v>435</v>
      </c>
      <c r="G198" s="21"/>
      <c r="H198" s="21"/>
      <c r="I198" s="30">
        <v>2086</v>
      </c>
      <c r="J198" s="30" t="s">
        <v>15</v>
      </c>
    </row>
    <row r="199" spans="1:10" ht="15.75" thickBot="1" x14ac:dyDescent="0.45">
      <c r="A199" s="21">
        <v>193</v>
      </c>
      <c r="B199" s="74">
        <v>2558</v>
      </c>
      <c r="C199" s="20" t="s">
        <v>3629</v>
      </c>
      <c r="D199" s="21" t="s">
        <v>13</v>
      </c>
      <c r="E199" s="21" t="s">
        <v>13</v>
      </c>
      <c r="F199" s="21" t="s">
        <v>39</v>
      </c>
      <c r="G199" s="21"/>
      <c r="H199" s="21"/>
      <c r="I199" s="30">
        <v>2060</v>
      </c>
      <c r="J199" s="30" t="s">
        <v>19</v>
      </c>
    </row>
    <row r="200" spans="1:10" ht="15.75" thickBot="1" x14ac:dyDescent="0.45">
      <c r="A200" s="21">
        <v>194</v>
      </c>
      <c r="B200" s="74">
        <v>2559</v>
      </c>
      <c r="C200" s="20" t="s">
        <v>3631</v>
      </c>
      <c r="D200" s="21" t="s">
        <v>13</v>
      </c>
      <c r="E200" s="21" t="s">
        <v>13</v>
      </c>
      <c r="F200" s="21" t="s">
        <v>39</v>
      </c>
      <c r="G200" s="21"/>
      <c r="H200" s="21"/>
      <c r="I200" s="30">
        <v>2053</v>
      </c>
      <c r="J200" s="30" t="s">
        <v>19</v>
      </c>
    </row>
    <row r="201" spans="1:10" ht="15.75" thickBot="1" x14ac:dyDescent="0.45">
      <c r="A201" s="21">
        <v>195</v>
      </c>
      <c r="B201" s="74">
        <v>4187</v>
      </c>
      <c r="C201" s="20" t="s">
        <v>6456</v>
      </c>
      <c r="D201" s="57" t="s">
        <v>6107</v>
      </c>
      <c r="E201" s="21" t="s">
        <v>13</v>
      </c>
      <c r="F201" s="21" t="s">
        <v>43</v>
      </c>
      <c r="G201" s="21">
        <v>11</v>
      </c>
      <c r="H201" s="21">
        <v>15</v>
      </c>
      <c r="I201" s="30">
        <v>2115</v>
      </c>
      <c r="J201" s="30" t="s">
        <v>15</v>
      </c>
    </row>
    <row r="202" spans="1:10" ht="15.75" thickBot="1" x14ac:dyDescent="0.45">
      <c r="A202" s="21">
        <v>196</v>
      </c>
      <c r="B202" s="74">
        <v>4183</v>
      </c>
      <c r="C202" s="20" t="s">
        <v>6452</v>
      </c>
      <c r="D202" s="57" t="s">
        <v>203</v>
      </c>
      <c r="E202" s="21" t="s">
        <v>13</v>
      </c>
      <c r="F202" s="21" t="s">
        <v>43</v>
      </c>
      <c r="G202" s="21">
        <v>11</v>
      </c>
      <c r="H202" s="21">
        <v>57</v>
      </c>
      <c r="I202" s="30">
        <v>2157</v>
      </c>
      <c r="J202" s="30" t="s">
        <v>15</v>
      </c>
    </row>
    <row r="203" spans="1:10" ht="15.75" thickBot="1" x14ac:dyDescent="0.45">
      <c r="A203" s="21">
        <v>197</v>
      </c>
      <c r="B203" s="74">
        <v>2572</v>
      </c>
      <c r="C203" s="20" t="s">
        <v>3670</v>
      </c>
      <c r="D203" s="21" t="s">
        <v>13</v>
      </c>
      <c r="E203" s="21" t="s">
        <v>13</v>
      </c>
      <c r="F203" s="21" t="s">
        <v>39</v>
      </c>
      <c r="G203" s="21"/>
      <c r="H203" s="21"/>
      <c r="I203" s="30">
        <v>2056</v>
      </c>
      <c r="J203" s="30" t="s">
        <v>19</v>
      </c>
    </row>
    <row r="204" spans="1:10" ht="15.75" thickBot="1" x14ac:dyDescent="0.45">
      <c r="A204" s="21">
        <v>198</v>
      </c>
      <c r="B204" s="74">
        <v>2602</v>
      </c>
      <c r="C204" s="20" t="s">
        <v>3734</v>
      </c>
      <c r="D204" s="21">
        <v>88</v>
      </c>
      <c r="E204" s="21" t="s">
        <v>13</v>
      </c>
      <c r="F204" s="21" t="s">
        <v>39</v>
      </c>
      <c r="G204" s="21"/>
      <c r="H204" s="21"/>
      <c r="I204" s="30">
        <v>2068</v>
      </c>
      <c r="J204" s="30" t="s">
        <v>19</v>
      </c>
    </row>
    <row r="205" spans="1:10" ht="15.75" thickBot="1" x14ac:dyDescent="0.45">
      <c r="A205" s="21">
        <v>199</v>
      </c>
      <c r="B205" s="74">
        <v>3824</v>
      </c>
      <c r="C205" s="20" t="s">
        <v>3768</v>
      </c>
      <c r="D205" s="21" t="s">
        <v>203</v>
      </c>
      <c r="E205" s="21" t="s">
        <v>13</v>
      </c>
      <c r="F205" s="21" t="s">
        <v>43</v>
      </c>
      <c r="G205" s="21"/>
      <c r="H205" s="21"/>
      <c r="I205" s="30">
        <v>2057</v>
      </c>
      <c r="J205" s="21" t="s">
        <v>19</v>
      </c>
    </row>
    <row r="206" spans="1:10" ht="15.75" thickBot="1" x14ac:dyDescent="0.45">
      <c r="A206" s="21">
        <v>200</v>
      </c>
      <c r="B206" s="74">
        <v>3770</v>
      </c>
      <c r="C206" s="20" t="s">
        <v>3799</v>
      </c>
      <c r="D206" s="21" t="s">
        <v>13</v>
      </c>
      <c r="E206" s="21" t="s">
        <v>13</v>
      </c>
      <c r="F206" s="21" t="s">
        <v>39</v>
      </c>
      <c r="G206" s="21"/>
      <c r="H206" s="21"/>
      <c r="I206" s="30">
        <v>2102</v>
      </c>
      <c r="J206" s="21" t="s">
        <v>19</v>
      </c>
    </row>
    <row r="207" spans="1:10" ht="15.75" thickBot="1" x14ac:dyDescent="0.45">
      <c r="A207" s="21">
        <v>201</v>
      </c>
      <c r="B207" s="74">
        <v>3820</v>
      </c>
      <c r="C207" s="20" t="s">
        <v>3803</v>
      </c>
      <c r="D207" s="21">
        <v>11</v>
      </c>
      <c r="E207" s="21" t="s">
        <v>13</v>
      </c>
      <c r="F207" s="21" t="s">
        <v>43</v>
      </c>
      <c r="G207" s="21"/>
      <c r="H207" s="21"/>
      <c r="I207" s="30">
        <v>2058</v>
      </c>
      <c r="J207" s="30" t="s">
        <v>15</v>
      </c>
    </row>
    <row r="208" spans="1:10" ht="15.75" thickBot="1" x14ac:dyDescent="0.45">
      <c r="A208" s="21">
        <v>202</v>
      </c>
      <c r="B208" s="74">
        <v>2635</v>
      </c>
      <c r="C208" s="20" t="s">
        <v>3815</v>
      </c>
      <c r="D208" s="21" t="s">
        <v>13</v>
      </c>
      <c r="E208" s="21" t="s">
        <v>13</v>
      </c>
      <c r="F208" s="21" t="s">
        <v>435</v>
      </c>
      <c r="G208" s="21"/>
      <c r="H208" s="21"/>
      <c r="I208" s="30">
        <v>2029</v>
      </c>
      <c r="J208" s="30" t="s">
        <v>19</v>
      </c>
    </row>
    <row r="209" spans="1:10" ht="15.75" thickBot="1" x14ac:dyDescent="0.45">
      <c r="A209" s="21">
        <v>203</v>
      </c>
      <c r="B209" s="74">
        <v>3875</v>
      </c>
      <c r="C209" s="20" t="s">
        <v>3863</v>
      </c>
      <c r="D209" s="21" t="s">
        <v>510</v>
      </c>
      <c r="E209" s="21" t="s">
        <v>57</v>
      </c>
      <c r="F209" s="21" t="s">
        <v>43</v>
      </c>
      <c r="G209" s="21">
        <f>8+11</f>
        <v>19</v>
      </c>
      <c r="H209" s="21">
        <f>-7+0</f>
        <v>-7</v>
      </c>
      <c r="I209" s="30">
        <v>2193</v>
      </c>
      <c r="J209" s="30" t="s">
        <v>15</v>
      </c>
    </row>
    <row r="210" spans="1:10" ht="15.75" thickBot="1" x14ac:dyDescent="0.45">
      <c r="A210" s="21">
        <v>204</v>
      </c>
      <c r="B210" s="74">
        <v>4185</v>
      </c>
      <c r="C210" s="20" t="s">
        <v>6454</v>
      </c>
      <c r="D210" s="57" t="s">
        <v>3648</v>
      </c>
      <c r="E210" s="21" t="s">
        <v>13</v>
      </c>
      <c r="F210" s="21" t="s">
        <v>43</v>
      </c>
      <c r="G210" s="21">
        <v>11</v>
      </c>
      <c r="H210" s="21">
        <v>17</v>
      </c>
      <c r="I210" s="30">
        <v>2117</v>
      </c>
      <c r="J210" s="30" t="s">
        <v>15</v>
      </c>
    </row>
    <row r="211" spans="1:10" ht="15.75" thickBot="1" x14ac:dyDescent="0.45">
      <c r="A211" s="21">
        <v>205</v>
      </c>
      <c r="B211" s="74">
        <v>3829</v>
      </c>
      <c r="C211" s="20" t="s">
        <v>3867</v>
      </c>
      <c r="D211" s="21" t="s">
        <v>49</v>
      </c>
      <c r="E211" s="21" t="s">
        <v>13</v>
      </c>
      <c r="F211" s="21" t="s">
        <v>43</v>
      </c>
      <c r="G211" s="21"/>
      <c r="H211" s="21"/>
      <c r="I211" s="30">
        <v>2111</v>
      </c>
      <c r="J211" s="21" t="s">
        <v>19</v>
      </c>
    </row>
    <row r="212" spans="1:10" ht="15.75" thickBot="1" x14ac:dyDescent="0.45">
      <c r="A212" s="21">
        <v>206</v>
      </c>
      <c r="B212" s="74">
        <v>2659</v>
      </c>
      <c r="C212" s="20" t="s">
        <v>3877</v>
      </c>
      <c r="D212" s="21" t="s">
        <v>137</v>
      </c>
      <c r="E212" s="21" t="s">
        <v>57</v>
      </c>
      <c r="F212" s="21" t="s">
        <v>39</v>
      </c>
      <c r="G212" s="21"/>
      <c r="H212" s="21"/>
      <c r="I212" s="30">
        <v>2097</v>
      </c>
      <c r="J212" s="30" t="s">
        <v>19</v>
      </c>
    </row>
    <row r="213" spans="1:10" ht="15.75" thickBot="1" x14ac:dyDescent="0.45">
      <c r="A213" s="21">
        <v>207</v>
      </c>
      <c r="B213" s="74">
        <v>2679</v>
      </c>
      <c r="C213" s="20" t="s">
        <v>3921</v>
      </c>
      <c r="D213" s="21" t="s">
        <v>82</v>
      </c>
      <c r="E213" s="21" t="s">
        <v>13</v>
      </c>
      <c r="F213" s="21" t="s">
        <v>43</v>
      </c>
      <c r="G213" s="21"/>
      <c r="H213" s="21"/>
      <c r="I213" s="30">
        <v>2022</v>
      </c>
      <c r="J213" s="30" t="s">
        <v>19</v>
      </c>
    </row>
    <row r="214" spans="1:10" ht="15.75" thickBot="1" x14ac:dyDescent="0.45">
      <c r="A214" s="21">
        <v>208</v>
      </c>
      <c r="B214" s="74">
        <v>2682</v>
      </c>
      <c r="C214" s="20" t="s">
        <v>3929</v>
      </c>
      <c r="D214" s="21">
        <v>98</v>
      </c>
      <c r="E214" s="21" t="s">
        <v>13</v>
      </c>
      <c r="F214" s="21" t="s">
        <v>39</v>
      </c>
      <c r="G214" s="21"/>
      <c r="H214" s="21"/>
      <c r="I214" s="30">
        <v>2067</v>
      </c>
      <c r="J214" s="30" t="s">
        <v>19</v>
      </c>
    </row>
    <row r="215" spans="1:10" ht="15.75" thickBot="1" x14ac:dyDescent="0.45">
      <c r="A215" s="21">
        <v>209</v>
      </c>
      <c r="B215" s="74">
        <v>2693</v>
      </c>
      <c r="C215" s="20" t="s">
        <v>3951</v>
      </c>
      <c r="D215" s="21" t="s">
        <v>13</v>
      </c>
      <c r="E215" s="21" t="s">
        <v>13</v>
      </c>
      <c r="F215" s="21" t="s">
        <v>43</v>
      </c>
      <c r="G215" s="21"/>
      <c r="H215" s="21"/>
      <c r="I215" s="30">
        <v>2121</v>
      </c>
      <c r="J215" s="30" t="s">
        <v>19</v>
      </c>
    </row>
    <row r="216" spans="1:10" ht="15.75" thickBot="1" x14ac:dyDescent="0.45">
      <c r="A216" s="21">
        <v>210</v>
      </c>
      <c r="B216" s="74">
        <v>2695</v>
      </c>
      <c r="C216" s="20" t="s">
        <v>3956</v>
      </c>
      <c r="D216" s="21" t="s">
        <v>13</v>
      </c>
      <c r="E216" s="21" t="s">
        <v>13</v>
      </c>
      <c r="F216" s="21" t="s">
        <v>435</v>
      </c>
      <c r="G216" s="21"/>
      <c r="H216" s="21"/>
      <c r="I216" s="30">
        <v>2065</v>
      </c>
      <c r="J216" s="30" t="s">
        <v>19</v>
      </c>
    </row>
    <row r="217" spans="1:10" ht="15.75" thickBot="1" x14ac:dyDescent="0.45">
      <c r="A217" s="21">
        <v>211</v>
      </c>
      <c r="B217" s="74">
        <v>2696</v>
      </c>
      <c r="C217" s="20" t="s">
        <v>3958</v>
      </c>
      <c r="D217" s="21" t="s">
        <v>13</v>
      </c>
      <c r="E217" s="21" t="s">
        <v>13</v>
      </c>
      <c r="F217" s="21" t="s">
        <v>435</v>
      </c>
      <c r="G217" s="21"/>
      <c r="H217" s="21"/>
      <c r="I217" s="30">
        <v>2064</v>
      </c>
      <c r="J217" s="30" t="s">
        <v>19</v>
      </c>
    </row>
    <row r="218" spans="1:10" ht="15.75" thickBot="1" x14ac:dyDescent="0.45">
      <c r="A218" s="21">
        <v>212</v>
      </c>
      <c r="B218" s="74">
        <v>3773</v>
      </c>
      <c r="C218" s="20" t="s">
        <v>4121</v>
      </c>
      <c r="D218" s="21" t="s">
        <v>13</v>
      </c>
      <c r="E218" s="21" t="s">
        <v>13</v>
      </c>
      <c r="F218" s="21" t="s">
        <v>39</v>
      </c>
      <c r="G218" s="21"/>
      <c r="H218" s="21"/>
      <c r="I218" s="30">
        <v>2080</v>
      </c>
      <c r="J218" s="21" t="s">
        <v>19</v>
      </c>
    </row>
    <row r="219" spans="1:10" ht="15.75" thickBot="1" x14ac:dyDescent="0.45">
      <c r="A219" s="21">
        <v>213</v>
      </c>
      <c r="B219" s="74">
        <v>2853</v>
      </c>
      <c r="C219" s="20" t="s">
        <v>4293</v>
      </c>
      <c r="D219" s="21">
        <v>58</v>
      </c>
      <c r="E219" s="21" t="s">
        <v>13</v>
      </c>
      <c r="F219" s="21" t="s">
        <v>39</v>
      </c>
      <c r="G219" s="21"/>
      <c r="H219" s="21"/>
      <c r="I219" s="30">
        <v>2032</v>
      </c>
      <c r="J219" s="30" t="s">
        <v>15</v>
      </c>
    </row>
    <row r="220" spans="1:10" ht="15.75" thickBot="1" x14ac:dyDescent="0.45">
      <c r="A220" s="21">
        <v>214</v>
      </c>
      <c r="B220" s="74">
        <v>2867</v>
      </c>
      <c r="C220" s="20" t="s">
        <v>4321</v>
      </c>
      <c r="D220" s="21">
        <v>90</v>
      </c>
      <c r="E220" s="21" t="s">
        <v>13</v>
      </c>
      <c r="F220" s="21" t="s">
        <v>936</v>
      </c>
      <c r="G220" s="21"/>
      <c r="H220" s="21"/>
      <c r="I220" s="30">
        <v>2035</v>
      </c>
      <c r="J220" s="30" t="s">
        <v>19</v>
      </c>
    </row>
    <row r="221" spans="1:10" ht="15.75" thickBot="1" x14ac:dyDescent="0.45">
      <c r="A221" s="21">
        <v>215</v>
      </c>
      <c r="B221" s="74">
        <v>4204</v>
      </c>
      <c r="C221" s="20" t="s">
        <v>6473</v>
      </c>
      <c r="D221" s="57" t="s">
        <v>49</v>
      </c>
      <c r="E221" s="21" t="s">
        <v>13</v>
      </c>
      <c r="F221" s="21" t="s">
        <v>347</v>
      </c>
      <c r="G221" s="21">
        <v>11</v>
      </c>
      <c r="H221" s="21">
        <v>-120</v>
      </c>
      <c r="I221" s="30">
        <v>1980</v>
      </c>
      <c r="J221" s="30" t="s">
        <v>15</v>
      </c>
    </row>
    <row r="222" spans="1:10" ht="15.75" thickBot="1" x14ac:dyDescent="0.45">
      <c r="A222" s="21">
        <v>216</v>
      </c>
      <c r="B222" s="74">
        <v>3831</v>
      </c>
      <c r="C222" s="20" t="s">
        <v>4343</v>
      </c>
      <c r="D222" s="21" t="s">
        <v>82</v>
      </c>
      <c r="E222" s="21" t="s">
        <v>13</v>
      </c>
      <c r="F222" s="21" t="s">
        <v>43</v>
      </c>
      <c r="G222" s="21"/>
      <c r="H222" s="21"/>
      <c r="I222" s="30">
        <v>2066</v>
      </c>
      <c r="J222" s="21" t="s">
        <v>19</v>
      </c>
    </row>
    <row r="223" spans="1:10" ht="15.75" thickBot="1" x14ac:dyDescent="0.45">
      <c r="A223" s="21">
        <v>217</v>
      </c>
      <c r="B223" s="74">
        <v>2876</v>
      </c>
      <c r="C223" s="20" t="s">
        <v>4345</v>
      </c>
      <c r="D223" s="21">
        <v>93</v>
      </c>
      <c r="E223" s="21" t="s">
        <v>13</v>
      </c>
      <c r="F223" s="21" t="s">
        <v>43</v>
      </c>
      <c r="G223" s="21"/>
      <c r="H223" s="21"/>
      <c r="I223" s="30">
        <v>2111</v>
      </c>
      <c r="J223" s="30" t="s">
        <v>19</v>
      </c>
    </row>
    <row r="224" spans="1:10" ht="15.75" thickBot="1" x14ac:dyDescent="0.45">
      <c r="A224" s="21">
        <v>218</v>
      </c>
      <c r="B224" s="74">
        <v>4203</v>
      </c>
      <c r="C224" s="20" t="s">
        <v>6472</v>
      </c>
      <c r="D224" s="57" t="s">
        <v>3053</v>
      </c>
      <c r="E224" s="21" t="s">
        <v>13</v>
      </c>
      <c r="F224" s="21" t="s">
        <v>43</v>
      </c>
      <c r="G224" s="21">
        <v>11</v>
      </c>
      <c r="H224" s="21">
        <v>-59</v>
      </c>
      <c r="I224" s="30">
        <v>2041</v>
      </c>
      <c r="J224" s="30" t="s">
        <v>15</v>
      </c>
    </row>
    <row r="225" spans="1:10" ht="15.75" thickBot="1" x14ac:dyDescent="0.45">
      <c r="A225" s="21">
        <v>219</v>
      </c>
      <c r="B225" s="74">
        <v>2877</v>
      </c>
      <c r="C225" s="20" t="s">
        <v>4347</v>
      </c>
      <c r="D225" s="21">
        <v>88</v>
      </c>
      <c r="E225" s="21" t="s">
        <v>13</v>
      </c>
      <c r="F225" s="21" t="s">
        <v>39</v>
      </c>
      <c r="G225" s="21"/>
      <c r="H225" s="21"/>
      <c r="I225" s="30">
        <v>1936</v>
      </c>
      <c r="J225" s="30" t="s">
        <v>19</v>
      </c>
    </row>
    <row r="226" spans="1:10" ht="15.75" thickBot="1" x14ac:dyDescent="0.45">
      <c r="A226" s="21">
        <v>220</v>
      </c>
      <c r="B226" s="74">
        <v>3825</v>
      </c>
      <c r="C226" s="20" t="s">
        <v>4349</v>
      </c>
      <c r="D226" s="21" t="s">
        <v>28</v>
      </c>
      <c r="E226" s="21" t="s">
        <v>13</v>
      </c>
      <c r="F226" s="21" t="s">
        <v>43</v>
      </c>
      <c r="G226" s="21"/>
      <c r="H226" s="21"/>
      <c r="I226" s="30">
        <v>2132</v>
      </c>
      <c r="J226" s="30" t="s">
        <v>15</v>
      </c>
    </row>
    <row r="227" spans="1:10" ht="15.75" thickBot="1" x14ac:dyDescent="0.45">
      <c r="A227" s="21">
        <v>221</v>
      </c>
      <c r="B227" s="74">
        <v>2888</v>
      </c>
      <c r="C227" s="20" t="s">
        <v>6132</v>
      </c>
      <c r="D227" s="21">
        <v>99</v>
      </c>
      <c r="E227" s="21" t="s">
        <v>57</v>
      </c>
      <c r="F227" s="21" t="s">
        <v>43</v>
      </c>
      <c r="G227" s="21">
        <v>8</v>
      </c>
      <c r="H227" s="21">
        <v>0</v>
      </c>
      <c r="I227" s="30">
        <v>2125</v>
      </c>
      <c r="J227" s="30" t="s">
        <v>15</v>
      </c>
    </row>
    <row r="228" spans="1:10" ht="15.75" thickBot="1" x14ac:dyDescent="0.45">
      <c r="A228" s="21">
        <v>222</v>
      </c>
      <c r="B228" s="74">
        <v>3830</v>
      </c>
      <c r="C228" s="20" t="s">
        <v>4382</v>
      </c>
      <c r="D228" s="21" t="s">
        <v>82</v>
      </c>
      <c r="E228" s="21" t="s">
        <v>13</v>
      </c>
      <c r="F228" s="21" t="s">
        <v>43</v>
      </c>
      <c r="G228" s="21"/>
      <c r="H228" s="21"/>
      <c r="I228" s="30">
        <v>2047</v>
      </c>
      <c r="J228" s="21" t="s">
        <v>19</v>
      </c>
    </row>
    <row r="229" spans="1:10" ht="15.75" thickBot="1" x14ac:dyDescent="0.45">
      <c r="A229" s="21">
        <v>223</v>
      </c>
      <c r="B229" s="74">
        <v>2909</v>
      </c>
      <c r="C229" s="20" t="s">
        <v>4427</v>
      </c>
      <c r="D229" s="21" t="s">
        <v>137</v>
      </c>
      <c r="E229" s="21" t="s">
        <v>13</v>
      </c>
      <c r="F229" s="21" t="s">
        <v>43</v>
      </c>
      <c r="G229" s="21"/>
      <c r="H229" s="21"/>
      <c r="I229" s="30">
        <v>2082</v>
      </c>
      <c r="J229" s="30" t="s">
        <v>15</v>
      </c>
    </row>
    <row r="230" spans="1:10" ht="15.75" thickBot="1" x14ac:dyDescent="0.45">
      <c r="A230" s="21">
        <v>224</v>
      </c>
      <c r="B230" s="74">
        <v>2910</v>
      </c>
      <c r="C230" s="20" t="s">
        <v>4429</v>
      </c>
      <c r="D230" s="21">
        <v>97</v>
      </c>
      <c r="E230" s="21" t="s">
        <v>57</v>
      </c>
      <c r="F230" s="21" t="s">
        <v>43</v>
      </c>
      <c r="G230" s="21"/>
      <c r="H230" s="21"/>
      <c r="I230" s="30">
        <v>2107</v>
      </c>
      <c r="J230" s="30" t="s">
        <v>15</v>
      </c>
    </row>
    <row r="231" spans="1:10" ht="15.75" thickBot="1" x14ac:dyDescent="0.45">
      <c r="A231" s="21">
        <v>225</v>
      </c>
      <c r="B231" s="74">
        <v>2911</v>
      </c>
      <c r="C231" s="20" t="s">
        <v>4431</v>
      </c>
      <c r="D231" s="21" t="s">
        <v>137</v>
      </c>
      <c r="E231" s="21" t="s">
        <v>57</v>
      </c>
      <c r="F231" s="21" t="s">
        <v>43</v>
      </c>
      <c r="G231" s="21"/>
      <c r="H231" s="21"/>
      <c r="I231" s="30">
        <v>2160</v>
      </c>
      <c r="J231" s="30" t="s">
        <v>19</v>
      </c>
    </row>
    <row r="232" spans="1:10" ht="15.75" thickBot="1" x14ac:dyDescent="0.45">
      <c r="A232" s="21">
        <v>226</v>
      </c>
      <c r="B232" s="74">
        <v>4144</v>
      </c>
      <c r="C232" s="20" t="s">
        <v>6277</v>
      </c>
      <c r="D232" s="21" t="s">
        <v>49</v>
      </c>
      <c r="E232" s="21" t="s">
        <v>57</v>
      </c>
      <c r="F232" s="21" t="s">
        <v>347</v>
      </c>
      <c r="G232" s="21">
        <v>7</v>
      </c>
      <c r="H232" s="21">
        <v>-13</v>
      </c>
      <c r="I232" s="30">
        <v>2123</v>
      </c>
      <c r="J232" s="30" t="s">
        <v>15</v>
      </c>
    </row>
    <row r="233" spans="1:10" ht="15.75" thickBot="1" x14ac:dyDescent="0.45">
      <c r="A233" s="21">
        <v>227</v>
      </c>
      <c r="B233" s="74">
        <v>2929</v>
      </c>
      <c r="C233" s="20" t="s">
        <v>4473</v>
      </c>
      <c r="D233" s="21">
        <v>99</v>
      </c>
      <c r="E233" s="21" t="s">
        <v>13</v>
      </c>
      <c r="F233" s="21" t="s">
        <v>936</v>
      </c>
      <c r="G233" s="21"/>
      <c r="H233" s="21"/>
      <c r="I233" s="30">
        <v>2076</v>
      </c>
      <c r="J233" s="30" t="s">
        <v>19</v>
      </c>
    </row>
    <row r="234" spans="1:10" ht="15.75" thickBot="1" x14ac:dyDescent="0.45">
      <c r="A234" s="21">
        <v>228</v>
      </c>
      <c r="B234" s="74">
        <v>3997</v>
      </c>
      <c r="C234" s="20" t="s">
        <v>4475</v>
      </c>
      <c r="D234" s="21" t="s">
        <v>137</v>
      </c>
      <c r="E234" s="21" t="s">
        <v>184</v>
      </c>
      <c r="F234" s="21" t="s">
        <v>936</v>
      </c>
      <c r="G234" s="21">
        <f>11+8</f>
        <v>19</v>
      </c>
      <c r="H234" s="21">
        <f>4+16</f>
        <v>20</v>
      </c>
      <c r="I234" s="30">
        <v>2265</v>
      </c>
      <c r="J234" s="30" t="s">
        <v>15</v>
      </c>
    </row>
    <row r="235" spans="1:10" ht="15.75" thickBot="1" x14ac:dyDescent="0.45">
      <c r="A235" s="21">
        <v>229</v>
      </c>
      <c r="B235" s="74">
        <v>2951</v>
      </c>
      <c r="C235" s="20" t="s">
        <v>4523</v>
      </c>
      <c r="D235" s="21">
        <v>98</v>
      </c>
      <c r="E235" s="21" t="s">
        <v>13</v>
      </c>
      <c r="F235" s="21" t="s">
        <v>39</v>
      </c>
      <c r="G235" s="21"/>
      <c r="H235" s="21"/>
      <c r="I235" s="30">
        <v>1961</v>
      </c>
      <c r="J235" s="30" t="s">
        <v>19</v>
      </c>
    </row>
    <row r="236" spans="1:10" ht="15.75" thickBot="1" x14ac:dyDescent="0.45">
      <c r="A236" s="21">
        <v>230</v>
      </c>
      <c r="B236" s="74">
        <v>4071</v>
      </c>
      <c r="C236" s="20" t="s">
        <v>6130</v>
      </c>
      <c r="D236" s="21" t="s">
        <v>2800</v>
      </c>
      <c r="E236" s="21" t="s">
        <v>13</v>
      </c>
      <c r="F236" s="21" t="s">
        <v>3468</v>
      </c>
      <c r="G236" s="21">
        <f>8+11+8</f>
        <v>27</v>
      </c>
      <c r="H236" s="21">
        <f>-7+5+8</f>
        <v>6</v>
      </c>
      <c r="I236" s="30">
        <v>2079</v>
      </c>
      <c r="J236" s="30" t="s">
        <v>15</v>
      </c>
    </row>
    <row r="237" spans="1:10" ht="15.75" thickBot="1" x14ac:dyDescent="0.45">
      <c r="A237" s="21">
        <v>231</v>
      </c>
      <c r="B237" s="74">
        <v>3786</v>
      </c>
      <c r="C237" s="20" t="s">
        <v>4529</v>
      </c>
      <c r="D237" s="21" t="s">
        <v>13</v>
      </c>
      <c r="E237" s="21" t="s">
        <v>13</v>
      </c>
      <c r="F237" s="21" t="s">
        <v>39</v>
      </c>
      <c r="G237" s="21"/>
      <c r="H237" s="21"/>
      <c r="I237" s="30">
        <v>2086</v>
      </c>
      <c r="J237" s="21" t="s">
        <v>19</v>
      </c>
    </row>
    <row r="238" spans="1:10" ht="15.75" thickBot="1" x14ac:dyDescent="0.45">
      <c r="A238" s="21">
        <v>232</v>
      </c>
      <c r="B238" s="74">
        <v>2959</v>
      </c>
      <c r="C238" s="20" t="s">
        <v>4545</v>
      </c>
      <c r="D238" s="21">
        <v>10</v>
      </c>
      <c r="E238" s="21" t="s">
        <v>13</v>
      </c>
      <c r="F238" s="21" t="s">
        <v>43</v>
      </c>
      <c r="G238" s="21">
        <v>11</v>
      </c>
      <c r="H238" s="21">
        <v>10</v>
      </c>
      <c r="I238" s="30">
        <v>2103</v>
      </c>
      <c r="J238" s="30" t="s">
        <v>15</v>
      </c>
    </row>
    <row r="239" spans="1:10" ht="15.75" thickBot="1" x14ac:dyDescent="0.45">
      <c r="A239" s="21">
        <v>233</v>
      </c>
      <c r="B239" s="74">
        <v>4189</v>
      </c>
      <c r="C239" s="20" t="s">
        <v>6458</v>
      </c>
      <c r="D239" s="57" t="s">
        <v>62</v>
      </c>
      <c r="E239" s="21" t="s">
        <v>13</v>
      </c>
      <c r="F239" s="21" t="s">
        <v>43</v>
      </c>
      <c r="G239" s="21">
        <v>11</v>
      </c>
      <c r="H239" s="21">
        <v>-9</v>
      </c>
      <c r="I239" s="30">
        <v>2091</v>
      </c>
      <c r="J239" s="30" t="s">
        <v>15</v>
      </c>
    </row>
    <row r="240" spans="1:10" ht="15.75" thickBot="1" x14ac:dyDescent="0.45">
      <c r="A240" s="21">
        <v>234</v>
      </c>
      <c r="B240" s="74">
        <v>4084</v>
      </c>
      <c r="C240" s="20" t="s">
        <v>6160</v>
      </c>
      <c r="D240" s="21" t="s">
        <v>1439</v>
      </c>
      <c r="E240" s="21" t="s">
        <v>13</v>
      </c>
      <c r="F240" s="21" t="s">
        <v>39</v>
      </c>
      <c r="G240" s="21"/>
      <c r="H240" s="21"/>
      <c r="I240" s="30">
        <v>2077</v>
      </c>
      <c r="J240" s="30" t="s">
        <v>15</v>
      </c>
    </row>
    <row r="241" spans="1:10" ht="15.75" thickBot="1" x14ac:dyDescent="0.45">
      <c r="A241" s="21">
        <v>235</v>
      </c>
      <c r="B241" s="74">
        <v>4003</v>
      </c>
      <c r="C241" s="20" t="s">
        <v>4596</v>
      </c>
      <c r="D241" s="21" t="s">
        <v>28</v>
      </c>
      <c r="E241" s="21" t="s">
        <v>57</v>
      </c>
      <c r="F241" s="21" t="s">
        <v>43</v>
      </c>
      <c r="G241" s="21">
        <v>11</v>
      </c>
      <c r="H241" s="21">
        <v>44</v>
      </c>
      <c r="I241" s="30">
        <v>2198</v>
      </c>
      <c r="J241" s="30" t="s">
        <v>15</v>
      </c>
    </row>
    <row r="242" spans="1:10" ht="15.75" thickBot="1" x14ac:dyDescent="0.45">
      <c r="A242" s="21">
        <v>236</v>
      </c>
      <c r="B242" s="74">
        <v>4118</v>
      </c>
      <c r="C242" s="20" t="s">
        <v>6236</v>
      </c>
      <c r="D242" s="21" t="s">
        <v>6107</v>
      </c>
      <c r="E242" s="21" t="s">
        <v>13</v>
      </c>
      <c r="F242" s="21" t="s">
        <v>435</v>
      </c>
      <c r="G242" s="21"/>
      <c r="H242" s="21"/>
      <c r="I242" s="30">
        <v>2076</v>
      </c>
      <c r="J242" s="30" t="s">
        <v>15</v>
      </c>
    </row>
    <row r="243" spans="1:10" ht="15.75" thickBot="1" x14ac:dyDescent="0.45">
      <c r="A243" s="21">
        <v>237</v>
      </c>
      <c r="B243" s="74">
        <v>2998</v>
      </c>
      <c r="C243" s="20" t="s">
        <v>4636</v>
      </c>
      <c r="D243" s="21" t="s">
        <v>13</v>
      </c>
      <c r="E243" s="21" t="s">
        <v>13</v>
      </c>
      <c r="F243" s="21" t="s">
        <v>39</v>
      </c>
      <c r="G243" s="21"/>
      <c r="H243" s="21"/>
      <c r="I243" s="30">
        <v>2101</v>
      </c>
      <c r="J243" s="30" t="s">
        <v>19</v>
      </c>
    </row>
    <row r="244" spans="1:10" ht="15.75" thickBot="1" x14ac:dyDescent="0.45">
      <c r="A244" s="21">
        <v>238</v>
      </c>
      <c r="B244" s="74">
        <v>2999</v>
      </c>
      <c r="C244" s="20" t="s">
        <v>4638</v>
      </c>
      <c r="D244" s="21" t="s">
        <v>13</v>
      </c>
      <c r="E244" s="21" t="s">
        <v>13</v>
      </c>
      <c r="F244" s="21" t="s">
        <v>39</v>
      </c>
      <c r="G244" s="21"/>
      <c r="H244" s="21"/>
      <c r="I244" s="30">
        <v>2089</v>
      </c>
      <c r="J244" s="30" t="s">
        <v>19</v>
      </c>
    </row>
    <row r="245" spans="1:10" ht="15.75" thickBot="1" x14ac:dyDescent="0.45">
      <c r="A245" s="21">
        <v>239</v>
      </c>
      <c r="B245" s="74">
        <v>3000</v>
      </c>
      <c r="C245" s="20" t="s">
        <v>4640</v>
      </c>
      <c r="D245" s="21" t="s">
        <v>13</v>
      </c>
      <c r="E245" s="21" t="s">
        <v>13</v>
      </c>
      <c r="F245" s="21" t="s">
        <v>39</v>
      </c>
      <c r="G245" s="21"/>
      <c r="H245" s="21"/>
      <c r="I245" s="30">
        <v>2035</v>
      </c>
      <c r="J245" s="30" t="s">
        <v>19</v>
      </c>
    </row>
    <row r="246" spans="1:10" ht="15.75" thickBot="1" x14ac:dyDescent="0.45">
      <c r="A246" s="21">
        <v>240</v>
      </c>
      <c r="B246" s="74">
        <v>3791</v>
      </c>
      <c r="C246" s="20" t="s">
        <v>4643</v>
      </c>
      <c r="D246" s="21" t="s">
        <v>13</v>
      </c>
      <c r="E246" s="21" t="s">
        <v>13</v>
      </c>
      <c r="F246" s="21" t="s">
        <v>39</v>
      </c>
      <c r="G246" s="21"/>
      <c r="H246" s="21"/>
      <c r="I246" s="30">
        <v>2117</v>
      </c>
      <c r="J246" s="21" t="s">
        <v>19</v>
      </c>
    </row>
    <row r="247" spans="1:10" ht="15.75" thickBot="1" x14ac:dyDescent="0.45">
      <c r="A247" s="21">
        <v>241</v>
      </c>
      <c r="B247" s="74">
        <v>3002</v>
      </c>
      <c r="C247" s="20" t="s">
        <v>4645</v>
      </c>
      <c r="D247" s="21" t="s">
        <v>13</v>
      </c>
      <c r="E247" s="21" t="s">
        <v>13</v>
      </c>
      <c r="F247" s="21" t="s">
        <v>39</v>
      </c>
      <c r="G247" s="21"/>
      <c r="H247" s="21"/>
      <c r="I247" s="30">
        <v>2010</v>
      </c>
      <c r="J247" s="30" t="s">
        <v>19</v>
      </c>
    </row>
    <row r="248" spans="1:10" ht="15.75" thickBot="1" x14ac:dyDescent="0.45">
      <c r="A248" s="21">
        <v>242</v>
      </c>
      <c r="B248" s="74">
        <v>4201</v>
      </c>
      <c r="C248" s="20" t="s">
        <v>6470</v>
      </c>
      <c r="D248" s="57" t="s">
        <v>6261</v>
      </c>
      <c r="E248" s="21" t="s">
        <v>13</v>
      </c>
      <c r="F248" s="21" t="s">
        <v>43</v>
      </c>
      <c r="G248" s="21">
        <v>11</v>
      </c>
      <c r="H248" s="21">
        <v>-47</v>
      </c>
      <c r="I248" s="30">
        <v>2053</v>
      </c>
      <c r="J248" s="30" t="s">
        <v>15</v>
      </c>
    </row>
    <row r="249" spans="1:10" ht="15.75" thickBot="1" x14ac:dyDescent="0.45">
      <c r="A249" s="21">
        <v>243</v>
      </c>
      <c r="B249" s="74">
        <v>3827</v>
      </c>
      <c r="C249" s="20" t="s">
        <v>4752</v>
      </c>
      <c r="D249" s="21" t="s">
        <v>203</v>
      </c>
      <c r="E249" s="21" t="s">
        <v>57</v>
      </c>
      <c r="F249" s="21" t="s">
        <v>43</v>
      </c>
      <c r="G249" s="21">
        <f>8+11</f>
        <v>19</v>
      </c>
      <c r="H249" s="21">
        <f>-1+13</f>
        <v>12</v>
      </c>
      <c r="I249" s="30">
        <v>2212</v>
      </c>
      <c r="J249" s="30" t="s">
        <v>15</v>
      </c>
    </row>
    <row r="250" spans="1:10" ht="15.75" thickBot="1" x14ac:dyDescent="0.45">
      <c r="A250" s="21">
        <v>244</v>
      </c>
      <c r="B250" s="74">
        <v>3070</v>
      </c>
      <c r="C250" s="20" t="s">
        <v>4778</v>
      </c>
      <c r="D250" s="21">
        <v>96</v>
      </c>
      <c r="E250" s="21" t="s">
        <v>13</v>
      </c>
      <c r="F250" s="21" t="s">
        <v>212</v>
      </c>
      <c r="G250" s="21"/>
      <c r="H250" s="21"/>
      <c r="I250" s="30">
        <v>1899</v>
      </c>
      <c r="J250" s="30" t="s">
        <v>19</v>
      </c>
    </row>
    <row r="251" spans="1:10" ht="15.75" thickBot="1" x14ac:dyDescent="0.45">
      <c r="A251" s="21">
        <v>245</v>
      </c>
      <c r="B251" s="74">
        <v>4193</v>
      </c>
      <c r="C251" s="20" t="s">
        <v>6462</v>
      </c>
      <c r="D251" s="57" t="s">
        <v>6261</v>
      </c>
      <c r="E251" s="21" t="s">
        <v>13</v>
      </c>
      <c r="F251" s="21" t="s">
        <v>43</v>
      </c>
      <c r="G251" s="21">
        <v>11</v>
      </c>
      <c r="H251" s="21">
        <v>-17</v>
      </c>
      <c r="I251" s="30">
        <v>2083</v>
      </c>
      <c r="J251" s="30" t="s">
        <v>15</v>
      </c>
    </row>
    <row r="252" spans="1:10" ht="15.75" thickBot="1" x14ac:dyDescent="0.45">
      <c r="A252" s="21">
        <v>246</v>
      </c>
      <c r="B252" s="74">
        <v>3079</v>
      </c>
      <c r="C252" s="20" t="s">
        <v>4798</v>
      </c>
      <c r="D252" s="21" t="s">
        <v>13</v>
      </c>
      <c r="E252" s="21" t="s">
        <v>13</v>
      </c>
      <c r="F252" s="21" t="s">
        <v>39</v>
      </c>
      <c r="G252" s="21"/>
      <c r="H252" s="21"/>
      <c r="I252" s="30">
        <v>2030</v>
      </c>
      <c r="J252" s="30" t="s">
        <v>19</v>
      </c>
    </row>
    <row r="253" spans="1:10" ht="15.75" thickBot="1" x14ac:dyDescent="0.45">
      <c r="A253" s="21">
        <v>247</v>
      </c>
      <c r="B253" s="74">
        <v>3099</v>
      </c>
      <c r="C253" s="20" t="s">
        <v>4838</v>
      </c>
      <c r="D253" s="21" t="s">
        <v>13</v>
      </c>
      <c r="E253" s="21" t="s">
        <v>13</v>
      </c>
      <c r="F253" s="21" t="s">
        <v>936</v>
      </c>
      <c r="G253" s="21"/>
      <c r="H253" s="21"/>
      <c r="I253" s="30">
        <v>2067</v>
      </c>
      <c r="J253" s="30" t="s">
        <v>19</v>
      </c>
    </row>
    <row r="254" spans="1:10" ht="15.75" thickBot="1" x14ac:dyDescent="0.45">
      <c r="A254" s="21">
        <v>248</v>
      </c>
      <c r="B254" s="74">
        <v>3155</v>
      </c>
      <c r="C254" s="20" t="s">
        <v>4953</v>
      </c>
      <c r="D254" s="21" t="s">
        <v>13</v>
      </c>
      <c r="E254" s="21" t="s">
        <v>13</v>
      </c>
      <c r="F254" s="21" t="s">
        <v>4954</v>
      </c>
      <c r="G254" s="21"/>
      <c r="H254" s="21"/>
      <c r="I254" s="30">
        <v>2036</v>
      </c>
      <c r="J254" s="30" t="s">
        <v>19</v>
      </c>
    </row>
    <row r="255" spans="1:10" ht="15.75" thickBot="1" x14ac:dyDescent="0.45">
      <c r="A255" s="21">
        <v>249</v>
      </c>
      <c r="B255" s="74">
        <v>3156</v>
      </c>
      <c r="C255" s="20" t="s">
        <v>4956</v>
      </c>
      <c r="D255" s="21" t="s">
        <v>13</v>
      </c>
      <c r="E255" s="21" t="s">
        <v>13</v>
      </c>
      <c r="F255" s="21" t="s">
        <v>4954</v>
      </c>
      <c r="G255" s="21"/>
      <c r="H255" s="21"/>
      <c r="I255" s="30">
        <v>2027</v>
      </c>
      <c r="J255" s="30" t="s">
        <v>19</v>
      </c>
    </row>
    <row r="256" spans="1:10" ht="15.75" thickBot="1" x14ac:dyDescent="0.45">
      <c r="A256" s="21">
        <v>250</v>
      </c>
      <c r="B256" s="74">
        <v>3157</v>
      </c>
      <c r="C256" s="20" t="s">
        <v>4958</v>
      </c>
      <c r="D256" s="21" t="s">
        <v>13</v>
      </c>
      <c r="E256" s="21" t="s">
        <v>13</v>
      </c>
      <c r="F256" s="21" t="s">
        <v>4954</v>
      </c>
      <c r="G256" s="21"/>
      <c r="H256" s="21"/>
      <c r="I256" s="30">
        <v>2023</v>
      </c>
      <c r="J256" s="30" t="s">
        <v>19</v>
      </c>
    </row>
    <row r="257" spans="1:10" ht="15.75" thickBot="1" x14ac:dyDescent="0.45">
      <c r="A257" s="21">
        <v>251</v>
      </c>
      <c r="B257" s="74">
        <v>3879</v>
      </c>
      <c r="C257" s="20" t="s">
        <v>5023</v>
      </c>
      <c r="D257" s="21" t="s">
        <v>189</v>
      </c>
      <c r="E257" s="21" t="s">
        <v>13</v>
      </c>
      <c r="F257" s="21" t="s">
        <v>212</v>
      </c>
      <c r="G257" s="21">
        <v>7</v>
      </c>
      <c r="H257" s="21">
        <v>-18</v>
      </c>
      <c r="I257" s="30">
        <v>1962</v>
      </c>
      <c r="J257" s="30" t="s">
        <v>15</v>
      </c>
    </row>
    <row r="258" spans="1:10" ht="15.75" thickBot="1" x14ac:dyDescent="0.45">
      <c r="A258" s="21">
        <v>252</v>
      </c>
      <c r="B258" s="74">
        <v>3189</v>
      </c>
      <c r="C258" s="20" t="s">
        <v>5025</v>
      </c>
      <c r="D258" s="21" t="s">
        <v>13</v>
      </c>
      <c r="E258" s="21" t="s">
        <v>13</v>
      </c>
      <c r="F258" s="21" t="s">
        <v>43</v>
      </c>
      <c r="G258" s="21"/>
      <c r="H258" s="21"/>
      <c r="I258" s="30">
        <v>2030</v>
      </c>
      <c r="J258" s="30" t="s">
        <v>19</v>
      </c>
    </row>
    <row r="259" spans="1:10" ht="15.75" thickBot="1" x14ac:dyDescent="0.45">
      <c r="A259" s="21">
        <v>253</v>
      </c>
      <c r="B259" s="74">
        <v>3194</v>
      </c>
      <c r="C259" s="20" t="s">
        <v>5035</v>
      </c>
      <c r="D259" s="21" t="s">
        <v>13</v>
      </c>
      <c r="E259" s="21" t="s">
        <v>13</v>
      </c>
      <c r="F259" s="21" t="s">
        <v>39</v>
      </c>
      <c r="G259" s="21"/>
      <c r="H259" s="21"/>
      <c r="I259" s="30">
        <v>2068</v>
      </c>
      <c r="J259" s="30" t="s">
        <v>19</v>
      </c>
    </row>
    <row r="260" spans="1:10" ht="15.75" thickBot="1" x14ac:dyDescent="0.45">
      <c r="A260" s="21">
        <v>254</v>
      </c>
      <c r="B260" s="74">
        <v>3215</v>
      </c>
      <c r="C260" s="20" t="s">
        <v>5082</v>
      </c>
      <c r="D260" s="21" t="s">
        <v>13</v>
      </c>
      <c r="E260" s="21" t="s">
        <v>13</v>
      </c>
      <c r="F260" s="21" t="s">
        <v>39</v>
      </c>
      <c r="G260" s="21"/>
      <c r="H260" s="21"/>
      <c r="I260" s="30">
        <v>2061</v>
      </c>
      <c r="J260" s="30" t="s">
        <v>19</v>
      </c>
    </row>
    <row r="261" spans="1:10" ht="15.75" thickBot="1" x14ac:dyDescent="0.45">
      <c r="A261" s="21">
        <v>255</v>
      </c>
      <c r="B261" s="74">
        <v>3252</v>
      </c>
      <c r="C261" s="20" t="s">
        <v>5167</v>
      </c>
      <c r="D261" s="21" t="s">
        <v>13</v>
      </c>
      <c r="E261" s="21" t="s">
        <v>13</v>
      </c>
      <c r="F261" s="21" t="s">
        <v>43</v>
      </c>
      <c r="G261" s="21"/>
      <c r="H261" s="21"/>
      <c r="I261" s="30">
        <v>2082</v>
      </c>
      <c r="J261" s="30" t="s">
        <v>19</v>
      </c>
    </row>
    <row r="262" spans="1:10" ht="15.75" thickBot="1" x14ac:dyDescent="0.45">
      <c r="A262" s="21">
        <v>256</v>
      </c>
      <c r="B262" s="74">
        <v>3253</v>
      </c>
      <c r="C262" s="20" t="s">
        <v>5169</v>
      </c>
      <c r="D262" s="21" t="s">
        <v>13</v>
      </c>
      <c r="E262" s="21" t="s">
        <v>13</v>
      </c>
      <c r="F262" s="21" t="s">
        <v>43</v>
      </c>
      <c r="G262" s="21"/>
      <c r="H262" s="21"/>
      <c r="I262" s="30">
        <v>2081</v>
      </c>
      <c r="J262" s="30" t="s">
        <v>19</v>
      </c>
    </row>
    <row r="263" spans="1:10" ht="15.75" thickBot="1" x14ac:dyDescent="0.45">
      <c r="A263" s="21">
        <v>257</v>
      </c>
      <c r="B263" s="74">
        <v>3254</v>
      </c>
      <c r="C263" s="20" t="s">
        <v>5171</v>
      </c>
      <c r="D263" s="21">
        <v>84</v>
      </c>
      <c r="E263" s="21" t="s">
        <v>57</v>
      </c>
      <c r="F263" s="21" t="s">
        <v>43</v>
      </c>
      <c r="G263" s="21"/>
      <c r="H263" s="21"/>
      <c r="I263" s="30">
        <v>2097</v>
      </c>
      <c r="J263" s="30" t="s">
        <v>19</v>
      </c>
    </row>
    <row r="264" spans="1:10" ht="15.75" thickBot="1" x14ac:dyDescent="0.45">
      <c r="A264" s="21">
        <v>258</v>
      </c>
      <c r="B264" s="74">
        <v>4007</v>
      </c>
      <c r="C264" s="20" t="s">
        <v>5187</v>
      </c>
      <c r="D264" s="21" t="s">
        <v>203</v>
      </c>
      <c r="E264" s="21" t="s">
        <v>13</v>
      </c>
      <c r="F264" s="21" t="s">
        <v>43</v>
      </c>
      <c r="G264" s="21">
        <v>11</v>
      </c>
      <c r="H264" s="21">
        <v>1</v>
      </c>
      <c r="I264" s="30">
        <v>2042</v>
      </c>
      <c r="J264" s="30" t="s">
        <v>15</v>
      </c>
    </row>
    <row r="265" spans="1:10" ht="15.75" thickBot="1" x14ac:dyDescent="0.45">
      <c r="A265" s="21">
        <v>259</v>
      </c>
      <c r="B265" s="74">
        <v>3263</v>
      </c>
      <c r="C265" s="20" t="s">
        <v>5191</v>
      </c>
      <c r="D265" s="21" t="s">
        <v>82</v>
      </c>
      <c r="E265" s="21" t="s">
        <v>13</v>
      </c>
      <c r="F265" s="21" t="s">
        <v>43</v>
      </c>
      <c r="G265" s="21"/>
      <c r="H265" s="21"/>
      <c r="I265" s="30">
        <v>2084</v>
      </c>
      <c r="J265" s="21" t="s">
        <v>19</v>
      </c>
    </row>
    <row r="266" spans="1:10" ht="15.75" thickBot="1" x14ac:dyDescent="0.45">
      <c r="A266" s="21">
        <v>260</v>
      </c>
      <c r="B266" s="74">
        <v>4072</v>
      </c>
      <c r="C266" s="20" t="s">
        <v>6131</v>
      </c>
      <c r="D266" s="21" t="s">
        <v>6271</v>
      </c>
      <c r="E266" s="21" t="s">
        <v>13</v>
      </c>
      <c r="F266" s="21" t="s">
        <v>43</v>
      </c>
      <c r="G266" s="21"/>
      <c r="H266" s="21"/>
      <c r="I266" s="30">
        <v>2048</v>
      </c>
      <c r="J266" s="30" t="s">
        <v>15</v>
      </c>
    </row>
    <row r="267" spans="1:10" ht="15.75" thickBot="1" x14ac:dyDescent="0.45">
      <c r="A267" s="21">
        <v>261</v>
      </c>
      <c r="B267" s="74">
        <v>3286</v>
      </c>
      <c r="C267" s="20" t="s">
        <v>5243</v>
      </c>
      <c r="D267" s="21" t="s">
        <v>13</v>
      </c>
      <c r="E267" s="21" t="s">
        <v>13</v>
      </c>
      <c r="F267" s="21" t="s">
        <v>43</v>
      </c>
      <c r="G267" s="21"/>
      <c r="H267" s="21"/>
      <c r="I267" s="30">
        <v>2035</v>
      </c>
      <c r="J267" s="30" t="s">
        <v>19</v>
      </c>
    </row>
    <row r="268" spans="1:10" ht="15.75" thickBot="1" x14ac:dyDescent="0.45">
      <c r="A268" s="21">
        <v>262</v>
      </c>
      <c r="B268" s="74">
        <v>3297</v>
      </c>
      <c r="C268" s="20" t="s">
        <v>5269</v>
      </c>
      <c r="D268" s="21">
        <v>60</v>
      </c>
      <c r="E268" s="21" t="s">
        <v>134</v>
      </c>
      <c r="F268" s="21" t="s">
        <v>43</v>
      </c>
      <c r="G268" s="21"/>
      <c r="H268" s="21"/>
      <c r="I268" s="30">
        <v>2306</v>
      </c>
      <c r="J268" s="21" t="s">
        <v>19</v>
      </c>
    </row>
    <row r="269" spans="1:10" ht="15.75" thickBot="1" x14ac:dyDescent="0.45">
      <c r="A269" s="21">
        <v>263</v>
      </c>
      <c r="B269" s="74">
        <v>3298</v>
      </c>
      <c r="C269" s="20" t="s">
        <v>5271</v>
      </c>
      <c r="D269" s="21" t="s">
        <v>13</v>
      </c>
      <c r="E269" s="21" t="s">
        <v>13</v>
      </c>
      <c r="F269" s="21" t="s">
        <v>39</v>
      </c>
      <c r="G269" s="21"/>
      <c r="H269" s="21"/>
      <c r="I269" s="30">
        <v>2060</v>
      </c>
      <c r="J269" s="30" t="s">
        <v>19</v>
      </c>
    </row>
    <row r="270" spans="1:10" ht="15.75" thickBot="1" x14ac:dyDescent="0.45">
      <c r="A270" s="21">
        <v>264</v>
      </c>
      <c r="B270" s="74">
        <v>3299</v>
      </c>
      <c r="C270" s="20" t="s">
        <v>5273</v>
      </c>
      <c r="D270" s="21" t="s">
        <v>13</v>
      </c>
      <c r="E270" s="21" t="s">
        <v>13</v>
      </c>
      <c r="F270" s="21" t="s">
        <v>39</v>
      </c>
      <c r="G270" s="21"/>
      <c r="H270" s="21"/>
      <c r="I270" s="30">
        <v>2108</v>
      </c>
      <c r="J270" s="30" t="s">
        <v>19</v>
      </c>
    </row>
    <row r="271" spans="1:10" ht="15.75" thickBot="1" x14ac:dyDescent="0.45">
      <c r="A271" s="21">
        <v>265</v>
      </c>
      <c r="B271" s="74">
        <v>3300</v>
      </c>
      <c r="C271" s="20" t="s">
        <v>5275</v>
      </c>
      <c r="D271" s="21" t="s">
        <v>13</v>
      </c>
      <c r="E271" s="21" t="s">
        <v>13</v>
      </c>
      <c r="F271" s="21" t="s">
        <v>39</v>
      </c>
      <c r="G271" s="21"/>
      <c r="H271" s="21"/>
      <c r="I271" s="30">
        <v>2096</v>
      </c>
      <c r="J271" s="30" t="s">
        <v>19</v>
      </c>
    </row>
    <row r="272" spans="1:10" ht="15.75" thickBot="1" x14ac:dyDescent="0.45">
      <c r="A272" s="21">
        <v>266</v>
      </c>
      <c r="B272" s="74">
        <v>3795</v>
      </c>
      <c r="C272" s="20" t="s">
        <v>5277</v>
      </c>
      <c r="D272" s="21" t="s">
        <v>13</v>
      </c>
      <c r="E272" s="21" t="s">
        <v>13</v>
      </c>
      <c r="F272" s="21" t="s">
        <v>39</v>
      </c>
      <c r="G272" s="21"/>
      <c r="H272" s="21"/>
      <c r="I272" s="30">
        <v>2125</v>
      </c>
      <c r="J272" s="21" t="s">
        <v>19</v>
      </c>
    </row>
    <row r="273" spans="1:10" ht="15.75" thickBot="1" x14ac:dyDescent="0.45">
      <c r="A273" s="21">
        <v>267</v>
      </c>
      <c r="B273" s="74">
        <v>3302</v>
      </c>
      <c r="C273" s="20" t="s">
        <v>5281</v>
      </c>
      <c r="D273" s="21" t="s">
        <v>13</v>
      </c>
      <c r="E273" s="21" t="s">
        <v>13</v>
      </c>
      <c r="F273" s="21" t="s">
        <v>39</v>
      </c>
      <c r="G273" s="21"/>
      <c r="H273" s="21"/>
      <c r="I273" s="30">
        <v>2052</v>
      </c>
      <c r="J273" s="30" t="s">
        <v>19</v>
      </c>
    </row>
    <row r="274" spans="1:10" ht="15.75" thickBot="1" x14ac:dyDescent="0.45">
      <c r="A274" s="21">
        <v>268</v>
      </c>
      <c r="B274" s="74">
        <v>4000</v>
      </c>
      <c r="C274" s="20" t="s">
        <v>5291</v>
      </c>
      <c r="D274" s="21" t="s">
        <v>62</v>
      </c>
      <c r="E274" s="21" t="s">
        <v>13</v>
      </c>
      <c r="F274" s="21" t="s">
        <v>39</v>
      </c>
      <c r="G274" s="21"/>
      <c r="H274" s="21"/>
      <c r="I274" s="30">
        <v>2071</v>
      </c>
      <c r="J274" s="30" t="s">
        <v>15</v>
      </c>
    </row>
    <row r="275" spans="1:10" ht="15.75" thickBot="1" x14ac:dyDescent="0.45">
      <c r="A275" s="21">
        <v>269</v>
      </c>
      <c r="B275" s="74">
        <v>3307</v>
      </c>
      <c r="C275" s="20" t="s">
        <v>5293</v>
      </c>
      <c r="D275" s="21">
        <v>91</v>
      </c>
      <c r="E275" s="21" t="s">
        <v>57</v>
      </c>
      <c r="F275" s="21" t="s">
        <v>39</v>
      </c>
      <c r="G275" s="21"/>
      <c r="H275" s="21"/>
      <c r="I275" s="30">
        <v>2054</v>
      </c>
      <c r="J275" s="30" t="s">
        <v>19</v>
      </c>
    </row>
    <row r="276" spans="1:10" ht="15.75" thickBot="1" x14ac:dyDescent="0.45">
      <c r="A276" s="21">
        <v>270</v>
      </c>
      <c r="B276" s="74">
        <v>3308</v>
      </c>
      <c r="C276" s="20" t="s">
        <v>5295</v>
      </c>
      <c r="D276" s="21">
        <v>61</v>
      </c>
      <c r="E276" s="21" t="s">
        <v>57</v>
      </c>
      <c r="F276" s="21" t="s">
        <v>39</v>
      </c>
      <c r="G276" s="21"/>
      <c r="H276" s="21"/>
      <c r="I276" s="30">
        <v>2143</v>
      </c>
      <c r="J276" s="30" t="s">
        <v>15</v>
      </c>
    </row>
    <row r="277" spans="1:10" ht="15.75" thickBot="1" x14ac:dyDescent="0.45">
      <c r="A277" s="21">
        <v>271</v>
      </c>
      <c r="B277" s="74">
        <v>3312</v>
      </c>
      <c r="C277" s="20" t="s">
        <v>5305</v>
      </c>
      <c r="D277" s="21" t="s">
        <v>13</v>
      </c>
      <c r="E277" s="21" t="s">
        <v>13</v>
      </c>
      <c r="F277" s="21" t="s">
        <v>43</v>
      </c>
      <c r="G277" s="21"/>
      <c r="H277" s="21"/>
      <c r="I277" s="30">
        <v>2057</v>
      </c>
      <c r="J277" s="30" t="s">
        <v>19</v>
      </c>
    </row>
    <row r="278" spans="1:10" ht="15.75" thickBot="1" x14ac:dyDescent="0.45">
      <c r="A278" s="21">
        <v>272</v>
      </c>
      <c r="B278" s="74">
        <v>3313</v>
      </c>
      <c r="C278" s="20" t="s">
        <v>5307</v>
      </c>
      <c r="D278" s="21">
        <v>84</v>
      </c>
      <c r="E278" s="21" t="s">
        <v>13</v>
      </c>
      <c r="F278" s="21" t="s">
        <v>43</v>
      </c>
      <c r="G278" s="21"/>
      <c r="H278" s="21"/>
      <c r="I278" s="30">
        <v>2105</v>
      </c>
      <c r="J278" s="30" t="s">
        <v>19</v>
      </c>
    </row>
    <row r="279" spans="1:10" ht="15.75" thickBot="1" x14ac:dyDescent="0.45">
      <c r="A279" s="21">
        <v>273</v>
      </c>
      <c r="B279" s="74">
        <v>4068</v>
      </c>
      <c r="C279" s="20" t="s">
        <v>6127</v>
      </c>
      <c r="D279" s="21" t="s">
        <v>6303</v>
      </c>
      <c r="E279" s="21" t="s">
        <v>57</v>
      </c>
      <c r="F279" s="21" t="s">
        <v>936</v>
      </c>
      <c r="G279" s="21"/>
      <c r="H279" s="21"/>
      <c r="I279" s="30">
        <v>2200</v>
      </c>
      <c r="J279" s="30" t="s">
        <v>15</v>
      </c>
    </row>
    <row r="280" spans="1:10" ht="15.75" thickBot="1" x14ac:dyDescent="0.45">
      <c r="A280" s="21">
        <v>274</v>
      </c>
      <c r="B280" s="74">
        <v>3838</v>
      </c>
      <c r="C280" s="20" t="s">
        <v>5330</v>
      </c>
      <c r="D280" s="21" t="s">
        <v>189</v>
      </c>
      <c r="E280" s="21" t="s">
        <v>13</v>
      </c>
      <c r="F280" s="21" t="s">
        <v>43</v>
      </c>
      <c r="G280" s="21"/>
      <c r="H280" s="21"/>
      <c r="I280" s="30">
        <v>2101</v>
      </c>
      <c r="J280" s="21" t="s">
        <v>19</v>
      </c>
    </row>
    <row r="281" spans="1:10" ht="15.75" thickBot="1" x14ac:dyDescent="0.45">
      <c r="A281" s="21">
        <v>275</v>
      </c>
      <c r="B281" s="74">
        <v>3325</v>
      </c>
      <c r="C281" s="20" t="s">
        <v>5332</v>
      </c>
      <c r="D281" s="21" t="s">
        <v>13</v>
      </c>
      <c r="E281" s="21" t="s">
        <v>13</v>
      </c>
      <c r="F281" s="21" t="s">
        <v>43</v>
      </c>
      <c r="G281" s="21"/>
      <c r="H281" s="21"/>
      <c r="I281" s="30">
        <v>2046</v>
      </c>
      <c r="J281" s="30" t="s">
        <v>19</v>
      </c>
    </row>
    <row r="282" spans="1:10" ht="15.75" thickBot="1" x14ac:dyDescent="0.45">
      <c r="A282" s="21">
        <v>276</v>
      </c>
      <c r="B282" s="74">
        <v>3336</v>
      </c>
      <c r="C282" s="20" t="s">
        <v>5357</v>
      </c>
      <c r="D282" s="21" t="s">
        <v>13</v>
      </c>
      <c r="E282" s="21" t="s">
        <v>13</v>
      </c>
      <c r="F282" s="21" t="s">
        <v>39</v>
      </c>
      <c r="G282" s="21"/>
      <c r="H282" s="21"/>
      <c r="I282" s="30">
        <v>2065</v>
      </c>
      <c r="J282" s="30" t="s">
        <v>19</v>
      </c>
    </row>
    <row r="283" spans="1:10" ht="15.75" thickBot="1" x14ac:dyDescent="0.45">
      <c r="A283" s="21">
        <v>277</v>
      </c>
      <c r="B283" s="74">
        <v>4117</v>
      </c>
      <c r="C283" s="20" t="s">
        <v>6235</v>
      </c>
      <c r="D283" s="21" t="s">
        <v>3648</v>
      </c>
      <c r="E283" s="21" t="s">
        <v>13</v>
      </c>
      <c r="F283" s="21" t="s">
        <v>435</v>
      </c>
      <c r="G283" s="21"/>
      <c r="H283" s="21"/>
      <c r="I283" s="30">
        <v>2090</v>
      </c>
      <c r="J283" s="30" t="s">
        <v>15</v>
      </c>
    </row>
    <row r="284" spans="1:10" ht="15.75" thickBot="1" x14ac:dyDescent="0.45">
      <c r="A284" s="21">
        <v>278</v>
      </c>
      <c r="B284" s="74">
        <v>3797</v>
      </c>
      <c r="C284" s="20" t="s">
        <v>5375</v>
      </c>
      <c r="D284" s="21" t="s">
        <v>13</v>
      </c>
      <c r="E284" s="21" t="s">
        <v>13</v>
      </c>
      <c r="F284" s="21" t="s">
        <v>39</v>
      </c>
      <c r="G284" s="21"/>
      <c r="H284" s="21"/>
      <c r="I284" s="30">
        <v>2080</v>
      </c>
      <c r="J284" s="21" t="s">
        <v>19</v>
      </c>
    </row>
    <row r="285" spans="1:10" ht="15.75" thickBot="1" x14ac:dyDescent="0.45">
      <c r="A285" s="21">
        <v>279</v>
      </c>
      <c r="B285" s="74">
        <v>3372</v>
      </c>
      <c r="C285" s="20" t="s">
        <v>5433</v>
      </c>
      <c r="D285" s="21">
        <v>84</v>
      </c>
      <c r="E285" s="21" t="s">
        <v>13</v>
      </c>
      <c r="F285" s="21" t="s">
        <v>435</v>
      </c>
      <c r="G285" s="21"/>
      <c r="H285" s="21"/>
      <c r="I285" s="30">
        <v>2102</v>
      </c>
      <c r="J285" s="30" t="s">
        <v>15</v>
      </c>
    </row>
    <row r="286" spans="1:10" ht="15.75" thickBot="1" x14ac:dyDescent="0.45">
      <c r="A286" s="21">
        <v>280</v>
      </c>
      <c r="B286" s="74">
        <v>3373</v>
      </c>
      <c r="C286" s="20" t="s">
        <v>5435</v>
      </c>
      <c r="D286" s="21">
        <v>90</v>
      </c>
      <c r="E286" s="21" t="s">
        <v>13</v>
      </c>
      <c r="F286" s="21" t="s">
        <v>435</v>
      </c>
      <c r="G286" s="21"/>
      <c r="H286" s="21"/>
      <c r="I286" s="30">
        <v>2096</v>
      </c>
      <c r="J286" s="30" t="s">
        <v>19</v>
      </c>
    </row>
    <row r="287" spans="1:10" ht="15.75" thickBot="1" x14ac:dyDescent="0.45">
      <c r="A287" s="21">
        <v>281</v>
      </c>
      <c r="B287" s="74">
        <v>3377</v>
      </c>
      <c r="C287" s="20" t="s">
        <v>5446</v>
      </c>
      <c r="D287" s="21">
        <v>97</v>
      </c>
      <c r="E287" s="21" t="s">
        <v>13</v>
      </c>
      <c r="F287" s="21" t="s">
        <v>435</v>
      </c>
      <c r="G287" s="21"/>
      <c r="H287" s="21"/>
      <c r="I287" s="30">
        <v>2126</v>
      </c>
      <c r="J287" s="21" t="s">
        <v>19</v>
      </c>
    </row>
    <row r="288" spans="1:10" ht="15.75" thickBot="1" x14ac:dyDescent="0.45">
      <c r="A288" s="21">
        <v>282</v>
      </c>
      <c r="B288" s="74">
        <v>3798</v>
      </c>
      <c r="C288" s="20" t="s">
        <v>5450</v>
      </c>
      <c r="D288" s="21" t="s">
        <v>13</v>
      </c>
      <c r="E288" s="21" t="s">
        <v>13</v>
      </c>
      <c r="F288" s="21" t="s">
        <v>39</v>
      </c>
      <c r="G288" s="21"/>
      <c r="H288" s="21"/>
      <c r="I288" s="30">
        <v>2105</v>
      </c>
      <c r="J288" s="21" t="s">
        <v>19</v>
      </c>
    </row>
    <row r="289" spans="1:10" ht="15.75" thickBot="1" x14ac:dyDescent="0.45">
      <c r="A289" s="21">
        <v>283</v>
      </c>
      <c r="B289" s="74">
        <v>3384</v>
      </c>
      <c r="C289" s="20" t="s">
        <v>5461</v>
      </c>
      <c r="D289" s="21">
        <v>90</v>
      </c>
      <c r="E289" s="21" t="s">
        <v>13</v>
      </c>
      <c r="F289" s="21" t="s">
        <v>39</v>
      </c>
      <c r="G289" s="21"/>
      <c r="H289" s="21"/>
      <c r="I289" s="30">
        <v>2073</v>
      </c>
      <c r="J289" s="30" t="s">
        <v>19</v>
      </c>
    </row>
    <row r="290" spans="1:10" ht="15.75" thickBot="1" x14ac:dyDescent="0.45">
      <c r="A290" s="21">
        <v>284</v>
      </c>
      <c r="B290" s="74">
        <v>3387</v>
      </c>
      <c r="C290" s="20" t="s">
        <v>5469</v>
      </c>
      <c r="D290" s="21" t="s">
        <v>13</v>
      </c>
      <c r="E290" s="21" t="s">
        <v>13</v>
      </c>
      <c r="F290" s="21" t="s">
        <v>1268</v>
      </c>
      <c r="G290" s="21"/>
      <c r="H290" s="21"/>
      <c r="I290" s="30">
        <v>1985</v>
      </c>
      <c r="J290" s="30" t="s">
        <v>19</v>
      </c>
    </row>
    <row r="291" spans="1:10" ht="15.75" thickBot="1" x14ac:dyDescent="0.45">
      <c r="A291" s="21">
        <v>285</v>
      </c>
      <c r="B291" s="74">
        <v>3390</v>
      </c>
      <c r="C291" s="20" t="s">
        <v>5475</v>
      </c>
      <c r="D291" s="21" t="s">
        <v>13</v>
      </c>
      <c r="E291" s="21" t="s">
        <v>13</v>
      </c>
      <c r="F291" s="21" t="s">
        <v>39</v>
      </c>
      <c r="G291" s="21"/>
      <c r="H291" s="21"/>
      <c r="I291" s="30">
        <v>2073</v>
      </c>
      <c r="J291" s="30" t="s">
        <v>19</v>
      </c>
    </row>
    <row r="292" spans="1:10" ht="15.75" thickBot="1" x14ac:dyDescent="0.45">
      <c r="A292" s="21">
        <v>286</v>
      </c>
      <c r="B292" s="74">
        <v>3395</v>
      </c>
      <c r="C292" s="20" t="s">
        <v>5485</v>
      </c>
      <c r="D292" s="21" t="s">
        <v>13</v>
      </c>
      <c r="E292" s="21" t="s">
        <v>13</v>
      </c>
      <c r="F292" s="21" t="s">
        <v>43</v>
      </c>
      <c r="G292" s="21"/>
      <c r="H292" s="21"/>
      <c r="I292" s="30">
        <v>2067</v>
      </c>
      <c r="J292" s="30" t="s">
        <v>19</v>
      </c>
    </row>
    <row r="293" spans="1:10" ht="15.75" thickBot="1" x14ac:dyDescent="0.45">
      <c r="A293" s="21">
        <v>287</v>
      </c>
      <c r="B293" s="74">
        <v>3403</v>
      </c>
      <c r="C293" s="20" t="s">
        <v>5503</v>
      </c>
      <c r="D293" s="21" t="s">
        <v>137</v>
      </c>
      <c r="E293" s="21" t="s">
        <v>13</v>
      </c>
      <c r="F293" s="21" t="s">
        <v>43</v>
      </c>
      <c r="G293" s="21"/>
      <c r="H293" s="21"/>
      <c r="I293" s="30">
        <v>2003</v>
      </c>
      <c r="J293" s="30" t="s">
        <v>19</v>
      </c>
    </row>
    <row r="294" spans="1:10" ht="15.75" thickBot="1" x14ac:dyDescent="0.45">
      <c r="A294" s="21">
        <v>288</v>
      </c>
      <c r="B294" s="74">
        <v>3999</v>
      </c>
      <c r="C294" s="20" t="s">
        <v>5513</v>
      </c>
      <c r="D294" s="21">
        <v>14</v>
      </c>
      <c r="E294" s="21" t="s">
        <v>13</v>
      </c>
      <c r="F294" s="21" t="s">
        <v>43</v>
      </c>
      <c r="G294" s="21"/>
      <c r="H294" s="21"/>
      <c r="I294" s="30">
        <v>2049</v>
      </c>
      <c r="J294" s="30" t="s">
        <v>15</v>
      </c>
    </row>
    <row r="295" spans="1:10" ht="15.75" thickBot="1" x14ac:dyDescent="0.45">
      <c r="A295" s="21">
        <v>289</v>
      </c>
      <c r="B295" s="74">
        <v>3822</v>
      </c>
      <c r="C295" s="20" t="s">
        <v>5529</v>
      </c>
      <c r="D295" s="21" t="s">
        <v>158</v>
      </c>
      <c r="E295" s="21" t="s">
        <v>57</v>
      </c>
      <c r="F295" s="21" t="s">
        <v>43</v>
      </c>
      <c r="G295" s="21">
        <f>8+11+7</f>
        <v>26</v>
      </c>
      <c r="H295" s="21">
        <f>-3-4+7</f>
        <v>0</v>
      </c>
      <c r="I295" s="30">
        <v>2200</v>
      </c>
      <c r="J295" s="30" t="s">
        <v>15</v>
      </c>
    </row>
    <row r="296" spans="1:10" ht="15.75" thickBot="1" x14ac:dyDescent="0.45">
      <c r="A296" s="21">
        <v>290</v>
      </c>
      <c r="B296" s="74">
        <v>3414</v>
      </c>
      <c r="C296" s="20" t="s">
        <v>5534</v>
      </c>
      <c r="D296" s="21">
        <v>90</v>
      </c>
      <c r="E296" s="21" t="s">
        <v>13</v>
      </c>
      <c r="F296" s="21" t="s">
        <v>39</v>
      </c>
      <c r="G296" s="21"/>
      <c r="H296" s="21"/>
      <c r="I296" s="30">
        <v>2090</v>
      </c>
      <c r="J296" s="30" t="s">
        <v>19</v>
      </c>
    </row>
    <row r="297" spans="1:10" ht="15.75" thickBot="1" x14ac:dyDescent="0.45">
      <c r="A297" s="21">
        <v>291</v>
      </c>
      <c r="B297" s="74">
        <v>3415</v>
      </c>
      <c r="C297" s="20" t="s">
        <v>5536</v>
      </c>
      <c r="D297" s="21">
        <v>83</v>
      </c>
      <c r="E297" s="21" t="s">
        <v>57</v>
      </c>
      <c r="F297" s="21" t="s">
        <v>39</v>
      </c>
      <c r="G297" s="21"/>
      <c r="H297" s="21"/>
      <c r="I297" s="30">
        <v>2082</v>
      </c>
      <c r="J297" s="30" t="s">
        <v>19</v>
      </c>
    </row>
    <row r="298" spans="1:10" ht="15.75" thickBot="1" x14ac:dyDescent="0.45">
      <c r="A298" s="21">
        <v>292</v>
      </c>
      <c r="B298" s="74">
        <v>3416</v>
      </c>
      <c r="C298" s="20" t="s">
        <v>5538</v>
      </c>
      <c r="D298" s="21">
        <v>87</v>
      </c>
      <c r="E298" s="21" t="s">
        <v>13</v>
      </c>
      <c r="F298" s="21" t="s">
        <v>39</v>
      </c>
      <c r="G298" s="21"/>
      <c r="H298" s="21"/>
      <c r="I298" s="30">
        <v>2059</v>
      </c>
      <c r="J298" s="30" t="s">
        <v>19</v>
      </c>
    </row>
    <row r="299" spans="1:10" ht="15.75" thickBot="1" x14ac:dyDescent="0.45">
      <c r="A299" s="21">
        <v>293</v>
      </c>
      <c r="B299" s="74">
        <v>3417</v>
      </c>
      <c r="C299" s="20" t="s">
        <v>5540</v>
      </c>
      <c r="D299" s="21">
        <v>60</v>
      </c>
      <c r="E299" s="21" t="s">
        <v>13</v>
      </c>
      <c r="F299" s="21" t="s">
        <v>39</v>
      </c>
      <c r="G299" s="21"/>
      <c r="H299" s="21"/>
      <c r="I299" s="30">
        <v>2109</v>
      </c>
      <c r="J299" s="30" t="s">
        <v>19</v>
      </c>
    </row>
    <row r="300" spans="1:10" ht="15.75" thickBot="1" x14ac:dyDescent="0.45">
      <c r="A300" s="21">
        <v>294</v>
      </c>
      <c r="B300" s="74">
        <v>3817</v>
      </c>
      <c r="C300" s="20" t="s">
        <v>5548</v>
      </c>
      <c r="D300" s="21">
        <v>13</v>
      </c>
      <c r="E300" s="21" t="s">
        <v>13</v>
      </c>
      <c r="F300" s="21" t="s">
        <v>43</v>
      </c>
      <c r="G300" s="21"/>
      <c r="H300" s="21"/>
      <c r="I300" s="30">
        <v>2071</v>
      </c>
      <c r="J300" s="30" t="s">
        <v>15</v>
      </c>
    </row>
    <row r="301" spans="1:10" ht="15.75" thickBot="1" x14ac:dyDescent="0.45">
      <c r="A301" s="21">
        <v>295</v>
      </c>
      <c r="B301" s="74">
        <v>3423</v>
      </c>
      <c r="C301" s="20" t="s">
        <v>5554</v>
      </c>
      <c r="D301" s="21" t="s">
        <v>13</v>
      </c>
      <c r="E301" s="21" t="s">
        <v>13</v>
      </c>
      <c r="F301" s="21" t="s">
        <v>39</v>
      </c>
      <c r="G301" s="21"/>
      <c r="H301" s="21"/>
      <c r="I301" s="30">
        <v>2056</v>
      </c>
      <c r="J301" s="30" t="s">
        <v>19</v>
      </c>
    </row>
    <row r="302" spans="1:10" ht="15.75" thickBot="1" x14ac:dyDescent="0.45">
      <c r="A302" s="21">
        <v>296</v>
      </c>
      <c r="B302" s="74">
        <v>3424</v>
      </c>
      <c r="C302" s="20" t="s">
        <v>5556</v>
      </c>
      <c r="D302" s="21" t="s">
        <v>13</v>
      </c>
      <c r="E302" s="21" t="s">
        <v>13</v>
      </c>
      <c r="F302" s="21" t="s">
        <v>39</v>
      </c>
      <c r="G302" s="21"/>
      <c r="H302" s="21"/>
      <c r="I302" s="30">
        <v>2064</v>
      </c>
      <c r="J302" s="30" t="s">
        <v>19</v>
      </c>
    </row>
    <row r="303" spans="1:10" ht="15.75" thickBot="1" x14ac:dyDescent="0.45">
      <c r="A303" s="21">
        <v>297</v>
      </c>
      <c r="B303" s="74">
        <v>3503</v>
      </c>
      <c r="C303" s="20" t="s">
        <v>5730</v>
      </c>
      <c r="D303" s="21">
        <v>94</v>
      </c>
      <c r="E303" s="21" t="s">
        <v>13</v>
      </c>
      <c r="F303" s="21" t="s">
        <v>936</v>
      </c>
      <c r="G303" s="21"/>
      <c r="H303" s="21"/>
      <c r="I303" s="30">
        <v>2042</v>
      </c>
      <c r="J303" s="30" t="s">
        <v>19</v>
      </c>
    </row>
    <row r="304" spans="1:10" ht="15.75" thickBot="1" x14ac:dyDescent="0.45">
      <c r="A304" s="21">
        <v>298</v>
      </c>
      <c r="B304" s="74">
        <v>3504</v>
      </c>
      <c r="C304" s="20" t="s">
        <v>5732</v>
      </c>
      <c r="D304" s="21">
        <v>93</v>
      </c>
      <c r="E304" s="21" t="s">
        <v>13</v>
      </c>
      <c r="F304" s="21" t="s">
        <v>936</v>
      </c>
      <c r="G304" s="21"/>
      <c r="H304" s="21"/>
      <c r="I304" s="30">
        <v>2037</v>
      </c>
      <c r="J304" s="30" t="s">
        <v>19</v>
      </c>
    </row>
    <row r="305" spans="1:10" ht="15.75" thickBot="1" x14ac:dyDescent="0.45">
      <c r="A305" s="21">
        <v>299</v>
      </c>
      <c r="B305" s="74">
        <v>3518</v>
      </c>
      <c r="C305" s="20" t="s">
        <v>5764</v>
      </c>
      <c r="D305" s="21" t="s">
        <v>46</v>
      </c>
      <c r="E305" s="21" t="s">
        <v>13</v>
      </c>
      <c r="F305" s="21" t="s">
        <v>43</v>
      </c>
      <c r="G305" s="21"/>
      <c r="H305" s="21"/>
      <c r="I305" s="30">
        <v>2047</v>
      </c>
      <c r="J305" s="30" t="s">
        <v>19</v>
      </c>
    </row>
    <row r="306" spans="1:10" ht="15.75" thickBot="1" x14ac:dyDescent="0.45">
      <c r="A306" s="21">
        <v>300</v>
      </c>
      <c r="B306" s="74">
        <v>3524</v>
      </c>
      <c r="C306" s="20" t="s">
        <v>5776</v>
      </c>
      <c r="D306" s="21" t="s">
        <v>13</v>
      </c>
      <c r="E306" s="21" t="s">
        <v>13</v>
      </c>
      <c r="F306" s="21" t="s">
        <v>43</v>
      </c>
      <c r="G306" s="21"/>
      <c r="H306" s="21"/>
      <c r="I306" s="30">
        <v>2024</v>
      </c>
      <c r="J306" s="30" t="s">
        <v>19</v>
      </c>
    </row>
    <row r="307" spans="1:10" ht="15.75" thickBot="1" x14ac:dyDescent="0.45">
      <c r="A307" s="21">
        <v>301</v>
      </c>
      <c r="B307" s="74">
        <v>3532</v>
      </c>
      <c r="C307" s="20" t="s">
        <v>5795</v>
      </c>
      <c r="D307" s="21" t="s">
        <v>13</v>
      </c>
      <c r="E307" s="21" t="s">
        <v>13</v>
      </c>
      <c r="F307" s="21" t="s">
        <v>936</v>
      </c>
      <c r="G307" s="21"/>
      <c r="H307" s="21"/>
      <c r="I307" s="30">
        <v>2069</v>
      </c>
      <c r="J307" s="30" t="s">
        <v>19</v>
      </c>
    </row>
    <row r="308" spans="1:10" ht="15.75" thickBot="1" x14ac:dyDescent="0.45">
      <c r="A308" s="21">
        <v>302</v>
      </c>
      <c r="B308" s="74">
        <v>3533</v>
      </c>
      <c r="C308" s="20" t="s">
        <v>5797</v>
      </c>
      <c r="D308" s="21" t="s">
        <v>13</v>
      </c>
      <c r="E308" s="21" t="s">
        <v>13</v>
      </c>
      <c r="F308" s="21" t="s">
        <v>936</v>
      </c>
      <c r="G308" s="21"/>
      <c r="H308" s="21"/>
      <c r="I308" s="30">
        <v>2058</v>
      </c>
      <c r="J308" s="30" t="s">
        <v>19</v>
      </c>
    </row>
    <row r="309" spans="1:10" ht="15.75" thickBot="1" x14ac:dyDescent="0.45">
      <c r="A309" s="21">
        <v>303</v>
      </c>
      <c r="B309" s="74">
        <v>3703</v>
      </c>
      <c r="C309" s="20" t="s">
        <v>6143</v>
      </c>
      <c r="D309" s="21" t="s">
        <v>82</v>
      </c>
      <c r="E309" s="21" t="s">
        <v>184</v>
      </c>
      <c r="F309" s="21" t="s">
        <v>39</v>
      </c>
      <c r="G309" s="21"/>
      <c r="H309" s="21"/>
      <c r="I309" s="30">
        <v>2250</v>
      </c>
      <c r="J309" s="30" t="s">
        <v>15</v>
      </c>
    </row>
    <row r="310" spans="1:10" ht="15.75" thickBot="1" x14ac:dyDescent="0.45">
      <c r="A310" s="21">
        <v>304</v>
      </c>
      <c r="B310" s="74">
        <v>3550</v>
      </c>
      <c r="C310" s="20" t="s">
        <v>5833</v>
      </c>
      <c r="D310" s="21">
        <v>89</v>
      </c>
      <c r="E310" s="21" t="s">
        <v>13</v>
      </c>
      <c r="F310" s="21" t="s">
        <v>936</v>
      </c>
      <c r="G310" s="21"/>
      <c r="H310" s="21"/>
      <c r="I310" s="30">
        <v>2089</v>
      </c>
      <c r="J310" s="30" t="s">
        <v>19</v>
      </c>
    </row>
    <row r="311" spans="1:10" ht="15.75" thickBot="1" x14ac:dyDescent="0.45">
      <c r="A311" s="21">
        <v>305</v>
      </c>
      <c r="B311" s="74">
        <v>3553</v>
      </c>
      <c r="C311" s="20" t="s">
        <v>5839</v>
      </c>
      <c r="D311" s="21">
        <v>49</v>
      </c>
      <c r="E311" s="21" t="s">
        <v>13</v>
      </c>
      <c r="F311" s="21" t="s">
        <v>43</v>
      </c>
      <c r="G311" s="21">
        <f>7+11</f>
        <v>18</v>
      </c>
      <c r="H311" s="21">
        <f>-15+1</f>
        <v>-14</v>
      </c>
      <c r="I311" s="30">
        <v>2039</v>
      </c>
      <c r="J311" s="30" t="s">
        <v>15</v>
      </c>
    </row>
    <row r="312" spans="1:10" ht="15.75" thickBot="1" x14ac:dyDescent="0.45">
      <c r="A312" s="21">
        <v>306</v>
      </c>
      <c r="B312" s="74">
        <v>3554</v>
      </c>
      <c r="C312" s="20" t="s">
        <v>5841</v>
      </c>
      <c r="D312" s="21" t="s">
        <v>13</v>
      </c>
      <c r="E312" s="21" t="s">
        <v>13</v>
      </c>
      <c r="F312" s="21" t="s">
        <v>39</v>
      </c>
      <c r="G312" s="21"/>
      <c r="H312" s="21"/>
      <c r="I312" s="30">
        <v>2083</v>
      </c>
      <c r="J312" s="30" t="s">
        <v>19</v>
      </c>
    </row>
    <row r="313" spans="1:10" ht="15.75" thickBot="1" x14ac:dyDescent="0.45">
      <c r="A313" s="21">
        <v>307</v>
      </c>
      <c r="B313" s="74">
        <v>3556</v>
      </c>
      <c r="C313" s="20" t="s">
        <v>5843</v>
      </c>
      <c r="D313" s="21" t="s">
        <v>13</v>
      </c>
      <c r="E313" s="21" t="s">
        <v>13</v>
      </c>
      <c r="F313" s="21" t="s">
        <v>43</v>
      </c>
      <c r="G313" s="21"/>
      <c r="H313" s="21"/>
      <c r="I313" s="30">
        <v>2051</v>
      </c>
      <c r="J313" s="30" t="s">
        <v>19</v>
      </c>
    </row>
    <row r="314" spans="1:10" ht="15.75" thickBot="1" x14ac:dyDescent="0.45">
      <c r="A314" s="21">
        <v>308</v>
      </c>
      <c r="B314" s="74">
        <v>3591</v>
      </c>
      <c r="C314" s="20" t="s">
        <v>5917</v>
      </c>
      <c r="D314" s="21">
        <v>92</v>
      </c>
      <c r="E314" s="21" t="s">
        <v>13</v>
      </c>
      <c r="F314" s="21" t="s">
        <v>39</v>
      </c>
      <c r="G314" s="21"/>
      <c r="H314" s="21"/>
      <c r="I314" s="30">
        <v>2052</v>
      </c>
      <c r="J314" s="30" t="s">
        <v>19</v>
      </c>
    </row>
    <row r="315" spans="1:10" ht="15.75" thickBot="1" x14ac:dyDescent="0.45">
      <c r="A315" s="21">
        <v>309</v>
      </c>
      <c r="B315" s="74">
        <v>3598</v>
      </c>
      <c r="C315" s="20" t="s">
        <v>5933</v>
      </c>
      <c r="D315" s="21">
        <v>97</v>
      </c>
      <c r="E315" s="21" t="s">
        <v>13</v>
      </c>
      <c r="F315" s="21" t="s">
        <v>936</v>
      </c>
      <c r="G315" s="21"/>
      <c r="H315" s="21"/>
      <c r="I315" s="30">
        <v>2055</v>
      </c>
      <c r="J315" s="30" t="s">
        <v>19</v>
      </c>
    </row>
    <row r="316" spans="1:10" ht="15.75" thickBot="1" x14ac:dyDescent="0.45">
      <c r="A316" s="21">
        <v>310</v>
      </c>
      <c r="B316" s="74">
        <v>3602</v>
      </c>
      <c r="C316" s="20" t="s">
        <v>5941</v>
      </c>
      <c r="D316" s="21" t="s">
        <v>13</v>
      </c>
      <c r="E316" s="21" t="s">
        <v>13</v>
      </c>
      <c r="F316" s="21" t="s">
        <v>39</v>
      </c>
      <c r="G316" s="21"/>
      <c r="H316" s="21"/>
      <c r="I316" s="30">
        <v>2060</v>
      </c>
      <c r="J316" s="30" t="s">
        <v>19</v>
      </c>
    </row>
    <row r="317" spans="1:10" ht="15.75" thickBot="1" x14ac:dyDescent="0.45">
      <c r="A317" s="21">
        <v>311</v>
      </c>
      <c r="B317" s="74">
        <v>3603</v>
      </c>
      <c r="C317" s="20" t="s">
        <v>5943</v>
      </c>
      <c r="D317" s="21" t="s">
        <v>13</v>
      </c>
      <c r="E317" s="21" t="s">
        <v>13</v>
      </c>
      <c r="F317" s="21" t="s">
        <v>39</v>
      </c>
      <c r="G317" s="21"/>
      <c r="H317" s="21"/>
      <c r="I317" s="30">
        <v>2055</v>
      </c>
      <c r="J317" s="30" t="s">
        <v>19</v>
      </c>
    </row>
    <row r="318" spans="1:10" ht="15.75" thickBot="1" x14ac:dyDescent="0.45">
      <c r="A318" s="21">
        <v>312</v>
      </c>
      <c r="B318" s="74">
        <v>3604</v>
      </c>
      <c r="C318" s="20" t="s">
        <v>5945</v>
      </c>
      <c r="D318" s="21">
        <v>99</v>
      </c>
      <c r="E318" s="21" t="s">
        <v>13</v>
      </c>
      <c r="F318" s="21" t="s">
        <v>936</v>
      </c>
      <c r="G318" s="21"/>
      <c r="H318" s="21"/>
      <c r="I318" s="30">
        <v>2104</v>
      </c>
      <c r="J318" s="30" t="s">
        <v>19</v>
      </c>
    </row>
    <row r="319" spans="1:10" ht="15.75" thickBot="1" x14ac:dyDescent="0.45">
      <c r="A319" s="21">
        <v>313</v>
      </c>
      <c r="B319" s="74">
        <v>3605</v>
      </c>
      <c r="C319" s="20" t="s">
        <v>5947</v>
      </c>
      <c r="D319" s="21" t="s">
        <v>13</v>
      </c>
      <c r="E319" s="21" t="s">
        <v>13</v>
      </c>
      <c r="F319" s="21" t="s">
        <v>39</v>
      </c>
      <c r="G319" s="21"/>
      <c r="H319" s="21"/>
      <c r="I319" s="30">
        <v>2031</v>
      </c>
      <c r="J319" s="30" t="s">
        <v>19</v>
      </c>
    </row>
    <row r="320" spans="1:10" ht="15.75" thickBot="1" x14ac:dyDescent="0.45">
      <c r="A320" s="21">
        <v>314</v>
      </c>
      <c r="B320" s="74">
        <v>3610</v>
      </c>
      <c r="C320" s="20" t="s">
        <v>5957</v>
      </c>
      <c r="D320" s="21">
        <v>96</v>
      </c>
      <c r="E320" s="21" t="s">
        <v>134</v>
      </c>
      <c r="F320" s="21" t="s">
        <v>39</v>
      </c>
      <c r="G320" s="21"/>
      <c r="H320" s="21"/>
      <c r="I320" s="30">
        <v>2464</v>
      </c>
      <c r="J320" s="30" t="s">
        <v>15</v>
      </c>
    </row>
    <row r="321" spans="1:10" ht="15.75" thickBot="1" x14ac:dyDescent="0.45">
      <c r="A321" s="21">
        <v>315</v>
      </c>
      <c r="B321" s="74">
        <v>3624</v>
      </c>
      <c r="C321" s="20" t="s">
        <v>5985</v>
      </c>
      <c r="D321" s="21">
        <v>96</v>
      </c>
      <c r="E321" s="21" t="s">
        <v>13</v>
      </c>
      <c r="F321" s="21" t="s">
        <v>936</v>
      </c>
      <c r="G321" s="21"/>
      <c r="H321" s="21"/>
      <c r="I321" s="30">
        <v>2124</v>
      </c>
      <c r="J321" s="30" t="s">
        <v>19</v>
      </c>
    </row>
    <row r="322" spans="1:10" ht="15.75" thickBot="1" x14ac:dyDescent="0.45">
      <c r="A322" s="21">
        <v>316</v>
      </c>
      <c r="B322" s="74">
        <v>4029</v>
      </c>
      <c r="C322" s="20" t="s">
        <v>5997</v>
      </c>
      <c r="D322" s="21" t="s">
        <v>158</v>
      </c>
      <c r="E322" s="21" t="s">
        <v>13</v>
      </c>
      <c r="F322" s="21" t="s">
        <v>39</v>
      </c>
      <c r="G322" s="21"/>
      <c r="H322" s="21"/>
      <c r="I322" s="30">
        <v>2085</v>
      </c>
      <c r="J322" s="30" t="s">
        <v>15</v>
      </c>
    </row>
    <row r="323" spans="1:10" ht="15.75" thickBot="1" x14ac:dyDescent="0.45">
      <c r="A323" s="21">
        <v>317</v>
      </c>
      <c r="B323" s="74">
        <v>3630</v>
      </c>
      <c r="C323" s="20" t="s">
        <v>5999</v>
      </c>
      <c r="D323" s="21" t="s">
        <v>13</v>
      </c>
      <c r="E323" s="21" t="s">
        <v>13</v>
      </c>
      <c r="F323" s="21" t="s">
        <v>39</v>
      </c>
      <c r="G323" s="21"/>
      <c r="H323" s="21"/>
      <c r="I323" s="30">
        <v>2065</v>
      </c>
      <c r="J323" s="30" t="s">
        <v>19</v>
      </c>
    </row>
    <row r="324" spans="1:10" ht="15.75" thickBot="1" x14ac:dyDescent="0.45">
      <c r="A324" s="21">
        <v>318</v>
      </c>
      <c r="B324" s="74">
        <v>3633</v>
      </c>
      <c r="C324" s="20" t="s">
        <v>6005</v>
      </c>
      <c r="D324" s="21" t="s">
        <v>13</v>
      </c>
      <c r="E324" s="21" t="s">
        <v>13</v>
      </c>
      <c r="F324" s="21" t="s">
        <v>39</v>
      </c>
      <c r="G324" s="21"/>
      <c r="H324" s="21"/>
      <c r="I324" s="30">
        <v>2039</v>
      </c>
      <c r="J324" s="30" t="s">
        <v>19</v>
      </c>
    </row>
    <row r="325" spans="1:10" ht="15.75" thickBot="1" x14ac:dyDescent="0.45">
      <c r="A325" s="21">
        <v>319</v>
      </c>
      <c r="B325" s="74">
        <v>4196</v>
      </c>
      <c r="C325" s="20" t="s">
        <v>6465</v>
      </c>
      <c r="D325" s="57" t="s">
        <v>2331</v>
      </c>
      <c r="E325" s="21" t="s">
        <v>13</v>
      </c>
      <c r="F325" s="21" t="s">
        <v>43</v>
      </c>
      <c r="G325" s="21">
        <v>11</v>
      </c>
      <c r="H325" s="21">
        <v>-43</v>
      </c>
      <c r="I325" s="30">
        <v>2057</v>
      </c>
      <c r="J325" s="30" t="s">
        <v>15</v>
      </c>
    </row>
    <row r="326" spans="1:10" ht="15.75" thickBot="1" x14ac:dyDescent="0.45">
      <c r="A326" s="21">
        <v>320</v>
      </c>
      <c r="B326" s="74">
        <v>4005</v>
      </c>
      <c r="C326" s="20" t="s">
        <v>6037</v>
      </c>
      <c r="D326" s="21" t="s">
        <v>49</v>
      </c>
      <c r="E326" s="21" t="s">
        <v>13</v>
      </c>
      <c r="F326" s="21" t="s">
        <v>43</v>
      </c>
      <c r="G326" s="21"/>
      <c r="H326" s="21"/>
      <c r="I326" s="30">
        <v>2061</v>
      </c>
      <c r="J326" s="30" t="s">
        <v>15</v>
      </c>
    </row>
    <row r="327" spans="1:10" ht="15.75" thickBot="1" x14ac:dyDescent="0.45">
      <c r="A327" s="21">
        <v>321</v>
      </c>
      <c r="B327" s="74">
        <v>3651</v>
      </c>
      <c r="C327" s="20" t="s">
        <v>6049</v>
      </c>
      <c r="D327" s="21" t="s">
        <v>13</v>
      </c>
      <c r="E327" s="21" t="s">
        <v>13</v>
      </c>
      <c r="F327" s="21" t="s">
        <v>39</v>
      </c>
      <c r="G327" s="21"/>
      <c r="H327" s="21"/>
      <c r="I327" s="30">
        <v>2083</v>
      </c>
      <c r="J327" s="30" t="s">
        <v>19</v>
      </c>
    </row>
    <row r="328" spans="1:10" ht="15.75" thickBot="1" x14ac:dyDescent="0.45">
      <c r="A328" s="21">
        <v>322</v>
      </c>
      <c r="B328" s="74">
        <v>3652</v>
      </c>
      <c r="C328" s="20" t="s">
        <v>6051</v>
      </c>
      <c r="D328" s="21">
        <v>50</v>
      </c>
      <c r="E328" s="21" t="s">
        <v>13</v>
      </c>
      <c r="F328" s="21" t="s">
        <v>39</v>
      </c>
      <c r="G328" s="21"/>
      <c r="H328" s="21"/>
      <c r="I328" s="30">
        <v>2019</v>
      </c>
      <c r="J328" s="30" t="s">
        <v>19</v>
      </c>
    </row>
    <row r="329" spans="1:10" ht="15.75" thickBot="1" x14ac:dyDescent="0.45">
      <c r="A329" s="24">
        <v>323</v>
      </c>
      <c r="B329" s="78">
        <v>3654</v>
      </c>
      <c r="C329" s="23" t="s">
        <v>6063</v>
      </c>
      <c r="D329" s="24" t="s">
        <v>13</v>
      </c>
      <c r="E329" s="24" t="s">
        <v>13</v>
      </c>
      <c r="F329" s="24" t="s">
        <v>39</v>
      </c>
      <c r="G329" s="24"/>
      <c r="H329" s="24"/>
      <c r="I329" s="6">
        <v>2120</v>
      </c>
      <c r="J329" s="6" t="s">
        <v>19</v>
      </c>
    </row>
  </sheetData>
  <autoFilter ref="A5:J273"/>
  <mergeCells count="3">
    <mergeCell ref="A1:J1"/>
    <mergeCell ref="A2:J2"/>
    <mergeCell ref="A3:J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7"/>
  <sheetViews>
    <sheetView topLeftCell="A337" workbookViewId="0">
      <selection activeCell="I338" sqref="I338"/>
    </sheetView>
  </sheetViews>
  <sheetFormatPr defaultRowHeight="12.75" x14ac:dyDescent="0.35"/>
  <cols>
    <col min="1" max="1" width="5.53125" style="3" bestFit="1" customWidth="1"/>
    <col min="2" max="2" width="5.796875" style="3" customWidth="1"/>
    <col min="3" max="3" width="30.53125" style="3" bestFit="1" customWidth="1"/>
    <col min="4" max="4" width="7.1328125" style="25" bestFit="1" customWidth="1"/>
    <col min="5" max="5" width="5.19921875" style="25" bestFit="1" customWidth="1"/>
    <col min="6" max="6" width="22.19921875" style="25" bestFit="1" customWidth="1"/>
    <col min="7" max="7" width="7.46484375" style="25" bestFit="1" customWidth="1"/>
    <col min="8" max="9" width="7.1328125" style="25" bestFit="1" customWidth="1"/>
    <col min="10" max="10" width="5.796875" style="25" customWidth="1"/>
    <col min="11" max="11" width="9.1328125" style="3" customWidth="1"/>
  </cols>
  <sheetData>
    <row r="1" spans="1:10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7.25" x14ac:dyDescent="0.35">
      <c r="A2" s="101" t="s">
        <v>6081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 ht="17.25" x14ac:dyDescent="0.35">
      <c r="A3" s="102" t="s">
        <v>6564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x14ac:dyDescent="0.35">
      <c r="A4" s="4"/>
      <c r="B4" s="4"/>
      <c r="C4" s="5"/>
      <c r="D4" s="4"/>
      <c r="E4" s="4"/>
      <c r="F4" s="4"/>
      <c r="G4" s="4"/>
      <c r="H4" s="4"/>
      <c r="I4" s="4"/>
      <c r="J4" s="4"/>
    </row>
    <row r="5" spans="1:10" ht="62.25" x14ac:dyDescent="0.55000000000000004">
      <c r="A5" s="26" t="s">
        <v>2</v>
      </c>
      <c r="B5" s="26" t="s">
        <v>3</v>
      </c>
      <c r="C5" s="2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6410</v>
      </c>
      <c r="J5" s="11" t="s">
        <v>11</v>
      </c>
    </row>
    <row r="6" spans="1:10" ht="15.75" thickBot="1" x14ac:dyDescent="0.5">
      <c r="A6" s="12">
        <v>1</v>
      </c>
      <c r="B6" s="13">
        <v>2</v>
      </c>
      <c r="C6" s="13">
        <v>3</v>
      </c>
      <c r="D6" s="14">
        <v>4</v>
      </c>
      <c r="E6" s="28">
        <v>5</v>
      </c>
      <c r="F6" s="28">
        <v>6</v>
      </c>
      <c r="G6" s="24">
        <v>7</v>
      </c>
      <c r="H6" s="29">
        <v>8</v>
      </c>
      <c r="I6" s="29">
        <v>9</v>
      </c>
      <c r="J6" s="29">
        <v>10</v>
      </c>
    </row>
    <row r="7" spans="1:10" ht="15.75" thickBot="1" x14ac:dyDescent="0.45">
      <c r="A7" s="21">
        <v>1</v>
      </c>
      <c r="B7" s="74">
        <v>1861</v>
      </c>
      <c r="C7" s="20" t="s">
        <v>12</v>
      </c>
      <c r="D7" s="21" t="s">
        <v>13</v>
      </c>
      <c r="E7" s="21" t="s">
        <v>13</v>
      </c>
      <c r="F7" s="21" t="s">
        <v>14</v>
      </c>
      <c r="G7" s="21"/>
      <c r="H7" s="21"/>
      <c r="I7" s="30">
        <v>2079</v>
      </c>
      <c r="J7" s="30" t="s">
        <v>19</v>
      </c>
    </row>
    <row r="8" spans="1:10" ht="15.75" thickBot="1" x14ac:dyDescent="0.45">
      <c r="A8" s="21">
        <v>2</v>
      </c>
      <c r="B8" s="74">
        <v>3936</v>
      </c>
      <c r="C8" s="20" t="s">
        <v>21</v>
      </c>
      <c r="D8" s="21" t="s">
        <v>13</v>
      </c>
      <c r="E8" s="21" t="s">
        <v>13</v>
      </c>
      <c r="F8" s="21" t="s">
        <v>22</v>
      </c>
      <c r="G8" s="21"/>
      <c r="H8" s="21"/>
      <c r="I8" s="30">
        <v>2058</v>
      </c>
      <c r="J8" s="30" t="s">
        <v>15</v>
      </c>
    </row>
    <row r="9" spans="1:10" ht="15.75" thickBot="1" x14ac:dyDescent="0.45">
      <c r="A9" s="21">
        <v>3</v>
      </c>
      <c r="B9" s="74">
        <v>1002</v>
      </c>
      <c r="C9" s="20" t="s">
        <v>24</v>
      </c>
      <c r="D9" s="21" t="s">
        <v>13</v>
      </c>
      <c r="E9" s="21" t="s">
        <v>13</v>
      </c>
      <c r="F9" s="21" t="s">
        <v>25</v>
      </c>
      <c r="G9" s="21"/>
      <c r="H9" s="21"/>
      <c r="I9" s="30">
        <v>2026</v>
      </c>
      <c r="J9" s="30" t="s">
        <v>19</v>
      </c>
    </row>
    <row r="10" spans="1:10" ht="15.75" thickBot="1" x14ac:dyDescent="0.45">
      <c r="A10" s="21">
        <v>4</v>
      </c>
      <c r="B10" s="74">
        <v>1015</v>
      </c>
      <c r="C10" s="20" t="s">
        <v>87</v>
      </c>
      <c r="D10" s="21" t="s">
        <v>13</v>
      </c>
      <c r="E10" s="21" t="s">
        <v>13</v>
      </c>
      <c r="F10" s="21" t="s">
        <v>88</v>
      </c>
      <c r="G10" s="21"/>
      <c r="H10" s="21"/>
      <c r="I10" s="30">
        <v>2110</v>
      </c>
      <c r="J10" s="30" t="s">
        <v>19</v>
      </c>
    </row>
    <row r="11" spans="1:10" ht="15.75" thickBot="1" x14ac:dyDescent="0.45">
      <c r="A11" s="21">
        <v>5</v>
      </c>
      <c r="B11" s="74">
        <v>3972</v>
      </c>
      <c r="C11" s="20" t="s">
        <v>93</v>
      </c>
      <c r="D11" s="21" t="s">
        <v>13</v>
      </c>
      <c r="E11" s="21" t="s">
        <v>13</v>
      </c>
      <c r="F11" s="21" t="s">
        <v>22</v>
      </c>
      <c r="G11" s="21"/>
      <c r="H11" s="21"/>
      <c r="I11" s="30">
        <v>2094</v>
      </c>
      <c r="J11" s="30" t="s">
        <v>15</v>
      </c>
    </row>
    <row r="12" spans="1:10" ht="15.75" thickBot="1" x14ac:dyDescent="0.45">
      <c r="A12" s="21">
        <v>6</v>
      </c>
      <c r="B12" s="74">
        <v>3878</v>
      </c>
      <c r="C12" s="20" t="s">
        <v>105</v>
      </c>
      <c r="D12" s="21" t="s">
        <v>106</v>
      </c>
      <c r="E12" s="21" t="s">
        <v>13</v>
      </c>
      <c r="F12" s="21" t="s">
        <v>107</v>
      </c>
      <c r="G12" s="21"/>
      <c r="H12" s="21"/>
      <c r="I12" s="30">
        <v>2059</v>
      </c>
      <c r="J12" s="30" t="s">
        <v>15</v>
      </c>
    </row>
    <row r="13" spans="1:10" ht="15.75" thickBot="1" x14ac:dyDescent="0.45">
      <c r="A13" s="21">
        <v>7</v>
      </c>
      <c r="B13" s="74">
        <v>1028</v>
      </c>
      <c r="C13" s="20" t="s">
        <v>126</v>
      </c>
      <c r="D13" s="21" t="s">
        <v>13</v>
      </c>
      <c r="E13" s="21" t="s">
        <v>13</v>
      </c>
      <c r="F13" s="21" t="s">
        <v>88</v>
      </c>
      <c r="G13" s="21"/>
      <c r="H13" s="21"/>
      <c r="I13" s="30">
        <v>2047</v>
      </c>
      <c r="J13" s="30" t="s">
        <v>19</v>
      </c>
    </row>
    <row r="14" spans="1:10" ht="15.75" thickBot="1" x14ac:dyDescent="0.45">
      <c r="A14" s="21">
        <v>8</v>
      </c>
      <c r="B14" s="74">
        <v>3967</v>
      </c>
      <c r="C14" s="20" t="s">
        <v>141</v>
      </c>
      <c r="D14" s="21" t="s">
        <v>13</v>
      </c>
      <c r="E14" s="21" t="s">
        <v>13</v>
      </c>
      <c r="F14" s="21" t="s">
        <v>22</v>
      </c>
      <c r="G14" s="21"/>
      <c r="H14" s="21"/>
      <c r="I14" s="30">
        <v>2114</v>
      </c>
      <c r="J14" s="30" t="s">
        <v>15</v>
      </c>
    </row>
    <row r="15" spans="1:10" ht="15.75" thickBot="1" x14ac:dyDescent="0.45">
      <c r="A15" s="21">
        <v>9</v>
      </c>
      <c r="B15" s="74">
        <v>1035</v>
      </c>
      <c r="C15" s="20" t="s">
        <v>143</v>
      </c>
      <c r="D15" s="21" t="s">
        <v>13</v>
      </c>
      <c r="E15" s="21" t="s">
        <v>13</v>
      </c>
      <c r="F15" s="21" t="s">
        <v>22</v>
      </c>
      <c r="G15" s="21"/>
      <c r="H15" s="21"/>
      <c r="I15" s="30">
        <v>2053</v>
      </c>
      <c r="J15" s="30" t="s">
        <v>19</v>
      </c>
    </row>
    <row r="16" spans="1:10" ht="15.75" thickBot="1" x14ac:dyDescent="0.45">
      <c r="A16" s="21">
        <v>10</v>
      </c>
      <c r="B16" s="74">
        <v>1036</v>
      </c>
      <c r="C16" s="20" t="s">
        <v>145</v>
      </c>
      <c r="D16" s="21" t="s">
        <v>13</v>
      </c>
      <c r="E16" s="21" t="s">
        <v>13</v>
      </c>
      <c r="F16" s="21" t="s">
        <v>146</v>
      </c>
      <c r="G16" s="21"/>
      <c r="H16" s="21"/>
      <c r="I16" s="30">
        <v>2035</v>
      </c>
      <c r="J16" s="30" t="s">
        <v>19</v>
      </c>
    </row>
    <row r="17" spans="1:10" ht="15.75" thickBot="1" x14ac:dyDescent="0.45">
      <c r="A17" s="21">
        <v>11</v>
      </c>
      <c r="B17" s="74">
        <v>1046</v>
      </c>
      <c r="C17" s="20" t="s">
        <v>171</v>
      </c>
      <c r="D17" s="21" t="s">
        <v>13</v>
      </c>
      <c r="E17" s="21" t="s">
        <v>13</v>
      </c>
      <c r="F17" s="21" t="s">
        <v>22</v>
      </c>
      <c r="G17" s="21"/>
      <c r="H17" s="21"/>
      <c r="I17" s="30">
        <v>2060</v>
      </c>
      <c r="J17" s="30" t="s">
        <v>19</v>
      </c>
    </row>
    <row r="18" spans="1:10" ht="15.75" thickBot="1" x14ac:dyDescent="0.45">
      <c r="A18" s="21">
        <v>12</v>
      </c>
      <c r="B18" s="74">
        <v>1050</v>
      </c>
      <c r="C18" s="20" t="s">
        <v>179</v>
      </c>
      <c r="D18" s="21" t="s">
        <v>13</v>
      </c>
      <c r="E18" s="21" t="s">
        <v>13</v>
      </c>
      <c r="F18" s="21" t="s">
        <v>22</v>
      </c>
      <c r="G18" s="21"/>
      <c r="H18" s="21"/>
      <c r="I18" s="30">
        <v>2092</v>
      </c>
      <c r="J18" s="30" t="s">
        <v>19</v>
      </c>
    </row>
    <row r="19" spans="1:10" ht="15.75" thickBot="1" x14ac:dyDescent="0.45">
      <c r="A19" s="21">
        <v>13</v>
      </c>
      <c r="B19" s="74">
        <v>3969</v>
      </c>
      <c r="C19" s="20" t="s">
        <v>236</v>
      </c>
      <c r="D19" s="21" t="s">
        <v>13</v>
      </c>
      <c r="E19" s="21" t="s">
        <v>13</v>
      </c>
      <c r="F19" s="21" t="s">
        <v>22</v>
      </c>
      <c r="G19" s="21"/>
      <c r="H19" s="21"/>
      <c r="I19" s="30">
        <v>2102</v>
      </c>
      <c r="J19" s="30" t="s">
        <v>15</v>
      </c>
    </row>
    <row r="20" spans="1:10" ht="15.75" thickBot="1" x14ac:dyDescent="0.45">
      <c r="A20" s="21">
        <v>14</v>
      </c>
      <c r="B20" s="74">
        <v>3958</v>
      </c>
      <c r="C20" s="20" t="s">
        <v>248</v>
      </c>
      <c r="D20" s="21" t="s">
        <v>13</v>
      </c>
      <c r="E20" s="21" t="s">
        <v>13</v>
      </c>
      <c r="F20" s="21" t="s">
        <v>22</v>
      </c>
      <c r="G20" s="21"/>
      <c r="H20" s="21"/>
      <c r="I20" s="30">
        <v>2088</v>
      </c>
      <c r="J20" s="30" t="s">
        <v>15</v>
      </c>
    </row>
    <row r="21" spans="1:10" ht="15.75" thickBot="1" x14ac:dyDescent="0.45">
      <c r="A21" s="21">
        <v>15</v>
      </c>
      <c r="B21" s="74">
        <v>3978</v>
      </c>
      <c r="C21" s="20" t="s">
        <v>262</v>
      </c>
      <c r="D21" s="21" t="s">
        <v>13</v>
      </c>
      <c r="E21" s="21" t="s">
        <v>13</v>
      </c>
      <c r="F21" s="21" t="s">
        <v>22</v>
      </c>
      <c r="G21" s="21"/>
      <c r="H21" s="21"/>
      <c r="I21" s="30">
        <v>2048</v>
      </c>
      <c r="J21" s="30" t="s">
        <v>15</v>
      </c>
    </row>
    <row r="22" spans="1:10" ht="15.75" thickBot="1" x14ac:dyDescent="0.45">
      <c r="A22" s="21">
        <v>16</v>
      </c>
      <c r="B22" s="74">
        <v>1082</v>
      </c>
      <c r="C22" s="20" t="s">
        <v>264</v>
      </c>
      <c r="D22" s="21" t="s">
        <v>13</v>
      </c>
      <c r="E22" s="21" t="s">
        <v>13</v>
      </c>
      <c r="F22" s="21" t="s">
        <v>14</v>
      </c>
      <c r="G22" s="21"/>
      <c r="H22" s="21"/>
      <c r="I22" s="30">
        <v>2035</v>
      </c>
      <c r="J22" s="30" t="s">
        <v>19</v>
      </c>
    </row>
    <row r="23" spans="1:10" ht="15.75" thickBot="1" x14ac:dyDescent="0.45">
      <c r="A23" s="21">
        <v>17</v>
      </c>
      <c r="B23" s="74">
        <v>3977</v>
      </c>
      <c r="C23" s="20" t="s">
        <v>300</v>
      </c>
      <c r="D23" s="21" t="s">
        <v>13</v>
      </c>
      <c r="E23" s="21" t="s">
        <v>13</v>
      </c>
      <c r="F23" s="21" t="s">
        <v>22</v>
      </c>
      <c r="G23" s="21"/>
      <c r="H23" s="21"/>
      <c r="I23" s="30">
        <v>2080</v>
      </c>
      <c r="J23" s="30" t="s">
        <v>15</v>
      </c>
    </row>
    <row r="24" spans="1:10" ht="15.75" thickBot="1" x14ac:dyDescent="0.45">
      <c r="A24" s="21">
        <v>18</v>
      </c>
      <c r="B24" s="74">
        <v>4066</v>
      </c>
      <c r="C24" s="20" t="s">
        <v>6125</v>
      </c>
      <c r="D24" s="21" t="s">
        <v>13</v>
      </c>
      <c r="E24" s="21" t="s">
        <v>13</v>
      </c>
      <c r="F24" s="21" t="s">
        <v>22</v>
      </c>
      <c r="G24" s="21"/>
      <c r="H24" s="21"/>
      <c r="I24" s="30">
        <v>2081</v>
      </c>
      <c r="J24" s="30" t="s">
        <v>15</v>
      </c>
    </row>
    <row r="25" spans="1:10" ht="15.75" thickBot="1" x14ac:dyDescent="0.45">
      <c r="A25" s="21">
        <v>19</v>
      </c>
      <c r="B25" s="74">
        <v>3946</v>
      </c>
      <c r="C25" s="20" t="s">
        <v>365</v>
      </c>
      <c r="D25" s="21" t="s">
        <v>13</v>
      </c>
      <c r="E25" s="21" t="s">
        <v>13</v>
      </c>
      <c r="F25" s="21" t="s">
        <v>22</v>
      </c>
      <c r="G25" s="21"/>
      <c r="H25" s="21"/>
      <c r="I25" s="30">
        <v>2112</v>
      </c>
      <c r="J25" s="30" t="s">
        <v>15</v>
      </c>
    </row>
    <row r="26" spans="1:10" ht="15.75" thickBot="1" x14ac:dyDescent="0.45">
      <c r="A26" s="21">
        <v>20</v>
      </c>
      <c r="B26" s="74">
        <v>1133</v>
      </c>
      <c r="C26" s="20" t="s">
        <v>386</v>
      </c>
      <c r="D26" s="21" t="s">
        <v>13</v>
      </c>
      <c r="E26" s="21" t="s">
        <v>13</v>
      </c>
      <c r="F26" s="21" t="s">
        <v>22</v>
      </c>
      <c r="G26" s="21"/>
      <c r="H26" s="21"/>
      <c r="I26" s="30">
        <v>2098</v>
      </c>
      <c r="J26" s="30" t="s">
        <v>19</v>
      </c>
    </row>
    <row r="27" spans="1:10" ht="15.75" thickBot="1" x14ac:dyDescent="0.45">
      <c r="A27" s="21">
        <v>21</v>
      </c>
      <c r="B27" s="74">
        <v>1134</v>
      </c>
      <c r="C27" s="20" t="s">
        <v>388</v>
      </c>
      <c r="D27" s="21" t="s">
        <v>13</v>
      </c>
      <c r="E27" s="21" t="s">
        <v>13</v>
      </c>
      <c r="F27" s="21" t="s">
        <v>22</v>
      </c>
      <c r="G27" s="21"/>
      <c r="H27" s="21"/>
      <c r="I27" s="30">
        <v>2045</v>
      </c>
      <c r="J27" s="30" t="s">
        <v>19</v>
      </c>
    </row>
    <row r="28" spans="1:10" ht="15.75" thickBot="1" x14ac:dyDescent="0.45">
      <c r="A28" s="21">
        <v>22</v>
      </c>
      <c r="B28" s="74">
        <v>1141</v>
      </c>
      <c r="C28" s="20" t="s">
        <v>404</v>
      </c>
      <c r="D28" s="21" t="s">
        <v>13</v>
      </c>
      <c r="E28" s="21" t="s">
        <v>13</v>
      </c>
      <c r="F28" s="21" t="s">
        <v>22</v>
      </c>
      <c r="G28" s="21"/>
      <c r="H28" s="21"/>
      <c r="I28" s="30">
        <v>2049</v>
      </c>
      <c r="J28" s="30" t="s">
        <v>19</v>
      </c>
    </row>
    <row r="29" spans="1:10" ht="15.75" thickBot="1" x14ac:dyDescent="0.45">
      <c r="A29" s="21">
        <v>23</v>
      </c>
      <c r="B29" s="74">
        <v>1142</v>
      </c>
      <c r="C29" s="20" t="s">
        <v>406</v>
      </c>
      <c r="D29" s="21" t="s">
        <v>13</v>
      </c>
      <c r="E29" s="21" t="s">
        <v>13</v>
      </c>
      <c r="F29" s="21" t="s">
        <v>22</v>
      </c>
      <c r="G29" s="21"/>
      <c r="H29" s="21"/>
      <c r="I29" s="30">
        <v>2080</v>
      </c>
      <c r="J29" s="30" t="s">
        <v>19</v>
      </c>
    </row>
    <row r="30" spans="1:10" ht="15.75" thickBot="1" x14ac:dyDescent="0.45">
      <c r="A30" s="21">
        <v>24</v>
      </c>
      <c r="B30" s="74">
        <v>1143</v>
      </c>
      <c r="C30" s="20" t="s">
        <v>408</v>
      </c>
      <c r="D30" s="21" t="s">
        <v>13</v>
      </c>
      <c r="E30" s="21" t="s">
        <v>13</v>
      </c>
      <c r="F30" s="21" t="s">
        <v>22</v>
      </c>
      <c r="G30" s="21"/>
      <c r="H30" s="21"/>
      <c r="I30" s="30">
        <v>2056</v>
      </c>
      <c r="J30" s="30" t="s">
        <v>19</v>
      </c>
    </row>
    <row r="31" spans="1:10" ht="15.75" thickBot="1" x14ac:dyDescent="0.45">
      <c r="A31" s="21">
        <v>25</v>
      </c>
      <c r="B31" s="74">
        <v>1157</v>
      </c>
      <c r="C31" s="20" t="s">
        <v>448</v>
      </c>
      <c r="D31" s="21">
        <v>69</v>
      </c>
      <c r="E31" s="21" t="s">
        <v>57</v>
      </c>
      <c r="F31" s="21" t="s">
        <v>22</v>
      </c>
      <c r="G31" s="21"/>
      <c r="H31" s="21"/>
      <c r="I31" s="30">
        <v>2228</v>
      </c>
      <c r="J31" s="30" t="s">
        <v>15</v>
      </c>
    </row>
    <row r="32" spans="1:10" ht="15.75" thickBot="1" x14ac:dyDescent="0.45">
      <c r="A32" s="21">
        <v>26</v>
      </c>
      <c r="B32" s="74">
        <v>1163</v>
      </c>
      <c r="C32" s="20" t="s">
        <v>460</v>
      </c>
      <c r="D32" s="21" t="s">
        <v>13</v>
      </c>
      <c r="E32" s="21" t="s">
        <v>13</v>
      </c>
      <c r="F32" s="21" t="s">
        <v>22</v>
      </c>
      <c r="G32" s="21"/>
      <c r="H32" s="21"/>
      <c r="I32" s="30">
        <v>2139</v>
      </c>
      <c r="J32" s="30" t="s">
        <v>15</v>
      </c>
    </row>
    <row r="33" spans="1:10" ht="15.75" thickBot="1" x14ac:dyDescent="0.45">
      <c r="A33" s="21">
        <v>27</v>
      </c>
      <c r="B33" s="74">
        <v>1174</v>
      </c>
      <c r="C33" s="20" t="s">
        <v>487</v>
      </c>
      <c r="D33" s="21" t="s">
        <v>13</v>
      </c>
      <c r="E33" s="21" t="s">
        <v>13</v>
      </c>
      <c r="F33" s="21" t="s">
        <v>22</v>
      </c>
      <c r="G33" s="21">
        <v>7</v>
      </c>
      <c r="H33" s="21">
        <v>-10</v>
      </c>
      <c r="I33" s="30">
        <v>2101</v>
      </c>
      <c r="J33" s="30" t="s">
        <v>15</v>
      </c>
    </row>
    <row r="34" spans="1:10" ht="15.75" thickBot="1" x14ac:dyDescent="0.45">
      <c r="A34" s="21">
        <v>28</v>
      </c>
      <c r="B34" s="74">
        <v>3812</v>
      </c>
      <c r="C34" s="20" t="s">
        <v>489</v>
      </c>
      <c r="D34" s="21" t="s">
        <v>13</v>
      </c>
      <c r="E34" s="21" t="s">
        <v>13</v>
      </c>
      <c r="F34" s="21" t="s">
        <v>14</v>
      </c>
      <c r="G34" s="21"/>
      <c r="H34" s="21"/>
      <c r="I34" s="30">
        <v>2112</v>
      </c>
      <c r="J34" s="21" t="s">
        <v>19</v>
      </c>
    </row>
    <row r="35" spans="1:10" ht="15.75" thickBot="1" x14ac:dyDescent="0.45">
      <c r="A35" s="21">
        <v>29</v>
      </c>
      <c r="B35" s="74">
        <v>4101</v>
      </c>
      <c r="C35" s="20" t="s">
        <v>6179</v>
      </c>
      <c r="D35" s="21" t="s">
        <v>6257</v>
      </c>
      <c r="E35" s="21" t="s">
        <v>13</v>
      </c>
      <c r="F35" s="21" t="s">
        <v>494</v>
      </c>
      <c r="G35" s="21"/>
      <c r="H35" s="21"/>
      <c r="I35" s="30">
        <v>2052</v>
      </c>
      <c r="J35" s="30" t="s">
        <v>15</v>
      </c>
    </row>
    <row r="36" spans="1:10" ht="15.75" thickBot="1" x14ac:dyDescent="0.45">
      <c r="A36" s="21">
        <v>30</v>
      </c>
      <c r="B36" s="74">
        <v>1175</v>
      </c>
      <c r="C36" s="20" t="s">
        <v>491</v>
      </c>
      <c r="D36" s="21" t="s">
        <v>13</v>
      </c>
      <c r="E36" s="21" t="s">
        <v>13</v>
      </c>
      <c r="F36" s="21" t="s">
        <v>14</v>
      </c>
      <c r="G36" s="21"/>
      <c r="H36" s="21"/>
      <c r="I36" s="30">
        <v>2022</v>
      </c>
      <c r="J36" s="30" t="s">
        <v>19</v>
      </c>
    </row>
    <row r="37" spans="1:10" ht="15.75" thickBot="1" x14ac:dyDescent="0.45">
      <c r="A37" s="21">
        <v>31</v>
      </c>
      <c r="B37" s="74">
        <v>4096</v>
      </c>
      <c r="C37" s="20" t="s">
        <v>6174</v>
      </c>
      <c r="D37" s="21" t="s">
        <v>4592</v>
      </c>
      <c r="E37" s="21" t="s">
        <v>13</v>
      </c>
      <c r="F37" s="21" t="s">
        <v>494</v>
      </c>
      <c r="G37" s="21"/>
      <c r="H37" s="21"/>
      <c r="I37" s="30">
        <v>2048</v>
      </c>
      <c r="J37" s="30" t="s">
        <v>15</v>
      </c>
    </row>
    <row r="38" spans="1:10" ht="15.75" thickBot="1" x14ac:dyDescent="0.45">
      <c r="A38" s="21">
        <v>32</v>
      </c>
      <c r="B38" s="74">
        <v>1176</v>
      </c>
      <c r="C38" s="20" t="s">
        <v>493</v>
      </c>
      <c r="D38" s="21">
        <v>90</v>
      </c>
      <c r="E38" s="21" t="s">
        <v>13</v>
      </c>
      <c r="F38" s="21" t="s">
        <v>494</v>
      </c>
      <c r="G38" s="21">
        <v>9</v>
      </c>
      <c r="H38" s="21">
        <v>2</v>
      </c>
      <c r="I38" s="30">
        <v>2111</v>
      </c>
      <c r="J38" s="30" t="s">
        <v>15</v>
      </c>
    </row>
    <row r="39" spans="1:10" ht="15.75" thickBot="1" x14ac:dyDescent="0.45">
      <c r="A39" s="21">
        <v>33</v>
      </c>
      <c r="B39" s="74">
        <v>1189</v>
      </c>
      <c r="C39" s="20" t="s">
        <v>528</v>
      </c>
      <c r="D39" s="21" t="s">
        <v>13</v>
      </c>
      <c r="E39" s="21" t="s">
        <v>13</v>
      </c>
      <c r="F39" s="21" t="s">
        <v>22</v>
      </c>
      <c r="G39" s="21"/>
      <c r="H39" s="21"/>
      <c r="I39" s="30">
        <v>1966</v>
      </c>
      <c r="J39" s="30" t="s">
        <v>19</v>
      </c>
    </row>
    <row r="40" spans="1:10" ht="15.75" thickBot="1" x14ac:dyDescent="0.45">
      <c r="A40" s="21">
        <v>34</v>
      </c>
      <c r="B40" s="74">
        <v>1225</v>
      </c>
      <c r="C40" s="20" t="s">
        <v>608</v>
      </c>
      <c r="D40" s="21">
        <v>81</v>
      </c>
      <c r="E40" s="21" t="s">
        <v>184</v>
      </c>
      <c r="F40" s="21" t="s">
        <v>609</v>
      </c>
      <c r="G40" s="21"/>
      <c r="H40" s="21"/>
      <c r="I40" s="30">
        <v>2103</v>
      </c>
      <c r="J40" s="30" t="s">
        <v>19</v>
      </c>
    </row>
    <row r="41" spans="1:10" ht="15.75" thickBot="1" x14ac:dyDescent="0.45">
      <c r="A41" s="21">
        <v>35</v>
      </c>
      <c r="B41" s="74">
        <v>1229</v>
      </c>
      <c r="C41" s="20" t="s">
        <v>617</v>
      </c>
      <c r="D41" s="21">
        <v>87</v>
      </c>
      <c r="E41" s="21" t="s">
        <v>13</v>
      </c>
      <c r="F41" s="21" t="s">
        <v>88</v>
      </c>
      <c r="G41" s="21"/>
      <c r="H41" s="21"/>
      <c r="I41" s="30">
        <v>1954</v>
      </c>
      <c r="J41" s="30" t="s">
        <v>19</v>
      </c>
    </row>
    <row r="42" spans="1:10" ht="15.75" thickBot="1" x14ac:dyDescent="0.45">
      <c r="A42" s="21">
        <v>36</v>
      </c>
      <c r="B42" s="74">
        <v>1233</v>
      </c>
      <c r="C42" s="20" t="s">
        <v>624</v>
      </c>
      <c r="D42" s="21" t="s">
        <v>13</v>
      </c>
      <c r="E42" s="21" t="s">
        <v>13</v>
      </c>
      <c r="F42" s="21" t="s">
        <v>625</v>
      </c>
      <c r="G42" s="21"/>
      <c r="H42" s="21"/>
      <c r="I42" s="30">
        <v>1981</v>
      </c>
      <c r="J42" s="30" t="s">
        <v>19</v>
      </c>
    </row>
    <row r="43" spans="1:10" ht="15.75" thickBot="1" x14ac:dyDescent="0.45">
      <c r="A43" s="21">
        <v>37</v>
      </c>
      <c r="B43" s="74">
        <v>4178</v>
      </c>
      <c r="C43" s="20" t="s">
        <v>6437</v>
      </c>
      <c r="D43" s="21" t="s">
        <v>13</v>
      </c>
      <c r="E43" s="21" t="s">
        <v>13</v>
      </c>
      <c r="F43" s="21" t="s">
        <v>494</v>
      </c>
      <c r="G43" s="21">
        <v>9</v>
      </c>
      <c r="H43" s="21">
        <v>14</v>
      </c>
      <c r="I43" s="30">
        <v>2114</v>
      </c>
      <c r="J43" s="30" t="s">
        <v>15</v>
      </c>
    </row>
    <row r="44" spans="1:10" ht="15.75" thickBot="1" x14ac:dyDescent="0.45">
      <c r="A44" s="21">
        <v>38</v>
      </c>
      <c r="B44" s="74">
        <v>1248</v>
      </c>
      <c r="C44" s="20" t="s">
        <v>658</v>
      </c>
      <c r="D44" s="21" t="s">
        <v>13</v>
      </c>
      <c r="E44" s="21" t="s">
        <v>13</v>
      </c>
      <c r="F44" s="21" t="s">
        <v>22</v>
      </c>
      <c r="G44" s="21"/>
      <c r="H44" s="21"/>
      <c r="I44" s="30">
        <v>2078</v>
      </c>
      <c r="J44" s="30" t="s">
        <v>19</v>
      </c>
    </row>
    <row r="45" spans="1:10" ht="15.75" thickBot="1" x14ac:dyDescent="0.45">
      <c r="A45" s="21">
        <v>39</v>
      </c>
      <c r="B45" s="74">
        <v>1253</v>
      </c>
      <c r="C45" s="20" t="s">
        <v>668</v>
      </c>
      <c r="D45" s="21" t="s">
        <v>13</v>
      </c>
      <c r="E45" s="21" t="s">
        <v>13</v>
      </c>
      <c r="F45" s="21" t="s">
        <v>22</v>
      </c>
      <c r="G45" s="21"/>
      <c r="H45" s="21"/>
      <c r="I45" s="30">
        <v>2164</v>
      </c>
      <c r="J45" s="30" t="s">
        <v>15</v>
      </c>
    </row>
    <row r="46" spans="1:10" ht="15.75" thickBot="1" x14ac:dyDescent="0.45">
      <c r="A46" s="21">
        <v>40</v>
      </c>
      <c r="B46" s="74">
        <v>1256</v>
      </c>
      <c r="C46" s="20" t="s">
        <v>674</v>
      </c>
      <c r="D46" s="21" t="s">
        <v>13</v>
      </c>
      <c r="E46" s="21" t="s">
        <v>13</v>
      </c>
      <c r="F46" s="21" t="s">
        <v>22</v>
      </c>
      <c r="G46" s="21"/>
      <c r="H46" s="21"/>
      <c r="I46" s="30">
        <v>2080</v>
      </c>
      <c r="J46" s="30" t="s">
        <v>19</v>
      </c>
    </row>
    <row r="47" spans="1:10" ht="15.75" thickBot="1" x14ac:dyDescent="0.45">
      <c r="A47" s="21">
        <v>41</v>
      </c>
      <c r="B47" s="74">
        <v>3935</v>
      </c>
      <c r="C47" s="20" t="s">
        <v>697</v>
      </c>
      <c r="D47" s="21" t="s">
        <v>13</v>
      </c>
      <c r="E47" s="21" t="s">
        <v>13</v>
      </c>
      <c r="F47" s="21" t="s">
        <v>22</v>
      </c>
      <c r="G47" s="21"/>
      <c r="H47" s="21"/>
      <c r="I47" s="30">
        <v>2080</v>
      </c>
      <c r="J47" s="30" t="s">
        <v>15</v>
      </c>
    </row>
    <row r="48" spans="1:10" ht="15.75" thickBot="1" x14ac:dyDescent="0.45">
      <c r="A48" s="21">
        <v>42</v>
      </c>
      <c r="B48" s="74">
        <v>1280</v>
      </c>
      <c r="C48" s="20" t="s">
        <v>728</v>
      </c>
      <c r="D48" s="21" t="s">
        <v>13</v>
      </c>
      <c r="E48" s="21" t="s">
        <v>13</v>
      </c>
      <c r="F48" s="21" t="s">
        <v>14</v>
      </c>
      <c r="G48" s="21"/>
      <c r="H48" s="21"/>
      <c r="I48" s="30">
        <v>2101</v>
      </c>
      <c r="J48" s="21" t="s">
        <v>19</v>
      </c>
    </row>
    <row r="49" spans="1:10" ht="15.75" thickBot="1" x14ac:dyDescent="0.45">
      <c r="A49" s="21">
        <v>43</v>
      </c>
      <c r="B49" s="74">
        <v>3945</v>
      </c>
      <c r="C49" s="20" t="s">
        <v>788</v>
      </c>
      <c r="D49" s="21" t="s">
        <v>13</v>
      </c>
      <c r="E49" s="21" t="s">
        <v>13</v>
      </c>
      <c r="F49" s="21" t="s">
        <v>22</v>
      </c>
      <c r="G49" s="21"/>
      <c r="H49" s="21"/>
      <c r="I49" s="30">
        <v>2110</v>
      </c>
      <c r="J49" s="30" t="s">
        <v>15</v>
      </c>
    </row>
    <row r="50" spans="1:10" ht="15.75" thickBot="1" x14ac:dyDescent="0.45">
      <c r="A50" s="21">
        <v>44</v>
      </c>
      <c r="B50" s="74">
        <v>1313</v>
      </c>
      <c r="C50" s="20" t="s">
        <v>808</v>
      </c>
      <c r="D50" s="21" t="s">
        <v>13</v>
      </c>
      <c r="E50" s="21" t="s">
        <v>13</v>
      </c>
      <c r="F50" s="21" t="s">
        <v>22</v>
      </c>
      <c r="G50" s="21"/>
      <c r="H50" s="21"/>
      <c r="I50" s="30">
        <v>2083</v>
      </c>
      <c r="J50" s="30" t="s">
        <v>19</v>
      </c>
    </row>
    <row r="51" spans="1:10" ht="15.75" thickBot="1" x14ac:dyDescent="0.45">
      <c r="A51" s="21">
        <v>45</v>
      </c>
      <c r="B51" s="74">
        <v>3942</v>
      </c>
      <c r="C51" s="20" t="s">
        <v>856</v>
      </c>
      <c r="D51" s="21" t="s">
        <v>13</v>
      </c>
      <c r="E51" s="21" t="s">
        <v>13</v>
      </c>
      <c r="F51" s="21" t="s">
        <v>22</v>
      </c>
      <c r="G51" s="21"/>
      <c r="H51" s="21"/>
      <c r="I51" s="30">
        <v>2129</v>
      </c>
      <c r="J51" s="30" t="s">
        <v>15</v>
      </c>
    </row>
    <row r="52" spans="1:10" ht="15.75" thickBot="1" x14ac:dyDescent="0.45">
      <c r="A52" s="21">
        <v>46</v>
      </c>
      <c r="B52" s="74">
        <v>1334</v>
      </c>
      <c r="C52" s="20" t="s">
        <v>858</v>
      </c>
      <c r="D52" s="21" t="s">
        <v>13</v>
      </c>
      <c r="E52" s="21" t="s">
        <v>13</v>
      </c>
      <c r="F52" s="21" t="s">
        <v>22</v>
      </c>
      <c r="G52" s="21"/>
      <c r="H52" s="21"/>
      <c r="I52" s="30">
        <v>2064</v>
      </c>
      <c r="J52" s="30" t="s">
        <v>19</v>
      </c>
    </row>
    <row r="53" spans="1:10" ht="15.75" thickBot="1" x14ac:dyDescent="0.45">
      <c r="A53" s="21">
        <v>47</v>
      </c>
      <c r="B53" s="74">
        <v>1338</v>
      </c>
      <c r="C53" s="20" t="s">
        <v>866</v>
      </c>
      <c r="D53" s="21" t="s">
        <v>13</v>
      </c>
      <c r="E53" s="21" t="s">
        <v>13</v>
      </c>
      <c r="F53" s="21" t="s">
        <v>22</v>
      </c>
      <c r="G53" s="21"/>
      <c r="H53" s="21"/>
      <c r="I53" s="30">
        <v>2048</v>
      </c>
      <c r="J53" s="30" t="s">
        <v>19</v>
      </c>
    </row>
    <row r="54" spans="1:10" ht="15.75" thickBot="1" x14ac:dyDescent="0.45">
      <c r="A54" s="21">
        <v>48</v>
      </c>
      <c r="B54" s="74">
        <v>1339</v>
      </c>
      <c r="C54" s="20" t="s">
        <v>868</v>
      </c>
      <c r="D54" s="21" t="s">
        <v>13</v>
      </c>
      <c r="E54" s="21" t="s">
        <v>13</v>
      </c>
      <c r="F54" s="21" t="s">
        <v>22</v>
      </c>
      <c r="G54" s="21">
        <v>7</v>
      </c>
      <c r="H54" s="21">
        <v>8</v>
      </c>
      <c r="I54" s="30">
        <v>2083</v>
      </c>
      <c r="J54" s="30" t="s">
        <v>15</v>
      </c>
    </row>
    <row r="55" spans="1:10" ht="15.75" thickBot="1" x14ac:dyDescent="0.45">
      <c r="A55" s="21">
        <v>49</v>
      </c>
      <c r="B55" s="74">
        <v>1340</v>
      </c>
      <c r="C55" s="20" t="s">
        <v>870</v>
      </c>
      <c r="D55" s="21" t="s">
        <v>13</v>
      </c>
      <c r="E55" s="21" t="s">
        <v>13</v>
      </c>
      <c r="F55" s="21" t="s">
        <v>22</v>
      </c>
      <c r="G55" s="21"/>
      <c r="H55" s="21"/>
      <c r="I55" s="30">
        <v>2082</v>
      </c>
      <c r="J55" s="30" t="s">
        <v>19</v>
      </c>
    </row>
    <row r="56" spans="1:10" ht="15.75" thickBot="1" x14ac:dyDescent="0.45">
      <c r="A56" s="21">
        <v>50</v>
      </c>
      <c r="B56" s="74">
        <v>4063</v>
      </c>
      <c r="C56" s="20" t="s">
        <v>6122</v>
      </c>
      <c r="D56" s="21" t="s">
        <v>13</v>
      </c>
      <c r="E56" s="21" t="s">
        <v>13</v>
      </c>
      <c r="F56" s="21" t="s">
        <v>22</v>
      </c>
      <c r="G56" s="21"/>
      <c r="H56" s="21"/>
      <c r="I56" s="30">
        <v>2121</v>
      </c>
      <c r="J56" s="30" t="s">
        <v>15</v>
      </c>
    </row>
    <row r="57" spans="1:10" ht="15.75" thickBot="1" x14ac:dyDescent="0.45">
      <c r="A57" s="21">
        <v>51</v>
      </c>
      <c r="B57" s="74">
        <v>1352</v>
      </c>
      <c r="C57" s="20" t="s">
        <v>896</v>
      </c>
      <c r="D57" s="21" t="s">
        <v>13</v>
      </c>
      <c r="E57" s="21" t="s">
        <v>13</v>
      </c>
      <c r="F57" s="21" t="s">
        <v>897</v>
      </c>
      <c r="G57" s="21"/>
      <c r="H57" s="21"/>
      <c r="I57" s="30">
        <v>2024</v>
      </c>
      <c r="J57" s="30" t="s">
        <v>19</v>
      </c>
    </row>
    <row r="58" spans="1:10" ht="15.75" thickBot="1" x14ac:dyDescent="0.45">
      <c r="A58" s="21">
        <v>52</v>
      </c>
      <c r="B58" s="74">
        <v>3966</v>
      </c>
      <c r="C58" s="20" t="s">
        <v>911</v>
      </c>
      <c r="D58" s="21" t="s">
        <v>13</v>
      </c>
      <c r="E58" s="21" t="s">
        <v>13</v>
      </c>
      <c r="F58" s="21" t="s">
        <v>22</v>
      </c>
      <c r="G58" s="21"/>
      <c r="H58" s="21"/>
      <c r="I58" s="30">
        <v>2115</v>
      </c>
      <c r="J58" s="30" t="s">
        <v>15</v>
      </c>
    </row>
    <row r="59" spans="1:10" ht="15.75" thickBot="1" x14ac:dyDescent="0.45">
      <c r="A59" s="21">
        <v>53</v>
      </c>
      <c r="B59" s="74">
        <v>1359</v>
      </c>
      <c r="C59" s="20" t="s">
        <v>913</v>
      </c>
      <c r="D59" s="21" t="s">
        <v>13</v>
      </c>
      <c r="E59" s="21" t="s">
        <v>13</v>
      </c>
      <c r="F59" s="21" t="s">
        <v>14</v>
      </c>
      <c r="G59" s="21"/>
      <c r="H59" s="21"/>
      <c r="I59" s="30">
        <v>2073</v>
      </c>
      <c r="J59" s="30" t="s">
        <v>19</v>
      </c>
    </row>
    <row r="60" spans="1:10" ht="15.75" thickBot="1" x14ac:dyDescent="0.45">
      <c r="A60" s="21">
        <v>54</v>
      </c>
      <c r="B60" s="74">
        <v>3973</v>
      </c>
      <c r="C60" s="20" t="s">
        <v>915</v>
      </c>
      <c r="D60" s="21" t="s">
        <v>13</v>
      </c>
      <c r="E60" s="21" t="s">
        <v>13</v>
      </c>
      <c r="F60" s="21" t="s">
        <v>22</v>
      </c>
      <c r="G60" s="21"/>
      <c r="H60" s="21"/>
      <c r="I60" s="30">
        <v>2090</v>
      </c>
      <c r="J60" s="30" t="s">
        <v>15</v>
      </c>
    </row>
    <row r="61" spans="1:10" ht="15.75" thickBot="1" x14ac:dyDescent="0.45">
      <c r="A61" s="21">
        <v>55</v>
      </c>
      <c r="B61" s="74">
        <v>3951</v>
      </c>
      <c r="C61" s="20" t="s">
        <v>917</v>
      </c>
      <c r="D61" s="21" t="s">
        <v>13</v>
      </c>
      <c r="E61" s="21" t="s">
        <v>13</v>
      </c>
      <c r="F61" s="21" t="s">
        <v>22</v>
      </c>
      <c r="G61" s="21"/>
      <c r="H61" s="21"/>
      <c r="I61" s="30">
        <v>2098</v>
      </c>
      <c r="J61" s="30" t="s">
        <v>15</v>
      </c>
    </row>
    <row r="62" spans="1:10" ht="15.75" thickBot="1" x14ac:dyDescent="0.45">
      <c r="A62" s="21">
        <v>56</v>
      </c>
      <c r="B62" s="74">
        <v>3688</v>
      </c>
      <c r="C62" s="20" t="s">
        <v>919</v>
      </c>
      <c r="D62" s="21" t="s">
        <v>137</v>
      </c>
      <c r="E62" s="21" t="s">
        <v>57</v>
      </c>
      <c r="F62" s="21" t="s">
        <v>494</v>
      </c>
      <c r="G62" s="21">
        <f>9+7</f>
        <v>16</v>
      </c>
      <c r="H62" s="21">
        <f>18+17</f>
        <v>35</v>
      </c>
      <c r="I62" s="30">
        <v>2194</v>
      </c>
      <c r="J62" s="30" t="s">
        <v>15</v>
      </c>
    </row>
    <row r="63" spans="1:10" ht="15.75" thickBot="1" x14ac:dyDescent="0.45">
      <c r="A63" s="21">
        <v>57</v>
      </c>
      <c r="B63" s="74">
        <v>1363</v>
      </c>
      <c r="C63" s="20" t="s">
        <v>925</v>
      </c>
      <c r="D63" s="21" t="s">
        <v>13</v>
      </c>
      <c r="E63" s="21" t="s">
        <v>13</v>
      </c>
      <c r="F63" s="21" t="s">
        <v>494</v>
      </c>
      <c r="G63" s="21"/>
      <c r="H63" s="21"/>
      <c r="I63" s="30">
        <v>2052</v>
      </c>
      <c r="J63" s="30" t="s">
        <v>19</v>
      </c>
    </row>
    <row r="64" spans="1:10" ht="15.75" thickBot="1" x14ac:dyDescent="0.45">
      <c r="A64" s="21">
        <v>58</v>
      </c>
      <c r="B64" s="74">
        <v>3690</v>
      </c>
      <c r="C64" s="20" t="s">
        <v>980</v>
      </c>
      <c r="D64" s="21" t="s">
        <v>13</v>
      </c>
      <c r="E64" s="21" t="s">
        <v>13</v>
      </c>
      <c r="F64" s="21" t="s">
        <v>14</v>
      </c>
      <c r="G64" s="21"/>
      <c r="H64" s="21"/>
      <c r="I64" s="30">
        <v>2058</v>
      </c>
      <c r="J64" s="21" t="s">
        <v>19</v>
      </c>
    </row>
    <row r="65" spans="1:10" ht="15.75" thickBot="1" x14ac:dyDescent="0.45">
      <c r="A65" s="21">
        <v>59</v>
      </c>
      <c r="B65" s="74">
        <v>3691</v>
      </c>
      <c r="C65" s="20" t="s">
        <v>986</v>
      </c>
      <c r="D65" s="21" t="s">
        <v>13</v>
      </c>
      <c r="E65" s="21" t="s">
        <v>13</v>
      </c>
      <c r="F65" s="21" t="s">
        <v>14</v>
      </c>
      <c r="G65" s="21"/>
      <c r="H65" s="21"/>
      <c r="I65" s="30">
        <v>2112</v>
      </c>
      <c r="J65" s="21" t="s">
        <v>19</v>
      </c>
    </row>
    <row r="66" spans="1:10" ht="15.75" thickBot="1" x14ac:dyDescent="0.45">
      <c r="A66" s="21">
        <v>60</v>
      </c>
      <c r="B66" s="74">
        <v>1391</v>
      </c>
      <c r="C66" s="20" t="s">
        <v>988</v>
      </c>
      <c r="D66" s="21" t="s">
        <v>13</v>
      </c>
      <c r="E66" s="21" t="s">
        <v>13</v>
      </c>
      <c r="F66" s="21" t="s">
        <v>14</v>
      </c>
      <c r="G66" s="21"/>
      <c r="H66" s="21"/>
      <c r="I66" s="30">
        <v>2101</v>
      </c>
      <c r="J66" s="30" t="s">
        <v>15</v>
      </c>
    </row>
    <row r="67" spans="1:10" ht="15.75" thickBot="1" x14ac:dyDescent="0.45">
      <c r="A67" s="21">
        <v>61</v>
      </c>
      <c r="B67" s="74">
        <v>3692</v>
      </c>
      <c r="C67" s="20" t="s">
        <v>992</v>
      </c>
      <c r="D67" s="21">
        <v>85</v>
      </c>
      <c r="E67" s="21" t="s">
        <v>13</v>
      </c>
      <c r="F67" s="21" t="s">
        <v>494</v>
      </c>
      <c r="G67" s="21">
        <v>9</v>
      </c>
      <c r="H67" s="21">
        <v>5</v>
      </c>
      <c r="I67" s="30">
        <v>2126</v>
      </c>
      <c r="J67" s="30" t="s">
        <v>15</v>
      </c>
    </row>
    <row r="68" spans="1:10" ht="15.75" thickBot="1" x14ac:dyDescent="0.45">
      <c r="A68" s="21">
        <v>62</v>
      </c>
      <c r="B68" s="74">
        <v>3693</v>
      </c>
      <c r="C68" s="20" t="s">
        <v>1011</v>
      </c>
      <c r="D68" s="21" t="s">
        <v>158</v>
      </c>
      <c r="E68" s="21" t="s">
        <v>134</v>
      </c>
      <c r="F68" s="21" t="s">
        <v>494</v>
      </c>
      <c r="G68" s="21"/>
      <c r="H68" s="21"/>
      <c r="I68" s="30">
        <v>2317</v>
      </c>
      <c r="J68" s="30" t="s">
        <v>15</v>
      </c>
    </row>
    <row r="69" spans="1:10" ht="15.75" thickBot="1" x14ac:dyDescent="0.45">
      <c r="A69" s="21">
        <v>63</v>
      </c>
      <c r="B69" s="74">
        <v>1413</v>
      </c>
      <c r="C69" s="20" t="s">
        <v>1042</v>
      </c>
      <c r="D69" s="21" t="s">
        <v>13</v>
      </c>
      <c r="E69" s="21" t="s">
        <v>13</v>
      </c>
      <c r="F69" s="21" t="s">
        <v>897</v>
      </c>
      <c r="G69" s="21"/>
      <c r="H69" s="21"/>
      <c r="I69" s="30">
        <v>2035</v>
      </c>
      <c r="J69" s="30" t="s">
        <v>19</v>
      </c>
    </row>
    <row r="70" spans="1:10" ht="15.75" thickBot="1" x14ac:dyDescent="0.45">
      <c r="A70" s="21">
        <v>64</v>
      </c>
      <c r="B70" s="74">
        <v>1415</v>
      </c>
      <c r="C70" s="20" t="s">
        <v>1049</v>
      </c>
      <c r="D70" s="21" t="s">
        <v>13</v>
      </c>
      <c r="E70" s="21" t="s">
        <v>13</v>
      </c>
      <c r="F70" s="21" t="s">
        <v>1050</v>
      </c>
      <c r="G70" s="21"/>
      <c r="H70" s="21"/>
      <c r="I70" s="30">
        <v>2116</v>
      </c>
      <c r="J70" s="30" t="s">
        <v>15</v>
      </c>
    </row>
    <row r="71" spans="1:10" ht="15.75" thickBot="1" x14ac:dyDescent="0.45">
      <c r="A71" s="21">
        <v>65</v>
      </c>
      <c r="B71" s="74">
        <v>1417</v>
      </c>
      <c r="C71" s="20" t="s">
        <v>1054</v>
      </c>
      <c r="D71" s="21" t="s">
        <v>13</v>
      </c>
      <c r="E71" s="21" t="s">
        <v>13</v>
      </c>
      <c r="F71" s="21" t="s">
        <v>22</v>
      </c>
      <c r="G71" s="21"/>
      <c r="H71" s="21"/>
      <c r="I71" s="30">
        <v>2072</v>
      </c>
      <c r="J71" s="30" t="s">
        <v>19</v>
      </c>
    </row>
    <row r="72" spans="1:10" ht="15.75" thickBot="1" x14ac:dyDescent="0.45">
      <c r="A72" s="21">
        <v>66</v>
      </c>
      <c r="B72" s="74">
        <v>3982</v>
      </c>
      <c r="C72" s="20" t="s">
        <v>1058</v>
      </c>
      <c r="D72" s="21" t="s">
        <v>13</v>
      </c>
      <c r="E72" s="21" t="s">
        <v>13</v>
      </c>
      <c r="F72" s="21" t="s">
        <v>1050</v>
      </c>
      <c r="G72" s="21"/>
      <c r="H72" s="21"/>
      <c r="I72" s="30">
        <v>2095</v>
      </c>
      <c r="J72" s="30" t="s">
        <v>15</v>
      </c>
    </row>
    <row r="73" spans="1:10" ht="15.75" thickBot="1" x14ac:dyDescent="0.45">
      <c r="A73" s="21">
        <v>67</v>
      </c>
      <c r="B73" s="74">
        <v>3867</v>
      </c>
      <c r="C73" s="20" t="s">
        <v>1084</v>
      </c>
      <c r="D73" s="21" t="s">
        <v>13</v>
      </c>
      <c r="E73" s="21" t="s">
        <v>13</v>
      </c>
      <c r="F73" s="21" t="s">
        <v>494</v>
      </c>
      <c r="G73" s="21"/>
      <c r="H73" s="21"/>
      <c r="I73" s="30">
        <v>2026</v>
      </c>
      <c r="J73" s="21" t="s">
        <v>19</v>
      </c>
    </row>
    <row r="74" spans="1:10" ht="15.75" thickBot="1" x14ac:dyDescent="0.45">
      <c r="A74" s="21">
        <v>68</v>
      </c>
      <c r="B74" s="74">
        <v>3993</v>
      </c>
      <c r="C74" s="20" t="s">
        <v>1104</v>
      </c>
      <c r="D74" s="21" t="s">
        <v>13</v>
      </c>
      <c r="E74" s="21" t="s">
        <v>13</v>
      </c>
      <c r="F74" s="21" t="s">
        <v>1105</v>
      </c>
      <c r="G74" s="21"/>
      <c r="H74" s="21"/>
      <c r="I74" s="30">
        <v>2058</v>
      </c>
      <c r="J74" s="30" t="s">
        <v>15</v>
      </c>
    </row>
    <row r="75" spans="1:10" ht="30.4" thickBot="1" x14ac:dyDescent="0.45">
      <c r="A75" s="21">
        <v>69</v>
      </c>
      <c r="B75" s="74">
        <v>1458</v>
      </c>
      <c r="C75" s="20" t="s">
        <v>1155</v>
      </c>
      <c r="D75" s="21">
        <v>76</v>
      </c>
      <c r="E75" s="21" t="s">
        <v>13</v>
      </c>
      <c r="F75" s="21" t="s">
        <v>107</v>
      </c>
      <c r="G75" s="21"/>
      <c r="H75" s="21"/>
      <c r="I75" s="30">
        <v>2015</v>
      </c>
      <c r="J75" s="30" t="s">
        <v>15</v>
      </c>
    </row>
    <row r="76" spans="1:10" ht="15.75" thickBot="1" x14ac:dyDescent="0.45">
      <c r="A76" s="21">
        <v>70</v>
      </c>
      <c r="B76" s="74">
        <v>3987</v>
      </c>
      <c r="C76" s="20" t="s">
        <v>1175</v>
      </c>
      <c r="D76" s="21" t="s">
        <v>13</v>
      </c>
      <c r="E76" s="21" t="s">
        <v>13</v>
      </c>
      <c r="F76" s="21" t="s">
        <v>1176</v>
      </c>
      <c r="G76" s="21"/>
      <c r="H76" s="21"/>
      <c r="I76" s="30">
        <v>2095</v>
      </c>
      <c r="J76" s="30" t="s">
        <v>15</v>
      </c>
    </row>
    <row r="77" spans="1:10" ht="15.75" thickBot="1" x14ac:dyDescent="0.45">
      <c r="A77" s="21">
        <v>71</v>
      </c>
      <c r="B77" s="74">
        <v>1467</v>
      </c>
      <c r="C77" s="20" t="s">
        <v>1180</v>
      </c>
      <c r="D77" s="21" t="s">
        <v>13</v>
      </c>
      <c r="E77" s="21" t="s">
        <v>13</v>
      </c>
      <c r="F77" s="21" t="s">
        <v>1181</v>
      </c>
      <c r="G77" s="21"/>
      <c r="H77" s="21"/>
      <c r="I77" s="30">
        <v>1947</v>
      </c>
      <c r="J77" s="30" t="s">
        <v>19</v>
      </c>
    </row>
    <row r="78" spans="1:10" ht="15.75" thickBot="1" x14ac:dyDescent="0.45">
      <c r="A78" s="21">
        <v>72</v>
      </c>
      <c r="B78" s="74">
        <v>3701</v>
      </c>
      <c r="C78" s="20" t="s">
        <v>1292</v>
      </c>
      <c r="D78" s="21" t="s">
        <v>13</v>
      </c>
      <c r="E78" s="21" t="s">
        <v>13</v>
      </c>
      <c r="F78" s="21" t="s">
        <v>14</v>
      </c>
      <c r="G78" s="21"/>
      <c r="H78" s="21"/>
      <c r="I78" s="30">
        <v>2070</v>
      </c>
      <c r="J78" s="21" t="s">
        <v>19</v>
      </c>
    </row>
    <row r="79" spans="1:10" ht="15.75" thickBot="1" x14ac:dyDescent="0.45">
      <c r="A79" s="21">
        <v>73</v>
      </c>
      <c r="B79" s="74">
        <v>1527</v>
      </c>
      <c r="C79" s="20" t="s">
        <v>1310</v>
      </c>
      <c r="D79" s="21" t="s">
        <v>13</v>
      </c>
      <c r="E79" s="21" t="s">
        <v>13</v>
      </c>
      <c r="F79" s="21" t="s">
        <v>88</v>
      </c>
      <c r="G79" s="21"/>
      <c r="H79" s="21"/>
      <c r="I79" s="30">
        <v>2035</v>
      </c>
      <c r="J79" s="30" t="s">
        <v>19</v>
      </c>
    </row>
    <row r="80" spans="1:10" ht="15.75" thickBot="1" x14ac:dyDescent="0.45">
      <c r="A80" s="21">
        <v>74</v>
      </c>
      <c r="B80" s="74">
        <v>1574</v>
      </c>
      <c r="C80" s="20" t="s">
        <v>1407</v>
      </c>
      <c r="D80" s="21" t="s">
        <v>137</v>
      </c>
      <c r="E80" s="21" t="s">
        <v>13</v>
      </c>
      <c r="F80" s="21" t="s">
        <v>1408</v>
      </c>
      <c r="G80" s="21"/>
      <c r="H80" s="21"/>
      <c r="I80" s="30">
        <v>1926</v>
      </c>
      <c r="J80" s="30" t="s">
        <v>19</v>
      </c>
    </row>
    <row r="81" spans="1:10" ht="15.75" thickBot="1" x14ac:dyDescent="0.45">
      <c r="A81" s="21">
        <v>75</v>
      </c>
      <c r="B81" s="74">
        <v>3705</v>
      </c>
      <c r="C81" s="20" t="s">
        <v>1457</v>
      </c>
      <c r="D81" s="21" t="s">
        <v>13</v>
      </c>
      <c r="E81" s="21" t="s">
        <v>13</v>
      </c>
      <c r="F81" s="21" t="s">
        <v>1458</v>
      </c>
      <c r="G81" s="21"/>
      <c r="H81" s="21"/>
      <c r="I81" s="30">
        <v>2042</v>
      </c>
      <c r="J81" s="21" t="s">
        <v>19</v>
      </c>
    </row>
    <row r="82" spans="1:10" ht="15.75" thickBot="1" x14ac:dyDescent="0.45">
      <c r="A82" s="21">
        <v>76</v>
      </c>
      <c r="B82" s="74">
        <v>1608</v>
      </c>
      <c r="C82" s="20" t="s">
        <v>1481</v>
      </c>
      <c r="D82" s="21" t="s">
        <v>13</v>
      </c>
      <c r="E82" s="21" t="s">
        <v>13</v>
      </c>
      <c r="F82" s="21" t="s">
        <v>1482</v>
      </c>
      <c r="G82" s="21"/>
      <c r="H82" s="21"/>
      <c r="I82" s="30">
        <v>2030</v>
      </c>
      <c r="J82" s="30" t="s">
        <v>19</v>
      </c>
    </row>
    <row r="83" spans="1:10" ht="15.75" thickBot="1" x14ac:dyDescent="0.45">
      <c r="A83" s="21">
        <v>77</v>
      </c>
      <c r="B83" s="74">
        <v>3709</v>
      </c>
      <c r="C83" s="20" t="s">
        <v>1596</v>
      </c>
      <c r="D83" s="21" t="s">
        <v>13</v>
      </c>
      <c r="E83" s="21" t="s">
        <v>13</v>
      </c>
      <c r="F83" s="21" t="s">
        <v>14</v>
      </c>
      <c r="G83" s="21"/>
      <c r="H83" s="21"/>
      <c r="I83" s="30">
        <v>2110</v>
      </c>
      <c r="J83" s="21" t="s">
        <v>19</v>
      </c>
    </row>
    <row r="84" spans="1:10" ht="15.75" thickBot="1" x14ac:dyDescent="0.45">
      <c r="A84" s="21">
        <v>78</v>
      </c>
      <c r="B84" s="74">
        <v>3710</v>
      </c>
      <c r="C84" s="20" t="s">
        <v>1685</v>
      </c>
      <c r="D84" s="21" t="s">
        <v>13</v>
      </c>
      <c r="E84" s="21" t="s">
        <v>13</v>
      </c>
      <c r="F84" s="21" t="s">
        <v>14</v>
      </c>
      <c r="G84" s="21"/>
      <c r="H84" s="21"/>
      <c r="I84" s="30">
        <v>2092</v>
      </c>
      <c r="J84" s="21" t="s">
        <v>19</v>
      </c>
    </row>
    <row r="85" spans="1:10" ht="15.75" thickBot="1" x14ac:dyDescent="0.45">
      <c r="A85" s="21">
        <v>79</v>
      </c>
      <c r="B85" s="74">
        <v>1724</v>
      </c>
      <c r="C85" s="20" t="s">
        <v>1725</v>
      </c>
      <c r="D85" s="21" t="s">
        <v>13</v>
      </c>
      <c r="E85" s="21" t="s">
        <v>13</v>
      </c>
      <c r="F85" s="21" t="s">
        <v>14</v>
      </c>
      <c r="G85" s="21"/>
      <c r="H85" s="21"/>
      <c r="I85" s="30">
        <v>2047</v>
      </c>
      <c r="J85" s="30" t="s">
        <v>19</v>
      </c>
    </row>
    <row r="86" spans="1:10" ht="15.75" thickBot="1" x14ac:dyDescent="0.45">
      <c r="A86" s="21">
        <v>80</v>
      </c>
      <c r="B86" s="74">
        <v>1777</v>
      </c>
      <c r="C86" s="20" t="s">
        <v>1838</v>
      </c>
      <c r="D86" s="21" t="s">
        <v>13</v>
      </c>
      <c r="E86" s="21" t="s">
        <v>57</v>
      </c>
      <c r="F86" s="21" t="s">
        <v>22</v>
      </c>
      <c r="G86" s="21">
        <v>7</v>
      </c>
      <c r="H86" s="21">
        <v>2</v>
      </c>
      <c r="I86" s="30">
        <v>2216</v>
      </c>
      <c r="J86" s="30" t="s">
        <v>15</v>
      </c>
    </row>
    <row r="87" spans="1:10" ht="15.75" thickBot="1" x14ac:dyDescent="0.45">
      <c r="A87" s="21">
        <v>81</v>
      </c>
      <c r="B87" s="74">
        <v>1786</v>
      </c>
      <c r="C87" s="20" t="s">
        <v>1854</v>
      </c>
      <c r="D87" s="21" t="s">
        <v>13</v>
      </c>
      <c r="E87" s="21" t="s">
        <v>13</v>
      </c>
      <c r="F87" s="21" t="s">
        <v>22</v>
      </c>
      <c r="G87" s="21"/>
      <c r="H87" s="21"/>
      <c r="I87" s="30">
        <v>2022</v>
      </c>
      <c r="J87" s="30" t="s">
        <v>19</v>
      </c>
    </row>
    <row r="88" spans="1:10" ht="15.75" thickBot="1" x14ac:dyDescent="0.45">
      <c r="A88" s="21">
        <v>82</v>
      </c>
      <c r="B88" s="74">
        <v>3928</v>
      </c>
      <c r="C88" s="20" t="s">
        <v>1892</v>
      </c>
      <c r="D88" s="21" t="s">
        <v>13</v>
      </c>
      <c r="E88" s="21" t="s">
        <v>13</v>
      </c>
      <c r="F88" s="21" t="s">
        <v>22</v>
      </c>
      <c r="G88" s="21"/>
      <c r="H88" s="21"/>
      <c r="I88" s="30">
        <v>2110</v>
      </c>
      <c r="J88" s="30" t="s">
        <v>15</v>
      </c>
    </row>
    <row r="89" spans="1:10" ht="15.75" thickBot="1" x14ac:dyDescent="0.45">
      <c r="A89" s="21">
        <v>83</v>
      </c>
      <c r="B89" s="74">
        <v>3714</v>
      </c>
      <c r="C89" s="20" t="s">
        <v>1912</v>
      </c>
      <c r="D89" s="21" t="s">
        <v>13</v>
      </c>
      <c r="E89" s="21" t="s">
        <v>13</v>
      </c>
      <c r="F89" s="21" t="s">
        <v>14</v>
      </c>
      <c r="G89" s="21"/>
      <c r="H89" s="21"/>
      <c r="I89" s="30">
        <v>2070</v>
      </c>
      <c r="J89" s="21" t="s">
        <v>19</v>
      </c>
    </row>
    <row r="90" spans="1:10" ht="15.75" thickBot="1" x14ac:dyDescent="0.45">
      <c r="A90" s="21">
        <v>84</v>
      </c>
      <c r="B90" s="74">
        <v>1812</v>
      </c>
      <c r="C90" s="20" t="s">
        <v>1928</v>
      </c>
      <c r="D90" s="21" t="s">
        <v>13</v>
      </c>
      <c r="E90" s="21" t="s">
        <v>13</v>
      </c>
      <c r="F90" s="21" t="s">
        <v>88</v>
      </c>
      <c r="G90" s="21"/>
      <c r="H90" s="21"/>
      <c r="I90" s="30">
        <v>2035</v>
      </c>
      <c r="J90" s="30" t="s">
        <v>19</v>
      </c>
    </row>
    <row r="91" spans="1:10" ht="15.75" thickBot="1" x14ac:dyDescent="0.45">
      <c r="A91" s="21">
        <v>85</v>
      </c>
      <c r="B91" s="74">
        <v>1813</v>
      </c>
      <c r="C91" s="20" t="s">
        <v>1930</v>
      </c>
      <c r="D91" s="21">
        <v>69</v>
      </c>
      <c r="E91" s="21" t="s">
        <v>57</v>
      </c>
      <c r="F91" s="21" t="s">
        <v>22</v>
      </c>
      <c r="G91" s="21">
        <v>7</v>
      </c>
      <c r="H91" s="21">
        <v>-20</v>
      </c>
      <c r="I91" s="30">
        <v>2129</v>
      </c>
      <c r="J91" s="30" t="s">
        <v>15</v>
      </c>
    </row>
    <row r="92" spans="1:10" ht="15.75" thickBot="1" x14ac:dyDescent="0.45">
      <c r="A92" s="21">
        <v>86</v>
      </c>
      <c r="B92" s="74">
        <v>3953</v>
      </c>
      <c r="C92" s="20" t="s">
        <v>1938</v>
      </c>
      <c r="D92" s="21" t="s">
        <v>13</v>
      </c>
      <c r="E92" s="21" t="s">
        <v>13</v>
      </c>
      <c r="F92" s="21" t="s">
        <v>22</v>
      </c>
      <c r="G92" s="21"/>
      <c r="H92" s="21"/>
      <c r="I92" s="30">
        <v>2100</v>
      </c>
      <c r="J92" s="30" t="s">
        <v>15</v>
      </c>
    </row>
    <row r="93" spans="1:10" ht="15.75" thickBot="1" x14ac:dyDescent="0.45">
      <c r="A93" s="21">
        <v>87</v>
      </c>
      <c r="B93" s="74">
        <v>1818</v>
      </c>
      <c r="C93" s="20" t="s">
        <v>1942</v>
      </c>
      <c r="D93" s="21" t="s">
        <v>13</v>
      </c>
      <c r="E93" s="21" t="s">
        <v>13</v>
      </c>
      <c r="F93" s="21" t="s">
        <v>22</v>
      </c>
      <c r="G93" s="21"/>
      <c r="H93" s="21"/>
      <c r="I93" s="30">
        <v>2075</v>
      </c>
      <c r="J93" s="30" t="s">
        <v>19</v>
      </c>
    </row>
    <row r="94" spans="1:10" ht="15.75" thickBot="1" x14ac:dyDescent="0.45">
      <c r="A94" s="21">
        <v>88</v>
      </c>
      <c r="B94" s="74">
        <v>3976</v>
      </c>
      <c r="C94" s="20" t="s">
        <v>2008</v>
      </c>
      <c r="D94" s="21" t="s">
        <v>13</v>
      </c>
      <c r="E94" s="21" t="s">
        <v>13</v>
      </c>
      <c r="F94" s="21" t="s">
        <v>22</v>
      </c>
      <c r="G94" s="21"/>
      <c r="H94" s="21"/>
      <c r="I94" s="30">
        <v>2080</v>
      </c>
      <c r="J94" s="30" t="s">
        <v>15</v>
      </c>
    </row>
    <row r="95" spans="1:10" ht="15.75" thickBot="1" x14ac:dyDescent="0.45">
      <c r="A95" s="21">
        <v>89</v>
      </c>
      <c r="B95" s="74">
        <v>1851</v>
      </c>
      <c r="C95" s="20" t="s">
        <v>2018</v>
      </c>
      <c r="D95" s="21" t="s">
        <v>13</v>
      </c>
      <c r="E95" s="21" t="s">
        <v>13</v>
      </c>
      <c r="F95" s="21" t="s">
        <v>14</v>
      </c>
      <c r="G95" s="21"/>
      <c r="H95" s="21"/>
      <c r="I95" s="30">
        <v>2043</v>
      </c>
      <c r="J95" s="30" t="s">
        <v>19</v>
      </c>
    </row>
    <row r="96" spans="1:10" ht="15.75" thickBot="1" x14ac:dyDescent="0.45">
      <c r="A96" s="21">
        <v>90</v>
      </c>
      <c r="B96" s="74">
        <v>3719</v>
      </c>
      <c r="C96" s="20" t="s">
        <v>2038</v>
      </c>
      <c r="D96" s="21">
        <v>71</v>
      </c>
      <c r="E96" s="21" t="s">
        <v>13</v>
      </c>
      <c r="F96" s="21" t="s">
        <v>494</v>
      </c>
      <c r="G96" s="21"/>
      <c r="H96" s="21"/>
      <c r="I96" s="30">
        <v>2070</v>
      </c>
      <c r="J96" s="21" t="s">
        <v>19</v>
      </c>
    </row>
    <row r="97" spans="1:10" ht="15.75" thickBot="1" x14ac:dyDescent="0.45">
      <c r="A97" s="21">
        <v>91</v>
      </c>
      <c r="B97" s="74">
        <v>4067</v>
      </c>
      <c r="C97" s="20" t="s">
        <v>6126</v>
      </c>
      <c r="D97" s="21" t="s">
        <v>13</v>
      </c>
      <c r="E97" s="21" t="s">
        <v>13</v>
      </c>
      <c r="F97" s="21" t="s">
        <v>22</v>
      </c>
      <c r="G97" s="21"/>
      <c r="H97" s="21"/>
      <c r="I97" s="30">
        <v>2062</v>
      </c>
      <c r="J97" s="30" t="s">
        <v>15</v>
      </c>
    </row>
    <row r="98" spans="1:10" ht="15.75" thickBot="1" x14ac:dyDescent="0.45">
      <c r="A98" s="21">
        <v>92</v>
      </c>
      <c r="B98" s="74">
        <v>1866</v>
      </c>
      <c r="C98" s="20" t="s">
        <v>2052</v>
      </c>
      <c r="D98" s="21">
        <v>78</v>
      </c>
      <c r="E98" s="21" t="s">
        <v>57</v>
      </c>
      <c r="F98" s="21" t="s">
        <v>14</v>
      </c>
      <c r="G98" s="21"/>
      <c r="H98" s="21"/>
      <c r="I98" s="30">
        <v>2187</v>
      </c>
      <c r="J98" s="30" t="s">
        <v>15</v>
      </c>
    </row>
    <row r="99" spans="1:10" ht="15.75" thickBot="1" x14ac:dyDescent="0.45">
      <c r="A99" s="21">
        <v>93</v>
      </c>
      <c r="B99" s="74">
        <v>3994</v>
      </c>
      <c r="C99" s="20" t="s">
        <v>2054</v>
      </c>
      <c r="D99" s="21" t="s">
        <v>13</v>
      </c>
      <c r="E99" s="21" t="s">
        <v>13</v>
      </c>
      <c r="F99" s="21" t="s">
        <v>1176</v>
      </c>
      <c r="G99" s="21"/>
      <c r="H99" s="21"/>
      <c r="I99" s="30">
        <v>2094</v>
      </c>
      <c r="J99" s="30" t="s">
        <v>15</v>
      </c>
    </row>
    <row r="100" spans="1:10" ht="15.75" thickBot="1" x14ac:dyDescent="0.45">
      <c r="A100" s="21">
        <v>94</v>
      </c>
      <c r="B100" s="74">
        <v>1876</v>
      </c>
      <c r="C100" s="20" t="s">
        <v>2074</v>
      </c>
      <c r="D100" s="21" t="s">
        <v>13</v>
      </c>
      <c r="E100" s="21" t="s">
        <v>13</v>
      </c>
      <c r="F100" s="21" t="s">
        <v>22</v>
      </c>
      <c r="G100" s="21">
        <v>7</v>
      </c>
      <c r="H100" s="21">
        <v>-8</v>
      </c>
      <c r="I100" s="30">
        <v>2062</v>
      </c>
      <c r="J100" s="30" t="s">
        <v>15</v>
      </c>
    </row>
    <row r="101" spans="1:10" ht="15.75" thickBot="1" x14ac:dyDescent="0.45">
      <c r="A101" s="21">
        <v>95</v>
      </c>
      <c r="B101" s="74">
        <v>1877</v>
      </c>
      <c r="C101" s="20" t="s">
        <v>2078</v>
      </c>
      <c r="D101" s="21" t="s">
        <v>13</v>
      </c>
      <c r="E101" s="21" t="s">
        <v>13</v>
      </c>
      <c r="F101" s="21" t="s">
        <v>22</v>
      </c>
      <c r="G101" s="21"/>
      <c r="H101" s="21"/>
      <c r="I101" s="30">
        <v>2090</v>
      </c>
      <c r="J101" s="30" t="s">
        <v>19</v>
      </c>
    </row>
    <row r="102" spans="1:10" ht="15.75" thickBot="1" x14ac:dyDescent="0.45">
      <c r="A102" s="21">
        <v>96</v>
      </c>
      <c r="B102" s="74">
        <v>3863</v>
      </c>
      <c r="C102" s="20" t="s">
        <v>2080</v>
      </c>
      <c r="D102" s="21" t="s">
        <v>13</v>
      </c>
      <c r="E102" s="21" t="s">
        <v>13</v>
      </c>
      <c r="F102" s="21" t="s">
        <v>494</v>
      </c>
      <c r="G102" s="21"/>
      <c r="H102" s="21"/>
      <c r="I102" s="30">
        <v>2078</v>
      </c>
      <c r="J102" s="21" t="s">
        <v>19</v>
      </c>
    </row>
    <row r="103" spans="1:10" ht="15.75" thickBot="1" x14ac:dyDescent="0.45">
      <c r="A103" s="21">
        <v>97</v>
      </c>
      <c r="B103" s="74">
        <v>1879</v>
      </c>
      <c r="C103" s="20" t="s">
        <v>2084</v>
      </c>
      <c r="D103" s="21" t="s">
        <v>13</v>
      </c>
      <c r="E103" s="21" t="s">
        <v>13</v>
      </c>
      <c r="F103" s="21" t="s">
        <v>22</v>
      </c>
      <c r="G103" s="21"/>
      <c r="H103" s="21"/>
      <c r="I103" s="30">
        <v>2090</v>
      </c>
      <c r="J103" s="30" t="s">
        <v>19</v>
      </c>
    </row>
    <row r="104" spans="1:10" ht="15.75" thickBot="1" x14ac:dyDescent="0.45">
      <c r="A104" s="21">
        <v>98</v>
      </c>
      <c r="B104" s="74">
        <v>1880</v>
      </c>
      <c r="C104" s="20" t="s">
        <v>2086</v>
      </c>
      <c r="D104" s="21" t="s">
        <v>13</v>
      </c>
      <c r="E104" s="21" t="s">
        <v>13</v>
      </c>
      <c r="F104" s="21" t="s">
        <v>22</v>
      </c>
      <c r="G104" s="21">
        <v>7</v>
      </c>
      <c r="H104" s="21">
        <v>-5</v>
      </c>
      <c r="I104" s="30">
        <v>2099</v>
      </c>
      <c r="J104" s="30" t="s">
        <v>15</v>
      </c>
    </row>
    <row r="105" spans="1:10" ht="15.75" thickBot="1" x14ac:dyDescent="0.45">
      <c r="A105" s="21">
        <v>99</v>
      </c>
      <c r="B105" s="74">
        <v>3950</v>
      </c>
      <c r="C105" s="20" t="s">
        <v>2088</v>
      </c>
      <c r="D105" s="21" t="s">
        <v>13</v>
      </c>
      <c r="E105" s="21" t="s">
        <v>13</v>
      </c>
      <c r="F105" s="21" t="s">
        <v>22</v>
      </c>
      <c r="G105" s="21"/>
      <c r="H105" s="21"/>
      <c r="I105" s="30">
        <v>2104</v>
      </c>
      <c r="J105" s="30" t="s">
        <v>15</v>
      </c>
    </row>
    <row r="106" spans="1:10" ht="15.75" thickBot="1" x14ac:dyDescent="0.45">
      <c r="A106" s="21">
        <v>100</v>
      </c>
      <c r="B106" s="74">
        <v>3954</v>
      </c>
      <c r="C106" s="20" t="s">
        <v>2100</v>
      </c>
      <c r="D106" s="21" t="s">
        <v>13</v>
      </c>
      <c r="E106" s="21" t="s">
        <v>13</v>
      </c>
      <c r="F106" s="21" t="s">
        <v>22</v>
      </c>
      <c r="G106" s="21"/>
      <c r="H106" s="21"/>
      <c r="I106" s="30">
        <v>2095</v>
      </c>
      <c r="J106" s="30" t="s">
        <v>15</v>
      </c>
    </row>
    <row r="107" spans="1:10" ht="15.75" thickBot="1" x14ac:dyDescent="0.45">
      <c r="A107" s="21">
        <v>101</v>
      </c>
      <c r="B107" s="74">
        <v>1891</v>
      </c>
      <c r="C107" s="20" t="s">
        <v>2114</v>
      </c>
      <c r="D107" s="21" t="s">
        <v>13</v>
      </c>
      <c r="E107" s="21" t="s">
        <v>13</v>
      </c>
      <c r="F107" s="21" t="s">
        <v>22</v>
      </c>
      <c r="G107" s="21"/>
      <c r="H107" s="21"/>
      <c r="I107" s="30">
        <v>2068</v>
      </c>
      <c r="J107" s="30" t="s">
        <v>15</v>
      </c>
    </row>
    <row r="108" spans="1:10" ht="15.75" thickBot="1" x14ac:dyDescent="0.45">
      <c r="A108" s="21">
        <v>102</v>
      </c>
      <c r="B108" s="74">
        <v>1897</v>
      </c>
      <c r="C108" s="20" t="s">
        <v>2126</v>
      </c>
      <c r="D108" s="21" t="s">
        <v>13</v>
      </c>
      <c r="E108" s="21" t="s">
        <v>13</v>
      </c>
      <c r="F108" s="21" t="s">
        <v>14</v>
      </c>
      <c r="G108" s="21"/>
      <c r="H108" s="21"/>
      <c r="I108" s="30">
        <v>2060</v>
      </c>
      <c r="J108" s="30" t="s">
        <v>19</v>
      </c>
    </row>
    <row r="109" spans="1:10" ht="15.75" thickBot="1" x14ac:dyDescent="0.45">
      <c r="A109" s="21">
        <v>103</v>
      </c>
      <c r="B109" s="74">
        <v>1900</v>
      </c>
      <c r="C109" s="20" t="s">
        <v>2132</v>
      </c>
      <c r="D109" s="21" t="s">
        <v>13</v>
      </c>
      <c r="E109" s="21" t="s">
        <v>13</v>
      </c>
      <c r="F109" s="21" t="s">
        <v>22</v>
      </c>
      <c r="G109" s="21"/>
      <c r="H109" s="21"/>
      <c r="I109" s="30">
        <v>2084</v>
      </c>
      <c r="J109" s="30" t="s">
        <v>19</v>
      </c>
    </row>
    <row r="110" spans="1:10" ht="15.75" thickBot="1" x14ac:dyDescent="0.45">
      <c r="A110" s="21">
        <v>104</v>
      </c>
      <c r="B110" s="74">
        <v>3722</v>
      </c>
      <c r="C110" s="20" t="s">
        <v>2136</v>
      </c>
      <c r="D110" s="21" t="s">
        <v>13</v>
      </c>
      <c r="E110" s="21" t="s">
        <v>13</v>
      </c>
      <c r="F110" s="21" t="s">
        <v>14</v>
      </c>
      <c r="G110" s="21"/>
      <c r="H110" s="21"/>
      <c r="I110" s="30">
        <v>2098</v>
      </c>
      <c r="J110" s="21" t="s">
        <v>19</v>
      </c>
    </row>
    <row r="111" spans="1:10" ht="15.75" thickBot="1" x14ac:dyDescent="0.45">
      <c r="A111" s="21">
        <v>105</v>
      </c>
      <c r="B111" s="74">
        <v>1907</v>
      </c>
      <c r="C111" s="20" t="s">
        <v>2148</v>
      </c>
      <c r="D111" s="21" t="s">
        <v>13</v>
      </c>
      <c r="E111" s="21" t="s">
        <v>13</v>
      </c>
      <c r="F111" s="21" t="s">
        <v>494</v>
      </c>
      <c r="G111" s="21"/>
      <c r="H111" s="21"/>
      <c r="I111" s="30">
        <v>2087</v>
      </c>
      <c r="J111" s="30" t="s">
        <v>15</v>
      </c>
    </row>
    <row r="112" spans="1:10" ht="15.75" thickBot="1" x14ac:dyDescent="0.45">
      <c r="A112" s="21">
        <v>106</v>
      </c>
      <c r="B112" s="74">
        <v>3981</v>
      </c>
      <c r="C112" s="20" t="s">
        <v>6180</v>
      </c>
      <c r="D112" s="21">
        <v>90</v>
      </c>
      <c r="E112" s="21" t="s">
        <v>13</v>
      </c>
      <c r="F112" s="21" t="s">
        <v>494</v>
      </c>
      <c r="G112" s="21">
        <v>9</v>
      </c>
      <c r="H112" s="21">
        <v>2</v>
      </c>
      <c r="I112" s="30">
        <v>2103</v>
      </c>
      <c r="J112" s="30" t="s">
        <v>15</v>
      </c>
    </row>
    <row r="113" spans="1:10" ht="15.75" thickBot="1" x14ac:dyDescent="0.45">
      <c r="A113" s="21">
        <v>107</v>
      </c>
      <c r="B113" s="74">
        <v>1913</v>
      </c>
      <c r="C113" s="20" t="s">
        <v>2161</v>
      </c>
      <c r="D113" s="21" t="s">
        <v>13</v>
      </c>
      <c r="E113" s="21" t="s">
        <v>13</v>
      </c>
      <c r="F113" s="21" t="s">
        <v>14</v>
      </c>
      <c r="G113" s="21"/>
      <c r="H113" s="21"/>
      <c r="I113" s="30">
        <v>2070</v>
      </c>
      <c r="J113" s="21" t="s">
        <v>19</v>
      </c>
    </row>
    <row r="114" spans="1:10" ht="15.75" thickBot="1" x14ac:dyDescent="0.45">
      <c r="A114" s="21">
        <v>108</v>
      </c>
      <c r="B114" s="74">
        <v>1914</v>
      </c>
      <c r="C114" s="20" t="s">
        <v>2163</v>
      </c>
      <c r="D114" s="21" t="s">
        <v>13</v>
      </c>
      <c r="E114" s="21" t="s">
        <v>13</v>
      </c>
      <c r="F114" s="21" t="s">
        <v>14</v>
      </c>
      <c r="G114" s="21"/>
      <c r="H114" s="21"/>
      <c r="I114" s="30">
        <v>2085</v>
      </c>
      <c r="J114" s="21" t="s">
        <v>19</v>
      </c>
    </row>
    <row r="115" spans="1:10" ht="15.75" thickBot="1" x14ac:dyDescent="0.45">
      <c r="A115" s="21">
        <v>109</v>
      </c>
      <c r="B115" s="74">
        <v>3723</v>
      </c>
      <c r="C115" s="20" t="s">
        <v>2167</v>
      </c>
      <c r="D115" s="21" t="s">
        <v>13</v>
      </c>
      <c r="E115" s="21" t="s">
        <v>13</v>
      </c>
      <c r="F115" s="21" t="s">
        <v>14</v>
      </c>
      <c r="G115" s="21"/>
      <c r="H115" s="21"/>
      <c r="I115" s="30">
        <v>2102</v>
      </c>
      <c r="J115" s="21" t="s">
        <v>19</v>
      </c>
    </row>
    <row r="116" spans="1:10" ht="15.75" thickBot="1" x14ac:dyDescent="0.45">
      <c r="A116" s="21">
        <v>110</v>
      </c>
      <c r="B116" s="74">
        <v>3931</v>
      </c>
      <c r="C116" s="20" t="s">
        <v>2198</v>
      </c>
      <c r="D116" s="21" t="s">
        <v>13</v>
      </c>
      <c r="E116" s="21" t="s">
        <v>13</v>
      </c>
      <c r="F116" s="21" t="s">
        <v>22</v>
      </c>
      <c r="G116" s="21"/>
      <c r="H116" s="21"/>
      <c r="I116" s="30">
        <v>2100</v>
      </c>
      <c r="J116" s="30" t="s">
        <v>15</v>
      </c>
    </row>
    <row r="117" spans="1:10" ht="15.75" thickBot="1" x14ac:dyDescent="0.45">
      <c r="A117" s="21">
        <v>111</v>
      </c>
      <c r="B117" s="74">
        <v>1931</v>
      </c>
      <c r="C117" s="20" t="s">
        <v>2200</v>
      </c>
      <c r="D117" s="21" t="s">
        <v>13</v>
      </c>
      <c r="E117" s="21" t="s">
        <v>13</v>
      </c>
      <c r="F117" s="21" t="s">
        <v>22</v>
      </c>
      <c r="G117" s="21"/>
      <c r="H117" s="21"/>
      <c r="I117" s="30">
        <v>2055</v>
      </c>
      <c r="J117" s="30" t="s">
        <v>19</v>
      </c>
    </row>
    <row r="118" spans="1:10" ht="15.75" thickBot="1" x14ac:dyDescent="0.45">
      <c r="A118" s="21">
        <v>112</v>
      </c>
      <c r="B118" s="74">
        <v>1934</v>
      </c>
      <c r="C118" s="20" t="s">
        <v>2206</v>
      </c>
      <c r="D118" s="21" t="s">
        <v>13</v>
      </c>
      <c r="E118" s="21" t="s">
        <v>13</v>
      </c>
      <c r="F118" s="21" t="s">
        <v>22</v>
      </c>
      <c r="G118" s="21"/>
      <c r="H118" s="21"/>
      <c r="I118" s="30">
        <v>1977</v>
      </c>
      <c r="J118" s="30" t="s">
        <v>19</v>
      </c>
    </row>
    <row r="119" spans="1:10" ht="15.75" thickBot="1" x14ac:dyDescent="0.45">
      <c r="A119" s="21">
        <v>113</v>
      </c>
      <c r="B119" s="74">
        <v>1938</v>
      </c>
      <c r="C119" s="20" t="s">
        <v>2214</v>
      </c>
      <c r="D119" s="21">
        <v>78</v>
      </c>
      <c r="E119" s="21" t="s">
        <v>13</v>
      </c>
      <c r="F119" s="21" t="s">
        <v>22</v>
      </c>
      <c r="G119" s="21"/>
      <c r="H119" s="21"/>
      <c r="I119" s="30">
        <v>1987</v>
      </c>
      <c r="J119" s="30" t="s">
        <v>19</v>
      </c>
    </row>
    <row r="120" spans="1:10" ht="15.75" thickBot="1" x14ac:dyDescent="0.45">
      <c r="A120" s="21">
        <v>114</v>
      </c>
      <c r="B120" s="74">
        <v>1941</v>
      </c>
      <c r="C120" s="20" t="s">
        <v>2219</v>
      </c>
      <c r="D120" s="21" t="s">
        <v>13</v>
      </c>
      <c r="E120" s="21" t="s">
        <v>13</v>
      </c>
      <c r="F120" s="21" t="s">
        <v>22</v>
      </c>
      <c r="G120" s="21">
        <v>7</v>
      </c>
      <c r="H120" s="21">
        <v>6</v>
      </c>
      <c r="I120" s="30">
        <v>2073</v>
      </c>
      <c r="J120" s="30" t="s">
        <v>15</v>
      </c>
    </row>
    <row r="121" spans="1:10" ht="15.75" thickBot="1" x14ac:dyDescent="0.45">
      <c r="A121" s="21">
        <v>115</v>
      </c>
      <c r="B121" s="74">
        <v>3962</v>
      </c>
      <c r="C121" s="20" t="s">
        <v>2223</v>
      </c>
      <c r="D121" s="21" t="s">
        <v>13</v>
      </c>
      <c r="E121" s="21" t="s">
        <v>13</v>
      </c>
      <c r="F121" s="21" t="s">
        <v>22</v>
      </c>
      <c r="G121" s="21"/>
      <c r="H121" s="21"/>
      <c r="I121" s="30">
        <v>2058</v>
      </c>
      <c r="J121" s="30" t="s">
        <v>15</v>
      </c>
    </row>
    <row r="122" spans="1:10" ht="15.75" thickBot="1" x14ac:dyDescent="0.45">
      <c r="A122" s="21">
        <v>116</v>
      </c>
      <c r="B122" s="74">
        <v>1948</v>
      </c>
      <c r="C122" s="20" t="s">
        <v>2238</v>
      </c>
      <c r="D122" s="21" t="s">
        <v>13</v>
      </c>
      <c r="E122" s="21" t="s">
        <v>13</v>
      </c>
      <c r="F122" s="21" t="s">
        <v>14</v>
      </c>
      <c r="G122" s="21"/>
      <c r="H122" s="21"/>
      <c r="I122" s="30">
        <v>2041</v>
      </c>
      <c r="J122" s="21" t="s">
        <v>19</v>
      </c>
    </row>
    <row r="123" spans="1:10" ht="15.75" thickBot="1" x14ac:dyDescent="0.45">
      <c r="A123" s="21">
        <v>117</v>
      </c>
      <c r="B123" s="74">
        <v>1949</v>
      </c>
      <c r="C123" s="20" t="s">
        <v>2240</v>
      </c>
      <c r="D123" s="21" t="s">
        <v>13</v>
      </c>
      <c r="E123" s="21" t="s">
        <v>13</v>
      </c>
      <c r="F123" s="21" t="s">
        <v>14</v>
      </c>
      <c r="G123" s="21"/>
      <c r="H123" s="21"/>
      <c r="I123" s="30">
        <v>2094</v>
      </c>
      <c r="J123" s="21" t="s">
        <v>19</v>
      </c>
    </row>
    <row r="124" spans="1:10" ht="15.75" thickBot="1" x14ac:dyDescent="0.45">
      <c r="A124" s="21">
        <v>118</v>
      </c>
      <c r="B124" s="74">
        <v>3965</v>
      </c>
      <c r="C124" s="20" t="s">
        <v>2256</v>
      </c>
      <c r="D124" s="21" t="s">
        <v>13</v>
      </c>
      <c r="E124" s="21" t="s">
        <v>13</v>
      </c>
      <c r="F124" s="21" t="s">
        <v>22</v>
      </c>
      <c r="G124" s="21"/>
      <c r="H124" s="21"/>
      <c r="I124" s="30">
        <v>2038</v>
      </c>
      <c r="J124" s="30" t="s">
        <v>15</v>
      </c>
    </row>
    <row r="125" spans="1:10" ht="15.75" thickBot="1" x14ac:dyDescent="0.45">
      <c r="A125" s="21">
        <v>119</v>
      </c>
      <c r="B125" s="74">
        <v>1983</v>
      </c>
      <c r="C125" s="20" t="s">
        <v>2322</v>
      </c>
      <c r="D125" s="21" t="s">
        <v>13</v>
      </c>
      <c r="E125" s="21" t="s">
        <v>13</v>
      </c>
      <c r="F125" s="21" t="s">
        <v>14</v>
      </c>
      <c r="G125" s="21"/>
      <c r="H125" s="21"/>
      <c r="I125" s="30">
        <v>2134</v>
      </c>
      <c r="J125" s="30" t="s">
        <v>15</v>
      </c>
    </row>
    <row r="126" spans="1:10" ht="15.75" thickBot="1" x14ac:dyDescent="0.45">
      <c r="A126" s="21">
        <v>120</v>
      </c>
      <c r="B126" s="74">
        <v>1990</v>
      </c>
      <c r="C126" s="20" t="s">
        <v>2341</v>
      </c>
      <c r="D126" s="21" t="s">
        <v>13</v>
      </c>
      <c r="E126" s="21" t="s">
        <v>13</v>
      </c>
      <c r="F126" s="21" t="s">
        <v>22</v>
      </c>
      <c r="G126" s="21"/>
      <c r="H126" s="21"/>
      <c r="I126" s="30">
        <v>2000</v>
      </c>
      <c r="J126" s="30" t="s">
        <v>19</v>
      </c>
    </row>
    <row r="127" spans="1:10" ht="15.75" thickBot="1" x14ac:dyDescent="0.45">
      <c r="A127" s="21">
        <v>121</v>
      </c>
      <c r="B127" s="74">
        <v>4232</v>
      </c>
      <c r="C127" s="20" t="s">
        <v>6521</v>
      </c>
      <c r="D127" s="61" t="s">
        <v>13</v>
      </c>
      <c r="E127" s="21"/>
      <c r="F127" s="21" t="s">
        <v>22</v>
      </c>
      <c r="G127" s="21">
        <v>7</v>
      </c>
      <c r="H127" s="21">
        <v>17</v>
      </c>
      <c r="I127" s="30">
        <v>2117</v>
      </c>
      <c r="J127" s="30" t="s">
        <v>15</v>
      </c>
    </row>
    <row r="128" spans="1:10" ht="15.75" thickBot="1" x14ac:dyDescent="0.45">
      <c r="A128" s="21">
        <v>122</v>
      </c>
      <c r="B128" s="74">
        <v>1991</v>
      </c>
      <c r="C128" s="20" t="s">
        <v>2343</v>
      </c>
      <c r="D128" s="21" t="s">
        <v>13</v>
      </c>
      <c r="E128" s="21" t="s">
        <v>13</v>
      </c>
      <c r="F128" s="21" t="s">
        <v>22</v>
      </c>
      <c r="G128" s="21"/>
      <c r="H128" s="21"/>
      <c r="I128" s="30">
        <v>2064</v>
      </c>
      <c r="J128" s="30" t="s">
        <v>19</v>
      </c>
    </row>
    <row r="129" spans="1:10" ht="15.75" thickBot="1" x14ac:dyDescent="0.45">
      <c r="A129" s="21">
        <v>123</v>
      </c>
      <c r="B129" s="74">
        <v>3933</v>
      </c>
      <c r="C129" s="20" t="s">
        <v>2351</v>
      </c>
      <c r="D129" s="21" t="s">
        <v>13</v>
      </c>
      <c r="E129" s="21" t="s">
        <v>13</v>
      </c>
      <c r="F129" s="21" t="s">
        <v>22</v>
      </c>
      <c r="G129" s="21"/>
      <c r="H129" s="21"/>
      <c r="I129" s="30">
        <v>2088</v>
      </c>
      <c r="J129" s="30" t="s">
        <v>15</v>
      </c>
    </row>
    <row r="130" spans="1:10" ht="15.75" thickBot="1" x14ac:dyDescent="0.45">
      <c r="A130" s="21">
        <v>124</v>
      </c>
      <c r="B130" s="74">
        <v>3974</v>
      </c>
      <c r="C130" s="20" t="s">
        <v>2357</v>
      </c>
      <c r="D130" s="21" t="s">
        <v>13</v>
      </c>
      <c r="E130" s="21" t="s">
        <v>13</v>
      </c>
      <c r="F130" s="21" t="s">
        <v>22</v>
      </c>
      <c r="G130" s="21"/>
      <c r="H130" s="21"/>
      <c r="I130" s="30">
        <v>2080</v>
      </c>
      <c r="J130" s="30" t="s">
        <v>15</v>
      </c>
    </row>
    <row r="131" spans="1:10" ht="15.75" thickBot="1" x14ac:dyDescent="0.45">
      <c r="A131" s="21">
        <v>125</v>
      </c>
      <c r="B131" s="74">
        <v>2002</v>
      </c>
      <c r="C131" s="20" t="s">
        <v>2372</v>
      </c>
      <c r="D131" s="21" t="s">
        <v>13</v>
      </c>
      <c r="E131" s="21" t="s">
        <v>13</v>
      </c>
      <c r="F131" s="21" t="s">
        <v>22</v>
      </c>
      <c r="G131" s="21"/>
      <c r="H131" s="21"/>
      <c r="I131" s="30">
        <v>2070</v>
      </c>
      <c r="J131" s="30" t="s">
        <v>19</v>
      </c>
    </row>
    <row r="132" spans="1:10" ht="15.75" thickBot="1" x14ac:dyDescent="0.45">
      <c r="A132" s="21">
        <v>126</v>
      </c>
      <c r="B132" s="74">
        <v>2006</v>
      </c>
      <c r="C132" s="20" t="s">
        <v>2380</v>
      </c>
      <c r="D132" s="21" t="s">
        <v>13</v>
      </c>
      <c r="E132" s="21" t="s">
        <v>13</v>
      </c>
      <c r="F132" s="21" t="s">
        <v>22</v>
      </c>
      <c r="G132" s="21"/>
      <c r="H132" s="21"/>
      <c r="I132" s="30">
        <v>2058</v>
      </c>
      <c r="J132" s="30" t="s">
        <v>19</v>
      </c>
    </row>
    <row r="133" spans="1:10" ht="15.75" thickBot="1" x14ac:dyDescent="0.45">
      <c r="A133" s="21">
        <v>127</v>
      </c>
      <c r="B133" s="74">
        <v>2015</v>
      </c>
      <c r="C133" s="20" t="s">
        <v>2398</v>
      </c>
      <c r="D133" s="21" t="s">
        <v>13</v>
      </c>
      <c r="E133" s="21" t="s">
        <v>13</v>
      </c>
      <c r="F133" s="21" t="s">
        <v>22</v>
      </c>
      <c r="G133" s="21"/>
      <c r="H133" s="21"/>
      <c r="I133" s="30">
        <v>2102</v>
      </c>
      <c r="J133" s="30" t="s">
        <v>19</v>
      </c>
    </row>
    <row r="134" spans="1:10" ht="15.75" thickBot="1" x14ac:dyDescent="0.45">
      <c r="A134" s="21">
        <v>128</v>
      </c>
      <c r="B134" s="74">
        <v>3934</v>
      </c>
      <c r="C134" s="20" t="s">
        <v>2753</v>
      </c>
      <c r="D134" s="21" t="s">
        <v>13</v>
      </c>
      <c r="E134" s="21" t="s">
        <v>13</v>
      </c>
      <c r="F134" s="21" t="s">
        <v>22</v>
      </c>
      <c r="G134" s="21"/>
      <c r="H134" s="21"/>
      <c r="I134" s="30">
        <v>2080</v>
      </c>
      <c r="J134" s="30" t="s">
        <v>15</v>
      </c>
    </row>
    <row r="135" spans="1:10" ht="15.75" thickBot="1" x14ac:dyDescent="0.45">
      <c r="A135" s="21">
        <v>129</v>
      </c>
      <c r="B135" s="74">
        <v>2196</v>
      </c>
      <c r="C135" s="20" t="s">
        <v>2779</v>
      </c>
      <c r="D135" s="21" t="s">
        <v>13</v>
      </c>
      <c r="E135" s="21" t="s">
        <v>13</v>
      </c>
      <c r="F135" s="21" t="s">
        <v>22</v>
      </c>
      <c r="G135" s="21"/>
      <c r="H135" s="21"/>
      <c r="I135" s="30">
        <v>2086</v>
      </c>
      <c r="J135" s="30" t="s">
        <v>19</v>
      </c>
    </row>
    <row r="136" spans="1:10" ht="15.75" thickBot="1" x14ac:dyDescent="0.45">
      <c r="A136" s="21">
        <v>130</v>
      </c>
      <c r="B136" s="74">
        <v>2197</v>
      </c>
      <c r="C136" s="20" t="s">
        <v>2781</v>
      </c>
      <c r="D136" s="21" t="s">
        <v>13</v>
      </c>
      <c r="E136" s="21" t="s">
        <v>13</v>
      </c>
      <c r="F136" s="21" t="s">
        <v>22</v>
      </c>
      <c r="G136" s="21"/>
      <c r="H136" s="21"/>
      <c r="I136" s="30">
        <v>2100</v>
      </c>
      <c r="J136" s="30" t="s">
        <v>19</v>
      </c>
    </row>
    <row r="137" spans="1:10" ht="15.75" thickBot="1" x14ac:dyDescent="0.45">
      <c r="A137" s="21">
        <v>131</v>
      </c>
      <c r="B137" s="74">
        <v>2200</v>
      </c>
      <c r="C137" s="20" t="s">
        <v>2787</v>
      </c>
      <c r="D137" s="21" t="s">
        <v>13</v>
      </c>
      <c r="E137" s="21" t="s">
        <v>13</v>
      </c>
      <c r="F137" s="21" t="s">
        <v>22</v>
      </c>
      <c r="G137" s="21"/>
      <c r="H137" s="21"/>
      <c r="I137" s="30">
        <v>2075</v>
      </c>
      <c r="J137" s="30" t="s">
        <v>19</v>
      </c>
    </row>
    <row r="138" spans="1:10" ht="15.75" thickBot="1" x14ac:dyDescent="0.45">
      <c r="A138" s="21">
        <v>132</v>
      </c>
      <c r="B138" s="74">
        <v>2201</v>
      </c>
      <c r="C138" s="20" t="s">
        <v>2789</v>
      </c>
      <c r="D138" s="21" t="s">
        <v>13</v>
      </c>
      <c r="E138" s="21" t="s">
        <v>13</v>
      </c>
      <c r="F138" s="21" t="s">
        <v>22</v>
      </c>
      <c r="G138" s="21"/>
      <c r="H138" s="21"/>
      <c r="I138" s="30">
        <v>2063</v>
      </c>
      <c r="J138" s="30" t="s">
        <v>19</v>
      </c>
    </row>
    <row r="139" spans="1:10" ht="15.75" thickBot="1" x14ac:dyDescent="0.45">
      <c r="A139" s="21">
        <v>133</v>
      </c>
      <c r="B139" s="74">
        <v>2224</v>
      </c>
      <c r="C139" s="20" t="s">
        <v>2840</v>
      </c>
      <c r="D139" s="21" t="s">
        <v>13</v>
      </c>
      <c r="E139" s="21" t="s">
        <v>13</v>
      </c>
      <c r="F139" s="21" t="s">
        <v>2841</v>
      </c>
      <c r="G139" s="21"/>
      <c r="H139" s="21"/>
      <c r="I139" s="30">
        <v>1983</v>
      </c>
      <c r="J139" s="30" t="s">
        <v>19</v>
      </c>
    </row>
    <row r="140" spans="1:10" ht="15.75" thickBot="1" x14ac:dyDescent="0.45">
      <c r="A140" s="21">
        <v>134</v>
      </c>
      <c r="B140" s="74">
        <v>2283</v>
      </c>
      <c r="C140" s="20" t="s">
        <v>2962</v>
      </c>
      <c r="D140" s="21" t="s">
        <v>13</v>
      </c>
      <c r="E140" s="21" t="s">
        <v>13</v>
      </c>
      <c r="F140" s="21" t="s">
        <v>897</v>
      </c>
      <c r="G140" s="21"/>
      <c r="H140" s="21"/>
      <c r="I140" s="30">
        <v>1972</v>
      </c>
      <c r="J140" s="30" t="s">
        <v>19</v>
      </c>
    </row>
    <row r="141" spans="1:10" ht="15.75" thickBot="1" x14ac:dyDescent="0.45">
      <c r="A141" s="21">
        <v>135</v>
      </c>
      <c r="B141" s="74">
        <v>2288</v>
      </c>
      <c r="C141" s="20" t="s">
        <v>2974</v>
      </c>
      <c r="D141" s="21">
        <v>88</v>
      </c>
      <c r="E141" s="21" t="s">
        <v>13</v>
      </c>
      <c r="F141" s="21" t="s">
        <v>146</v>
      </c>
      <c r="G141" s="21"/>
      <c r="H141" s="21"/>
      <c r="I141" s="30">
        <v>1973</v>
      </c>
      <c r="J141" s="30" t="s">
        <v>19</v>
      </c>
    </row>
    <row r="142" spans="1:10" ht="15.75" thickBot="1" x14ac:dyDescent="0.45">
      <c r="A142" s="21">
        <v>136</v>
      </c>
      <c r="B142" s="74">
        <v>2294</v>
      </c>
      <c r="C142" s="20" t="s">
        <v>2986</v>
      </c>
      <c r="D142" s="21" t="s">
        <v>13</v>
      </c>
      <c r="E142" s="21" t="s">
        <v>13</v>
      </c>
      <c r="F142" s="21" t="s">
        <v>22</v>
      </c>
      <c r="G142" s="21"/>
      <c r="H142" s="21"/>
      <c r="I142" s="30">
        <v>2162</v>
      </c>
      <c r="J142" s="30" t="s">
        <v>15</v>
      </c>
    </row>
    <row r="143" spans="1:10" ht="15.75" thickBot="1" x14ac:dyDescent="0.45">
      <c r="A143" s="21">
        <v>137</v>
      </c>
      <c r="B143" s="74">
        <v>3856</v>
      </c>
      <c r="C143" s="20" t="s">
        <v>2994</v>
      </c>
      <c r="D143" s="21" t="s">
        <v>13</v>
      </c>
      <c r="E143" s="21" t="s">
        <v>13</v>
      </c>
      <c r="F143" s="21" t="s">
        <v>494</v>
      </c>
      <c r="G143" s="21"/>
      <c r="H143" s="21"/>
      <c r="I143" s="30">
        <v>2100</v>
      </c>
      <c r="J143" s="21" t="s">
        <v>19</v>
      </c>
    </row>
    <row r="144" spans="1:10" ht="15.75" thickBot="1" x14ac:dyDescent="0.45">
      <c r="A144" s="21">
        <v>138</v>
      </c>
      <c r="B144" s="74">
        <v>2303</v>
      </c>
      <c r="C144" s="20" t="s">
        <v>3004</v>
      </c>
      <c r="D144" s="21" t="s">
        <v>13</v>
      </c>
      <c r="E144" s="21" t="s">
        <v>13</v>
      </c>
      <c r="F144" s="21" t="s">
        <v>22</v>
      </c>
      <c r="G144" s="21"/>
      <c r="H144" s="21"/>
      <c r="I144" s="30">
        <v>2098</v>
      </c>
      <c r="J144" s="30" t="s">
        <v>19</v>
      </c>
    </row>
    <row r="145" spans="1:10" ht="15.75" thickBot="1" x14ac:dyDescent="0.45">
      <c r="A145" s="21">
        <v>139</v>
      </c>
      <c r="B145" s="74">
        <v>2304</v>
      </c>
      <c r="C145" s="20" t="s">
        <v>3006</v>
      </c>
      <c r="D145" s="21" t="s">
        <v>13</v>
      </c>
      <c r="E145" s="21" t="s">
        <v>13</v>
      </c>
      <c r="F145" s="21" t="s">
        <v>22</v>
      </c>
      <c r="G145" s="21"/>
      <c r="H145" s="21"/>
      <c r="I145" s="30">
        <v>2044</v>
      </c>
      <c r="J145" s="30" t="s">
        <v>19</v>
      </c>
    </row>
    <row r="146" spans="1:10" ht="15.75" thickBot="1" x14ac:dyDescent="0.45">
      <c r="A146" s="21">
        <v>140</v>
      </c>
      <c r="B146" s="74">
        <v>2315</v>
      </c>
      <c r="C146" s="20" t="s">
        <v>3028</v>
      </c>
      <c r="D146" s="21" t="s">
        <v>13</v>
      </c>
      <c r="E146" s="21" t="s">
        <v>13</v>
      </c>
      <c r="F146" s="21" t="s">
        <v>14</v>
      </c>
      <c r="G146" s="21"/>
      <c r="H146" s="21"/>
      <c r="I146" s="30">
        <v>2077</v>
      </c>
      <c r="J146" s="30" t="s">
        <v>19</v>
      </c>
    </row>
    <row r="147" spans="1:10" ht="15.75" thickBot="1" x14ac:dyDescent="0.45">
      <c r="A147" s="21">
        <v>141</v>
      </c>
      <c r="B147" s="74">
        <v>2316</v>
      </c>
      <c r="C147" s="20" t="s">
        <v>3030</v>
      </c>
      <c r="D147" s="21" t="s">
        <v>13</v>
      </c>
      <c r="E147" s="21" t="s">
        <v>13</v>
      </c>
      <c r="F147" s="21" t="s">
        <v>22</v>
      </c>
      <c r="G147" s="21"/>
      <c r="H147" s="21"/>
      <c r="I147" s="30">
        <v>2053</v>
      </c>
      <c r="J147" s="30" t="s">
        <v>19</v>
      </c>
    </row>
    <row r="148" spans="1:10" ht="15.75" thickBot="1" x14ac:dyDescent="0.45">
      <c r="A148" s="21">
        <v>142</v>
      </c>
      <c r="B148" s="74">
        <v>3947</v>
      </c>
      <c r="C148" s="20" t="s">
        <v>3034</v>
      </c>
      <c r="D148" s="21" t="s">
        <v>13</v>
      </c>
      <c r="E148" s="21" t="s">
        <v>13</v>
      </c>
      <c r="F148" s="21" t="s">
        <v>22</v>
      </c>
      <c r="G148" s="21"/>
      <c r="H148" s="21"/>
      <c r="I148" s="30">
        <v>2108</v>
      </c>
      <c r="J148" s="30" t="s">
        <v>15</v>
      </c>
    </row>
    <row r="149" spans="1:10" ht="15.75" thickBot="1" x14ac:dyDescent="0.45">
      <c r="A149" s="21">
        <v>143</v>
      </c>
      <c r="B149" s="74">
        <v>3961</v>
      </c>
      <c r="C149" s="20" t="s">
        <v>3036</v>
      </c>
      <c r="D149" s="21" t="s">
        <v>13</v>
      </c>
      <c r="E149" s="21" t="s">
        <v>13</v>
      </c>
      <c r="F149" s="21" t="s">
        <v>22</v>
      </c>
      <c r="G149" s="21"/>
      <c r="H149" s="21"/>
      <c r="I149" s="30">
        <v>2082</v>
      </c>
      <c r="J149" s="30" t="s">
        <v>15</v>
      </c>
    </row>
    <row r="150" spans="1:10" ht="15.75" thickBot="1" x14ac:dyDescent="0.45">
      <c r="A150" s="21">
        <v>144</v>
      </c>
      <c r="B150" s="74">
        <v>2328</v>
      </c>
      <c r="C150" s="20" t="s">
        <v>3064</v>
      </c>
      <c r="D150" s="21">
        <v>76</v>
      </c>
      <c r="E150" s="21" t="s">
        <v>57</v>
      </c>
      <c r="F150" s="21" t="s">
        <v>494</v>
      </c>
      <c r="G150" s="21"/>
      <c r="H150" s="21"/>
      <c r="I150" s="30">
        <v>2200</v>
      </c>
      <c r="J150" s="30" t="s">
        <v>15</v>
      </c>
    </row>
    <row r="151" spans="1:10" ht="15.75" thickBot="1" x14ac:dyDescent="0.45">
      <c r="A151" s="21">
        <v>145</v>
      </c>
      <c r="B151" s="74">
        <v>2329</v>
      </c>
      <c r="C151" s="20" t="s">
        <v>3066</v>
      </c>
      <c r="D151" s="21">
        <v>95</v>
      </c>
      <c r="E151" s="21" t="s">
        <v>184</v>
      </c>
      <c r="F151" s="21" t="s">
        <v>14</v>
      </c>
      <c r="G151" s="21"/>
      <c r="H151" s="21"/>
      <c r="I151" s="30">
        <v>2254</v>
      </c>
      <c r="J151" s="30" t="s">
        <v>15</v>
      </c>
    </row>
    <row r="152" spans="1:10" ht="15.75" thickBot="1" x14ac:dyDescent="0.45">
      <c r="A152" s="21">
        <v>146</v>
      </c>
      <c r="B152" s="74">
        <v>3739</v>
      </c>
      <c r="C152" s="20" t="s">
        <v>3106</v>
      </c>
      <c r="D152" s="21" t="s">
        <v>13</v>
      </c>
      <c r="E152" s="21" t="s">
        <v>13</v>
      </c>
      <c r="F152" s="21" t="s">
        <v>14</v>
      </c>
      <c r="G152" s="21"/>
      <c r="H152" s="21"/>
      <c r="I152" s="30">
        <v>2080</v>
      </c>
      <c r="J152" s="21" t="s">
        <v>19</v>
      </c>
    </row>
    <row r="153" spans="1:10" ht="15.75" thickBot="1" x14ac:dyDescent="0.45">
      <c r="A153" s="21">
        <v>147</v>
      </c>
      <c r="B153" s="74">
        <v>3975</v>
      </c>
      <c r="C153" s="20" t="s">
        <v>3108</v>
      </c>
      <c r="D153" s="21" t="s">
        <v>13</v>
      </c>
      <c r="E153" s="21" t="s">
        <v>13</v>
      </c>
      <c r="F153" s="21" t="s">
        <v>22</v>
      </c>
      <c r="G153" s="21"/>
      <c r="H153" s="21"/>
      <c r="I153" s="30">
        <v>2080</v>
      </c>
      <c r="J153" s="30" t="s">
        <v>15</v>
      </c>
    </row>
    <row r="154" spans="1:10" ht="15.75" thickBot="1" x14ac:dyDescent="0.45">
      <c r="A154" s="21">
        <v>148</v>
      </c>
      <c r="B154" s="74">
        <v>3740</v>
      </c>
      <c r="C154" s="20" t="s">
        <v>3120</v>
      </c>
      <c r="D154" s="21" t="s">
        <v>13</v>
      </c>
      <c r="E154" s="21" t="s">
        <v>13</v>
      </c>
      <c r="F154" s="21" t="s">
        <v>14</v>
      </c>
      <c r="G154" s="21"/>
      <c r="H154" s="21"/>
      <c r="I154" s="30">
        <v>2090</v>
      </c>
      <c r="J154" s="21" t="s">
        <v>19</v>
      </c>
    </row>
    <row r="155" spans="1:10" ht="15.75" thickBot="1" x14ac:dyDescent="0.45">
      <c r="A155" s="21">
        <v>149</v>
      </c>
      <c r="B155" s="74">
        <v>3741</v>
      </c>
      <c r="C155" s="20" t="s">
        <v>3128</v>
      </c>
      <c r="D155" s="21" t="s">
        <v>13</v>
      </c>
      <c r="E155" s="21" t="s">
        <v>13</v>
      </c>
      <c r="F155" s="21" t="s">
        <v>14</v>
      </c>
      <c r="G155" s="21"/>
      <c r="H155" s="21"/>
      <c r="I155" s="30">
        <v>2080</v>
      </c>
      <c r="J155" s="21" t="s">
        <v>19</v>
      </c>
    </row>
    <row r="156" spans="1:10" ht="15.75" thickBot="1" x14ac:dyDescent="0.45">
      <c r="A156" s="21">
        <v>150</v>
      </c>
      <c r="B156" s="74">
        <v>3984</v>
      </c>
      <c r="C156" s="20" t="s">
        <v>3176</v>
      </c>
      <c r="D156" s="21" t="s">
        <v>13</v>
      </c>
      <c r="E156" s="21" t="s">
        <v>13</v>
      </c>
      <c r="F156" s="21" t="s">
        <v>494</v>
      </c>
      <c r="G156" s="21"/>
      <c r="H156" s="21"/>
      <c r="I156" s="30">
        <v>2104</v>
      </c>
      <c r="J156" s="30" t="s">
        <v>15</v>
      </c>
    </row>
    <row r="157" spans="1:10" ht="15.75" thickBot="1" x14ac:dyDescent="0.45">
      <c r="A157" s="21">
        <v>151</v>
      </c>
      <c r="B157" s="74">
        <v>2383</v>
      </c>
      <c r="C157" s="20" t="s">
        <v>3182</v>
      </c>
      <c r="D157" s="21" t="s">
        <v>13</v>
      </c>
      <c r="E157" s="21" t="s">
        <v>13</v>
      </c>
      <c r="F157" s="21" t="s">
        <v>22</v>
      </c>
      <c r="G157" s="21"/>
      <c r="H157" s="21"/>
      <c r="I157" s="30">
        <v>2068</v>
      </c>
      <c r="J157" s="30" t="s">
        <v>19</v>
      </c>
    </row>
    <row r="158" spans="1:10" ht="15.75" thickBot="1" x14ac:dyDescent="0.45">
      <c r="A158" s="21">
        <v>152</v>
      </c>
      <c r="B158" s="74">
        <v>2384</v>
      </c>
      <c r="C158" s="20" t="s">
        <v>3184</v>
      </c>
      <c r="D158" s="21" t="s">
        <v>13</v>
      </c>
      <c r="E158" s="21" t="s">
        <v>13</v>
      </c>
      <c r="F158" s="21" t="s">
        <v>14</v>
      </c>
      <c r="G158" s="21"/>
      <c r="H158" s="21"/>
      <c r="I158" s="30">
        <v>1985</v>
      </c>
      <c r="J158" s="30" t="s">
        <v>19</v>
      </c>
    </row>
    <row r="159" spans="1:10" ht="15.75" thickBot="1" x14ac:dyDescent="0.45">
      <c r="A159" s="21">
        <v>153</v>
      </c>
      <c r="B159" s="74">
        <v>3742</v>
      </c>
      <c r="C159" s="20" t="s">
        <v>3192</v>
      </c>
      <c r="D159" s="21" t="s">
        <v>13</v>
      </c>
      <c r="E159" s="21" t="s">
        <v>13</v>
      </c>
      <c r="F159" s="21" t="s">
        <v>14</v>
      </c>
      <c r="G159" s="21"/>
      <c r="H159" s="21"/>
      <c r="I159" s="30">
        <v>2122</v>
      </c>
      <c r="J159" s="21" t="s">
        <v>19</v>
      </c>
    </row>
    <row r="160" spans="1:10" ht="15.75" thickBot="1" x14ac:dyDescent="0.45">
      <c r="A160" s="21">
        <v>154</v>
      </c>
      <c r="B160" s="74">
        <v>2388</v>
      </c>
      <c r="C160" s="20" t="s">
        <v>3194</v>
      </c>
      <c r="D160" s="21" t="s">
        <v>13</v>
      </c>
      <c r="E160" s="21" t="s">
        <v>13</v>
      </c>
      <c r="F160" s="21" t="s">
        <v>14</v>
      </c>
      <c r="G160" s="21"/>
      <c r="H160" s="21"/>
      <c r="I160" s="30">
        <v>2120</v>
      </c>
      <c r="J160" s="30" t="s">
        <v>15</v>
      </c>
    </row>
    <row r="161" spans="1:10" ht="15.75" thickBot="1" x14ac:dyDescent="0.45">
      <c r="A161" s="21">
        <v>155</v>
      </c>
      <c r="B161" s="74">
        <v>2390</v>
      </c>
      <c r="C161" s="20" t="s">
        <v>3198</v>
      </c>
      <c r="D161" s="21" t="s">
        <v>13</v>
      </c>
      <c r="E161" s="21" t="s">
        <v>13</v>
      </c>
      <c r="F161" s="21" t="s">
        <v>14</v>
      </c>
      <c r="G161" s="21"/>
      <c r="H161" s="21"/>
      <c r="I161" s="30">
        <v>2114</v>
      </c>
      <c r="J161" s="21" t="s">
        <v>19</v>
      </c>
    </row>
    <row r="162" spans="1:10" ht="15.75" thickBot="1" x14ac:dyDescent="0.45">
      <c r="A162" s="21">
        <v>156</v>
      </c>
      <c r="B162" s="74">
        <v>2396</v>
      </c>
      <c r="C162" s="20" t="s">
        <v>3213</v>
      </c>
      <c r="D162" s="21" t="s">
        <v>13</v>
      </c>
      <c r="E162" s="21" t="s">
        <v>13</v>
      </c>
      <c r="F162" s="21" t="s">
        <v>22</v>
      </c>
      <c r="G162" s="21"/>
      <c r="H162" s="21"/>
      <c r="I162" s="30">
        <v>2015</v>
      </c>
      <c r="J162" s="30" t="s">
        <v>19</v>
      </c>
    </row>
    <row r="163" spans="1:10" ht="15.75" thickBot="1" x14ac:dyDescent="0.45">
      <c r="A163" s="21">
        <v>157</v>
      </c>
      <c r="B163" s="74">
        <v>3744</v>
      </c>
      <c r="C163" s="20" t="s">
        <v>3215</v>
      </c>
      <c r="D163" s="21" t="s">
        <v>13</v>
      </c>
      <c r="E163" s="21" t="s">
        <v>13</v>
      </c>
      <c r="F163" s="21" t="s">
        <v>14</v>
      </c>
      <c r="G163" s="21"/>
      <c r="H163" s="21"/>
      <c r="I163" s="30">
        <v>2070</v>
      </c>
      <c r="J163" s="21" t="s">
        <v>19</v>
      </c>
    </row>
    <row r="164" spans="1:10" ht="15.75" thickBot="1" x14ac:dyDescent="0.45">
      <c r="A164" s="21">
        <v>158</v>
      </c>
      <c r="B164" s="74">
        <v>2401</v>
      </c>
      <c r="C164" s="20" t="s">
        <v>3225</v>
      </c>
      <c r="D164" s="21" t="s">
        <v>13</v>
      </c>
      <c r="E164" s="21" t="s">
        <v>13</v>
      </c>
      <c r="F164" s="21" t="s">
        <v>14</v>
      </c>
      <c r="G164" s="21"/>
      <c r="H164" s="21"/>
      <c r="I164" s="30">
        <v>2067</v>
      </c>
      <c r="J164" s="21" t="s">
        <v>19</v>
      </c>
    </row>
    <row r="165" spans="1:10" ht="15.75" thickBot="1" x14ac:dyDescent="0.45">
      <c r="A165" s="21">
        <v>159</v>
      </c>
      <c r="B165" s="74">
        <v>3859</v>
      </c>
      <c r="C165" s="20" t="s">
        <v>3227</v>
      </c>
      <c r="D165" s="21">
        <v>69</v>
      </c>
      <c r="E165" s="21" t="s">
        <v>13</v>
      </c>
      <c r="F165" s="21" t="s">
        <v>494</v>
      </c>
      <c r="G165" s="21"/>
      <c r="H165" s="21"/>
      <c r="I165" s="30">
        <v>2099</v>
      </c>
      <c r="J165" s="30" t="s">
        <v>15</v>
      </c>
    </row>
    <row r="166" spans="1:10" ht="15.75" thickBot="1" x14ac:dyDescent="0.45">
      <c r="A166" s="21">
        <v>160</v>
      </c>
      <c r="B166" s="74">
        <v>3745</v>
      </c>
      <c r="C166" s="20" t="s">
        <v>3229</v>
      </c>
      <c r="D166" s="21" t="s">
        <v>13</v>
      </c>
      <c r="E166" s="21" t="s">
        <v>13</v>
      </c>
      <c r="F166" s="21" t="s">
        <v>14</v>
      </c>
      <c r="G166" s="21"/>
      <c r="H166" s="21"/>
      <c r="I166" s="30">
        <v>2084</v>
      </c>
      <c r="J166" s="21" t="s">
        <v>19</v>
      </c>
    </row>
    <row r="167" spans="1:10" ht="15.75" thickBot="1" x14ac:dyDescent="0.45">
      <c r="A167" s="21">
        <v>161</v>
      </c>
      <c r="B167" s="74">
        <v>2417</v>
      </c>
      <c r="C167" s="20" t="s">
        <v>3261</v>
      </c>
      <c r="D167" s="21" t="s">
        <v>13</v>
      </c>
      <c r="E167" s="21" t="s">
        <v>13</v>
      </c>
      <c r="F167" s="21" t="s">
        <v>14</v>
      </c>
      <c r="G167" s="21"/>
      <c r="H167" s="21"/>
      <c r="I167" s="30">
        <v>2081</v>
      </c>
      <c r="J167" s="30" t="s">
        <v>19</v>
      </c>
    </row>
    <row r="168" spans="1:10" ht="15.75" thickBot="1" x14ac:dyDescent="0.45">
      <c r="A168" s="21">
        <v>162</v>
      </c>
      <c r="B168" s="74">
        <v>3853</v>
      </c>
      <c r="C168" s="20" t="s">
        <v>3357</v>
      </c>
      <c r="D168" s="21">
        <v>93</v>
      </c>
      <c r="E168" s="21" t="s">
        <v>13</v>
      </c>
      <c r="F168" s="21" t="s">
        <v>494</v>
      </c>
      <c r="G168" s="21">
        <v>9</v>
      </c>
      <c r="H168" s="21">
        <v>-23</v>
      </c>
      <c r="I168" s="30">
        <v>2097</v>
      </c>
      <c r="J168" s="30" t="s">
        <v>15</v>
      </c>
    </row>
    <row r="169" spans="1:10" ht="15.75" thickBot="1" x14ac:dyDescent="0.45">
      <c r="A169" s="21">
        <v>163</v>
      </c>
      <c r="B169" s="74">
        <v>3749</v>
      </c>
      <c r="C169" s="20" t="s">
        <v>3361</v>
      </c>
      <c r="D169" s="21" t="s">
        <v>13</v>
      </c>
      <c r="E169" s="21" t="s">
        <v>13</v>
      </c>
      <c r="F169" s="21" t="s">
        <v>14</v>
      </c>
      <c r="G169" s="21"/>
      <c r="H169" s="21"/>
      <c r="I169" s="30">
        <v>2088</v>
      </c>
      <c r="J169" s="21" t="s">
        <v>19</v>
      </c>
    </row>
    <row r="170" spans="1:10" ht="15.75" thickBot="1" x14ac:dyDescent="0.45">
      <c r="A170" s="21">
        <v>164</v>
      </c>
      <c r="B170" s="74">
        <v>3985</v>
      </c>
      <c r="C170" s="20" t="s">
        <v>3363</v>
      </c>
      <c r="D170" s="21" t="s">
        <v>13</v>
      </c>
      <c r="E170" s="21" t="s">
        <v>13</v>
      </c>
      <c r="F170" s="21" t="s">
        <v>494</v>
      </c>
      <c r="G170" s="21"/>
      <c r="H170" s="21"/>
      <c r="I170" s="30">
        <v>2107</v>
      </c>
      <c r="J170" s="30" t="s">
        <v>15</v>
      </c>
    </row>
    <row r="171" spans="1:10" ht="15.75" thickBot="1" x14ac:dyDescent="0.45">
      <c r="A171" s="21">
        <v>165</v>
      </c>
      <c r="B171" s="74">
        <v>3750</v>
      </c>
      <c r="C171" s="20" t="s">
        <v>3365</v>
      </c>
      <c r="D171" s="21" t="s">
        <v>13</v>
      </c>
      <c r="E171" s="21" t="s">
        <v>13</v>
      </c>
      <c r="F171" s="21" t="s">
        <v>14</v>
      </c>
      <c r="G171" s="21"/>
      <c r="H171" s="21"/>
      <c r="I171" s="30">
        <v>2090</v>
      </c>
      <c r="J171" s="21" t="s">
        <v>19</v>
      </c>
    </row>
    <row r="172" spans="1:10" ht="15.75" thickBot="1" x14ac:dyDescent="0.45">
      <c r="A172" s="21">
        <v>166</v>
      </c>
      <c r="B172" s="74">
        <v>2470</v>
      </c>
      <c r="C172" s="20" t="s">
        <v>3392</v>
      </c>
      <c r="D172" s="21" t="s">
        <v>13</v>
      </c>
      <c r="E172" s="21" t="s">
        <v>13</v>
      </c>
      <c r="F172" s="21" t="s">
        <v>22</v>
      </c>
      <c r="G172" s="21"/>
      <c r="H172" s="21"/>
      <c r="I172" s="30">
        <v>2080</v>
      </c>
      <c r="J172" s="30" t="s">
        <v>19</v>
      </c>
    </row>
    <row r="173" spans="1:10" ht="15.75" thickBot="1" x14ac:dyDescent="0.45">
      <c r="A173" s="21">
        <v>167</v>
      </c>
      <c r="B173" s="74">
        <v>3752</v>
      </c>
      <c r="C173" s="20" t="s">
        <v>3432</v>
      </c>
      <c r="D173" s="21" t="s">
        <v>13</v>
      </c>
      <c r="E173" s="21" t="s">
        <v>13</v>
      </c>
      <c r="F173" s="21" t="s">
        <v>14</v>
      </c>
      <c r="G173" s="21"/>
      <c r="H173" s="21"/>
      <c r="I173" s="30">
        <v>2068</v>
      </c>
      <c r="J173" s="21" t="s">
        <v>19</v>
      </c>
    </row>
    <row r="174" spans="1:10" ht="15.75" thickBot="1" x14ac:dyDescent="0.45">
      <c r="A174" s="21">
        <v>168</v>
      </c>
      <c r="B174" s="74">
        <v>3753</v>
      </c>
      <c r="C174" s="20" t="s">
        <v>3434</v>
      </c>
      <c r="D174" s="21" t="s">
        <v>13</v>
      </c>
      <c r="E174" s="21" t="s">
        <v>13</v>
      </c>
      <c r="F174" s="21" t="s">
        <v>14</v>
      </c>
      <c r="G174" s="21"/>
      <c r="H174" s="21"/>
      <c r="I174" s="30">
        <v>2092</v>
      </c>
      <c r="J174" s="21" t="s">
        <v>19</v>
      </c>
    </row>
    <row r="175" spans="1:10" ht="15.75" thickBot="1" x14ac:dyDescent="0.45">
      <c r="A175" s="21">
        <v>169</v>
      </c>
      <c r="B175" s="74">
        <v>2488</v>
      </c>
      <c r="C175" s="20" t="s">
        <v>3436</v>
      </c>
      <c r="D175" s="21">
        <v>68</v>
      </c>
      <c r="E175" s="21" t="s">
        <v>57</v>
      </c>
      <c r="F175" s="21" t="s">
        <v>146</v>
      </c>
      <c r="G175" s="21"/>
      <c r="H175" s="21"/>
      <c r="I175" s="30">
        <v>2065</v>
      </c>
      <c r="J175" s="30" t="s">
        <v>15</v>
      </c>
    </row>
    <row r="176" spans="1:10" ht="15.75" thickBot="1" x14ac:dyDescent="0.45">
      <c r="A176" s="21">
        <v>170</v>
      </c>
      <c r="B176" s="74">
        <v>3858</v>
      </c>
      <c r="C176" s="20" t="s">
        <v>3438</v>
      </c>
      <c r="D176" s="21" t="s">
        <v>13</v>
      </c>
      <c r="E176" s="21" t="s">
        <v>13</v>
      </c>
      <c r="F176" s="21" t="s">
        <v>494</v>
      </c>
      <c r="G176" s="21"/>
      <c r="H176" s="21"/>
      <c r="I176" s="30">
        <v>2098</v>
      </c>
      <c r="J176" s="21" t="s">
        <v>19</v>
      </c>
    </row>
    <row r="177" spans="1:10" ht="15.75" thickBot="1" x14ac:dyDescent="0.45">
      <c r="A177" s="21">
        <v>171</v>
      </c>
      <c r="B177" s="74">
        <v>2490</v>
      </c>
      <c r="C177" s="20" t="s">
        <v>3442</v>
      </c>
      <c r="D177" s="21" t="s">
        <v>13</v>
      </c>
      <c r="E177" s="21" t="s">
        <v>13</v>
      </c>
      <c r="F177" s="21" t="s">
        <v>22</v>
      </c>
      <c r="G177" s="21"/>
      <c r="H177" s="21"/>
      <c r="I177" s="30">
        <v>2019</v>
      </c>
      <c r="J177" s="30" t="s">
        <v>19</v>
      </c>
    </row>
    <row r="178" spans="1:10" ht="15.75" thickBot="1" x14ac:dyDescent="0.45">
      <c r="A178" s="21">
        <v>172</v>
      </c>
      <c r="B178" s="74">
        <v>3963</v>
      </c>
      <c r="C178" s="20" t="s">
        <v>3444</v>
      </c>
      <c r="D178" s="21" t="s">
        <v>13</v>
      </c>
      <c r="E178" s="21" t="s">
        <v>13</v>
      </c>
      <c r="F178" s="21" t="s">
        <v>22</v>
      </c>
      <c r="G178" s="21"/>
      <c r="H178" s="21"/>
      <c r="I178" s="30">
        <v>2058</v>
      </c>
      <c r="J178" s="30" t="s">
        <v>15</v>
      </c>
    </row>
    <row r="179" spans="1:10" ht="15.75" thickBot="1" x14ac:dyDescent="0.45">
      <c r="A179" s="21">
        <v>173</v>
      </c>
      <c r="B179" s="74">
        <v>3948</v>
      </c>
      <c r="C179" s="20" t="s">
        <v>3446</v>
      </c>
      <c r="D179" s="21" t="s">
        <v>13</v>
      </c>
      <c r="E179" s="21" t="s">
        <v>13</v>
      </c>
      <c r="F179" s="21" t="s">
        <v>22</v>
      </c>
      <c r="G179" s="21"/>
      <c r="H179" s="21"/>
      <c r="I179" s="30">
        <v>2104</v>
      </c>
      <c r="J179" s="30" t="s">
        <v>15</v>
      </c>
    </row>
    <row r="180" spans="1:10" ht="15.75" thickBot="1" x14ac:dyDescent="0.45">
      <c r="A180" s="21">
        <v>174</v>
      </c>
      <c r="B180" s="74">
        <v>3960</v>
      </c>
      <c r="C180" s="20" t="s">
        <v>3448</v>
      </c>
      <c r="D180" s="21" t="s">
        <v>13</v>
      </c>
      <c r="E180" s="21" t="s">
        <v>13</v>
      </c>
      <c r="F180" s="21" t="s">
        <v>22</v>
      </c>
      <c r="G180" s="21"/>
      <c r="H180" s="21"/>
      <c r="I180" s="30">
        <v>2070</v>
      </c>
      <c r="J180" s="30" t="s">
        <v>15</v>
      </c>
    </row>
    <row r="181" spans="1:10" ht="15.75" thickBot="1" x14ac:dyDescent="0.45">
      <c r="A181" s="21">
        <v>175</v>
      </c>
      <c r="B181" s="74">
        <v>3938</v>
      </c>
      <c r="C181" s="20" t="s">
        <v>3450</v>
      </c>
      <c r="D181" s="21" t="s">
        <v>13</v>
      </c>
      <c r="E181" s="21" t="s">
        <v>13</v>
      </c>
      <c r="F181" s="21" t="s">
        <v>22</v>
      </c>
      <c r="G181" s="21"/>
      <c r="H181" s="21"/>
      <c r="I181" s="30">
        <v>2018</v>
      </c>
      <c r="J181" s="30" t="s">
        <v>15</v>
      </c>
    </row>
    <row r="182" spans="1:10" ht="15.75" thickBot="1" x14ac:dyDescent="0.45">
      <c r="A182" s="21">
        <v>176</v>
      </c>
      <c r="B182" s="74">
        <v>2491</v>
      </c>
      <c r="C182" s="20" t="s">
        <v>3452</v>
      </c>
      <c r="D182" s="21" t="s">
        <v>13</v>
      </c>
      <c r="E182" s="21" t="s">
        <v>13</v>
      </c>
      <c r="F182" s="21" t="s">
        <v>22</v>
      </c>
      <c r="G182" s="21"/>
      <c r="H182" s="21"/>
      <c r="I182" s="30">
        <v>2082</v>
      </c>
      <c r="J182" s="30" t="s">
        <v>19</v>
      </c>
    </row>
    <row r="183" spans="1:10" ht="15.75" thickBot="1" x14ac:dyDescent="0.45">
      <c r="A183" s="21">
        <v>177</v>
      </c>
      <c r="B183" s="74">
        <v>2492</v>
      </c>
      <c r="C183" s="20" t="s">
        <v>3454</v>
      </c>
      <c r="D183" s="21" t="s">
        <v>13</v>
      </c>
      <c r="E183" s="21" t="s">
        <v>13</v>
      </c>
      <c r="F183" s="21" t="s">
        <v>22</v>
      </c>
      <c r="G183" s="21"/>
      <c r="H183" s="21"/>
      <c r="I183" s="30">
        <v>2090</v>
      </c>
      <c r="J183" s="30" t="s">
        <v>15</v>
      </c>
    </row>
    <row r="184" spans="1:10" ht="15.75" thickBot="1" x14ac:dyDescent="0.45">
      <c r="A184" s="21">
        <v>178</v>
      </c>
      <c r="B184" s="74">
        <v>2493</v>
      </c>
      <c r="C184" s="20" t="s">
        <v>3456</v>
      </c>
      <c r="D184" s="21" t="s">
        <v>13</v>
      </c>
      <c r="E184" s="21" t="s">
        <v>13</v>
      </c>
      <c r="F184" s="21" t="s">
        <v>22</v>
      </c>
      <c r="G184" s="21"/>
      <c r="H184" s="21"/>
      <c r="I184" s="30">
        <v>2060</v>
      </c>
      <c r="J184" s="30" t="s">
        <v>19</v>
      </c>
    </row>
    <row r="185" spans="1:10" ht="15.75" thickBot="1" x14ac:dyDescent="0.45">
      <c r="A185" s="21">
        <v>179</v>
      </c>
      <c r="B185" s="74">
        <v>2494</v>
      </c>
      <c r="C185" s="20" t="s">
        <v>3456</v>
      </c>
      <c r="D185" s="21" t="s">
        <v>13</v>
      </c>
      <c r="E185" s="21" t="s">
        <v>13</v>
      </c>
      <c r="F185" s="21" t="s">
        <v>22</v>
      </c>
      <c r="G185" s="21"/>
      <c r="H185" s="21"/>
      <c r="I185" s="30">
        <v>2076</v>
      </c>
      <c r="J185" s="30" t="s">
        <v>19</v>
      </c>
    </row>
    <row r="186" spans="1:10" ht="15.75" thickBot="1" x14ac:dyDescent="0.45">
      <c r="A186" s="21">
        <v>180</v>
      </c>
      <c r="B186" s="74">
        <v>3943</v>
      </c>
      <c r="C186" s="20" t="s">
        <v>3459</v>
      </c>
      <c r="D186" s="21" t="s">
        <v>13</v>
      </c>
      <c r="E186" s="21" t="s">
        <v>13</v>
      </c>
      <c r="F186" s="21" t="s">
        <v>22</v>
      </c>
      <c r="G186" s="21"/>
      <c r="H186" s="21"/>
      <c r="I186" s="30">
        <v>2125</v>
      </c>
      <c r="J186" s="30" t="s">
        <v>15</v>
      </c>
    </row>
    <row r="187" spans="1:10" ht="15.75" thickBot="1" x14ac:dyDescent="0.45">
      <c r="A187" s="21">
        <v>181</v>
      </c>
      <c r="B187" s="74">
        <v>3952</v>
      </c>
      <c r="C187" s="20" t="s">
        <v>3461</v>
      </c>
      <c r="D187" s="21" t="s">
        <v>13</v>
      </c>
      <c r="E187" s="21" t="s">
        <v>13</v>
      </c>
      <c r="F187" s="21" t="s">
        <v>22</v>
      </c>
      <c r="G187" s="21"/>
      <c r="H187" s="21"/>
      <c r="I187" s="30">
        <v>2100</v>
      </c>
      <c r="J187" s="30" t="s">
        <v>15</v>
      </c>
    </row>
    <row r="188" spans="1:10" ht="15.75" thickBot="1" x14ac:dyDescent="0.45">
      <c r="A188" s="21">
        <v>182</v>
      </c>
      <c r="B188" s="74">
        <v>2496</v>
      </c>
      <c r="C188" s="20" t="s">
        <v>3465</v>
      </c>
      <c r="D188" s="21" t="s">
        <v>13</v>
      </c>
      <c r="E188" s="21" t="s">
        <v>13</v>
      </c>
      <c r="F188" s="21" t="s">
        <v>22</v>
      </c>
      <c r="G188" s="21"/>
      <c r="H188" s="21"/>
      <c r="I188" s="30">
        <v>2060</v>
      </c>
      <c r="J188" s="30" t="s">
        <v>19</v>
      </c>
    </row>
    <row r="189" spans="1:10" ht="15.75" thickBot="1" x14ac:dyDescent="0.45">
      <c r="A189" s="21">
        <v>183</v>
      </c>
      <c r="B189" s="74">
        <v>4231</v>
      </c>
      <c r="C189" s="20" t="s">
        <v>6520</v>
      </c>
      <c r="D189" s="61" t="s">
        <v>13</v>
      </c>
      <c r="E189" s="21"/>
      <c r="F189" s="21" t="s">
        <v>22</v>
      </c>
      <c r="G189" s="21">
        <v>7</v>
      </c>
      <c r="H189" s="21">
        <v>28</v>
      </c>
      <c r="I189" s="30">
        <v>2128</v>
      </c>
      <c r="J189" s="30" t="s">
        <v>15</v>
      </c>
    </row>
    <row r="190" spans="1:10" ht="15.75" thickBot="1" x14ac:dyDescent="0.45">
      <c r="A190" s="21">
        <v>184</v>
      </c>
      <c r="B190" s="74">
        <v>2499</v>
      </c>
      <c r="C190" s="20" t="s">
        <v>3474</v>
      </c>
      <c r="D190" s="21" t="s">
        <v>13</v>
      </c>
      <c r="E190" s="21" t="s">
        <v>13</v>
      </c>
      <c r="F190" s="21" t="s">
        <v>22</v>
      </c>
      <c r="G190" s="21"/>
      <c r="H190" s="21"/>
      <c r="I190" s="30">
        <v>2052</v>
      </c>
      <c r="J190" s="30" t="s">
        <v>19</v>
      </c>
    </row>
    <row r="191" spans="1:10" ht="15.75" thickBot="1" x14ac:dyDescent="0.45">
      <c r="A191" s="21">
        <v>185</v>
      </c>
      <c r="B191" s="74">
        <v>2500</v>
      </c>
      <c r="C191" s="20" t="s">
        <v>3476</v>
      </c>
      <c r="D191" s="21" t="s">
        <v>13</v>
      </c>
      <c r="E191" s="21" t="s">
        <v>13</v>
      </c>
      <c r="F191" s="21" t="s">
        <v>22</v>
      </c>
      <c r="G191" s="21"/>
      <c r="H191" s="21"/>
      <c r="I191" s="30">
        <v>2038</v>
      </c>
      <c r="J191" s="30" t="s">
        <v>19</v>
      </c>
    </row>
    <row r="192" spans="1:10" ht="15.75" thickBot="1" x14ac:dyDescent="0.45">
      <c r="A192" s="21">
        <v>186</v>
      </c>
      <c r="B192" s="74">
        <v>3930</v>
      </c>
      <c r="C192" s="20" t="s">
        <v>3478</v>
      </c>
      <c r="D192" s="21" t="s">
        <v>13</v>
      </c>
      <c r="E192" s="21" t="s">
        <v>13</v>
      </c>
      <c r="F192" s="21" t="s">
        <v>22</v>
      </c>
      <c r="G192" s="21"/>
      <c r="H192" s="21"/>
      <c r="I192" s="30">
        <v>2102</v>
      </c>
      <c r="J192" s="30" t="s">
        <v>15</v>
      </c>
    </row>
    <row r="193" spans="1:10" ht="15.75" thickBot="1" x14ac:dyDescent="0.45">
      <c r="A193" s="21">
        <v>187</v>
      </c>
      <c r="B193" s="74">
        <v>3754</v>
      </c>
      <c r="C193" s="20" t="s">
        <v>3480</v>
      </c>
      <c r="D193" s="21" t="s">
        <v>13</v>
      </c>
      <c r="E193" s="21" t="s">
        <v>13</v>
      </c>
      <c r="F193" s="21" t="s">
        <v>494</v>
      </c>
      <c r="G193" s="21">
        <v>9</v>
      </c>
      <c r="H193" s="21">
        <v>-12</v>
      </c>
      <c r="I193" s="30">
        <v>2087</v>
      </c>
      <c r="J193" s="30" t="s">
        <v>15</v>
      </c>
    </row>
    <row r="194" spans="1:10" ht="15.75" thickBot="1" x14ac:dyDescent="0.45">
      <c r="A194" s="21">
        <v>188</v>
      </c>
      <c r="B194" s="74">
        <v>4100</v>
      </c>
      <c r="C194" s="20" t="s">
        <v>6178</v>
      </c>
      <c r="D194" s="21" t="s">
        <v>28</v>
      </c>
      <c r="E194" s="21" t="s">
        <v>13</v>
      </c>
      <c r="F194" s="21" t="s">
        <v>494</v>
      </c>
      <c r="G194" s="21"/>
      <c r="H194" s="21"/>
      <c r="I194" s="30">
        <v>2080</v>
      </c>
      <c r="J194" s="30" t="s">
        <v>15</v>
      </c>
    </row>
    <row r="195" spans="1:10" ht="15.75" thickBot="1" x14ac:dyDescent="0.45">
      <c r="A195" s="21">
        <v>189</v>
      </c>
      <c r="B195" s="74">
        <v>3755</v>
      </c>
      <c r="C195" s="20" t="s">
        <v>3482</v>
      </c>
      <c r="D195" s="21" t="s">
        <v>13</v>
      </c>
      <c r="E195" s="21" t="s">
        <v>13</v>
      </c>
      <c r="F195" s="21" t="s">
        <v>494</v>
      </c>
      <c r="G195" s="21"/>
      <c r="H195" s="21"/>
      <c r="I195" s="30">
        <v>2104</v>
      </c>
      <c r="J195" s="21" t="s">
        <v>19</v>
      </c>
    </row>
    <row r="196" spans="1:10" ht="15.75" thickBot="1" x14ac:dyDescent="0.45">
      <c r="A196" s="21">
        <v>190</v>
      </c>
      <c r="B196" s="74">
        <v>3756</v>
      </c>
      <c r="C196" s="20" t="s">
        <v>3484</v>
      </c>
      <c r="D196" s="21">
        <v>84</v>
      </c>
      <c r="E196" s="21" t="s">
        <v>13</v>
      </c>
      <c r="F196" s="21" t="s">
        <v>494</v>
      </c>
      <c r="G196" s="21"/>
      <c r="H196" s="21"/>
      <c r="I196" s="30">
        <v>2109</v>
      </c>
      <c r="J196" s="30" t="s">
        <v>15</v>
      </c>
    </row>
    <row r="197" spans="1:10" ht="15.75" thickBot="1" x14ac:dyDescent="0.45">
      <c r="A197" s="21">
        <v>191</v>
      </c>
      <c r="B197" s="74">
        <v>3855</v>
      </c>
      <c r="C197" s="20" t="s">
        <v>3490</v>
      </c>
      <c r="D197" s="21" t="s">
        <v>13</v>
      </c>
      <c r="E197" s="21" t="s">
        <v>13</v>
      </c>
      <c r="F197" s="21" t="s">
        <v>494</v>
      </c>
      <c r="G197" s="21"/>
      <c r="H197" s="21"/>
      <c r="I197" s="30">
        <v>2108</v>
      </c>
      <c r="J197" s="21" t="s">
        <v>19</v>
      </c>
    </row>
    <row r="198" spans="1:10" ht="15.75" thickBot="1" x14ac:dyDescent="0.45">
      <c r="A198" s="21">
        <v>192</v>
      </c>
      <c r="B198" s="74">
        <v>2503</v>
      </c>
      <c r="C198" s="20" t="s">
        <v>3492</v>
      </c>
      <c r="D198" s="21">
        <v>80</v>
      </c>
      <c r="E198" s="21" t="s">
        <v>13</v>
      </c>
      <c r="F198" s="21" t="s">
        <v>494</v>
      </c>
      <c r="G198" s="21">
        <v>9</v>
      </c>
      <c r="H198" s="21">
        <v>14</v>
      </c>
      <c r="I198" s="30">
        <v>2125</v>
      </c>
      <c r="J198" s="30" t="s">
        <v>15</v>
      </c>
    </row>
    <row r="199" spans="1:10" ht="15.75" thickBot="1" x14ac:dyDescent="0.45">
      <c r="A199" s="21">
        <v>193</v>
      </c>
      <c r="B199" s="74">
        <v>3983</v>
      </c>
      <c r="C199" s="20" t="s">
        <v>3494</v>
      </c>
      <c r="D199" s="21" t="s">
        <v>13</v>
      </c>
      <c r="E199" s="21" t="s">
        <v>13</v>
      </c>
      <c r="F199" s="21" t="s">
        <v>494</v>
      </c>
      <c r="G199" s="21"/>
      <c r="H199" s="21"/>
      <c r="I199" s="30">
        <v>2085</v>
      </c>
      <c r="J199" s="30" t="s">
        <v>15</v>
      </c>
    </row>
    <row r="200" spans="1:10" ht="15.75" thickBot="1" x14ac:dyDescent="0.45">
      <c r="A200" s="21">
        <v>194</v>
      </c>
      <c r="B200" s="74">
        <v>2506</v>
      </c>
      <c r="C200" s="20" t="s">
        <v>3502</v>
      </c>
      <c r="D200" s="21">
        <v>76</v>
      </c>
      <c r="E200" s="21" t="s">
        <v>57</v>
      </c>
      <c r="F200" s="21" t="s">
        <v>494</v>
      </c>
      <c r="G200" s="21">
        <v>9</v>
      </c>
      <c r="H200" s="21">
        <v>7</v>
      </c>
      <c r="I200" s="30">
        <v>2167</v>
      </c>
      <c r="J200" s="30" t="s">
        <v>15</v>
      </c>
    </row>
    <row r="201" spans="1:10" ht="15.75" thickBot="1" x14ac:dyDescent="0.45">
      <c r="A201" s="21">
        <v>195</v>
      </c>
      <c r="B201" s="74">
        <v>3758</v>
      </c>
      <c r="C201" s="20" t="s">
        <v>3504</v>
      </c>
      <c r="D201" s="21" t="s">
        <v>13</v>
      </c>
      <c r="E201" s="21" t="s">
        <v>13</v>
      </c>
      <c r="F201" s="21" t="s">
        <v>14</v>
      </c>
      <c r="G201" s="21"/>
      <c r="H201" s="21"/>
      <c r="I201" s="30">
        <v>2096</v>
      </c>
      <c r="J201" s="30" t="s">
        <v>15</v>
      </c>
    </row>
    <row r="202" spans="1:10" ht="15.75" thickBot="1" x14ac:dyDescent="0.45">
      <c r="A202" s="21">
        <v>196</v>
      </c>
      <c r="B202" s="74">
        <v>2514</v>
      </c>
      <c r="C202" s="20" t="s">
        <v>3522</v>
      </c>
      <c r="D202" s="21" t="s">
        <v>13</v>
      </c>
      <c r="E202" s="21" t="s">
        <v>13</v>
      </c>
      <c r="F202" s="21" t="s">
        <v>22</v>
      </c>
      <c r="G202" s="21"/>
      <c r="H202" s="21"/>
      <c r="I202" s="30">
        <v>1992</v>
      </c>
      <c r="J202" s="30" t="s">
        <v>19</v>
      </c>
    </row>
    <row r="203" spans="1:10" ht="15.75" thickBot="1" x14ac:dyDescent="0.45">
      <c r="A203" s="21">
        <v>197</v>
      </c>
      <c r="B203" s="74">
        <v>4235</v>
      </c>
      <c r="C203" s="20" t="s">
        <v>6524</v>
      </c>
      <c r="D203" s="61" t="s">
        <v>13</v>
      </c>
      <c r="E203" s="21"/>
      <c r="F203" s="21" t="s">
        <v>22</v>
      </c>
      <c r="G203" s="21">
        <v>7</v>
      </c>
      <c r="H203" s="21">
        <v>-49</v>
      </c>
      <c r="I203" s="30">
        <v>2051</v>
      </c>
      <c r="J203" s="30" t="s">
        <v>15</v>
      </c>
    </row>
    <row r="204" spans="1:10" ht="15.75" thickBot="1" x14ac:dyDescent="0.45">
      <c r="A204" s="21">
        <v>198</v>
      </c>
      <c r="B204" s="74">
        <v>3757</v>
      </c>
      <c r="C204" s="20" t="s">
        <v>3526</v>
      </c>
      <c r="D204" s="21" t="s">
        <v>13</v>
      </c>
      <c r="E204" s="21" t="s">
        <v>13</v>
      </c>
      <c r="F204" s="21" t="s">
        <v>14</v>
      </c>
      <c r="G204" s="21"/>
      <c r="H204" s="21"/>
      <c r="I204" s="30">
        <v>2038</v>
      </c>
      <c r="J204" s="21" t="s">
        <v>19</v>
      </c>
    </row>
    <row r="205" spans="1:10" ht="15.75" thickBot="1" x14ac:dyDescent="0.45">
      <c r="A205" s="21">
        <v>199</v>
      </c>
      <c r="B205" s="74">
        <v>2517</v>
      </c>
      <c r="C205" s="20" t="s">
        <v>3530</v>
      </c>
      <c r="D205" s="21" t="s">
        <v>13</v>
      </c>
      <c r="E205" s="21" t="s">
        <v>13</v>
      </c>
      <c r="F205" s="21" t="s">
        <v>22</v>
      </c>
      <c r="G205" s="21"/>
      <c r="H205" s="21"/>
      <c r="I205" s="30">
        <v>2052</v>
      </c>
      <c r="J205" s="30" t="s">
        <v>19</v>
      </c>
    </row>
    <row r="206" spans="1:10" ht="15.75" thickBot="1" x14ac:dyDescent="0.45">
      <c r="A206" s="21">
        <v>200</v>
      </c>
      <c r="B206" s="74">
        <v>2518</v>
      </c>
      <c r="C206" s="20" t="s">
        <v>3532</v>
      </c>
      <c r="D206" s="21" t="s">
        <v>13</v>
      </c>
      <c r="E206" s="21" t="s">
        <v>13</v>
      </c>
      <c r="F206" s="21" t="s">
        <v>22</v>
      </c>
      <c r="G206" s="21"/>
      <c r="H206" s="21"/>
      <c r="I206" s="30">
        <v>2090</v>
      </c>
      <c r="J206" s="30" t="s">
        <v>19</v>
      </c>
    </row>
    <row r="207" spans="1:10" ht="15.75" thickBot="1" x14ac:dyDescent="0.45">
      <c r="A207" s="21">
        <v>201</v>
      </c>
      <c r="B207" s="74">
        <v>2519</v>
      </c>
      <c r="C207" s="20" t="s">
        <v>3534</v>
      </c>
      <c r="D207" s="21" t="s">
        <v>13</v>
      </c>
      <c r="E207" s="21" t="s">
        <v>13</v>
      </c>
      <c r="F207" s="21" t="s">
        <v>22</v>
      </c>
      <c r="G207" s="21"/>
      <c r="H207" s="21"/>
      <c r="I207" s="30">
        <v>2030</v>
      </c>
      <c r="J207" s="30" t="s">
        <v>19</v>
      </c>
    </row>
    <row r="208" spans="1:10" ht="15.75" thickBot="1" x14ac:dyDescent="0.45">
      <c r="A208" s="21">
        <v>202</v>
      </c>
      <c r="B208" s="74">
        <v>3862</v>
      </c>
      <c r="C208" s="20" t="s">
        <v>3541</v>
      </c>
      <c r="D208" s="21" t="s">
        <v>13</v>
      </c>
      <c r="E208" s="21" t="s">
        <v>13</v>
      </c>
      <c r="F208" s="21" t="s">
        <v>494</v>
      </c>
      <c r="G208" s="21"/>
      <c r="H208" s="21"/>
      <c r="I208" s="30">
        <v>2086</v>
      </c>
      <c r="J208" s="21" t="s">
        <v>19</v>
      </c>
    </row>
    <row r="209" spans="1:10" ht="15.75" thickBot="1" x14ac:dyDescent="0.45">
      <c r="A209" s="21">
        <v>203</v>
      </c>
      <c r="B209" s="74">
        <v>3860</v>
      </c>
      <c r="C209" s="20" t="s">
        <v>3543</v>
      </c>
      <c r="D209" s="21" t="s">
        <v>13</v>
      </c>
      <c r="E209" s="21" t="s">
        <v>13</v>
      </c>
      <c r="F209" s="21" t="s">
        <v>494</v>
      </c>
      <c r="G209" s="21"/>
      <c r="H209" s="21"/>
      <c r="I209" s="30">
        <v>2096</v>
      </c>
      <c r="J209" s="21" t="s">
        <v>19</v>
      </c>
    </row>
    <row r="210" spans="1:10" ht="15.75" thickBot="1" x14ac:dyDescent="0.45">
      <c r="A210" s="21">
        <v>204</v>
      </c>
      <c r="B210" s="74">
        <v>2522</v>
      </c>
      <c r="C210" s="20" t="s">
        <v>3545</v>
      </c>
      <c r="D210" s="21">
        <v>76</v>
      </c>
      <c r="E210" s="21" t="s">
        <v>134</v>
      </c>
      <c r="F210" s="21" t="s">
        <v>494</v>
      </c>
      <c r="G210" s="21"/>
      <c r="H210" s="21"/>
      <c r="I210" s="30">
        <v>2161</v>
      </c>
      <c r="J210" s="30" t="s">
        <v>15</v>
      </c>
    </row>
    <row r="211" spans="1:10" ht="15.75" thickBot="1" x14ac:dyDescent="0.45">
      <c r="A211" s="21">
        <v>205</v>
      </c>
      <c r="B211" s="74">
        <v>2523</v>
      </c>
      <c r="C211" s="20" t="s">
        <v>3547</v>
      </c>
      <c r="D211" s="21">
        <v>76</v>
      </c>
      <c r="E211" s="21" t="s">
        <v>134</v>
      </c>
      <c r="F211" s="21" t="s">
        <v>2841</v>
      </c>
      <c r="G211" s="21">
        <v>9</v>
      </c>
      <c r="H211" s="21">
        <v>7</v>
      </c>
      <c r="I211" s="30">
        <v>2200</v>
      </c>
      <c r="J211" s="30" t="s">
        <v>15</v>
      </c>
    </row>
    <row r="212" spans="1:10" ht="15.75" thickBot="1" x14ac:dyDescent="0.45">
      <c r="A212" s="21">
        <v>206</v>
      </c>
      <c r="B212" s="74">
        <v>3989</v>
      </c>
      <c r="C212" s="20" t="s">
        <v>3549</v>
      </c>
      <c r="D212" s="21" t="s">
        <v>203</v>
      </c>
      <c r="E212" s="21" t="s">
        <v>13</v>
      </c>
      <c r="F212" s="21" t="s">
        <v>494</v>
      </c>
      <c r="G212" s="21"/>
      <c r="H212" s="21"/>
      <c r="I212" s="30">
        <v>2091</v>
      </c>
      <c r="J212" s="30" t="s">
        <v>15</v>
      </c>
    </row>
    <row r="213" spans="1:10" ht="15.75" thickBot="1" x14ac:dyDescent="0.45">
      <c r="A213" s="21">
        <v>207</v>
      </c>
      <c r="B213" s="74">
        <v>3990</v>
      </c>
      <c r="C213" s="20" t="s">
        <v>3551</v>
      </c>
      <c r="D213" s="21" t="s">
        <v>13</v>
      </c>
      <c r="E213" s="21" t="s">
        <v>13</v>
      </c>
      <c r="F213" s="21" t="s">
        <v>14</v>
      </c>
      <c r="G213" s="21"/>
      <c r="H213" s="21"/>
      <c r="I213" s="30">
        <v>2094</v>
      </c>
      <c r="J213" s="30" t="s">
        <v>15</v>
      </c>
    </row>
    <row r="214" spans="1:10" ht="15.75" thickBot="1" x14ac:dyDescent="0.45">
      <c r="A214" s="21">
        <v>208</v>
      </c>
      <c r="B214" s="74">
        <v>2524</v>
      </c>
      <c r="C214" s="20" t="s">
        <v>3553</v>
      </c>
      <c r="D214" s="21" t="s">
        <v>13</v>
      </c>
      <c r="E214" s="21" t="s">
        <v>13</v>
      </c>
      <c r="F214" s="21" t="s">
        <v>22</v>
      </c>
      <c r="G214" s="21">
        <v>7</v>
      </c>
      <c r="H214" s="21">
        <v>14</v>
      </c>
      <c r="I214" s="30">
        <v>2058</v>
      </c>
      <c r="J214" s="30" t="s">
        <v>15</v>
      </c>
    </row>
    <row r="215" spans="1:10" ht="15.75" thickBot="1" x14ac:dyDescent="0.45">
      <c r="A215" s="21">
        <v>209</v>
      </c>
      <c r="B215" s="74">
        <v>3759</v>
      </c>
      <c r="C215" s="20" t="s">
        <v>3555</v>
      </c>
      <c r="D215" s="21" t="s">
        <v>13</v>
      </c>
      <c r="E215" s="21" t="s">
        <v>13</v>
      </c>
      <c r="F215" s="21" t="s">
        <v>14</v>
      </c>
      <c r="G215" s="21"/>
      <c r="H215" s="21"/>
      <c r="I215" s="30">
        <v>2068</v>
      </c>
      <c r="J215" s="21" t="s">
        <v>19</v>
      </c>
    </row>
    <row r="216" spans="1:10" ht="15.75" thickBot="1" x14ac:dyDescent="0.45">
      <c r="A216" s="21">
        <v>210</v>
      </c>
      <c r="B216" s="74">
        <v>2525</v>
      </c>
      <c r="C216" s="20" t="s">
        <v>3557</v>
      </c>
      <c r="D216" s="21" t="s">
        <v>13</v>
      </c>
      <c r="E216" s="21" t="s">
        <v>13</v>
      </c>
      <c r="F216" s="21" t="s">
        <v>22</v>
      </c>
      <c r="G216" s="21"/>
      <c r="H216" s="21"/>
      <c r="I216" s="30">
        <v>2104</v>
      </c>
      <c r="J216" s="30" t="s">
        <v>19</v>
      </c>
    </row>
    <row r="217" spans="1:10" ht="15.75" thickBot="1" x14ac:dyDescent="0.45">
      <c r="A217" s="21">
        <v>211</v>
      </c>
      <c r="B217" s="74">
        <v>2526</v>
      </c>
      <c r="C217" s="20" t="s">
        <v>3559</v>
      </c>
      <c r="D217" s="21" t="s">
        <v>13</v>
      </c>
      <c r="E217" s="21" t="s">
        <v>13</v>
      </c>
      <c r="F217" s="21" t="s">
        <v>1176</v>
      </c>
      <c r="G217" s="21"/>
      <c r="H217" s="21"/>
      <c r="I217" s="30">
        <v>2077</v>
      </c>
      <c r="J217" s="30" t="s">
        <v>15</v>
      </c>
    </row>
    <row r="218" spans="1:10" ht="15.75" thickBot="1" x14ac:dyDescent="0.45">
      <c r="A218" s="21">
        <v>212</v>
      </c>
      <c r="B218" s="74">
        <v>4233</v>
      </c>
      <c r="C218" s="20" t="s">
        <v>6522</v>
      </c>
      <c r="D218" s="61" t="s">
        <v>13</v>
      </c>
      <c r="E218" s="21"/>
      <c r="F218" s="21" t="s">
        <v>22</v>
      </c>
      <c r="G218" s="21">
        <v>7</v>
      </c>
      <c r="H218" s="21">
        <v>-6</v>
      </c>
      <c r="I218" s="30">
        <v>2094</v>
      </c>
      <c r="J218" s="30" t="s">
        <v>15</v>
      </c>
    </row>
    <row r="219" spans="1:10" ht="15.75" thickBot="1" x14ac:dyDescent="0.45">
      <c r="A219" s="21">
        <v>213</v>
      </c>
      <c r="B219" s="74">
        <v>2537</v>
      </c>
      <c r="C219" s="20" t="s">
        <v>3583</v>
      </c>
      <c r="D219" s="21" t="s">
        <v>13</v>
      </c>
      <c r="E219" s="21" t="s">
        <v>13</v>
      </c>
      <c r="F219" s="21" t="s">
        <v>22</v>
      </c>
      <c r="G219" s="21"/>
      <c r="H219" s="21"/>
      <c r="I219" s="30">
        <v>2083</v>
      </c>
      <c r="J219" s="30" t="s">
        <v>19</v>
      </c>
    </row>
    <row r="220" spans="1:10" ht="15.75" thickBot="1" x14ac:dyDescent="0.45">
      <c r="A220" s="21">
        <v>214</v>
      </c>
      <c r="B220" s="74">
        <v>2538</v>
      </c>
      <c r="C220" s="20" t="s">
        <v>3585</v>
      </c>
      <c r="D220" s="21" t="s">
        <v>13</v>
      </c>
      <c r="E220" s="21" t="s">
        <v>13</v>
      </c>
      <c r="F220" s="21" t="s">
        <v>22</v>
      </c>
      <c r="G220" s="21"/>
      <c r="H220" s="21"/>
      <c r="I220" s="30">
        <v>2068</v>
      </c>
      <c r="J220" s="30" t="s">
        <v>19</v>
      </c>
    </row>
    <row r="221" spans="1:10" ht="15.75" thickBot="1" x14ac:dyDescent="0.45">
      <c r="A221" s="21">
        <v>215</v>
      </c>
      <c r="B221" s="74">
        <v>2539</v>
      </c>
      <c r="C221" s="20" t="s">
        <v>3587</v>
      </c>
      <c r="D221" s="21" t="s">
        <v>13</v>
      </c>
      <c r="E221" s="21" t="s">
        <v>13</v>
      </c>
      <c r="F221" s="21" t="s">
        <v>22</v>
      </c>
      <c r="G221" s="21"/>
      <c r="H221" s="21"/>
      <c r="I221" s="30">
        <v>2048</v>
      </c>
      <c r="J221" s="30" t="s">
        <v>19</v>
      </c>
    </row>
    <row r="222" spans="1:10" ht="15.75" thickBot="1" x14ac:dyDescent="0.45">
      <c r="A222" s="21">
        <v>216</v>
      </c>
      <c r="B222" s="74">
        <v>2547</v>
      </c>
      <c r="C222" s="20" t="s">
        <v>3607</v>
      </c>
      <c r="D222" s="21" t="s">
        <v>13</v>
      </c>
      <c r="E222" s="21" t="s">
        <v>13</v>
      </c>
      <c r="F222" s="21" t="s">
        <v>14</v>
      </c>
      <c r="G222" s="21"/>
      <c r="H222" s="21"/>
      <c r="I222" s="30">
        <v>2060</v>
      </c>
      <c r="J222" s="30" t="s">
        <v>19</v>
      </c>
    </row>
    <row r="223" spans="1:10" ht="15.75" thickBot="1" x14ac:dyDescent="0.45">
      <c r="A223" s="21">
        <v>217</v>
      </c>
      <c r="B223" s="74">
        <v>3762</v>
      </c>
      <c r="C223" s="20" t="s">
        <v>3633</v>
      </c>
      <c r="D223" s="21" t="s">
        <v>13</v>
      </c>
      <c r="E223" s="21" t="s">
        <v>13</v>
      </c>
      <c r="F223" s="21" t="s">
        <v>14</v>
      </c>
      <c r="G223" s="21"/>
      <c r="H223" s="21"/>
      <c r="I223" s="30">
        <v>2050</v>
      </c>
      <c r="J223" s="21" t="s">
        <v>19</v>
      </c>
    </row>
    <row r="224" spans="1:10" ht="15.75" thickBot="1" x14ac:dyDescent="0.45">
      <c r="A224" s="21">
        <v>218</v>
      </c>
      <c r="B224" s="74">
        <v>3763</v>
      </c>
      <c r="C224" s="20" t="s">
        <v>3635</v>
      </c>
      <c r="D224" s="21" t="s">
        <v>13</v>
      </c>
      <c r="E224" s="21" t="s">
        <v>13</v>
      </c>
      <c r="F224" s="21" t="s">
        <v>14</v>
      </c>
      <c r="G224" s="21"/>
      <c r="H224" s="21"/>
      <c r="I224" s="30">
        <v>2040</v>
      </c>
      <c r="J224" s="21" t="s">
        <v>19</v>
      </c>
    </row>
    <row r="225" spans="1:10" ht="15.75" thickBot="1" x14ac:dyDescent="0.45">
      <c r="A225" s="21">
        <v>219</v>
      </c>
      <c r="B225" s="74">
        <v>2560</v>
      </c>
      <c r="C225" s="20" t="s">
        <v>3637</v>
      </c>
      <c r="D225" s="21" t="s">
        <v>13</v>
      </c>
      <c r="E225" s="21" t="s">
        <v>13</v>
      </c>
      <c r="F225" s="21" t="s">
        <v>22</v>
      </c>
      <c r="G225" s="21"/>
      <c r="H225" s="21"/>
      <c r="I225" s="30">
        <v>1935</v>
      </c>
      <c r="J225" s="30" t="s">
        <v>19</v>
      </c>
    </row>
    <row r="226" spans="1:10" ht="15.75" thickBot="1" x14ac:dyDescent="0.45">
      <c r="A226" s="21">
        <v>220</v>
      </c>
      <c r="B226" s="74">
        <v>4180</v>
      </c>
      <c r="C226" s="20" t="s">
        <v>6443</v>
      </c>
      <c r="D226" s="21" t="s">
        <v>13</v>
      </c>
      <c r="E226" s="21" t="s">
        <v>13</v>
      </c>
      <c r="F226" s="21" t="s">
        <v>494</v>
      </c>
      <c r="G226" s="21">
        <v>9</v>
      </c>
      <c r="H226" s="21">
        <v>15</v>
      </c>
      <c r="I226" s="30">
        <v>2115</v>
      </c>
      <c r="J226" s="30" t="s">
        <v>15</v>
      </c>
    </row>
    <row r="227" spans="1:10" ht="15.75" thickBot="1" x14ac:dyDescent="0.45">
      <c r="A227" s="21">
        <v>221</v>
      </c>
      <c r="B227" s="74">
        <v>3956</v>
      </c>
      <c r="C227" s="20" t="s">
        <v>3643</v>
      </c>
      <c r="D227" s="21" t="s">
        <v>13</v>
      </c>
      <c r="E227" s="21" t="s">
        <v>13</v>
      </c>
      <c r="F227" s="21" t="s">
        <v>22</v>
      </c>
      <c r="G227" s="21"/>
      <c r="H227" s="21"/>
      <c r="I227" s="30">
        <v>2098</v>
      </c>
      <c r="J227" s="30" t="s">
        <v>15</v>
      </c>
    </row>
    <row r="228" spans="1:10" ht="15.75" thickBot="1" x14ac:dyDescent="0.45">
      <c r="A228" s="21">
        <v>222</v>
      </c>
      <c r="B228" s="74">
        <v>3766</v>
      </c>
      <c r="C228" s="20" t="s">
        <v>3682</v>
      </c>
      <c r="D228" s="21" t="s">
        <v>13</v>
      </c>
      <c r="E228" s="21" t="s">
        <v>13</v>
      </c>
      <c r="F228" s="21" t="s">
        <v>14</v>
      </c>
      <c r="G228" s="21"/>
      <c r="H228" s="21"/>
      <c r="I228" s="30">
        <v>2060</v>
      </c>
      <c r="J228" s="21" t="s">
        <v>19</v>
      </c>
    </row>
    <row r="229" spans="1:10" ht="15.75" thickBot="1" x14ac:dyDescent="0.45">
      <c r="A229" s="21">
        <v>223</v>
      </c>
      <c r="B229" s="74">
        <v>2578</v>
      </c>
      <c r="C229" s="20" t="s">
        <v>3684</v>
      </c>
      <c r="D229" s="21" t="s">
        <v>13</v>
      </c>
      <c r="E229" s="21" t="s">
        <v>13</v>
      </c>
      <c r="F229" s="21" t="s">
        <v>14</v>
      </c>
      <c r="G229" s="21"/>
      <c r="H229" s="21"/>
      <c r="I229" s="30">
        <v>2035</v>
      </c>
      <c r="J229" s="30" t="s">
        <v>19</v>
      </c>
    </row>
    <row r="230" spans="1:10" ht="15.75" thickBot="1" x14ac:dyDescent="0.45">
      <c r="A230" s="21">
        <v>224</v>
      </c>
      <c r="B230" s="74">
        <v>2579</v>
      </c>
      <c r="C230" s="20" t="s">
        <v>3686</v>
      </c>
      <c r="D230" s="21" t="s">
        <v>13</v>
      </c>
      <c r="E230" s="21" t="s">
        <v>13</v>
      </c>
      <c r="F230" s="21" t="s">
        <v>14</v>
      </c>
      <c r="G230" s="21"/>
      <c r="H230" s="21"/>
      <c r="I230" s="30">
        <v>2063</v>
      </c>
      <c r="J230" s="21" t="s">
        <v>19</v>
      </c>
    </row>
    <row r="231" spans="1:10" ht="15.75" thickBot="1" x14ac:dyDescent="0.45">
      <c r="A231" s="21">
        <v>225</v>
      </c>
      <c r="B231" s="74">
        <v>4179</v>
      </c>
      <c r="C231" s="20" t="s">
        <v>6438</v>
      </c>
      <c r="D231" s="21" t="s">
        <v>13</v>
      </c>
      <c r="E231" s="21" t="s">
        <v>13</v>
      </c>
      <c r="F231" s="21" t="s">
        <v>494</v>
      </c>
      <c r="G231" s="21">
        <v>9</v>
      </c>
      <c r="H231" s="21">
        <v>-82</v>
      </c>
      <c r="I231" s="30">
        <v>2018</v>
      </c>
      <c r="J231" s="30" t="s">
        <v>15</v>
      </c>
    </row>
    <row r="232" spans="1:10" ht="15.75" thickBot="1" x14ac:dyDescent="0.45">
      <c r="A232" s="21">
        <v>226</v>
      </c>
      <c r="B232" s="74">
        <v>2580</v>
      </c>
      <c r="C232" s="20" t="s">
        <v>3688</v>
      </c>
      <c r="D232" s="21" t="s">
        <v>13</v>
      </c>
      <c r="E232" s="21" t="s">
        <v>13</v>
      </c>
      <c r="F232" s="21" t="s">
        <v>14</v>
      </c>
      <c r="G232" s="21"/>
      <c r="H232" s="21"/>
      <c r="I232" s="30">
        <v>2042</v>
      </c>
      <c r="J232" s="30" t="s">
        <v>19</v>
      </c>
    </row>
    <row r="233" spans="1:10" ht="15.75" thickBot="1" x14ac:dyDescent="0.45">
      <c r="A233" s="21">
        <v>227</v>
      </c>
      <c r="B233" s="74">
        <v>3801</v>
      </c>
      <c r="C233" s="20" t="s">
        <v>3690</v>
      </c>
      <c r="D233" s="21" t="s">
        <v>13</v>
      </c>
      <c r="E233" s="21" t="s">
        <v>13</v>
      </c>
      <c r="F233" s="21" t="s">
        <v>14</v>
      </c>
      <c r="G233" s="21"/>
      <c r="H233" s="21"/>
      <c r="I233" s="30">
        <v>2068</v>
      </c>
      <c r="J233" s="21" t="s">
        <v>19</v>
      </c>
    </row>
    <row r="234" spans="1:10" ht="15.75" thickBot="1" x14ac:dyDescent="0.45">
      <c r="A234" s="21">
        <v>228</v>
      </c>
      <c r="B234" s="74">
        <v>3768</v>
      </c>
      <c r="C234" s="20" t="s">
        <v>3736</v>
      </c>
      <c r="D234" s="21" t="s">
        <v>13</v>
      </c>
      <c r="E234" s="21" t="s">
        <v>13</v>
      </c>
      <c r="F234" s="21" t="s">
        <v>14</v>
      </c>
      <c r="G234" s="21"/>
      <c r="H234" s="21"/>
      <c r="I234" s="30">
        <v>2092</v>
      </c>
      <c r="J234" s="21" t="s">
        <v>19</v>
      </c>
    </row>
    <row r="235" spans="1:10" ht="15.75" thickBot="1" x14ac:dyDescent="0.45">
      <c r="A235" s="21">
        <v>229</v>
      </c>
      <c r="B235" s="74">
        <v>2603</v>
      </c>
      <c r="C235" s="20" t="s">
        <v>3738</v>
      </c>
      <c r="D235" s="21" t="s">
        <v>13</v>
      </c>
      <c r="E235" s="21" t="s">
        <v>13</v>
      </c>
      <c r="F235" s="21" t="s">
        <v>14</v>
      </c>
      <c r="G235" s="21"/>
      <c r="H235" s="21"/>
      <c r="I235" s="30">
        <v>2107</v>
      </c>
      <c r="J235" s="21" t="s">
        <v>19</v>
      </c>
    </row>
    <row r="236" spans="1:10" ht="15.75" thickBot="1" x14ac:dyDescent="0.45">
      <c r="A236" s="21">
        <v>230</v>
      </c>
      <c r="B236" s="74">
        <v>3769</v>
      </c>
      <c r="C236" s="20" t="s">
        <v>3740</v>
      </c>
      <c r="D236" s="21" t="s">
        <v>13</v>
      </c>
      <c r="E236" s="21" t="s">
        <v>13</v>
      </c>
      <c r="F236" s="21" t="s">
        <v>494</v>
      </c>
      <c r="G236" s="21"/>
      <c r="H236" s="21"/>
      <c r="I236" s="30">
        <v>2090</v>
      </c>
      <c r="J236" s="21" t="s">
        <v>19</v>
      </c>
    </row>
    <row r="237" spans="1:10" ht="15.75" thickBot="1" x14ac:dyDescent="0.45">
      <c r="A237" s="21">
        <v>231</v>
      </c>
      <c r="B237" s="74">
        <v>4177</v>
      </c>
      <c r="C237" s="20" t="s">
        <v>6436</v>
      </c>
      <c r="D237" s="21" t="s">
        <v>13</v>
      </c>
      <c r="E237" s="21" t="s">
        <v>13</v>
      </c>
      <c r="F237" s="21" t="s">
        <v>494</v>
      </c>
      <c r="G237" s="21">
        <v>9</v>
      </c>
      <c r="H237" s="21">
        <v>2</v>
      </c>
      <c r="I237" s="30">
        <v>2102</v>
      </c>
      <c r="J237" s="30" t="s">
        <v>15</v>
      </c>
    </row>
    <row r="238" spans="1:10" ht="15.75" thickBot="1" x14ac:dyDescent="0.45">
      <c r="A238" s="21">
        <v>232</v>
      </c>
      <c r="B238" s="74">
        <v>2604</v>
      </c>
      <c r="C238" s="20" t="s">
        <v>3742</v>
      </c>
      <c r="D238" s="21">
        <v>78</v>
      </c>
      <c r="E238" s="21" t="s">
        <v>13</v>
      </c>
      <c r="F238" s="21" t="s">
        <v>14</v>
      </c>
      <c r="G238" s="21"/>
      <c r="H238" s="21"/>
      <c r="I238" s="30">
        <v>2048</v>
      </c>
      <c r="J238" s="30" t="s">
        <v>19</v>
      </c>
    </row>
    <row r="239" spans="1:10" ht="15.75" thickBot="1" x14ac:dyDescent="0.45">
      <c r="A239" s="21">
        <v>233</v>
      </c>
      <c r="B239" s="74">
        <v>2605</v>
      </c>
      <c r="C239" s="20" t="s">
        <v>3744</v>
      </c>
      <c r="D239" s="21" t="s">
        <v>13</v>
      </c>
      <c r="E239" s="21" t="s">
        <v>13</v>
      </c>
      <c r="F239" s="21" t="s">
        <v>22</v>
      </c>
      <c r="G239" s="21"/>
      <c r="H239" s="21"/>
      <c r="I239" s="30">
        <v>2085</v>
      </c>
      <c r="J239" s="30" t="s">
        <v>19</v>
      </c>
    </row>
    <row r="240" spans="1:10" ht="15.75" thickBot="1" x14ac:dyDescent="0.45">
      <c r="A240" s="21">
        <v>234</v>
      </c>
      <c r="B240" s="74">
        <v>2607</v>
      </c>
      <c r="C240" s="20" t="s">
        <v>3750</v>
      </c>
      <c r="D240" s="21" t="s">
        <v>13</v>
      </c>
      <c r="E240" s="21" t="s">
        <v>13</v>
      </c>
      <c r="F240" s="21" t="s">
        <v>1181</v>
      </c>
      <c r="G240" s="21"/>
      <c r="H240" s="21"/>
      <c r="I240" s="30">
        <v>2064</v>
      </c>
      <c r="J240" s="30" t="s">
        <v>19</v>
      </c>
    </row>
    <row r="241" spans="1:10" ht="15.75" thickBot="1" x14ac:dyDescent="0.45">
      <c r="A241" s="21">
        <v>235</v>
      </c>
      <c r="B241" s="74">
        <v>3944</v>
      </c>
      <c r="C241" s="20" t="s">
        <v>3797</v>
      </c>
      <c r="D241" s="21" t="s">
        <v>13</v>
      </c>
      <c r="E241" s="21" t="s">
        <v>13</v>
      </c>
      <c r="F241" s="21" t="s">
        <v>22</v>
      </c>
      <c r="G241" s="21"/>
      <c r="H241" s="21"/>
      <c r="I241" s="30">
        <v>2114</v>
      </c>
      <c r="J241" s="30" t="s">
        <v>15</v>
      </c>
    </row>
    <row r="242" spans="1:10" ht="15.75" thickBot="1" x14ac:dyDescent="0.45">
      <c r="A242" s="21">
        <v>236</v>
      </c>
      <c r="B242" s="74">
        <v>2630</v>
      </c>
      <c r="C242" s="20" t="s">
        <v>3801</v>
      </c>
      <c r="D242" s="21" t="s">
        <v>13</v>
      </c>
      <c r="E242" s="21" t="s">
        <v>13</v>
      </c>
      <c r="F242" s="21" t="s">
        <v>1482</v>
      </c>
      <c r="G242" s="21"/>
      <c r="H242" s="21"/>
      <c r="I242" s="30">
        <v>2061</v>
      </c>
      <c r="J242" s="21" t="s">
        <v>19</v>
      </c>
    </row>
    <row r="243" spans="1:10" ht="15.75" thickBot="1" x14ac:dyDescent="0.45">
      <c r="A243" s="21">
        <v>237</v>
      </c>
      <c r="B243" s="74">
        <v>2631</v>
      </c>
      <c r="C243" s="20" t="s">
        <v>3805</v>
      </c>
      <c r="D243" s="21" t="s">
        <v>13</v>
      </c>
      <c r="E243" s="21" t="s">
        <v>13</v>
      </c>
      <c r="F243" s="21" t="s">
        <v>22</v>
      </c>
      <c r="G243" s="21"/>
      <c r="H243" s="21"/>
      <c r="I243" s="30">
        <v>2068</v>
      </c>
      <c r="J243" s="30" t="s">
        <v>19</v>
      </c>
    </row>
    <row r="244" spans="1:10" ht="15.75" thickBot="1" x14ac:dyDescent="0.45">
      <c r="A244" s="21">
        <v>238</v>
      </c>
      <c r="B244" s="74">
        <v>2632</v>
      </c>
      <c r="C244" s="20" t="s">
        <v>3807</v>
      </c>
      <c r="D244" s="21" t="s">
        <v>13</v>
      </c>
      <c r="E244" s="21" t="s">
        <v>13</v>
      </c>
      <c r="F244" s="21" t="s">
        <v>22</v>
      </c>
      <c r="G244" s="21"/>
      <c r="H244" s="21"/>
      <c r="I244" s="30">
        <v>2082</v>
      </c>
      <c r="J244" s="30" t="s">
        <v>19</v>
      </c>
    </row>
    <row r="245" spans="1:10" ht="15.75" thickBot="1" x14ac:dyDescent="0.45">
      <c r="A245" s="21">
        <v>239</v>
      </c>
      <c r="B245" s="74">
        <v>3865</v>
      </c>
      <c r="C245" s="20" t="s">
        <v>3809</v>
      </c>
      <c r="D245" s="21" t="s">
        <v>13</v>
      </c>
      <c r="E245" s="21" t="s">
        <v>13</v>
      </c>
      <c r="F245" s="21" t="s">
        <v>494</v>
      </c>
      <c r="G245" s="21"/>
      <c r="H245" s="21"/>
      <c r="I245" s="30">
        <v>2058</v>
      </c>
      <c r="J245" s="21" t="s">
        <v>19</v>
      </c>
    </row>
    <row r="246" spans="1:10" ht="15.75" thickBot="1" x14ac:dyDescent="0.45">
      <c r="A246" s="21">
        <v>240</v>
      </c>
      <c r="B246" s="74">
        <v>2636</v>
      </c>
      <c r="C246" s="20" t="s">
        <v>3817</v>
      </c>
      <c r="D246" s="21" t="s">
        <v>13</v>
      </c>
      <c r="E246" s="21" t="s">
        <v>13</v>
      </c>
      <c r="F246" s="21" t="s">
        <v>22</v>
      </c>
      <c r="G246" s="21"/>
      <c r="H246" s="21"/>
      <c r="I246" s="30">
        <v>2068</v>
      </c>
      <c r="J246" s="30" t="s">
        <v>19</v>
      </c>
    </row>
    <row r="247" spans="1:10" ht="15.75" thickBot="1" x14ac:dyDescent="0.45">
      <c r="A247" s="21">
        <v>241</v>
      </c>
      <c r="B247" s="74">
        <v>2637</v>
      </c>
      <c r="C247" s="20" t="s">
        <v>3819</v>
      </c>
      <c r="D247" s="21" t="s">
        <v>13</v>
      </c>
      <c r="E247" s="21" t="s">
        <v>13</v>
      </c>
      <c r="F247" s="21" t="s">
        <v>22</v>
      </c>
      <c r="G247" s="21"/>
      <c r="H247" s="21"/>
      <c r="I247" s="30">
        <v>2072</v>
      </c>
      <c r="J247" s="30" t="s">
        <v>19</v>
      </c>
    </row>
    <row r="248" spans="1:10" ht="15.75" thickBot="1" x14ac:dyDescent="0.45">
      <c r="A248" s="21">
        <v>242</v>
      </c>
      <c r="B248" s="74">
        <v>4234</v>
      </c>
      <c r="C248" s="20" t="s">
        <v>6523</v>
      </c>
      <c r="D248" s="61" t="s">
        <v>13</v>
      </c>
      <c r="E248" s="21"/>
      <c r="F248" s="21" t="s">
        <v>22</v>
      </c>
      <c r="G248" s="21">
        <v>7</v>
      </c>
      <c r="H248" s="21">
        <v>-19</v>
      </c>
      <c r="I248" s="30">
        <v>2081</v>
      </c>
      <c r="J248" s="30" t="s">
        <v>15</v>
      </c>
    </row>
    <row r="249" spans="1:10" ht="15.75" thickBot="1" x14ac:dyDescent="0.45">
      <c r="A249" s="21">
        <v>243</v>
      </c>
      <c r="B249" s="74">
        <v>2638</v>
      </c>
      <c r="C249" s="20" t="s">
        <v>3821</v>
      </c>
      <c r="D249" s="21" t="s">
        <v>13</v>
      </c>
      <c r="E249" s="21" t="s">
        <v>13</v>
      </c>
      <c r="F249" s="21" t="s">
        <v>22</v>
      </c>
      <c r="G249" s="21"/>
      <c r="H249" s="21"/>
      <c r="I249" s="30">
        <v>2165</v>
      </c>
      <c r="J249" s="30" t="s">
        <v>15</v>
      </c>
    </row>
    <row r="250" spans="1:10" ht="15.75" thickBot="1" x14ac:dyDescent="0.45">
      <c r="A250" s="21">
        <v>244</v>
      </c>
      <c r="B250" s="74">
        <v>3986</v>
      </c>
      <c r="C250" s="20" t="s">
        <v>3823</v>
      </c>
      <c r="D250" s="21" t="s">
        <v>13</v>
      </c>
      <c r="E250" s="21" t="s">
        <v>57</v>
      </c>
      <c r="F250" s="21" t="s">
        <v>1105</v>
      </c>
      <c r="G250" s="21"/>
      <c r="H250" s="21"/>
      <c r="I250" s="30">
        <v>2150</v>
      </c>
      <c r="J250" s="30" t="s">
        <v>15</v>
      </c>
    </row>
    <row r="251" spans="1:10" ht="15.75" thickBot="1" x14ac:dyDescent="0.45">
      <c r="A251" s="21">
        <v>245</v>
      </c>
      <c r="B251" s="74">
        <v>2640</v>
      </c>
      <c r="C251" s="20" t="s">
        <v>3827</v>
      </c>
      <c r="D251" s="21" t="s">
        <v>13</v>
      </c>
      <c r="E251" s="21" t="s">
        <v>13</v>
      </c>
      <c r="F251" s="21" t="s">
        <v>22</v>
      </c>
      <c r="G251" s="21"/>
      <c r="H251" s="21"/>
      <c r="I251" s="30">
        <v>2035</v>
      </c>
      <c r="J251" s="30" t="s">
        <v>19</v>
      </c>
    </row>
    <row r="252" spans="1:10" ht="15.75" thickBot="1" x14ac:dyDescent="0.45">
      <c r="A252" s="21">
        <v>246</v>
      </c>
      <c r="B252" s="74">
        <v>3979</v>
      </c>
      <c r="C252" s="20" t="s">
        <v>3829</v>
      </c>
      <c r="D252" s="21" t="s">
        <v>13</v>
      </c>
      <c r="E252" s="21" t="s">
        <v>13</v>
      </c>
      <c r="F252" s="21" t="s">
        <v>22</v>
      </c>
      <c r="G252" s="21"/>
      <c r="H252" s="21"/>
      <c r="I252" s="30">
        <v>2038</v>
      </c>
      <c r="J252" s="30" t="s">
        <v>15</v>
      </c>
    </row>
    <row r="253" spans="1:10" ht="15.75" thickBot="1" x14ac:dyDescent="0.45">
      <c r="A253" s="21">
        <v>247</v>
      </c>
      <c r="B253" s="74">
        <v>2641</v>
      </c>
      <c r="C253" s="20" t="s">
        <v>3831</v>
      </c>
      <c r="D253" s="21" t="s">
        <v>13</v>
      </c>
      <c r="E253" s="21" t="s">
        <v>13</v>
      </c>
      <c r="F253" s="21" t="s">
        <v>22</v>
      </c>
      <c r="G253" s="21"/>
      <c r="H253" s="21"/>
      <c r="I253" s="30">
        <v>2070</v>
      </c>
      <c r="J253" s="30" t="s">
        <v>19</v>
      </c>
    </row>
    <row r="254" spans="1:10" ht="15.75" thickBot="1" x14ac:dyDescent="0.45">
      <c r="A254" s="21">
        <v>248</v>
      </c>
      <c r="B254" s="74">
        <v>3932</v>
      </c>
      <c r="C254" s="20" t="s">
        <v>3833</v>
      </c>
      <c r="D254" s="21" t="s">
        <v>13</v>
      </c>
      <c r="E254" s="21" t="s">
        <v>13</v>
      </c>
      <c r="F254" s="21" t="s">
        <v>22</v>
      </c>
      <c r="G254" s="21"/>
      <c r="H254" s="21"/>
      <c r="I254" s="30">
        <v>2107</v>
      </c>
      <c r="J254" s="30" t="s">
        <v>15</v>
      </c>
    </row>
    <row r="255" spans="1:10" ht="15.75" thickBot="1" x14ac:dyDescent="0.45">
      <c r="A255" s="21">
        <v>249</v>
      </c>
      <c r="B255" s="74">
        <v>2646</v>
      </c>
      <c r="C255" s="20" t="s">
        <v>3843</v>
      </c>
      <c r="D255" s="21" t="s">
        <v>13</v>
      </c>
      <c r="E255" s="21" t="s">
        <v>13</v>
      </c>
      <c r="F255" s="21" t="s">
        <v>22</v>
      </c>
      <c r="G255" s="21"/>
      <c r="H255" s="21"/>
      <c r="I255" s="30">
        <v>2080</v>
      </c>
      <c r="J255" s="30" t="s">
        <v>19</v>
      </c>
    </row>
    <row r="256" spans="1:10" ht="15.75" thickBot="1" x14ac:dyDescent="0.45">
      <c r="A256" s="21">
        <v>250</v>
      </c>
      <c r="B256" s="74">
        <v>3968</v>
      </c>
      <c r="C256" s="20" t="s">
        <v>3845</v>
      </c>
      <c r="D256" s="21" t="s">
        <v>13</v>
      </c>
      <c r="E256" s="21" t="s">
        <v>13</v>
      </c>
      <c r="F256" s="21" t="s">
        <v>22</v>
      </c>
      <c r="G256" s="21"/>
      <c r="H256" s="21"/>
      <c r="I256" s="30">
        <v>2100</v>
      </c>
      <c r="J256" s="30" t="s">
        <v>15</v>
      </c>
    </row>
    <row r="257" spans="1:10" ht="15.75" thickBot="1" x14ac:dyDescent="0.45">
      <c r="A257" s="21">
        <v>251</v>
      </c>
      <c r="B257" s="74">
        <v>2648</v>
      </c>
      <c r="C257" s="20" t="s">
        <v>3849</v>
      </c>
      <c r="D257" s="21" t="s">
        <v>13</v>
      </c>
      <c r="E257" s="21" t="s">
        <v>13</v>
      </c>
      <c r="F257" s="21" t="s">
        <v>22</v>
      </c>
      <c r="G257" s="21"/>
      <c r="H257" s="21"/>
      <c r="I257" s="30">
        <v>2050</v>
      </c>
      <c r="J257" s="30" t="s">
        <v>19</v>
      </c>
    </row>
    <row r="258" spans="1:10" ht="15.75" thickBot="1" x14ac:dyDescent="0.45">
      <c r="A258" s="21">
        <v>252</v>
      </c>
      <c r="B258" s="74">
        <v>2649</v>
      </c>
      <c r="C258" s="20" t="s">
        <v>3851</v>
      </c>
      <c r="D258" s="21" t="s">
        <v>13</v>
      </c>
      <c r="E258" s="21" t="s">
        <v>13</v>
      </c>
      <c r="F258" s="21" t="s">
        <v>22</v>
      </c>
      <c r="G258" s="21"/>
      <c r="H258" s="21"/>
      <c r="I258" s="30">
        <v>2034</v>
      </c>
      <c r="J258" s="30" t="s">
        <v>19</v>
      </c>
    </row>
    <row r="259" spans="1:10" ht="15.75" thickBot="1" x14ac:dyDescent="0.45">
      <c r="A259" s="21">
        <v>253</v>
      </c>
      <c r="B259" s="74">
        <v>2651</v>
      </c>
      <c r="C259" s="20" t="s">
        <v>3855</v>
      </c>
      <c r="D259" s="21" t="s">
        <v>13</v>
      </c>
      <c r="E259" s="21" t="s">
        <v>57</v>
      </c>
      <c r="F259" s="21" t="s">
        <v>22</v>
      </c>
      <c r="G259" s="21"/>
      <c r="H259" s="21"/>
      <c r="I259" s="30">
        <v>2170</v>
      </c>
      <c r="J259" s="30" t="s">
        <v>19</v>
      </c>
    </row>
    <row r="260" spans="1:10" ht="15.75" thickBot="1" x14ac:dyDescent="0.45">
      <c r="A260" s="21">
        <v>254</v>
      </c>
      <c r="B260" s="74">
        <v>2656</v>
      </c>
      <c r="C260" s="20" t="s">
        <v>3869</v>
      </c>
      <c r="D260" s="21" t="s">
        <v>13</v>
      </c>
      <c r="E260" s="21" t="s">
        <v>13</v>
      </c>
      <c r="F260" s="21" t="s">
        <v>22</v>
      </c>
      <c r="G260" s="21"/>
      <c r="H260" s="21"/>
      <c r="I260" s="30">
        <v>2108</v>
      </c>
      <c r="J260" s="30" t="s">
        <v>19</v>
      </c>
    </row>
    <row r="261" spans="1:10" ht="15.75" thickBot="1" x14ac:dyDescent="0.45">
      <c r="A261" s="21">
        <v>255</v>
      </c>
      <c r="B261" s="74">
        <v>2657</v>
      </c>
      <c r="C261" s="20" t="s">
        <v>3871</v>
      </c>
      <c r="D261" s="21" t="s">
        <v>13</v>
      </c>
      <c r="E261" s="21" t="s">
        <v>13</v>
      </c>
      <c r="F261" s="21" t="s">
        <v>22</v>
      </c>
      <c r="G261" s="21"/>
      <c r="H261" s="21"/>
      <c r="I261" s="30">
        <v>2101</v>
      </c>
      <c r="J261" s="30" t="s">
        <v>15</v>
      </c>
    </row>
    <row r="262" spans="1:10" ht="15.75" thickBot="1" x14ac:dyDescent="0.45">
      <c r="A262" s="21">
        <v>256</v>
      </c>
      <c r="B262" s="74">
        <v>2658</v>
      </c>
      <c r="C262" s="20" t="s">
        <v>3873</v>
      </c>
      <c r="D262" s="21" t="s">
        <v>13</v>
      </c>
      <c r="E262" s="21" t="s">
        <v>13</v>
      </c>
      <c r="F262" s="21" t="s">
        <v>22</v>
      </c>
      <c r="G262" s="21"/>
      <c r="H262" s="21"/>
      <c r="I262" s="30">
        <v>2060</v>
      </c>
      <c r="J262" s="30" t="s">
        <v>19</v>
      </c>
    </row>
    <row r="263" spans="1:10" ht="15.75" thickBot="1" x14ac:dyDescent="0.45">
      <c r="A263" s="21">
        <v>257</v>
      </c>
      <c r="B263" s="74">
        <v>3957</v>
      </c>
      <c r="C263" s="20" t="s">
        <v>3875</v>
      </c>
      <c r="D263" s="21" t="s">
        <v>13</v>
      </c>
      <c r="E263" s="21" t="s">
        <v>13</v>
      </c>
      <c r="F263" s="21" t="s">
        <v>22</v>
      </c>
      <c r="G263" s="21"/>
      <c r="H263" s="21"/>
      <c r="I263" s="30">
        <v>2090</v>
      </c>
      <c r="J263" s="30" t="s">
        <v>15</v>
      </c>
    </row>
    <row r="264" spans="1:10" ht="15.75" thickBot="1" x14ac:dyDescent="0.45">
      <c r="A264" s="21">
        <v>258</v>
      </c>
      <c r="B264" s="74">
        <v>2660</v>
      </c>
      <c r="C264" s="20" t="s">
        <v>3879</v>
      </c>
      <c r="D264" s="21" t="s">
        <v>13</v>
      </c>
      <c r="E264" s="21" t="s">
        <v>13</v>
      </c>
      <c r="F264" s="21" t="s">
        <v>22</v>
      </c>
      <c r="G264" s="21"/>
      <c r="H264" s="21"/>
      <c r="I264" s="30">
        <v>2110</v>
      </c>
      <c r="J264" s="30" t="s">
        <v>19</v>
      </c>
    </row>
    <row r="265" spans="1:10" ht="15.75" thickBot="1" x14ac:dyDescent="0.45">
      <c r="A265" s="21">
        <v>259</v>
      </c>
      <c r="B265" s="74">
        <v>3939</v>
      </c>
      <c r="C265" s="20" t="s">
        <v>3883</v>
      </c>
      <c r="D265" s="21" t="s">
        <v>13</v>
      </c>
      <c r="E265" s="21" t="s">
        <v>13</v>
      </c>
      <c r="F265" s="21" t="s">
        <v>22</v>
      </c>
      <c r="G265" s="21"/>
      <c r="H265" s="21"/>
      <c r="I265" s="30">
        <v>2137</v>
      </c>
      <c r="J265" s="30" t="s">
        <v>15</v>
      </c>
    </row>
    <row r="266" spans="1:10" ht="15.75" thickBot="1" x14ac:dyDescent="0.45">
      <c r="A266" s="21">
        <v>260</v>
      </c>
      <c r="B266" s="74">
        <v>3971</v>
      </c>
      <c r="C266" s="20" t="s">
        <v>3897</v>
      </c>
      <c r="D266" s="21" t="s">
        <v>13</v>
      </c>
      <c r="E266" s="21" t="s">
        <v>13</v>
      </c>
      <c r="F266" s="21" t="s">
        <v>22</v>
      </c>
      <c r="G266" s="21"/>
      <c r="H266" s="21"/>
      <c r="I266" s="30">
        <v>2102</v>
      </c>
      <c r="J266" s="30" t="s">
        <v>15</v>
      </c>
    </row>
    <row r="267" spans="1:10" ht="15.75" thickBot="1" x14ac:dyDescent="0.45">
      <c r="A267" s="21">
        <v>261</v>
      </c>
      <c r="B267" s="74">
        <v>4064</v>
      </c>
      <c r="C267" s="20" t="s">
        <v>6123</v>
      </c>
      <c r="D267" s="21" t="s">
        <v>13</v>
      </c>
      <c r="E267" s="21" t="s">
        <v>13</v>
      </c>
      <c r="F267" s="21" t="s">
        <v>22</v>
      </c>
      <c r="G267" s="21"/>
      <c r="H267" s="21"/>
      <c r="I267" s="30">
        <v>2101</v>
      </c>
      <c r="J267" s="30" t="s">
        <v>15</v>
      </c>
    </row>
    <row r="268" spans="1:10" ht="15.75" thickBot="1" x14ac:dyDescent="0.45">
      <c r="A268" s="21">
        <v>262</v>
      </c>
      <c r="B268" s="74">
        <v>2670</v>
      </c>
      <c r="C268" s="20" t="s">
        <v>3903</v>
      </c>
      <c r="D268" s="21" t="s">
        <v>13</v>
      </c>
      <c r="E268" s="21" t="s">
        <v>13</v>
      </c>
      <c r="F268" s="21" t="s">
        <v>22</v>
      </c>
      <c r="G268" s="21"/>
      <c r="H268" s="21"/>
      <c r="I268" s="30">
        <v>2072</v>
      </c>
      <c r="J268" s="30" t="s">
        <v>19</v>
      </c>
    </row>
    <row r="269" spans="1:10" ht="15.75" thickBot="1" x14ac:dyDescent="0.45">
      <c r="A269" s="21">
        <v>263</v>
      </c>
      <c r="B269" s="74">
        <v>3970</v>
      </c>
      <c r="C269" s="20" t="s">
        <v>3927</v>
      </c>
      <c r="D269" s="21" t="s">
        <v>13</v>
      </c>
      <c r="E269" s="21" t="s">
        <v>13</v>
      </c>
      <c r="F269" s="21" t="s">
        <v>22</v>
      </c>
      <c r="G269" s="21"/>
      <c r="H269" s="21"/>
      <c r="I269" s="30">
        <v>2125</v>
      </c>
      <c r="J269" s="30" t="s">
        <v>15</v>
      </c>
    </row>
    <row r="270" spans="1:10" ht="15.75" thickBot="1" x14ac:dyDescent="0.45">
      <c r="A270" s="21">
        <v>264</v>
      </c>
      <c r="B270" s="74">
        <v>3955</v>
      </c>
      <c r="C270" s="20" t="s">
        <v>3954</v>
      </c>
      <c r="D270" s="21" t="s">
        <v>13</v>
      </c>
      <c r="E270" s="21" t="s">
        <v>13</v>
      </c>
      <c r="F270" s="21" t="s">
        <v>22</v>
      </c>
      <c r="G270" s="21"/>
      <c r="H270" s="21"/>
      <c r="I270" s="30">
        <v>2082</v>
      </c>
      <c r="J270" s="30" t="s">
        <v>15</v>
      </c>
    </row>
    <row r="271" spans="1:10" ht="15.75" thickBot="1" x14ac:dyDescent="0.45">
      <c r="A271" s="21">
        <v>265</v>
      </c>
      <c r="B271" s="74">
        <v>2698</v>
      </c>
      <c r="C271" s="20" t="s">
        <v>3962</v>
      </c>
      <c r="D271" s="21" t="s">
        <v>13</v>
      </c>
      <c r="E271" s="21" t="s">
        <v>13</v>
      </c>
      <c r="F271" s="21" t="s">
        <v>22</v>
      </c>
      <c r="G271" s="21"/>
      <c r="H271" s="21"/>
      <c r="I271" s="30">
        <v>2028</v>
      </c>
      <c r="J271" s="30" t="s">
        <v>19</v>
      </c>
    </row>
    <row r="272" spans="1:10" ht="15.75" thickBot="1" x14ac:dyDescent="0.45">
      <c r="A272" s="21">
        <v>266</v>
      </c>
      <c r="B272" s="74">
        <v>2711</v>
      </c>
      <c r="C272" s="20" t="s">
        <v>3989</v>
      </c>
      <c r="D272" s="21" t="s">
        <v>13</v>
      </c>
      <c r="E272" s="21" t="s">
        <v>13</v>
      </c>
      <c r="F272" s="21" t="s">
        <v>3990</v>
      </c>
      <c r="G272" s="21"/>
      <c r="H272" s="21"/>
      <c r="I272" s="30">
        <v>2049</v>
      </c>
      <c r="J272" s="30" t="s">
        <v>19</v>
      </c>
    </row>
    <row r="273" spans="1:10" ht="15.75" thickBot="1" x14ac:dyDescent="0.45">
      <c r="A273" s="21">
        <v>267</v>
      </c>
      <c r="B273" s="74">
        <v>2712</v>
      </c>
      <c r="C273" s="20" t="s">
        <v>3992</v>
      </c>
      <c r="D273" s="21" t="s">
        <v>13</v>
      </c>
      <c r="E273" s="21" t="s">
        <v>13</v>
      </c>
      <c r="F273" s="21" t="s">
        <v>1458</v>
      </c>
      <c r="G273" s="21"/>
      <c r="H273" s="21"/>
      <c r="I273" s="30">
        <v>2014</v>
      </c>
      <c r="J273" s="30" t="s">
        <v>19</v>
      </c>
    </row>
    <row r="274" spans="1:10" ht="15.75" thickBot="1" x14ac:dyDescent="0.45">
      <c r="A274" s="21">
        <v>268</v>
      </c>
      <c r="B274" s="74">
        <v>2782</v>
      </c>
      <c r="C274" s="20" t="s">
        <v>4135</v>
      </c>
      <c r="D274" s="21" t="s">
        <v>13</v>
      </c>
      <c r="E274" s="21" t="s">
        <v>13</v>
      </c>
      <c r="F274" s="21" t="s">
        <v>494</v>
      </c>
      <c r="G274" s="21"/>
      <c r="H274" s="21"/>
      <c r="I274" s="30">
        <v>2002</v>
      </c>
      <c r="J274" s="30" t="s">
        <v>19</v>
      </c>
    </row>
    <row r="275" spans="1:10" ht="15.75" thickBot="1" x14ac:dyDescent="0.45">
      <c r="A275" s="21">
        <v>269</v>
      </c>
      <c r="B275" s="74">
        <v>2783</v>
      </c>
      <c r="C275" s="20" t="s">
        <v>4137</v>
      </c>
      <c r="D275" s="21">
        <v>70</v>
      </c>
      <c r="E275" s="21" t="s">
        <v>57</v>
      </c>
      <c r="F275" s="21" t="s">
        <v>494</v>
      </c>
      <c r="G275" s="21">
        <v>9</v>
      </c>
      <c r="H275" s="21">
        <v>-5</v>
      </c>
      <c r="I275" s="30">
        <v>2131</v>
      </c>
      <c r="J275" s="30" t="s">
        <v>15</v>
      </c>
    </row>
    <row r="276" spans="1:10" ht="15.75" thickBot="1" x14ac:dyDescent="0.45">
      <c r="A276" s="21">
        <v>270</v>
      </c>
      <c r="B276" s="74">
        <v>3857</v>
      </c>
      <c r="C276" s="20" t="s">
        <v>4139</v>
      </c>
      <c r="D276" s="21">
        <v>77</v>
      </c>
      <c r="E276" s="21" t="s">
        <v>13</v>
      </c>
      <c r="F276" s="21" t="s">
        <v>494</v>
      </c>
      <c r="G276" s="21">
        <v>9</v>
      </c>
      <c r="H276" s="21">
        <v>-5</v>
      </c>
      <c r="I276" s="30">
        <v>2098</v>
      </c>
      <c r="J276" s="30" t="s">
        <v>15</v>
      </c>
    </row>
    <row r="277" spans="1:10" ht="15.75" thickBot="1" x14ac:dyDescent="0.45">
      <c r="A277" s="21">
        <v>271</v>
      </c>
      <c r="B277" s="74">
        <v>3774</v>
      </c>
      <c r="C277" s="20" t="s">
        <v>4141</v>
      </c>
      <c r="D277" s="21">
        <v>95</v>
      </c>
      <c r="E277" s="21" t="s">
        <v>184</v>
      </c>
      <c r="F277" s="21" t="s">
        <v>494</v>
      </c>
      <c r="G277" s="21">
        <v>9</v>
      </c>
      <c r="H277" s="21">
        <v>11</v>
      </c>
      <c r="I277" s="30">
        <v>2219</v>
      </c>
      <c r="J277" s="30" t="s">
        <v>15</v>
      </c>
    </row>
    <row r="278" spans="1:10" ht="15.75" thickBot="1" x14ac:dyDescent="0.45">
      <c r="A278" s="21">
        <v>272</v>
      </c>
      <c r="B278" s="74">
        <v>3775</v>
      </c>
      <c r="C278" s="20" t="s">
        <v>4143</v>
      </c>
      <c r="D278" s="21" t="s">
        <v>13</v>
      </c>
      <c r="E278" s="21" t="s">
        <v>13</v>
      </c>
      <c r="F278" s="21" t="s">
        <v>494</v>
      </c>
      <c r="G278" s="21"/>
      <c r="H278" s="21"/>
      <c r="I278" s="30">
        <v>2096</v>
      </c>
      <c r="J278" s="30" t="s">
        <v>15</v>
      </c>
    </row>
    <row r="279" spans="1:10" ht="15.75" thickBot="1" x14ac:dyDescent="0.45">
      <c r="A279" s="21">
        <v>273</v>
      </c>
      <c r="B279" s="74">
        <v>3854</v>
      </c>
      <c r="C279" s="20" t="s">
        <v>4145</v>
      </c>
      <c r="D279" s="21">
        <v>88</v>
      </c>
      <c r="E279" s="21" t="s">
        <v>13</v>
      </c>
      <c r="F279" s="21" t="s">
        <v>494</v>
      </c>
      <c r="G279" s="21">
        <v>9</v>
      </c>
      <c r="H279" s="21">
        <v>6</v>
      </c>
      <c r="I279" s="30">
        <v>2125</v>
      </c>
      <c r="J279" s="30" t="s">
        <v>15</v>
      </c>
    </row>
    <row r="280" spans="1:10" ht="15.75" thickBot="1" x14ac:dyDescent="0.45">
      <c r="A280" s="21">
        <v>274</v>
      </c>
      <c r="B280" s="74">
        <v>4099</v>
      </c>
      <c r="C280" s="20" t="s">
        <v>6177</v>
      </c>
      <c r="D280" s="21" t="s">
        <v>510</v>
      </c>
      <c r="E280" s="21" t="s">
        <v>13</v>
      </c>
      <c r="F280" s="21" t="s">
        <v>494</v>
      </c>
      <c r="G280" s="21">
        <v>9</v>
      </c>
      <c r="H280" s="21">
        <v>13</v>
      </c>
      <c r="I280" s="30">
        <v>2105</v>
      </c>
      <c r="J280" s="30" t="s">
        <v>15</v>
      </c>
    </row>
    <row r="281" spans="1:10" ht="15.75" thickBot="1" x14ac:dyDescent="0.45">
      <c r="A281" s="21">
        <v>275</v>
      </c>
      <c r="B281" s="74">
        <v>3776</v>
      </c>
      <c r="C281" s="20" t="s">
        <v>4147</v>
      </c>
      <c r="D281" s="21">
        <v>97</v>
      </c>
      <c r="E281" s="21" t="s">
        <v>13</v>
      </c>
      <c r="F281" s="21" t="s">
        <v>494</v>
      </c>
      <c r="G281" s="21"/>
      <c r="H281" s="21"/>
      <c r="I281" s="30">
        <v>2111</v>
      </c>
      <c r="J281" s="30" t="s">
        <v>15</v>
      </c>
    </row>
    <row r="282" spans="1:10" ht="15.75" thickBot="1" x14ac:dyDescent="0.45">
      <c r="A282" s="21">
        <v>276</v>
      </c>
      <c r="B282" s="74">
        <v>2787</v>
      </c>
      <c r="C282" s="20" t="s">
        <v>4155</v>
      </c>
      <c r="D282" s="21" t="s">
        <v>13</v>
      </c>
      <c r="E282" s="21" t="s">
        <v>13</v>
      </c>
      <c r="F282" s="21" t="s">
        <v>14</v>
      </c>
      <c r="G282" s="21"/>
      <c r="H282" s="21"/>
      <c r="I282" s="30">
        <v>2047</v>
      </c>
      <c r="J282" s="21" t="s">
        <v>19</v>
      </c>
    </row>
    <row r="283" spans="1:10" ht="15.75" thickBot="1" x14ac:dyDescent="0.45">
      <c r="A283" s="21">
        <v>277</v>
      </c>
      <c r="B283" s="74">
        <v>2869</v>
      </c>
      <c r="C283" s="20" t="s">
        <v>4325</v>
      </c>
      <c r="D283" s="21">
        <v>75</v>
      </c>
      <c r="E283" s="21" t="s">
        <v>57</v>
      </c>
      <c r="F283" s="21" t="s">
        <v>609</v>
      </c>
      <c r="G283" s="21"/>
      <c r="H283" s="21"/>
      <c r="I283" s="30">
        <v>2170</v>
      </c>
      <c r="J283" s="30" t="s">
        <v>19</v>
      </c>
    </row>
    <row r="284" spans="1:10" ht="15.75" thickBot="1" x14ac:dyDescent="0.45">
      <c r="A284" s="21">
        <v>278</v>
      </c>
      <c r="B284" s="74">
        <v>4062</v>
      </c>
      <c r="C284" s="20" t="s">
        <v>6121</v>
      </c>
      <c r="D284" s="21" t="s">
        <v>13</v>
      </c>
      <c r="E284" s="21" t="s">
        <v>13</v>
      </c>
      <c r="F284" s="21" t="s">
        <v>22</v>
      </c>
      <c r="G284" s="21"/>
      <c r="H284" s="21"/>
      <c r="I284" s="30">
        <v>2122</v>
      </c>
      <c r="J284" s="30" t="s">
        <v>15</v>
      </c>
    </row>
    <row r="285" spans="1:10" ht="15.75" thickBot="1" x14ac:dyDescent="0.45">
      <c r="A285" s="21">
        <v>279</v>
      </c>
      <c r="B285" s="74">
        <v>2958</v>
      </c>
      <c r="C285" s="20" t="s">
        <v>4543</v>
      </c>
      <c r="D285" s="21" t="s">
        <v>13</v>
      </c>
      <c r="E285" s="21" t="s">
        <v>13</v>
      </c>
      <c r="F285" s="21" t="s">
        <v>22</v>
      </c>
      <c r="G285" s="21"/>
      <c r="H285" s="21"/>
      <c r="I285" s="30">
        <v>1977</v>
      </c>
      <c r="J285" s="30" t="s">
        <v>19</v>
      </c>
    </row>
    <row r="286" spans="1:10" ht="15.75" thickBot="1" x14ac:dyDescent="0.45">
      <c r="A286" s="21">
        <v>280</v>
      </c>
      <c r="B286" s="74">
        <v>3788</v>
      </c>
      <c r="C286" s="20" t="s">
        <v>4571</v>
      </c>
      <c r="D286" s="21" t="s">
        <v>13</v>
      </c>
      <c r="E286" s="21" t="s">
        <v>13</v>
      </c>
      <c r="F286" s="21" t="s">
        <v>494</v>
      </c>
      <c r="G286" s="21"/>
      <c r="H286" s="21"/>
      <c r="I286" s="30">
        <v>2044</v>
      </c>
      <c r="J286" s="21" t="s">
        <v>19</v>
      </c>
    </row>
    <row r="287" spans="1:10" ht="15.75" thickBot="1" x14ac:dyDescent="0.45">
      <c r="A287" s="21">
        <v>281</v>
      </c>
      <c r="B287" s="74">
        <v>2521</v>
      </c>
      <c r="C287" s="20" t="s">
        <v>6433</v>
      </c>
      <c r="D287" s="21">
        <v>79</v>
      </c>
      <c r="E287" s="21" t="s">
        <v>57</v>
      </c>
      <c r="F287" s="21" t="s">
        <v>494</v>
      </c>
      <c r="G287" s="21">
        <v>9</v>
      </c>
      <c r="H287" s="21">
        <v>10</v>
      </c>
      <c r="I287" s="30">
        <v>2146</v>
      </c>
      <c r="J287" s="30" t="s">
        <v>15</v>
      </c>
    </row>
    <row r="288" spans="1:10" ht="15.75" thickBot="1" x14ac:dyDescent="0.45">
      <c r="A288" s="21">
        <v>282</v>
      </c>
      <c r="B288" s="74">
        <v>3864</v>
      </c>
      <c r="C288" s="20" t="s">
        <v>4575</v>
      </c>
      <c r="D288" s="21" t="s">
        <v>13</v>
      </c>
      <c r="E288" s="21" t="s">
        <v>13</v>
      </c>
      <c r="F288" s="21" t="s">
        <v>494</v>
      </c>
      <c r="G288" s="21"/>
      <c r="H288" s="21"/>
      <c r="I288" s="30">
        <v>2070</v>
      </c>
      <c r="J288" s="21" t="s">
        <v>19</v>
      </c>
    </row>
    <row r="289" spans="1:10" ht="15.75" thickBot="1" x14ac:dyDescent="0.45">
      <c r="A289" s="21">
        <v>283</v>
      </c>
      <c r="B289" s="74">
        <v>2990</v>
      </c>
      <c r="C289" s="20" t="s">
        <v>4618</v>
      </c>
      <c r="D289" s="21" t="s">
        <v>13</v>
      </c>
      <c r="E289" s="21" t="s">
        <v>13</v>
      </c>
      <c r="F289" s="21" t="s">
        <v>897</v>
      </c>
      <c r="G289" s="21"/>
      <c r="H289" s="21"/>
      <c r="I289" s="30">
        <v>1972</v>
      </c>
      <c r="J289" s="30" t="s">
        <v>19</v>
      </c>
    </row>
    <row r="290" spans="1:10" ht="15.75" thickBot="1" x14ac:dyDescent="0.45">
      <c r="A290" s="21">
        <v>284</v>
      </c>
      <c r="B290" s="74">
        <v>3949</v>
      </c>
      <c r="C290" s="20" t="s">
        <v>4624</v>
      </c>
      <c r="D290" s="21" t="s">
        <v>13</v>
      </c>
      <c r="E290" s="21" t="s">
        <v>13</v>
      </c>
      <c r="F290" s="21" t="s">
        <v>22</v>
      </c>
      <c r="G290" s="21"/>
      <c r="H290" s="21"/>
      <c r="I290" s="30">
        <v>2102</v>
      </c>
      <c r="J290" s="30" t="s">
        <v>15</v>
      </c>
    </row>
    <row r="291" spans="1:10" ht="15.75" thickBot="1" x14ac:dyDescent="0.45">
      <c r="A291" s="21">
        <v>285</v>
      </c>
      <c r="B291" s="74">
        <v>3013</v>
      </c>
      <c r="C291" s="20" t="s">
        <v>4665</v>
      </c>
      <c r="D291" s="21" t="s">
        <v>13</v>
      </c>
      <c r="E291" s="21" t="s">
        <v>13</v>
      </c>
      <c r="F291" s="21" t="s">
        <v>14</v>
      </c>
      <c r="G291" s="21"/>
      <c r="H291" s="21"/>
      <c r="I291" s="30">
        <v>2060</v>
      </c>
      <c r="J291" s="30" t="s">
        <v>19</v>
      </c>
    </row>
    <row r="292" spans="1:10" ht="15.75" thickBot="1" x14ac:dyDescent="0.45">
      <c r="A292" s="21">
        <v>286</v>
      </c>
      <c r="B292" s="74">
        <v>3028</v>
      </c>
      <c r="C292" s="20" t="s">
        <v>4693</v>
      </c>
      <c r="D292" s="21" t="s">
        <v>13</v>
      </c>
      <c r="E292" s="21" t="s">
        <v>13</v>
      </c>
      <c r="F292" s="21" t="s">
        <v>22</v>
      </c>
      <c r="G292" s="21"/>
      <c r="H292" s="21"/>
      <c r="I292" s="30">
        <v>2037</v>
      </c>
      <c r="J292" s="30" t="s">
        <v>19</v>
      </c>
    </row>
    <row r="293" spans="1:10" ht="15.75" thickBot="1" x14ac:dyDescent="0.45">
      <c r="A293" s="21">
        <v>287</v>
      </c>
      <c r="B293" s="74">
        <v>3032</v>
      </c>
      <c r="C293" s="20" t="s">
        <v>4701</v>
      </c>
      <c r="D293" s="21" t="s">
        <v>13</v>
      </c>
      <c r="E293" s="21" t="s">
        <v>13</v>
      </c>
      <c r="F293" s="21" t="s">
        <v>22</v>
      </c>
      <c r="G293" s="21"/>
      <c r="H293" s="21"/>
      <c r="I293" s="30">
        <v>2030</v>
      </c>
      <c r="J293" s="30" t="s">
        <v>19</v>
      </c>
    </row>
    <row r="294" spans="1:10" ht="15.75" thickBot="1" x14ac:dyDescent="0.45">
      <c r="A294" s="21">
        <v>288</v>
      </c>
      <c r="B294" s="74">
        <v>3040</v>
      </c>
      <c r="C294" s="20" t="s">
        <v>4717</v>
      </c>
      <c r="D294" s="21">
        <v>90</v>
      </c>
      <c r="E294" s="21" t="s">
        <v>57</v>
      </c>
      <c r="F294" s="21" t="s">
        <v>22</v>
      </c>
      <c r="G294" s="21">
        <v>7</v>
      </c>
      <c r="H294" s="21">
        <v>2</v>
      </c>
      <c r="I294" s="30">
        <v>2265</v>
      </c>
      <c r="J294" s="30" t="s">
        <v>15</v>
      </c>
    </row>
    <row r="295" spans="1:10" ht="15.75" thickBot="1" x14ac:dyDescent="0.45">
      <c r="A295" s="21">
        <v>289</v>
      </c>
      <c r="B295" s="74">
        <v>3050</v>
      </c>
      <c r="C295" s="20" t="s">
        <v>4737</v>
      </c>
      <c r="D295" s="21">
        <v>81</v>
      </c>
      <c r="E295" s="21" t="s">
        <v>13</v>
      </c>
      <c r="F295" s="21" t="s">
        <v>4738</v>
      </c>
      <c r="G295" s="21"/>
      <c r="H295" s="21"/>
      <c r="I295" s="30">
        <v>2023</v>
      </c>
      <c r="J295" s="30" t="s">
        <v>19</v>
      </c>
    </row>
    <row r="296" spans="1:10" ht="15.75" thickBot="1" x14ac:dyDescent="0.45">
      <c r="A296" s="21">
        <v>290</v>
      </c>
      <c r="B296" s="74">
        <v>4065</v>
      </c>
      <c r="C296" s="20" t="s">
        <v>6124</v>
      </c>
      <c r="D296" s="21" t="s">
        <v>13</v>
      </c>
      <c r="E296" s="21" t="s">
        <v>13</v>
      </c>
      <c r="F296" s="21" t="s">
        <v>22</v>
      </c>
      <c r="G296" s="21"/>
      <c r="H296" s="21"/>
      <c r="I296" s="30">
        <v>2080</v>
      </c>
      <c r="J296" s="30" t="s">
        <v>15</v>
      </c>
    </row>
    <row r="297" spans="1:10" ht="15.75" thickBot="1" x14ac:dyDescent="0.45">
      <c r="A297" s="21">
        <v>291</v>
      </c>
      <c r="B297" s="74">
        <v>4176</v>
      </c>
      <c r="C297" s="20" t="s">
        <v>6435</v>
      </c>
      <c r="D297" s="21" t="s">
        <v>13</v>
      </c>
      <c r="E297" s="21" t="s">
        <v>13</v>
      </c>
      <c r="F297" s="21" t="s">
        <v>494</v>
      </c>
      <c r="G297" s="21">
        <v>9</v>
      </c>
      <c r="H297" s="21">
        <v>0</v>
      </c>
      <c r="I297" s="30">
        <v>2100</v>
      </c>
      <c r="J297" s="30" t="s">
        <v>15</v>
      </c>
    </row>
    <row r="298" spans="1:10" ht="15.75" thickBot="1" x14ac:dyDescent="0.45">
      <c r="A298" s="21">
        <v>292</v>
      </c>
      <c r="B298" s="74">
        <v>3084</v>
      </c>
      <c r="C298" s="20" t="s">
        <v>4808</v>
      </c>
      <c r="D298" s="21" t="s">
        <v>13</v>
      </c>
      <c r="E298" s="21" t="s">
        <v>13</v>
      </c>
      <c r="F298" s="21" t="s">
        <v>494</v>
      </c>
      <c r="G298" s="21"/>
      <c r="H298" s="21"/>
      <c r="I298" s="30">
        <v>1991</v>
      </c>
      <c r="J298" s="30" t="s">
        <v>19</v>
      </c>
    </row>
    <row r="299" spans="1:10" ht="15.75" thickBot="1" x14ac:dyDescent="0.45">
      <c r="A299" s="21">
        <v>293</v>
      </c>
      <c r="B299" s="74">
        <v>4097</v>
      </c>
      <c r="C299" s="20" t="s">
        <v>6175</v>
      </c>
      <c r="D299" s="21" t="s">
        <v>6256</v>
      </c>
      <c r="E299" s="21" t="s">
        <v>13</v>
      </c>
      <c r="F299" s="21" t="s">
        <v>494</v>
      </c>
      <c r="G299" s="21">
        <v>9</v>
      </c>
      <c r="H299" s="21">
        <v>-8</v>
      </c>
      <c r="I299" s="30">
        <v>2072</v>
      </c>
      <c r="J299" s="30" t="s">
        <v>15</v>
      </c>
    </row>
    <row r="300" spans="1:10" ht="15.75" thickBot="1" x14ac:dyDescent="0.45">
      <c r="A300" s="21">
        <v>294</v>
      </c>
      <c r="B300" s="74">
        <v>3866</v>
      </c>
      <c r="C300" s="20" t="s">
        <v>4925</v>
      </c>
      <c r="D300" s="21" t="s">
        <v>13</v>
      </c>
      <c r="E300" s="21" t="s">
        <v>13</v>
      </c>
      <c r="F300" s="21" t="s">
        <v>494</v>
      </c>
      <c r="G300" s="21"/>
      <c r="H300" s="21"/>
      <c r="I300" s="30">
        <v>2028</v>
      </c>
      <c r="J300" s="21" t="s">
        <v>19</v>
      </c>
    </row>
    <row r="301" spans="1:10" ht="15.75" thickBot="1" x14ac:dyDescent="0.45">
      <c r="A301" s="21">
        <v>295</v>
      </c>
      <c r="B301" s="74">
        <v>4098</v>
      </c>
      <c r="C301" s="20" t="s">
        <v>6176</v>
      </c>
      <c r="D301" s="21" t="s">
        <v>6255</v>
      </c>
      <c r="E301" s="21" t="s">
        <v>13</v>
      </c>
      <c r="F301" s="21" t="s">
        <v>494</v>
      </c>
      <c r="G301" s="21"/>
      <c r="H301" s="21"/>
      <c r="I301" s="30">
        <v>2060</v>
      </c>
      <c r="J301" s="30" t="s">
        <v>15</v>
      </c>
    </row>
    <row r="302" spans="1:10" ht="15.75" thickBot="1" x14ac:dyDescent="0.45">
      <c r="A302" s="21">
        <v>296</v>
      </c>
      <c r="B302" s="74">
        <v>3153</v>
      </c>
      <c r="C302" s="20" t="s">
        <v>4947</v>
      </c>
      <c r="D302" s="21" t="s">
        <v>13</v>
      </c>
      <c r="E302" s="21" t="s">
        <v>13</v>
      </c>
      <c r="F302" s="21" t="s">
        <v>14</v>
      </c>
      <c r="G302" s="21"/>
      <c r="H302" s="21"/>
      <c r="I302" s="30">
        <v>2043</v>
      </c>
      <c r="J302" s="30" t="s">
        <v>19</v>
      </c>
    </row>
    <row r="303" spans="1:10" ht="15.75" thickBot="1" x14ac:dyDescent="0.45">
      <c r="A303" s="21">
        <v>297</v>
      </c>
      <c r="B303" s="74">
        <v>3154</v>
      </c>
      <c r="C303" s="20" t="s">
        <v>4949</v>
      </c>
      <c r="D303" s="21" t="s">
        <v>13</v>
      </c>
      <c r="E303" s="21" t="s">
        <v>13</v>
      </c>
      <c r="F303" s="21" t="s">
        <v>494</v>
      </c>
      <c r="G303" s="21"/>
      <c r="H303" s="21"/>
      <c r="I303" s="30">
        <v>2073</v>
      </c>
      <c r="J303" s="30" t="s">
        <v>19</v>
      </c>
    </row>
    <row r="304" spans="1:10" ht="15.75" thickBot="1" x14ac:dyDescent="0.45">
      <c r="A304" s="21">
        <v>298</v>
      </c>
      <c r="B304" s="74">
        <v>3861</v>
      </c>
      <c r="C304" s="20" t="s">
        <v>4951</v>
      </c>
      <c r="D304" s="21" t="s">
        <v>13</v>
      </c>
      <c r="E304" s="21" t="s">
        <v>13</v>
      </c>
      <c r="F304" s="21" t="s">
        <v>494</v>
      </c>
      <c r="G304" s="21"/>
      <c r="H304" s="21"/>
      <c r="I304" s="30">
        <v>2092</v>
      </c>
      <c r="J304" s="21" t="s">
        <v>19</v>
      </c>
    </row>
    <row r="305" spans="1:10" ht="15.75" thickBot="1" x14ac:dyDescent="0.45">
      <c r="A305" s="21">
        <v>299</v>
      </c>
      <c r="B305" s="74">
        <v>3200</v>
      </c>
      <c r="C305" s="20" t="s">
        <v>5047</v>
      </c>
      <c r="D305" s="21" t="s">
        <v>13</v>
      </c>
      <c r="E305" s="21" t="s">
        <v>57</v>
      </c>
      <c r="F305" s="21" t="s">
        <v>14</v>
      </c>
      <c r="G305" s="21"/>
      <c r="H305" s="21"/>
      <c r="I305" s="30">
        <v>2189</v>
      </c>
      <c r="J305" s="30" t="s">
        <v>15</v>
      </c>
    </row>
    <row r="306" spans="1:10" ht="15.75" thickBot="1" x14ac:dyDescent="0.45">
      <c r="A306" s="21">
        <v>300</v>
      </c>
      <c r="B306" s="74">
        <v>3794</v>
      </c>
      <c r="C306" s="20" t="s">
        <v>5074</v>
      </c>
      <c r="D306" s="21" t="s">
        <v>13</v>
      </c>
      <c r="E306" s="21" t="s">
        <v>13</v>
      </c>
      <c r="F306" s="21" t="s">
        <v>14</v>
      </c>
      <c r="G306" s="21"/>
      <c r="H306" s="21"/>
      <c r="I306" s="30">
        <v>2138</v>
      </c>
      <c r="J306" s="30" t="s">
        <v>15</v>
      </c>
    </row>
    <row r="307" spans="1:10" ht="15.75" thickBot="1" x14ac:dyDescent="0.45">
      <c r="A307" s="21">
        <v>301</v>
      </c>
      <c r="B307" s="74">
        <v>3218</v>
      </c>
      <c r="C307" s="20" t="s">
        <v>5088</v>
      </c>
      <c r="D307" s="21" t="s">
        <v>13</v>
      </c>
      <c r="E307" s="21" t="s">
        <v>13</v>
      </c>
      <c r="F307" s="21" t="s">
        <v>22</v>
      </c>
      <c r="G307" s="21"/>
      <c r="H307" s="21"/>
      <c r="I307" s="30">
        <v>2068</v>
      </c>
      <c r="J307" s="30" t="s">
        <v>19</v>
      </c>
    </row>
    <row r="308" spans="1:10" ht="15.75" thickBot="1" x14ac:dyDescent="0.45">
      <c r="A308" s="21">
        <v>302</v>
      </c>
      <c r="B308" s="74">
        <v>3929</v>
      </c>
      <c r="C308" s="20" t="s">
        <v>5090</v>
      </c>
      <c r="D308" s="21" t="s">
        <v>13</v>
      </c>
      <c r="E308" s="21" t="s">
        <v>13</v>
      </c>
      <c r="F308" s="21" t="s">
        <v>22</v>
      </c>
      <c r="G308" s="21"/>
      <c r="H308" s="21"/>
      <c r="I308" s="30">
        <v>2117</v>
      </c>
      <c r="J308" s="30" t="s">
        <v>15</v>
      </c>
    </row>
    <row r="309" spans="1:10" ht="15.75" thickBot="1" x14ac:dyDescent="0.45">
      <c r="A309" s="21">
        <v>303</v>
      </c>
      <c r="B309" s="74">
        <v>3219</v>
      </c>
      <c r="C309" s="20" t="s">
        <v>5092</v>
      </c>
      <c r="D309" s="21" t="s">
        <v>13</v>
      </c>
      <c r="E309" s="21" t="s">
        <v>13</v>
      </c>
      <c r="F309" s="21" t="s">
        <v>22</v>
      </c>
      <c r="G309" s="21"/>
      <c r="H309" s="21"/>
      <c r="I309" s="30">
        <v>2070</v>
      </c>
      <c r="J309" s="30" t="s">
        <v>19</v>
      </c>
    </row>
    <row r="310" spans="1:10" ht="15.75" thickBot="1" x14ac:dyDescent="0.45">
      <c r="A310" s="21">
        <v>304</v>
      </c>
      <c r="B310" s="74">
        <v>3220</v>
      </c>
      <c r="C310" s="20" t="s">
        <v>5094</v>
      </c>
      <c r="D310" s="21" t="s">
        <v>13</v>
      </c>
      <c r="E310" s="21" t="s">
        <v>13</v>
      </c>
      <c r="F310" s="21" t="s">
        <v>22</v>
      </c>
      <c r="G310" s="21"/>
      <c r="H310" s="21"/>
      <c r="I310" s="30">
        <v>2082</v>
      </c>
      <c r="J310" s="30" t="s">
        <v>15</v>
      </c>
    </row>
    <row r="311" spans="1:10" ht="15.75" thickBot="1" x14ac:dyDescent="0.45">
      <c r="A311" s="21">
        <v>305</v>
      </c>
      <c r="B311" s="74">
        <v>3221</v>
      </c>
      <c r="C311" s="20" t="s">
        <v>5096</v>
      </c>
      <c r="D311" s="21" t="s">
        <v>13</v>
      </c>
      <c r="E311" s="21" t="s">
        <v>13</v>
      </c>
      <c r="F311" s="21" t="s">
        <v>22</v>
      </c>
      <c r="G311" s="21"/>
      <c r="H311" s="21"/>
      <c r="I311" s="30">
        <v>2088</v>
      </c>
      <c r="J311" s="30" t="s">
        <v>19</v>
      </c>
    </row>
    <row r="312" spans="1:10" ht="15.75" thickBot="1" x14ac:dyDescent="0.45">
      <c r="A312" s="21">
        <v>306</v>
      </c>
      <c r="B312" s="74">
        <v>3222</v>
      </c>
      <c r="C312" s="20" t="s">
        <v>5098</v>
      </c>
      <c r="D312" s="21" t="s">
        <v>13</v>
      </c>
      <c r="E312" s="21" t="s">
        <v>13</v>
      </c>
      <c r="F312" s="21" t="s">
        <v>22</v>
      </c>
      <c r="G312" s="21">
        <v>7</v>
      </c>
      <c r="H312" s="21">
        <v>7</v>
      </c>
      <c r="I312" s="30">
        <v>2102</v>
      </c>
      <c r="J312" s="30" t="s">
        <v>15</v>
      </c>
    </row>
    <row r="313" spans="1:10" ht="15.75" thickBot="1" x14ac:dyDescent="0.45">
      <c r="A313" s="21">
        <v>307</v>
      </c>
      <c r="B313" s="74">
        <v>3937</v>
      </c>
      <c r="C313" s="20" t="s">
        <v>5100</v>
      </c>
      <c r="D313" s="21" t="s">
        <v>13</v>
      </c>
      <c r="E313" s="21" t="s">
        <v>13</v>
      </c>
      <c r="F313" s="21" t="s">
        <v>22</v>
      </c>
      <c r="G313" s="21"/>
      <c r="H313" s="21"/>
      <c r="I313" s="30">
        <v>2060</v>
      </c>
      <c r="J313" s="30" t="s">
        <v>15</v>
      </c>
    </row>
    <row r="314" spans="1:10" ht="15.75" thickBot="1" x14ac:dyDescent="0.45">
      <c r="A314" s="21">
        <v>308</v>
      </c>
      <c r="B314" s="74">
        <v>3223</v>
      </c>
      <c r="C314" s="20" t="s">
        <v>5102</v>
      </c>
      <c r="D314" s="21" t="s">
        <v>13</v>
      </c>
      <c r="E314" s="21" t="s">
        <v>13</v>
      </c>
      <c r="F314" s="21" t="s">
        <v>22</v>
      </c>
      <c r="G314" s="21"/>
      <c r="H314" s="21"/>
      <c r="I314" s="30">
        <v>2149</v>
      </c>
      <c r="J314" s="30" t="s">
        <v>15</v>
      </c>
    </row>
    <row r="315" spans="1:10" ht="15.75" thickBot="1" x14ac:dyDescent="0.45">
      <c r="A315" s="21">
        <v>309</v>
      </c>
      <c r="B315" s="74">
        <v>3940</v>
      </c>
      <c r="C315" s="20" t="s">
        <v>5104</v>
      </c>
      <c r="D315" s="21" t="s">
        <v>13</v>
      </c>
      <c r="E315" s="21" t="s">
        <v>13</v>
      </c>
      <c r="F315" s="21" t="s">
        <v>22</v>
      </c>
      <c r="G315" s="21">
        <v>7</v>
      </c>
      <c r="H315" s="21">
        <v>21</v>
      </c>
      <c r="I315" s="30">
        <v>2159</v>
      </c>
      <c r="J315" s="30" t="s">
        <v>15</v>
      </c>
    </row>
    <row r="316" spans="1:10" ht="15.75" thickBot="1" x14ac:dyDescent="0.45">
      <c r="A316" s="21">
        <v>310</v>
      </c>
      <c r="B316" s="74">
        <v>3225</v>
      </c>
      <c r="C316" s="20" t="s">
        <v>5110</v>
      </c>
      <c r="D316" s="21" t="s">
        <v>13</v>
      </c>
      <c r="E316" s="21" t="s">
        <v>13</v>
      </c>
      <c r="F316" s="21" t="s">
        <v>14</v>
      </c>
      <c r="G316" s="21"/>
      <c r="H316" s="21"/>
      <c r="I316" s="30">
        <v>2091</v>
      </c>
      <c r="J316" s="21" t="s">
        <v>19</v>
      </c>
    </row>
    <row r="317" spans="1:10" ht="15.75" thickBot="1" x14ac:dyDescent="0.45">
      <c r="A317" s="21">
        <v>311</v>
      </c>
      <c r="B317" s="74">
        <v>3988</v>
      </c>
      <c r="C317" s="20" t="s">
        <v>5241</v>
      </c>
      <c r="D317" s="21" t="s">
        <v>13</v>
      </c>
      <c r="E317" s="21" t="s">
        <v>13</v>
      </c>
      <c r="F317" s="21" t="s">
        <v>1050</v>
      </c>
      <c r="G317" s="21"/>
      <c r="H317" s="21"/>
      <c r="I317" s="30">
        <v>2126</v>
      </c>
      <c r="J317" s="30" t="s">
        <v>15</v>
      </c>
    </row>
    <row r="318" spans="1:10" ht="15.75" thickBot="1" x14ac:dyDescent="0.45">
      <c r="A318" s="21">
        <v>312</v>
      </c>
      <c r="B318" s="74">
        <v>3288</v>
      </c>
      <c r="C318" s="20" t="s">
        <v>5247</v>
      </c>
      <c r="D318" s="21" t="s">
        <v>13</v>
      </c>
      <c r="E318" s="21" t="s">
        <v>13</v>
      </c>
      <c r="F318" s="21" t="s">
        <v>14</v>
      </c>
      <c r="G318" s="21"/>
      <c r="H318" s="21"/>
      <c r="I318" s="30">
        <v>2047</v>
      </c>
      <c r="J318" s="21" t="s">
        <v>19</v>
      </c>
    </row>
    <row r="319" spans="1:10" ht="15.75" thickBot="1" x14ac:dyDescent="0.45">
      <c r="A319" s="21">
        <v>313</v>
      </c>
      <c r="B319" s="74">
        <v>3304</v>
      </c>
      <c r="C319" s="20" t="s">
        <v>5285</v>
      </c>
      <c r="D319" s="21" t="s">
        <v>13</v>
      </c>
      <c r="E319" s="21" t="s">
        <v>13</v>
      </c>
      <c r="F319" s="21" t="s">
        <v>14</v>
      </c>
      <c r="G319" s="21"/>
      <c r="H319" s="21"/>
      <c r="I319" s="30">
        <v>2081</v>
      </c>
      <c r="J319" s="21" t="s">
        <v>19</v>
      </c>
    </row>
    <row r="320" spans="1:10" ht="15.75" thickBot="1" x14ac:dyDescent="0.45">
      <c r="A320" s="21">
        <v>314</v>
      </c>
      <c r="B320" s="74">
        <v>3306</v>
      </c>
      <c r="C320" s="20" t="s">
        <v>5289</v>
      </c>
      <c r="D320" s="21">
        <v>68</v>
      </c>
      <c r="E320" s="21" t="s">
        <v>13</v>
      </c>
      <c r="F320" s="21" t="s">
        <v>107</v>
      </c>
      <c r="G320" s="21"/>
      <c r="H320" s="21"/>
      <c r="I320" s="30">
        <v>2047</v>
      </c>
      <c r="J320" s="30" t="s">
        <v>19</v>
      </c>
    </row>
    <row r="321" spans="1:10" ht="15.75" thickBot="1" x14ac:dyDescent="0.45">
      <c r="A321" s="21">
        <v>315</v>
      </c>
      <c r="B321" s="74">
        <v>3991</v>
      </c>
      <c r="C321" s="20" t="s">
        <v>6272</v>
      </c>
      <c r="D321" s="21">
        <v>94</v>
      </c>
      <c r="E321" s="21" t="s">
        <v>13</v>
      </c>
      <c r="F321" s="21" t="s">
        <v>1181</v>
      </c>
      <c r="G321" s="21"/>
      <c r="H321" s="21"/>
      <c r="I321" s="30">
        <v>2014</v>
      </c>
      <c r="J321" s="30" t="s">
        <v>15</v>
      </c>
    </row>
    <row r="322" spans="1:10" ht="15.75" thickBot="1" x14ac:dyDescent="0.45">
      <c r="A322" s="21">
        <v>316</v>
      </c>
      <c r="B322" s="74">
        <v>3315</v>
      </c>
      <c r="C322" s="20" t="s">
        <v>5311</v>
      </c>
      <c r="D322" s="21" t="s">
        <v>13</v>
      </c>
      <c r="E322" s="21" t="s">
        <v>13</v>
      </c>
      <c r="F322" s="21" t="s">
        <v>88</v>
      </c>
      <c r="G322" s="21"/>
      <c r="H322" s="21"/>
      <c r="I322" s="30">
        <v>2073</v>
      </c>
      <c r="J322" s="30" t="s">
        <v>19</v>
      </c>
    </row>
    <row r="323" spans="1:10" ht="15.75" thickBot="1" x14ac:dyDescent="0.45">
      <c r="A323" s="21">
        <v>317</v>
      </c>
      <c r="B323" s="74">
        <v>3964</v>
      </c>
      <c r="C323" s="20" t="s">
        <v>5334</v>
      </c>
      <c r="D323" s="21" t="s">
        <v>13</v>
      </c>
      <c r="E323" s="21" t="s">
        <v>13</v>
      </c>
      <c r="F323" s="21" t="s">
        <v>22</v>
      </c>
      <c r="G323" s="21"/>
      <c r="H323" s="21"/>
      <c r="I323" s="30">
        <v>2048</v>
      </c>
      <c r="J323" s="30" t="s">
        <v>15</v>
      </c>
    </row>
    <row r="324" spans="1:10" ht="15.75" thickBot="1" x14ac:dyDescent="0.45">
      <c r="A324" s="21">
        <v>318</v>
      </c>
      <c r="B324" s="74">
        <v>3371</v>
      </c>
      <c r="C324" s="20" t="s">
        <v>5431</v>
      </c>
      <c r="D324" s="21">
        <v>80</v>
      </c>
      <c r="E324" s="21" t="s">
        <v>13</v>
      </c>
      <c r="F324" s="21" t="s">
        <v>1050</v>
      </c>
      <c r="G324" s="21"/>
      <c r="H324" s="21"/>
      <c r="I324" s="30">
        <v>2116</v>
      </c>
      <c r="J324" s="30" t="s">
        <v>19</v>
      </c>
    </row>
    <row r="325" spans="1:10" ht="15.75" thickBot="1" x14ac:dyDescent="0.45">
      <c r="A325" s="21">
        <v>319</v>
      </c>
      <c r="B325" s="74">
        <v>3959</v>
      </c>
      <c r="C325" s="20" t="s">
        <v>5467</v>
      </c>
      <c r="D325" s="21" t="s">
        <v>13</v>
      </c>
      <c r="E325" s="21" t="s">
        <v>13</v>
      </c>
      <c r="F325" s="21" t="s">
        <v>22</v>
      </c>
      <c r="G325" s="21"/>
      <c r="H325" s="21"/>
      <c r="I325" s="30">
        <v>2070</v>
      </c>
      <c r="J325" s="30" t="s">
        <v>15</v>
      </c>
    </row>
    <row r="326" spans="1:10" ht="15.75" thickBot="1" x14ac:dyDescent="0.45">
      <c r="A326" s="21">
        <v>320</v>
      </c>
      <c r="B326" s="74">
        <v>3392</v>
      </c>
      <c r="C326" s="20" t="s">
        <v>5479</v>
      </c>
      <c r="D326" s="21" t="s">
        <v>13</v>
      </c>
      <c r="E326" s="21" t="s">
        <v>13</v>
      </c>
      <c r="F326" s="21" t="s">
        <v>22</v>
      </c>
      <c r="G326" s="21"/>
      <c r="H326" s="21"/>
      <c r="I326" s="30">
        <v>2084</v>
      </c>
      <c r="J326" s="30" t="s">
        <v>19</v>
      </c>
    </row>
    <row r="327" spans="1:10" ht="15.75" thickBot="1" x14ac:dyDescent="0.45">
      <c r="A327" s="21">
        <v>321</v>
      </c>
      <c r="B327" s="74">
        <v>3401</v>
      </c>
      <c r="C327" s="20" t="s">
        <v>5499</v>
      </c>
      <c r="D327" s="21">
        <v>70</v>
      </c>
      <c r="E327" s="21" t="s">
        <v>13</v>
      </c>
      <c r="F327" s="21" t="s">
        <v>22</v>
      </c>
      <c r="G327" s="21"/>
      <c r="H327" s="21"/>
      <c r="I327" s="30">
        <v>2093</v>
      </c>
      <c r="J327" s="30" t="s">
        <v>19</v>
      </c>
    </row>
    <row r="328" spans="1:10" ht="15.75" thickBot="1" x14ac:dyDescent="0.45">
      <c r="A328" s="21">
        <v>322</v>
      </c>
      <c r="B328" s="74">
        <v>3992</v>
      </c>
      <c r="C328" s="20" t="s">
        <v>5596</v>
      </c>
      <c r="D328" s="21" t="s">
        <v>13</v>
      </c>
      <c r="E328" s="21" t="s">
        <v>13</v>
      </c>
      <c r="F328" s="21" t="s">
        <v>1181</v>
      </c>
      <c r="G328" s="21"/>
      <c r="H328" s="21"/>
      <c r="I328" s="30">
        <v>2022</v>
      </c>
      <c r="J328" s="30" t="s">
        <v>15</v>
      </c>
    </row>
    <row r="329" spans="1:10" ht="15.75" thickBot="1" x14ac:dyDescent="0.45">
      <c r="A329" s="21">
        <v>323</v>
      </c>
      <c r="B329" s="74">
        <v>3941</v>
      </c>
      <c r="C329" s="20" t="s">
        <v>5734</v>
      </c>
      <c r="D329" s="21" t="s">
        <v>13</v>
      </c>
      <c r="E329" s="21" t="s">
        <v>13</v>
      </c>
      <c r="F329" s="21" t="s">
        <v>22</v>
      </c>
      <c r="G329" s="21"/>
      <c r="H329" s="21"/>
      <c r="I329" s="30">
        <v>2132</v>
      </c>
      <c r="J329" s="30" t="s">
        <v>15</v>
      </c>
    </row>
    <row r="330" spans="1:10" ht="15.75" thickBot="1" x14ac:dyDescent="0.45">
      <c r="A330" s="21">
        <v>324</v>
      </c>
      <c r="B330" s="74">
        <v>3505</v>
      </c>
      <c r="C330" s="20" t="s">
        <v>5736</v>
      </c>
      <c r="D330" s="21" t="s">
        <v>13</v>
      </c>
      <c r="E330" s="21" t="s">
        <v>13</v>
      </c>
      <c r="F330" s="21" t="s">
        <v>22</v>
      </c>
      <c r="G330" s="21">
        <v>7</v>
      </c>
      <c r="H330" s="21">
        <v>16</v>
      </c>
      <c r="I330" s="30">
        <v>2196</v>
      </c>
      <c r="J330" s="30" t="s">
        <v>15</v>
      </c>
    </row>
    <row r="331" spans="1:10" ht="15.75" thickBot="1" x14ac:dyDescent="0.45">
      <c r="A331" s="21">
        <v>325</v>
      </c>
      <c r="B331" s="74">
        <v>3510</v>
      </c>
      <c r="C331" s="20" t="s">
        <v>5746</v>
      </c>
      <c r="D331" s="21" t="s">
        <v>13</v>
      </c>
      <c r="E331" s="21" t="s">
        <v>184</v>
      </c>
      <c r="F331" s="21" t="s">
        <v>14</v>
      </c>
      <c r="G331" s="21"/>
      <c r="H331" s="21"/>
      <c r="I331" s="30">
        <v>2196</v>
      </c>
      <c r="J331" s="30" t="s">
        <v>15</v>
      </c>
    </row>
    <row r="332" spans="1:10" ht="15.75" thickBot="1" x14ac:dyDescent="0.45">
      <c r="A332" s="21">
        <v>326</v>
      </c>
      <c r="B332" s="74">
        <v>3805</v>
      </c>
      <c r="C332" s="20" t="s">
        <v>5752</v>
      </c>
      <c r="D332" s="21" t="s">
        <v>13</v>
      </c>
      <c r="E332" s="21" t="s">
        <v>13</v>
      </c>
      <c r="F332" s="21" t="s">
        <v>494</v>
      </c>
      <c r="G332" s="21"/>
      <c r="H332" s="21"/>
      <c r="I332" s="30">
        <v>2070</v>
      </c>
      <c r="J332" s="21" t="s">
        <v>19</v>
      </c>
    </row>
    <row r="333" spans="1:10" ht="15.75" thickBot="1" x14ac:dyDescent="0.45">
      <c r="A333" s="21">
        <v>327</v>
      </c>
      <c r="B333" s="74">
        <v>3515</v>
      </c>
      <c r="C333" s="20" t="s">
        <v>5758</v>
      </c>
      <c r="D333" s="21" t="s">
        <v>13</v>
      </c>
      <c r="E333" s="21" t="s">
        <v>13</v>
      </c>
      <c r="F333" s="21" t="s">
        <v>22</v>
      </c>
      <c r="G333" s="21"/>
      <c r="H333" s="21"/>
      <c r="I333" s="30">
        <v>2032</v>
      </c>
      <c r="J333" s="30" t="s">
        <v>19</v>
      </c>
    </row>
    <row r="334" spans="1:10" ht="15.75" thickBot="1" x14ac:dyDescent="0.45">
      <c r="A334" s="21">
        <v>328</v>
      </c>
      <c r="B334" s="74">
        <v>3599</v>
      </c>
      <c r="C334" s="20" t="s">
        <v>5935</v>
      </c>
      <c r="D334" s="21" t="s">
        <v>13</v>
      </c>
      <c r="E334" s="21" t="s">
        <v>13</v>
      </c>
      <c r="F334" s="21" t="s">
        <v>14</v>
      </c>
      <c r="G334" s="21"/>
      <c r="H334" s="21"/>
      <c r="I334" s="30">
        <v>2022</v>
      </c>
      <c r="J334" s="30" t="s">
        <v>19</v>
      </c>
    </row>
    <row r="335" spans="1:10" ht="15.75" thickBot="1" x14ac:dyDescent="0.45">
      <c r="A335" s="21">
        <v>329</v>
      </c>
      <c r="B335" s="74">
        <v>3810</v>
      </c>
      <c r="C335" s="20" t="s">
        <v>6059</v>
      </c>
      <c r="D335" s="21">
        <v>95</v>
      </c>
      <c r="E335" s="21" t="s">
        <v>13</v>
      </c>
      <c r="F335" s="21" t="s">
        <v>494</v>
      </c>
      <c r="G335" s="21"/>
      <c r="H335" s="21"/>
      <c r="I335" s="30">
        <v>2106</v>
      </c>
      <c r="J335" s="30" t="s">
        <v>15</v>
      </c>
    </row>
    <row r="336" spans="1:10" ht="15.75" thickBot="1" x14ac:dyDescent="0.45">
      <c r="A336" s="21">
        <v>330</v>
      </c>
      <c r="B336" s="74">
        <v>3811</v>
      </c>
      <c r="C336" s="20" t="s">
        <v>6061</v>
      </c>
      <c r="D336" s="21">
        <v>70</v>
      </c>
      <c r="E336" s="21" t="s">
        <v>13</v>
      </c>
      <c r="F336" s="21" t="s">
        <v>494</v>
      </c>
      <c r="G336" s="21">
        <v>9</v>
      </c>
      <c r="H336" s="21">
        <v>-15</v>
      </c>
      <c r="I336" s="30">
        <v>2002</v>
      </c>
      <c r="J336" s="30" t="s">
        <v>15</v>
      </c>
    </row>
    <row r="337" spans="1:10" ht="15.75" thickBot="1" x14ac:dyDescent="0.45">
      <c r="A337" s="24">
        <v>331</v>
      </c>
      <c r="B337" s="78">
        <v>3661</v>
      </c>
      <c r="C337" s="23" t="s">
        <v>6079</v>
      </c>
      <c r="D337" s="24">
        <v>85</v>
      </c>
      <c r="E337" s="24" t="s">
        <v>13</v>
      </c>
      <c r="F337" s="24" t="s">
        <v>22</v>
      </c>
      <c r="G337" s="24"/>
      <c r="H337" s="24"/>
      <c r="I337" s="6">
        <v>2078</v>
      </c>
      <c r="J337" s="6" t="s">
        <v>19</v>
      </c>
    </row>
  </sheetData>
  <autoFilter ref="F1:F315"/>
  <mergeCells count="3">
    <mergeCell ref="A1:J1"/>
    <mergeCell ref="A2:J2"/>
    <mergeCell ref="A3:J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topLeftCell="A77" workbookViewId="0">
      <selection activeCell="H105" sqref="H105"/>
    </sheetView>
  </sheetViews>
  <sheetFormatPr defaultRowHeight="12.75" x14ac:dyDescent="0.35"/>
  <cols>
    <col min="1" max="1" width="5.53125" style="3" customWidth="1"/>
    <col min="2" max="2" width="5.796875" style="3" customWidth="1"/>
    <col min="3" max="3" width="30.53125" style="3" customWidth="1"/>
    <col min="4" max="4" width="7.1328125" style="3" customWidth="1"/>
    <col min="5" max="5" width="5.86328125" style="3" customWidth="1"/>
    <col min="6" max="6" width="22.19921875" style="3" customWidth="1"/>
    <col min="7" max="7" width="7.46484375" style="3" customWidth="1"/>
    <col min="8" max="9" width="7.1328125" style="3" customWidth="1"/>
    <col min="10" max="10" width="5.796875" style="3" customWidth="1"/>
    <col min="11" max="11" width="9.1328125" style="3" customWidth="1"/>
  </cols>
  <sheetData>
    <row r="1" spans="1:11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1" ht="17.25" x14ac:dyDescent="0.35">
      <c r="A2" s="101" t="s">
        <v>6081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1" ht="17.25" x14ac:dyDescent="0.35">
      <c r="A3" s="102" t="s">
        <v>6389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1" ht="13.15" thickBot="1" x14ac:dyDescent="0.4">
      <c r="A4" s="4"/>
      <c r="B4" s="4"/>
      <c r="C4" s="5"/>
      <c r="D4" s="1"/>
      <c r="E4" s="1"/>
      <c r="F4" s="1"/>
      <c r="G4" s="1"/>
      <c r="H4" s="1"/>
      <c r="I4" s="1"/>
      <c r="J4" s="1"/>
    </row>
    <row r="5" spans="1:11" s="2" customFormat="1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6410</v>
      </c>
      <c r="J5" s="11" t="s">
        <v>11</v>
      </c>
      <c r="K5" s="22"/>
    </row>
    <row r="6" spans="1:11" ht="15.75" thickBot="1" x14ac:dyDescent="0.5">
      <c r="A6" s="12">
        <v>1</v>
      </c>
      <c r="B6" s="13">
        <v>2</v>
      </c>
      <c r="C6" s="13">
        <v>3</v>
      </c>
      <c r="D6" s="14">
        <v>4</v>
      </c>
      <c r="E6" s="15">
        <v>5</v>
      </c>
      <c r="F6" s="15">
        <v>6</v>
      </c>
      <c r="G6" s="16">
        <v>7</v>
      </c>
      <c r="H6" s="17">
        <v>8</v>
      </c>
      <c r="I6" s="17">
        <v>9</v>
      </c>
      <c r="J6" s="17">
        <v>10</v>
      </c>
    </row>
    <row r="7" spans="1:11" ht="15.75" thickBot="1" x14ac:dyDescent="0.5">
      <c r="A7" s="18">
        <v>1</v>
      </c>
      <c r="B7" s="74">
        <v>1070</v>
      </c>
      <c r="C7" s="20" t="s">
        <v>227</v>
      </c>
      <c r="D7" s="21" t="s">
        <v>13</v>
      </c>
      <c r="E7" s="21" t="s">
        <v>13</v>
      </c>
      <c r="F7" s="21" t="s">
        <v>228</v>
      </c>
      <c r="G7" s="21"/>
      <c r="H7" s="21"/>
      <c r="I7" s="30">
        <v>2022</v>
      </c>
      <c r="J7" s="75" t="s">
        <v>19</v>
      </c>
    </row>
    <row r="8" spans="1:11" ht="15.75" thickBot="1" x14ac:dyDescent="0.5">
      <c r="A8" s="18">
        <v>2</v>
      </c>
      <c r="B8" s="74">
        <v>1075</v>
      </c>
      <c r="C8" s="20" t="s">
        <v>241</v>
      </c>
      <c r="D8" s="21" t="s">
        <v>13</v>
      </c>
      <c r="E8" s="21" t="s">
        <v>13</v>
      </c>
      <c r="F8" s="21" t="s">
        <v>242</v>
      </c>
      <c r="G8" s="21"/>
      <c r="H8" s="21"/>
      <c r="I8" s="30">
        <v>2099</v>
      </c>
      <c r="J8" s="75" t="s">
        <v>19</v>
      </c>
    </row>
    <row r="9" spans="1:11" ht="15.75" thickBot="1" x14ac:dyDescent="0.5">
      <c r="A9" s="18">
        <v>3</v>
      </c>
      <c r="B9" s="74">
        <v>1108</v>
      </c>
      <c r="C9" s="20" t="s">
        <v>325</v>
      </c>
      <c r="D9" s="21" t="s">
        <v>13</v>
      </c>
      <c r="E9" s="21" t="s">
        <v>13</v>
      </c>
      <c r="F9" s="21" t="s">
        <v>242</v>
      </c>
      <c r="G9" s="21"/>
      <c r="H9" s="21"/>
      <c r="I9" s="30">
        <v>1994</v>
      </c>
      <c r="J9" s="75" t="s">
        <v>19</v>
      </c>
    </row>
    <row r="10" spans="1:11" ht="15.75" thickBot="1" x14ac:dyDescent="0.5">
      <c r="A10" s="18">
        <v>4</v>
      </c>
      <c r="B10" s="74">
        <v>1109</v>
      </c>
      <c r="C10" s="20" t="s">
        <v>327</v>
      </c>
      <c r="D10" s="21" t="s">
        <v>13</v>
      </c>
      <c r="E10" s="21" t="s">
        <v>13</v>
      </c>
      <c r="F10" s="21" t="s">
        <v>242</v>
      </c>
      <c r="G10" s="21"/>
      <c r="H10" s="21"/>
      <c r="I10" s="30">
        <v>2137</v>
      </c>
      <c r="J10" s="75" t="s">
        <v>19</v>
      </c>
    </row>
    <row r="11" spans="1:11" ht="15.75" thickBot="1" x14ac:dyDescent="0.5">
      <c r="A11" s="18">
        <v>5</v>
      </c>
      <c r="B11" s="74">
        <v>1110</v>
      </c>
      <c r="C11" s="20" t="s">
        <v>329</v>
      </c>
      <c r="D11" s="21" t="s">
        <v>13</v>
      </c>
      <c r="E11" s="21" t="s">
        <v>13</v>
      </c>
      <c r="F11" s="21" t="s">
        <v>242</v>
      </c>
      <c r="G11" s="21"/>
      <c r="H11" s="21"/>
      <c r="I11" s="30">
        <v>2108</v>
      </c>
      <c r="J11" s="75" t="s">
        <v>19</v>
      </c>
    </row>
    <row r="12" spans="1:11" ht="15.75" thickBot="1" x14ac:dyDescent="0.5">
      <c r="A12" s="18">
        <v>6</v>
      </c>
      <c r="B12" s="74">
        <v>1136</v>
      </c>
      <c r="C12" s="20" t="s">
        <v>394</v>
      </c>
      <c r="D12" s="21" t="s">
        <v>13</v>
      </c>
      <c r="E12" s="21" t="s">
        <v>13</v>
      </c>
      <c r="F12" s="21" t="s">
        <v>242</v>
      </c>
      <c r="G12" s="21"/>
      <c r="H12" s="21"/>
      <c r="I12" s="30">
        <v>2049</v>
      </c>
      <c r="J12" s="75" t="s">
        <v>19</v>
      </c>
    </row>
    <row r="13" spans="1:11" ht="15.75" thickBot="1" x14ac:dyDescent="0.5">
      <c r="A13" s="18">
        <v>7</v>
      </c>
      <c r="B13" s="74">
        <v>1188</v>
      </c>
      <c r="C13" s="20" t="s">
        <v>524</v>
      </c>
      <c r="D13" s="21" t="s">
        <v>13</v>
      </c>
      <c r="E13" s="21" t="s">
        <v>13</v>
      </c>
      <c r="F13" s="21" t="s">
        <v>228</v>
      </c>
      <c r="G13" s="21"/>
      <c r="H13" s="21"/>
      <c r="I13" s="30">
        <v>2118</v>
      </c>
      <c r="J13" s="75" t="s">
        <v>19</v>
      </c>
    </row>
    <row r="14" spans="1:11" ht="15.75" thickBot="1" x14ac:dyDescent="0.5">
      <c r="A14" s="18">
        <v>8</v>
      </c>
      <c r="B14" s="74">
        <v>1190</v>
      </c>
      <c r="C14" s="20" t="s">
        <v>532</v>
      </c>
      <c r="D14" s="21" t="s">
        <v>13</v>
      </c>
      <c r="E14" s="21" t="s">
        <v>13</v>
      </c>
      <c r="F14" s="21" t="s">
        <v>228</v>
      </c>
      <c r="G14" s="21"/>
      <c r="H14" s="21"/>
      <c r="I14" s="30">
        <v>2032</v>
      </c>
      <c r="J14" s="75" t="s">
        <v>19</v>
      </c>
    </row>
    <row r="15" spans="1:11" ht="15.75" thickBot="1" x14ac:dyDescent="0.5">
      <c r="A15" s="18">
        <v>9</v>
      </c>
      <c r="B15" s="74">
        <v>1247</v>
      </c>
      <c r="C15" s="20" t="s">
        <v>656</v>
      </c>
      <c r="D15" s="21">
        <v>88</v>
      </c>
      <c r="E15" s="21" t="s">
        <v>13</v>
      </c>
      <c r="F15" s="21" t="s">
        <v>242</v>
      </c>
      <c r="G15" s="21"/>
      <c r="H15" s="21"/>
      <c r="I15" s="30">
        <v>1991</v>
      </c>
      <c r="J15" s="75" t="s">
        <v>19</v>
      </c>
    </row>
    <row r="16" spans="1:11" ht="15.75" thickBot="1" x14ac:dyDescent="0.5">
      <c r="A16" s="18">
        <v>10</v>
      </c>
      <c r="B16" s="74">
        <v>1281</v>
      </c>
      <c r="C16" s="20" t="s">
        <v>730</v>
      </c>
      <c r="D16" s="21" t="s">
        <v>13</v>
      </c>
      <c r="E16" s="21" t="s">
        <v>13</v>
      </c>
      <c r="F16" s="21" t="s">
        <v>242</v>
      </c>
      <c r="G16" s="21"/>
      <c r="H16" s="21"/>
      <c r="I16" s="30">
        <v>2037</v>
      </c>
      <c r="J16" s="75" t="s">
        <v>19</v>
      </c>
    </row>
    <row r="17" spans="1:10" ht="15.75" thickBot="1" x14ac:dyDescent="0.5">
      <c r="A17" s="18">
        <v>11</v>
      </c>
      <c r="B17" s="74">
        <v>1324</v>
      </c>
      <c r="C17" s="20" t="s">
        <v>830</v>
      </c>
      <c r="D17" s="21" t="s">
        <v>13</v>
      </c>
      <c r="E17" s="21" t="s">
        <v>13</v>
      </c>
      <c r="F17" s="21" t="s">
        <v>228</v>
      </c>
      <c r="G17" s="21"/>
      <c r="H17" s="21"/>
      <c r="I17" s="30">
        <v>2104</v>
      </c>
      <c r="J17" s="75" t="s">
        <v>19</v>
      </c>
    </row>
    <row r="18" spans="1:10" ht="15.75" thickBot="1" x14ac:dyDescent="0.5">
      <c r="A18" s="18">
        <v>12</v>
      </c>
      <c r="B18" s="74">
        <v>1351</v>
      </c>
      <c r="C18" s="20" t="s">
        <v>894</v>
      </c>
      <c r="D18" s="21">
        <v>70</v>
      </c>
      <c r="E18" s="21" t="s">
        <v>184</v>
      </c>
      <c r="F18" s="21" t="s">
        <v>242</v>
      </c>
      <c r="G18" s="21"/>
      <c r="H18" s="21"/>
      <c r="I18" s="30">
        <v>2164</v>
      </c>
      <c r="J18" s="75" t="s">
        <v>19</v>
      </c>
    </row>
    <row r="19" spans="1:10" ht="15.75" thickBot="1" x14ac:dyDescent="0.5">
      <c r="A19" s="18">
        <v>13</v>
      </c>
      <c r="B19" s="74">
        <v>1353</v>
      </c>
      <c r="C19" s="20" t="s">
        <v>899</v>
      </c>
      <c r="D19" s="21" t="s">
        <v>13</v>
      </c>
      <c r="E19" s="21" t="s">
        <v>57</v>
      </c>
      <c r="F19" s="21" t="s">
        <v>242</v>
      </c>
      <c r="G19" s="21"/>
      <c r="H19" s="21"/>
      <c r="I19" s="30">
        <v>2139</v>
      </c>
      <c r="J19" s="75" t="s">
        <v>19</v>
      </c>
    </row>
    <row r="20" spans="1:10" ht="15.75" thickBot="1" x14ac:dyDescent="0.5">
      <c r="A20" s="18">
        <v>14</v>
      </c>
      <c r="B20" s="74">
        <v>1355</v>
      </c>
      <c r="C20" s="20" t="s">
        <v>903</v>
      </c>
      <c r="D20" s="21" t="s">
        <v>13</v>
      </c>
      <c r="E20" s="21" t="s">
        <v>184</v>
      </c>
      <c r="F20" s="21" t="s">
        <v>242</v>
      </c>
      <c r="G20" s="21"/>
      <c r="H20" s="21"/>
      <c r="I20" s="30">
        <v>2154</v>
      </c>
      <c r="J20" s="75" t="s">
        <v>19</v>
      </c>
    </row>
    <row r="21" spans="1:10" ht="15.75" thickBot="1" x14ac:dyDescent="0.5">
      <c r="A21" s="18">
        <v>15</v>
      </c>
      <c r="B21" s="74">
        <v>1365</v>
      </c>
      <c r="C21" s="20" t="s">
        <v>929</v>
      </c>
      <c r="D21" s="21" t="s">
        <v>13</v>
      </c>
      <c r="E21" s="21" t="s">
        <v>13</v>
      </c>
      <c r="F21" s="21" t="s">
        <v>228</v>
      </c>
      <c r="G21" s="21"/>
      <c r="H21" s="21"/>
      <c r="I21" s="30">
        <v>1925</v>
      </c>
      <c r="J21" s="75" t="s">
        <v>19</v>
      </c>
    </row>
    <row r="22" spans="1:10" ht="15.75" thickBot="1" x14ac:dyDescent="0.5">
      <c r="A22" s="18">
        <v>16</v>
      </c>
      <c r="B22" s="74">
        <v>1400</v>
      </c>
      <c r="C22" s="20" t="s">
        <v>1008</v>
      </c>
      <c r="D22" s="21">
        <v>71</v>
      </c>
      <c r="E22" s="21" t="s">
        <v>13</v>
      </c>
      <c r="F22" s="21" t="s">
        <v>1009</v>
      </c>
      <c r="G22" s="21"/>
      <c r="H22" s="21"/>
      <c r="I22" s="30">
        <v>2060</v>
      </c>
      <c r="J22" s="75" t="s">
        <v>19</v>
      </c>
    </row>
    <row r="23" spans="1:10" ht="15.75" thickBot="1" x14ac:dyDescent="0.5">
      <c r="A23" s="18">
        <v>17</v>
      </c>
      <c r="B23" s="74">
        <v>1414</v>
      </c>
      <c r="C23" s="20" t="s">
        <v>1044</v>
      </c>
      <c r="D23" s="21" t="s">
        <v>13</v>
      </c>
      <c r="E23" s="21" t="s">
        <v>13</v>
      </c>
      <c r="F23" s="21" t="s">
        <v>242</v>
      </c>
      <c r="G23" s="21"/>
      <c r="H23" s="21"/>
      <c r="I23" s="30">
        <v>2147</v>
      </c>
      <c r="J23" s="75" t="s">
        <v>19</v>
      </c>
    </row>
    <row r="24" spans="1:10" ht="15.75" thickBot="1" x14ac:dyDescent="0.5">
      <c r="A24" s="18">
        <v>18</v>
      </c>
      <c r="B24" s="74">
        <v>1421</v>
      </c>
      <c r="C24" s="20" t="s">
        <v>1068</v>
      </c>
      <c r="D24" s="21" t="s">
        <v>13</v>
      </c>
      <c r="E24" s="21" t="s">
        <v>13</v>
      </c>
      <c r="F24" s="21" t="s">
        <v>242</v>
      </c>
      <c r="G24" s="21"/>
      <c r="H24" s="21"/>
      <c r="I24" s="30">
        <v>2128</v>
      </c>
      <c r="J24" s="75" t="s">
        <v>19</v>
      </c>
    </row>
    <row r="25" spans="1:10" ht="15.75" thickBot="1" x14ac:dyDescent="0.5">
      <c r="A25" s="18">
        <v>19</v>
      </c>
      <c r="B25" s="74">
        <v>1422</v>
      </c>
      <c r="C25" s="20" t="s">
        <v>1070</v>
      </c>
      <c r="D25" s="21" t="s">
        <v>13</v>
      </c>
      <c r="E25" s="21" t="s">
        <v>13</v>
      </c>
      <c r="F25" s="21" t="s">
        <v>242</v>
      </c>
      <c r="G25" s="21"/>
      <c r="H25" s="21"/>
      <c r="I25" s="30">
        <v>2088</v>
      </c>
      <c r="J25" s="75" t="s">
        <v>19</v>
      </c>
    </row>
    <row r="26" spans="1:10" ht="15.75" thickBot="1" x14ac:dyDescent="0.5">
      <c r="A26" s="18">
        <v>20</v>
      </c>
      <c r="B26" s="74">
        <v>4147</v>
      </c>
      <c r="C26" s="20" t="s">
        <v>6282</v>
      </c>
      <c r="D26" s="21" t="s">
        <v>6283</v>
      </c>
      <c r="E26" s="21" t="s">
        <v>184</v>
      </c>
      <c r="F26" s="21" t="s">
        <v>242</v>
      </c>
      <c r="G26" s="21"/>
      <c r="H26" s="21"/>
      <c r="I26" s="30">
        <v>2254</v>
      </c>
      <c r="J26" s="75" t="s">
        <v>15</v>
      </c>
    </row>
    <row r="27" spans="1:10" ht="15" customHeight="1" thickBot="1" x14ac:dyDescent="0.5">
      <c r="A27" s="18">
        <v>21</v>
      </c>
      <c r="B27" s="74">
        <v>1448</v>
      </c>
      <c r="C27" s="20" t="s">
        <v>1133</v>
      </c>
      <c r="D27" s="21" t="s">
        <v>13</v>
      </c>
      <c r="E27" s="21" t="s">
        <v>184</v>
      </c>
      <c r="F27" s="21" t="s">
        <v>242</v>
      </c>
      <c r="G27" s="21"/>
      <c r="H27" s="21"/>
      <c r="I27" s="30">
        <v>2096</v>
      </c>
      <c r="J27" s="75" t="s">
        <v>19</v>
      </c>
    </row>
    <row r="28" spans="1:10" ht="15.75" thickBot="1" x14ac:dyDescent="0.5">
      <c r="A28" s="18">
        <v>22</v>
      </c>
      <c r="B28" s="74">
        <v>1449</v>
      </c>
      <c r="C28" s="20" t="s">
        <v>1135</v>
      </c>
      <c r="D28" s="21" t="s">
        <v>13</v>
      </c>
      <c r="E28" s="21" t="s">
        <v>13</v>
      </c>
      <c r="F28" s="21" t="s">
        <v>242</v>
      </c>
      <c r="G28" s="21"/>
      <c r="H28" s="21"/>
      <c r="I28" s="30">
        <v>2136</v>
      </c>
      <c r="J28" s="75" t="s">
        <v>19</v>
      </c>
    </row>
    <row r="29" spans="1:10" ht="15.75" thickBot="1" x14ac:dyDescent="0.5">
      <c r="A29" s="18">
        <v>23</v>
      </c>
      <c r="B29" s="74">
        <v>1450</v>
      </c>
      <c r="C29" s="20" t="s">
        <v>1137</v>
      </c>
      <c r="D29" s="21" t="s">
        <v>13</v>
      </c>
      <c r="E29" s="21" t="s">
        <v>13</v>
      </c>
      <c r="F29" s="21" t="s">
        <v>242</v>
      </c>
      <c r="G29" s="21"/>
      <c r="H29" s="21"/>
      <c r="I29" s="30">
        <v>2128</v>
      </c>
      <c r="J29" s="75" t="s">
        <v>19</v>
      </c>
    </row>
    <row r="30" spans="1:10" ht="15.75" thickBot="1" x14ac:dyDescent="0.5">
      <c r="A30" s="18">
        <v>24</v>
      </c>
      <c r="B30" s="74">
        <v>1451</v>
      </c>
      <c r="C30" s="20" t="s">
        <v>1139</v>
      </c>
      <c r="D30" s="21" t="s">
        <v>13</v>
      </c>
      <c r="E30" s="21" t="s">
        <v>13</v>
      </c>
      <c r="F30" s="21" t="s">
        <v>242</v>
      </c>
      <c r="G30" s="21"/>
      <c r="H30" s="21"/>
      <c r="I30" s="30">
        <v>2147</v>
      </c>
      <c r="J30" s="75" t="s">
        <v>19</v>
      </c>
    </row>
    <row r="31" spans="1:10" ht="15.75" thickBot="1" x14ac:dyDescent="0.5">
      <c r="A31" s="18">
        <v>25</v>
      </c>
      <c r="B31" s="74">
        <v>1454</v>
      </c>
      <c r="C31" s="20" t="s">
        <v>1146</v>
      </c>
      <c r="D31" s="21" t="s">
        <v>13</v>
      </c>
      <c r="E31" s="21" t="s">
        <v>13</v>
      </c>
      <c r="F31" s="21" t="s">
        <v>1147</v>
      </c>
      <c r="G31" s="21"/>
      <c r="H31" s="21"/>
      <c r="I31" s="30">
        <v>2073</v>
      </c>
      <c r="J31" s="75" t="s">
        <v>19</v>
      </c>
    </row>
    <row r="32" spans="1:10" ht="15.75" thickBot="1" x14ac:dyDescent="0.5">
      <c r="A32" s="18">
        <v>26</v>
      </c>
      <c r="B32" s="74">
        <v>1607</v>
      </c>
      <c r="C32" s="20" t="s">
        <v>1479</v>
      </c>
      <c r="D32" s="21" t="s">
        <v>13</v>
      </c>
      <c r="E32" s="21" t="s">
        <v>13</v>
      </c>
      <c r="F32" s="21" t="s">
        <v>228</v>
      </c>
      <c r="G32" s="21"/>
      <c r="H32" s="21"/>
      <c r="I32" s="30">
        <v>2068</v>
      </c>
      <c r="J32" s="75" t="s">
        <v>19</v>
      </c>
    </row>
    <row r="33" spans="1:10" ht="15.75" thickBot="1" x14ac:dyDescent="0.5">
      <c r="A33" s="18">
        <v>27</v>
      </c>
      <c r="B33" s="74">
        <v>1610</v>
      </c>
      <c r="C33" s="20" t="s">
        <v>1488</v>
      </c>
      <c r="D33" s="21">
        <v>52</v>
      </c>
      <c r="E33" s="21" t="s">
        <v>184</v>
      </c>
      <c r="F33" s="21" t="s">
        <v>1489</v>
      </c>
      <c r="G33" s="21"/>
      <c r="H33" s="21"/>
      <c r="I33" s="30">
        <v>2098</v>
      </c>
      <c r="J33" s="75" t="s">
        <v>19</v>
      </c>
    </row>
    <row r="34" spans="1:10" ht="15.75" thickBot="1" x14ac:dyDescent="0.5">
      <c r="A34" s="18">
        <v>28</v>
      </c>
      <c r="B34" s="74">
        <v>1663</v>
      </c>
      <c r="C34" s="20" t="s">
        <v>1599</v>
      </c>
      <c r="D34" s="21" t="s">
        <v>13</v>
      </c>
      <c r="E34" s="21" t="s">
        <v>13</v>
      </c>
      <c r="F34" s="21" t="s">
        <v>242</v>
      </c>
      <c r="G34" s="21"/>
      <c r="H34" s="21"/>
      <c r="I34" s="30">
        <v>2063</v>
      </c>
      <c r="J34" s="75" t="s">
        <v>19</v>
      </c>
    </row>
    <row r="35" spans="1:10" ht="15.75" thickBot="1" x14ac:dyDescent="0.5">
      <c r="A35" s="18">
        <v>29</v>
      </c>
      <c r="B35" s="74">
        <v>1673</v>
      </c>
      <c r="C35" s="20" t="s">
        <v>1618</v>
      </c>
      <c r="D35" s="21" t="s">
        <v>13</v>
      </c>
      <c r="E35" s="21" t="s">
        <v>13</v>
      </c>
      <c r="F35" s="21" t="s">
        <v>228</v>
      </c>
      <c r="G35" s="21"/>
      <c r="H35" s="21"/>
      <c r="I35" s="30">
        <v>2017</v>
      </c>
      <c r="J35" s="75" t="s">
        <v>19</v>
      </c>
    </row>
    <row r="36" spans="1:10" ht="15.75" thickBot="1" x14ac:dyDescent="0.5">
      <c r="A36" s="18">
        <v>30</v>
      </c>
      <c r="B36" s="74">
        <v>1705</v>
      </c>
      <c r="C36" s="20" t="s">
        <v>1689</v>
      </c>
      <c r="D36" s="21">
        <v>75</v>
      </c>
      <c r="E36" s="21" t="s">
        <v>184</v>
      </c>
      <c r="F36" s="21" t="s">
        <v>242</v>
      </c>
      <c r="G36" s="21"/>
      <c r="H36" s="21"/>
      <c r="I36" s="30">
        <v>2166</v>
      </c>
      <c r="J36" s="75" t="s">
        <v>19</v>
      </c>
    </row>
    <row r="37" spans="1:10" ht="15.75" thickBot="1" x14ac:dyDescent="0.5">
      <c r="A37" s="18">
        <v>31</v>
      </c>
      <c r="B37" s="74">
        <v>3868</v>
      </c>
      <c r="C37" s="20" t="s">
        <v>1729</v>
      </c>
      <c r="D37" s="21" t="s">
        <v>1730</v>
      </c>
      <c r="E37" s="21" t="s">
        <v>13</v>
      </c>
      <c r="F37" s="21" t="s">
        <v>1731</v>
      </c>
      <c r="G37" s="21"/>
      <c r="H37" s="21"/>
      <c r="I37" s="30">
        <v>2080</v>
      </c>
      <c r="J37" s="76" t="s">
        <v>19</v>
      </c>
    </row>
    <row r="38" spans="1:10" ht="15.75" thickBot="1" x14ac:dyDescent="0.5">
      <c r="A38" s="18">
        <v>32</v>
      </c>
      <c r="B38" s="74">
        <v>1792</v>
      </c>
      <c r="C38" s="20" t="s">
        <v>1878</v>
      </c>
      <c r="D38" s="21" t="s">
        <v>13</v>
      </c>
      <c r="E38" s="21" t="s">
        <v>13</v>
      </c>
      <c r="F38" s="21" t="s">
        <v>228</v>
      </c>
      <c r="G38" s="21"/>
      <c r="H38" s="21"/>
      <c r="I38" s="30">
        <v>2045</v>
      </c>
      <c r="J38" s="75" t="s">
        <v>19</v>
      </c>
    </row>
    <row r="39" spans="1:10" ht="30.75" thickBot="1" x14ac:dyDescent="0.5">
      <c r="A39" s="18">
        <v>33</v>
      </c>
      <c r="B39" s="74">
        <v>4143</v>
      </c>
      <c r="C39" s="20" t="s">
        <v>6276</v>
      </c>
      <c r="D39" s="21" t="s">
        <v>6278</v>
      </c>
      <c r="E39" s="21" t="s">
        <v>13</v>
      </c>
      <c r="F39" s="21" t="s">
        <v>1009</v>
      </c>
      <c r="G39" s="21"/>
      <c r="H39" s="21"/>
      <c r="I39" s="30">
        <v>2168</v>
      </c>
      <c r="J39" s="75" t="s">
        <v>15</v>
      </c>
    </row>
    <row r="40" spans="1:10" ht="15.75" thickBot="1" x14ac:dyDescent="0.5">
      <c r="A40" s="18">
        <v>34</v>
      </c>
      <c r="B40" s="74">
        <v>1795</v>
      </c>
      <c r="C40" s="20" t="s">
        <v>1884</v>
      </c>
      <c r="D40" s="21" t="s">
        <v>13</v>
      </c>
      <c r="E40" s="21" t="s">
        <v>13</v>
      </c>
      <c r="F40" s="21" t="s">
        <v>228</v>
      </c>
      <c r="G40" s="21"/>
      <c r="H40" s="21"/>
      <c r="I40" s="30">
        <v>2047</v>
      </c>
      <c r="J40" s="75" t="s">
        <v>19</v>
      </c>
    </row>
    <row r="41" spans="1:10" ht="15.75" thickBot="1" x14ac:dyDescent="0.5">
      <c r="A41" s="18">
        <v>35</v>
      </c>
      <c r="B41" s="74">
        <v>1849</v>
      </c>
      <c r="C41" s="20" t="s">
        <v>2012</v>
      </c>
      <c r="D41" s="21" t="s">
        <v>13</v>
      </c>
      <c r="E41" s="21" t="s">
        <v>13</v>
      </c>
      <c r="F41" s="21" t="s">
        <v>242</v>
      </c>
      <c r="G41" s="21"/>
      <c r="H41" s="21"/>
      <c r="I41" s="30">
        <v>2018</v>
      </c>
      <c r="J41" s="75" t="s">
        <v>19</v>
      </c>
    </row>
    <row r="42" spans="1:10" ht="30.75" thickBot="1" x14ac:dyDescent="0.5">
      <c r="A42" s="18">
        <v>36</v>
      </c>
      <c r="B42" s="74">
        <v>1862</v>
      </c>
      <c r="C42" s="20" t="s">
        <v>2044</v>
      </c>
      <c r="D42" s="21">
        <v>78</v>
      </c>
      <c r="E42" s="21" t="s">
        <v>57</v>
      </c>
      <c r="F42" s="21" t="s">
        <v>242</v>
      </c>
      <c r="G42" s="21"/>
      <c r="H42" s="21"/>
      <c r="I42" s="30">
        <v>2143</v>
      </c>
      <c r="J42" s="75" t="s">
        <v>19</v>
      </c>
    </row>
    <row r="43" spans="1:10" ht="15.75" thickBot="1" x14ac:dyDescent="0.5">
      <c r="A43" s="18">
        <v>37</v>
      </c>
      <c r="B43" s="74">
        <v>1943</v>
      </c>
      <c r="C43" s="20" t="s">
        <v>2225</v>
      </c>
      <c r="D43" s="21">
        <v>65</v>
      </c>
      <c r="E43" s="21" t="s">
        <v>57</v>
      </c>
      <c r="F43" s="21" t="s">
        <v>1731</v>
      </c>
      <c r="G43" s="21"/>
      <c r="H43" s="21"/>
      <c r="I43" s="30">
        <v>2047</v>
      </c>
      <c r="J43" s="75" t="s">
        <v>19</v>
      </c>
    </row>
    <row r="44" spans="1:10" ht="15.75" thickBot="1" x14ac:dyDescent="0.5">
      <c r="A44" s="18">
        <v>38</v>
      </c>
      <c r="B44" s="74">
        <v>1954</v>
      </c>
      <c r="C44" s="20" t="s">
        <v>2254</v>
      </c>
      <c r="D44" s="21" t="s">
        <v>13</v>
      </c>
      <c r="E44" s="21" t="s">
        <v>13</v>
      </c>
      <c r="F44" s="21" t="s">
        <v>242</v>
      </c>
      <c r="G44" s="21"/>
      <c r="H44" s="21"/>
      <c r="I44" s="30">
        <v>2101</v>
      </c>
      <c r="J44" s="75" t="s">
        <v>19</v>
      </c>
    </row>
    <row r="45" spans="1:10" ht="15.75" thickBot="1" x14ac:dyDescent="0.5">
      <c r="A45" s="18">
        <v>39</v>
      </c>
      <c r="B45" s="74">
        <v>1996</v>
      </c>
      <c r="C45" s="20" t="s">
        <v>2359</v>
      </c>
      <c r="D45" s="21">
        <v>55</v>
      </c>
      <c r="E45" s="21" t="s">
        <v>57</v>
      </c>
      <c r="F45" s="21" t="s">
        <v>228</v>
      </c>
      <c r="G45" s="21"/>
      <c r="H45" s="21"/>
      <c r="I45" s="30">
        <v>2125</v>
      </c>
      <c r="J45" s="75" t="s">
        <v>19</v>
      </c>
    </row>
    <row r="46" spans="1:10" ht="15.75" thickBot="1" x14ac:dyDescent="0.5">
      <c r="A46" s="18">
        <v>40</v>
      </c>
      <c r="B46" s="74">
        <v>2008</v>
      </c>
      <c r="C46" s="20" t="s">
        <v>2384</v>
      </c>
      <c r="D46" s="21">
        <v>66</v>
      </c>
      <c r="E46" s="21" t="s">
        <v>184</v>
      </c>
      <c r="F46" s="21" t="s">
        <v>1731</v>
      </c>
      <c r="G46" s="21"/>
      <c r="H46" s="21"/>
      <c r="I46" s="30">
        <v>2256</v>
      </c>
      <c r="J46" s="75" t="s">
        <v>19</v>
      </c>
    </row>
    <row r="47" spans="1:10" ht="15.75" thickBot="1" x14ac:dyDescent="0.5">
      <c r="A47" s="18">
        <v>41</v>
      </c>
      <c r="B47" s="74">
        <v>2208</v>
      </c>
      <c r="C47" s="20" t="s">
        <v>2804</v>
      </c>
      <c r="D47" s="21" t="s">
        <v>13</v>
      </c>
      <c r="E47" s="21" t="s">
        <v>13</v>
      </c>
      <c r="F47" s="21" t="s">
        <v>1147</v>
      </c>
      <c r="G47" s="21"/>
      <c r="H47" s="21"/>
      <c r="I47" s="30">
        <v>2070</v>
      </c>
      <c r="J47" s="75" t="s">
        <v>19</v>
      </c>
    </row>
    <row r="48" spans="1:10" ht="15.75" thickBot="1" x14ac:dyDescent="0.5">
      <c r="A48" s="18">
        <v>42</v>
      </c>
      <c r="B48" s="74">
        <v>2216</v>
      </c>
      <c r="C48" s="20" t="s">
        <v>2822</v>
      </c>
      <c r="D48" s="21" t="s">
        <v>13</v>
      </c>
      <c r="E48" s="21" t="s">
        <v>13</v>
      </c>
      <c r="F48" s="21" t="s">
        <v>1731</v>
      </c>
      <c r="G48" s="21"/>
      <c r="H48" s="21"/>
      <c r="I48" s="30">
        <v>2148</v>
      </c>
      <c r="J48" s="75" t="s">
        <v>19</v>
      </c>
    </row>
    <row r="49" spans="1:10" ht="15.75" thickBot="1" x14ac:dyDescent="0.5">
      <c r="A49" s="18">
        <v>43</v>
      </c>
      <c r="B49" s="74">
        <v>2230</v>
      </c>
      <c r="C49" s="20" t="s">
        <v>2853</v>
      </c>
      <c r="D49" s="21" t="s">
        <v>13</v>
      </c>
      <c r="E49" s="21" t="s">
        <v>13</v>
      </c>
      <c r="F49" s="21" t="s">
        <v>228</v>
      </c>
      <c r="G49" s="21"/>
      <c r="H49" s="21"/>
      <c r="I49" s="30">
        <v>2045</v>
      </c>
      <c r="J49" s="75" t="s">
        <v>19</v>
      </c>
    </row>
    <row r="50" spans="1:10" ht="15.75" thickBot="1" x14ac:dyDescent="0.5">
      <c r="A50" s="18">
        <v>44</v>
      </c>
      <c r="B50" s="74">
        <v>2233</v>
      </c>
      <c r="C50" s="20" t="s">
        <v>2861</v>
      </c>
      <c r="D50" s="21" t="s">
        <v>13</v>
      </c>
      <c r="E50" s="21" t="s">
        <v>13</v>
      </c>
      <c r="F50" s="21" t="s">
        <v>242</v>
      </c>
      <c r="G50" s="21"/>
      <c r="H50" s="21"/>
      <c r="I50" s="30">
        <v>2078</v>
      </c>
      <c r="J50" s="75" t="s">
        <v>19</v>
      </c>
    </row>
    <row r="51" spans="1:10" ht="15.75" thickBot="1" x14ac:dyDescent="0.5">
      <c r="A51" s="18">
        <v>45</v>
      </c>
      <c r="B51" s="74">
        <v>2252</v>
      </c>
      <c r="C51" s="20" t="s">
        <v>2898</v>
      </c>
      <c r="D51" s="21" t="s">
        <v>13</v>
      </c>
      <c r="E51" s="21" t="s">
        <v>13</v>
      </c>
      <c r="F51" s="21" t="s">
        <v>1731</v>
      </c>
      <c r="G51" s="21"/>
      <c r="H51" s="21"/>
      <c r="I51" s="30">
        <v>2131</v>
      </c>
      <c r="J51" s="75" t="s">
        <v>19</v>
      </c>
    </row>
    <row r="52" spans="1:10" ht="15.75" thickBot="1" x14ac:dyDescent="0.5">
      <c r="A52" s="18">
        <v>46</v>
      </c>
      <c r="B52" s="74">
        <v>2284</v>
      </c>
      <c r="C52" s="20" t="s">
        <v>2964</v>
      </c>
      <c r="D52" s="21" t="s">
        <v>13</v>
      </c>
      <c r="E52" s="21" t="s">
        <v>134</v>
      </c>
      <c r="F52" s="21" t="s">
        <v>242</v>
      </c>
      <c r="G52" s="21"/>
      <c r="H52" s="21"/>
      <c r="I52" s="30">
        <v>2205</v>
      </c>
      <c r="J52" s="75" t="s">
        <v>19</v>
      </c>
    </row>
    <row r="53" spans="1:10" ht="15.75" thickBot="1" x14ac:dyDescent="0.5">
      <c r="A53" s="18">
        <v>47</v>
      </c>
      <c r="B53" s="74">
        <v>2317</v>
      </c>
      <c r="C53" s="20" t="s">
        <v>3032</v>
      </c>
      <c r="D53" s="21" t="s">
        <v>13</v>
      </c>
      <c r="E53" s="21" t="s">
        <v>13</v>
      </c>
      <c r="F53" s="21" t="s">
        <v>242</v>
      </c>
      <c r="G53" s="21"/>
      <c r="H53" s="21"/>
      <c r="I53" s="30">
        <v>2103</v>
      </c>
      <c r="J53" s="75" t="s">
        <v>19</v>
      </c>
    </row>
    <row r="54" spans="1:10" ht="15.75" thickBot="1" x14ac:dyDescent="0.5">
      <c r="A54" s="18">
        <v>48</v>
      </c>
      <c r="B54" s="74">
        <v>2356</v>
      </c>
      <c r="C54" s="20" t="s">
        <v>3130</v>
      </c>
      <c r="D54" s="21" t="s">
        <v>13</v>
      </c>
      <c r="E54" s="21" t="s">
        <v>13</v>
      </c>
      <c r="F54" s="21" t="s">
        <v>242</v>
      </c>
      <c r="G54" s="21"/>
      <c r="H54" s="21"/>
      <c r="I54" s="30">
        <v>2154</v>
      </c>
      <c r="J54" s="75" t="s">
        <v>19</v>
      </c>
    </row>
    <row r="55" spans="1:10" ht="15.75" thickBot="1" x14ac:dyDescent="0.5">
      <c r="A55" s="18">
        <v>49</v>
      </c>
      <c r="B55" s="74">
        <v>2357</v>
      </c>
      <c r="C55" s="20" t="s">
        <v>3132</v>
      </c>
      <c r="D55" s="21">
        <v>84</v>
      </c>
      <c r="E55" s="21" t="s">
        <v>184</v>
      </c>
      <c r="F55" s="21" t="s">
        <v>242</v>
      </c>
      <c r="G55" s="21"/>
      <c r="H55" s="21"/>
      <c r="I55" s="30">
        <v>2189</v>
      </c>
      <c r="J55" s="75" t="s">
        <v>19</v>
      </c>
    </row>
    <row r="56" spans="1:10" ht="15.75" thickBot="1" x14ac:dyDescent="0.5">
      <c r="A56" s="18">
        <v>50</v>
      </c>
      <c r="B56" s="74">
        <v>2369</v>
      </c>
      <c r="C56" s="20" t="s">
        <v>3154</v>
      </c>
      <c r="D56" s="21">
        <v>38</v>
      </c>
      <c r="E56" s="21" t="s">
        <v>13</v>
      </c>
      <c r="F56" s="21" t="s">
        <v>1731</v>
      </c>
      <c r="G56" s="21"/>
      <c r="H56" s="21"/>
      <c r="I56" s="30">
        <v>2035</v>
      </c>
      <c r="J56" s="75" t="s">
        <v>19</v>
      </c>
    </row>
    <row r="57" spans="1:10" ht="15.75" thickBot="1" x14ac:dyDescent="0.5">
      <c r="A57" s="18">
        <v>51</v>
      </c>
      <c r="B57" s="74">
        <v>2472</v>
      </c>
      <c r="C57" s="20" t="s">
        <v>3396</v>
      </c>
      <c r="D57" s="21" t="s">
        <v>13</v>
      </c>
      <c r="E57" s="21" t="s">
        <v>57</v>
      </c>
      <c r="F57" s="21" t="s">
        <v>242</v>
      </c>
      <c r="G57" s="21"/>
      <c r="H57" s="21"/>
      <c r="I57" s="30">
        <v>2108</v>
      </c>
      <c r="J57" s="75" t="s">
        <v>19</v>
      </c>
    </row>
    <row r="58" spans="1:10" ht="15.75" thickBot="1" x14ac:dyDescent="0.5">
      <c r="A58" s="18">
        <v>52</v>
      </c>
      <c r="B58" s="74">
        <v>2473</v>
      </c>
      <c r="C58" s="20" t="s">
        <v>3398</v>
      </c>
      <c r="D58" s="21" t="s">
        <v>13</v>
      </c>
      <c r="E58" s="21" t="s">
        <v>13</v>
      </c>
      <c r="F58" s="21" t="s">
        <v>228</v>
      </c>
      <c r="G58" s="21"/>
      <c r="H58" s="21"/>
      <c r="I58" s="30">
        <v>2010</v>
      </c>
      <c r="J58" s="75" t="s">
        <v>19</v>
      </c>
    </row>
    <row r="59" spans="1:10" ht="15.75" thickBot="1" x14ac:dyDescent="0.5">
      <c r="A59" s="18">
        <v>53</v>
      </c>
      <c r="B59" s="74">
        <v>2475</v>
      </c>
      <c r="C59" s="20" t="s">
        <v>3402</v>
      </c>
      <c r="D59" s="21" t="s">
        <v>13</v>
      </c>
      <c r="E59" s="21" t="s">
        <v>13</v>
      </c>
      <c r="F59" s="21" t="s">
        <v>242</v>
      </c>
      <c r="G59" s="21"/>
      <c r="H59" s="21"/>
      <c r="I59" s="30">
        <v>2065</v>
      </c>
      <c r="J59" s="75" t="s">
        <v>19</v>
      </c>
    </row>
    <row r="60" spans="1:10" ht="15.75" thickBot="1" x14ac:dyDescent="0.5">
      <c r="A60" s="18">
        <v>54</v>
      </c>
      <c r="B60" s="74">
        <v>2534</v>
      </c>
      <c r="C60" s="20" t="s">
        <v>3577</v>
      </c>
      <c r="D60" s="21" t="s">
        <v>13</v>
      </c>
      <c r="E60" s="21" t="s">
        <v>13</v>
      </c>
      <c r="F60" s="21" t="s">
        <v>242</v>
      </c>
      <c r="G60" s="21"/>
      <c r="H60" s="21"/>
      <c r="I60" s="30">
        <v>2117</v>
      </c>
      <c r="J60" s="75" t="s">
        <v>19</v>
      </c>
    </row>
    <row r="61" spans="1:10" ht="15.75" thickBot="1" x14ac:dyDescent="0.5">
      <c r="A61" s="18">
        <v>55</v>
      </c>
      <c r="B61" s="74">
        <v>2546</v>
      </c>
      <c r="C61" s="20" t="s">
        <v>3605</v>
      </c>
      <c r="D61" s="21" t="s">
        <v>13</v>
      </c>
      <c r="E61" s="21" t="s">
        <v>13</v>
      </c>
      <c r="F61" s="21" t="s">
        <v>242</v>
      </c>
      <c r="G61" s="21"/>
      <c r="H61" s="21"/>
      <c r="I61" s="30">
        <v>2144</v>
      </c>
      <c r="J61" s="75" t="s">
        <v>19</v>
      </c>
    </row>
    <row r="62" spans="1:10" ht="15.75" thickBot="1" x14ac:dyDescent="0.5">
      <c r="A62" s="18">
        <v>56</v>
      </c>
      <c r="B62" s="74">
        <v>2763</v>
      </c>
      <c r="C62" s="20" t="s">
        <v>4097</v>
      </c>
      <c r="D62" s="21">
        <v>63</v>
      </c>
      <c r="E62" s="21" t="s">
        <v>57</v>
      </c>
      <c r="F62" s="21" t="s">
        <v>1731</v>
      </c>
      <c r="G62" s="21"/>
      <c r="H62" s="21"/>
      <c r="I62" s="30">
        <v>2088</v>
      </c>
      <c r="J62" s="76" t="s">
        <v>19</v>
      </c>
    </row>
    <row r="63" spans="1:10" ht="15.75" thickBot="1" x14ac:dyDescent="0.5">
      <c r="A63" s="18">
        <v>57</v>
      </c>
      <c r="B63" s="74">
        <v>2837</v>
      </c>
      <c r="C63" s="20" t="s">
        <v>4262</v>
      </c>
      <c r="D63" s="21" t="s">
        <v>62</v>
      </c>
      <c r="E63" s="21" t="s">
        <v>13</v>
      </c>
      <c r="F63" s="21" t="s">
        <v>1147</v>
      </c>
      <c r="G63" s="21"/>
      <c r="H63" s="21"/>
      <c r="I63" s="30">
        <v>2017</v>
      </c>
      <c r="J63" s="75" t="s">
        <v>19</v>
      </c>
    </row>
    <row r="64" spans="1:10" ht="15.75" thickBot="1" x14ac:dyDescent="0.5">
      <c r="A64" s="18">
        <v>58</v>
      </c>
      <c r="B64" s="74">
        <v>3880</v>
      </c>
      <c r="C64" s="20" t="s">
        <v>4351</v>
      </c>
      <c r="D64" s="21" t="s">
        <v>4352</v>
      </c>
      <c r="E64" s="21" t="s">
        <v>134</v>
      </c>
      <c r="F64" s="21" t="s">
        <v>1731</v>
      </c>
      <c r="G64" s="21"/>
      <c r="H64" s="21"/>
      <c r="I64" s="30">
        <v>2251</v>
      </c>
      <c r="J64" s="75" t="s">
        <v>15</v>
      </c>
    </row>
    <row r="65" spans="1:10" ht="15.75" thickBot="1" x14ac:dyDescent="0.5">
      <c r="A65" s="18">
        <v>59</v>
      </c>
      <c r="B65" s="74">
        <v>2896</v>
      </c>
      <c r="C65" s="20" t="s">
        <v>4398</v>
      </c>
      <c r="D65" s="21" t="s">
        <v>13</v>
      </c>
      <c r="E65" s="21" t="s">
        <v>13</v>
      </c>
      <c r="F65" s="21" t="s">
        <v>1009</v>
      </c>
      <c r="G65" s="21"/>
      <c r="H65" s="21"/>
      <c r="I65" s="30">
        <v>2047</v>
      </c>
      <c r="J65" s="75" t="s">
        <v>19</v>
      </c>
    </row>
    <row r="66" spans="1:10" ht="15.75" thickBot="1" x14ac:dyDescent="0.5">
      <c r="A66" s="18">
        <v>60</v>
      </c>
      <c r="B66" s="74">
        <v>2897</v>
      </c>
      <c r="C66" s="20" t="s">
        <v>4400</v>
      </c>
      <c r="D66" s="21">
        <v>72</v>
      </c>
      <c r="E66" s="21" t="s">
        <v>134</v>
      </c>
      <c r="F66" s="21" t="s">
        <v>1009</v>
      </c>
      <c r="G66" s="21"/>
      <c r="H66" s="21"/>
      <c r="I66" s="30">
        <v>2154</v>
      </c>
      <c r="J66" s="75" t="s">
        <v>15</v>
      </c>
    </row>
    <row r="67" spans="1:10" ht="15.75" thickBot="1" x14ac:dyDescent="0.5">
      <c r="A67" s="18">
        <v>61</v>
      </c>
      <c r="B67" s="74">
        <v>3041</v>
      </c>
      <c r="C67" s="20" t="s">
        <v>4719</v>
      </c>
      <c r="D67" s="21" t="s">
        <v>13</v>
      </c>
      <c r="E67" s="21" t="s">
        <v>13</v>
      </c>
      <c r="F67" s="21" t="s">
        <v>1009</v>
      </c>
      <c r="G67" s="21"/>
      <c r="H67" s="21"/>
      <c r="I67" s="30">
        <v>2022</v>
      </c>
      <c r="J67" s="75" t="s">
        <v>19</v>
      </c>
    </row>
    <row r="68" spans="1:10" ht="15.75" thickBot="1" x14ac:dyDescent="0.5">
      <c r="A68" s="18">
        <v>62</v>
      </c>
      <c r="B68" s="74">
        <v>4150</v>
      </c>
      <c r="C68" s="20" t="s">
        <v>6290</v>
      </c>
      <c r="D68" s="21" t="s">
        <v>6291</v>
      </c>
      <c r="E68" s="21" t="s">
        <v>13</v>
      </c>
      <c r="F68" s="21" t="s">
        <v>1731</v>
      </c>
      <c r="G68" s="21"/>
      <c r="H68" s="21"/>
      <c r="I68" s="30">
        <v>2112</v>
      </c>
      <c r="J68" s="75" t="s">
        <v>15</v>
      </c>
    </row>
    <row r="69" spans="1:10" ht="15.75" thickBot="1" x14ac:dyDescent="0.5">
      <c r="A69" s="18">
        <v>63</v>
      </c>
      <c r="B69" s="74">
        <v>3204</v>
      </c>
      <c r="C69" s="20" t="s">
        <v>5055</v>
      </c>
      <c r="D69" s="21">
        <v>79</v>
      </c>
      <c r="E69" s="21" t="s">
        <v>13</v>
      </c>
      <c r="F69" s="21" t="s">
        <v>5056</v>
      </c>
      <c r="G69" s="21"/>
      <c r="H69" s="21"/>
      <c r="I69" s="30">
        <v>1997</v>
      </c>
      <c r="J69" s="75" t="s">
        <v>19</v>
      </c>
    </row>
    <row r="70" spans="1:10" ht="15.75" thickBot="1" x14ac:dyDescent="0.5">
      <c r="A70" s="18">
        <v>64</v>
      </c>
      <c r="B70" s="74">
        <v>3212</v>
      </c>
      <c r="C70" s="20" t="s">
        <v>5076</v>
      </c>
      <c r="D70" s="21" t="s">
        <v>13</v>
      </c>
      <c r="E70" s="21" t="s">
        <v>13</v>
      </c>
      <c r="F70" s="21" t="s">
        <v>242</v>
      </c>
      <c r="G70" s="21"/>
      <c r="H70" s="21"/>
      <c r="I70" s="30">
        <v>2036</v>
      </c>
      <c r="J70" s="75" t="s">
        <v>19</v>
      </c>
    </row>
    <row r="71" spans="1:10" ht="15.75" thickBot="1" x14ac:dyDescent="0.5">
      <c r="A71" s="18">
        <v>65</v>
      </c>
      <c r="B71" s="74">
        <v>3256</v>
      </c>
      <c r="C71" s="20" t="s">
        <v>5175</v>
      </c>
      <c r="D71" s="21">
        <v>84</v>
      </c>
      <c r="E71" s="21" t="s">
        <v>13</v>
      </c>
      <c r="F71" s="21" t="s">
        <v>1009</v>
      </c>
      <c r="G71" s="21"/>
      <c r="H71" s="21"/>
      <c r="I71" s="30">
        <v>2090</v>
      </c>
      <c r="J71" s="75" t="s">
        <v>15</v>
      </c>
    </row>
    <row r="72" spans="1:10" ht="15.75" thickBot="1" x14ac:dyDescent="0.5">
      <c r="A72" s="18">
        <v>66</v>
      </c>
      <c r="B72" s="74">
        <v>3317</v>
      </c>
      <c r="C72" s="20" t="s">
        <v>5313</v>
      </c>
      <c r="D72" s="21">
        <v>88</v>
      </c>
      <c r="E72" s="21" t="s">
        <v>57</v>
      </c>
      <c r="F72" s="21" t="s">
        <v>1009</v>
      </c>
      <c r="G72" s="21"/>
      <c r="H72" s="21"/>
      <c r="I72" s="30">
        <v>2073</v>
      </c>
      <c r="J72" s="75" t="s">
        <v>19</v>
      </c>
    </row>
    <row r="73" spans="1:10" ht="15.4" x14ac:dyDescent="0.45">
      <c r="A73" s="18">
        <v>67</v>
      </c>
      <c r="B73" s="74">
        <v>3318</v>
      </c>
      <c r="C73" s="20" t="s">
        <v>5315</v>
      </c>
      <c r="D73" s="21" t="s">
        <v>13</v>
      </c>
      <c r="E73" s="21" t="s">
        <v>184</v>
      </c>
      <c r="F73" s="21" t="s">
        <v>1009</v>
      </c>
      <c r="G73" s="21"/>
      <c r="H73" s="21"/>
      <c r="I73" s="30">
        <v>2098</v>
      </c>
      <c r="J73" s="75" t="s">
        <v>19</v>
      </c>
    </row>
    <row r="74" spans="1:10" ht="15.4" x14ac:dyDescent="0.45">
      <c r="A74" s="18">
        <v>68</v>
      </c>
      <c r="B74" s="74">
        <v>3338</v>
      </c>
      <c r="C74" s="20" t="s">
        <v>5361</v>
      </c>
      <c r="D74" s="21" t="s">
        <v>13</v>
      </c>
      <c r="E74" s="21" t="s">
        <v>13</v>
      </c>
      <c r="F74" s="21" t="s">
        <v>1009</v>
      </c>
      <c r="G74" s="21"/>
      <c r="H74" s="21"/>
      <c r="I74" s="30">
        <v>2035</v>
      </c>
      <c r="J74" s="75" t="s">
        <v>19</v>
      </c>
    </row>
    <row r="75" spans="1:10" ht="15.4" x14ac:dyDescent="0.45">
      <c r="A75" s="18">
        <v>69</v>
      </c>
      <c r="B75" s="74">
        <v>3362</v>
      </c>
      <c r="C75" s="20" t="s">
        <v>5413</v>
      </c>
      <c r="D75" s="21" t="s">
        <v>13</v>
      </c>
      <c r="E75" s="21" t="s">
        <v>13</v>
      </c>
      <c r="F75" s="21" t="s">
        <v>228</v>
      </c>
      <c r="G75" s="21"/>
      <c r="H75" s="21"/>
      <c r="I75" s="30">
        <v>2062</v>
      </c>
      <c r="J75" s="75" t="s">
        <v>19</v>
      </c>
    </row>
    <row r="76" spans="1:10" ht="15.4" x14ac:dyDescent="0.45">
      <c r="A76" s="18">
        <v>70</v>
      </c>
      <c r="B76" s="74">
        <v>3502</v>
      </c>
      <c r="C76" s="20" t="s">
        <v>5728</v>
      </c>
      <c r="D76" s="21" t="s">
        <v>13</v>
      </c>
      <c r="E76" s="21" t="s">
        <v>13</v>
      </c>
      <c r="F76" s="21" t="s">
        <v>228</v>
      </c>
      <c r="G76" s="21"/>
      <c r="H76" s="21"/>
      <c r="I76" s="30">
        <v>2108</v>
      </c>
      <c r="J76" s="75" t="s">
        <v>19</v>
      </c>
    </row>
    <row r="77" spans="1:10" ht="15.75" thickBot="1" x14ac:dyDescent="0.5">
      <c r="A77" s="16">
        <v>71</v>
      </c>
      <c r="B77" s="74">
        <v>3508</v>
      </c>
      <c r="C77" s="20" t="s">
        <v>5742</v>
      </c>
      <c r="D77" s="21">
        <v>88</v>
      </c>
      <c r="E77" s="21" t="s">
        <v>13</v>
      </c>
      <c r="F77" s="21" t="s">
        <v>242</v>
      </c>
      <c r="G77" s="21"/>
      <c r="H77" s="21"/>
      <c r="I77" s="30">
        <v>2072</v>
      </c>
      <c r="J77" s="75" t="s">
        <v>19</v>
      </c>
    </row>
    <row r="78" spans="1:10" ht="15.4" x14ac:dyDescent="0.45">
      <c r="A78" s="18">
        <v>72</v>
      </c>
      <c r="B78" s="74">
        <v>3509</v>
      </c>
      <c r="C78" s="20" t="s">
        <v>5744</v>
      </c>
      <c r="D78" s="21" t="s">
        <v>13</v>
      </c>
      <c r="E78" s="21" t="s">
        <v>13</v>
      </c>
      <c r="F78" s="21" t="s">
        <v>1009</v>
      </c>
      <c r="G78" s="21"/>
      <c r="H78" s="21"/>
      <c r="I78" s="30">
        <v>2047</v>
      </c>
      <c r="J78" s="75" t="s">
        <v>19</v>
      </c>
    </row>
    <row r="79" spans="1:10" ht="15.75" thickBot="1" x14ac:dyDescent="0.5">
      <c r="A79" s="16">
        <v>73</v>
      </c>
      <c r="B79" s="74">
        <v>3511</v>
      </c>
      <c r="C79" s="20" t="s">
        <v>5748</v>
      </c>
      <c r="D79" s="21" t="s">
        <v>13</v>
      </c>
      <c r="E79" s="21" t="s">
        <v>13</v>
      </c>
      <c r="F79" s="21" t="s">
        <v>1009</v>
      </c>
      <c r="G79" s="21"/>
      <c r="H79" s="21"/>
      <c r="I79" s="30">
        <v>2060</v>
      </c>
      <c r="J79" s="75" t="s">
        <v>19</v>
      </c>
    </row>
    <row r="80" spans="1:10" ht="15.75" thickBot="1" x14ac:dyDescent="0.5">
      <c r="A80" s="16">
        <v>74</v>
      </c>
      <c r="B80" s="74">
        <v>3516</v>
      </c>
      <c r="C80" s="20" t="s">
        <v>5760</v>
      </c>
      <c r="D80" s="21" t="s">
        <v>13</v>
      </c>
      <c r="E80" s="21" t="s">
        <v>13</v>
      </c>
      <c r="F80" s="21" t="s">
        <v>1009</v>
      </c>
      <c r="G80" s="21"/>
      <c r="H80" s="21"/>
      <c r="I80" s="30">
        <v>2035</v>
      </c>
      <c r="J80" s="75" t="s">
        <v>19</v>
      </c>
    </row>
  </sheetData>
  <autoFilter ref="A5:J77"/>
  <mergeCells count="3">
    <mergeCell ref="A1:J1"/>
    <mergeCell ref="A2:J2"/>
    <mergeCell ref="A3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opLeftCell="B1" workbookViewId="0">
      <selection activeCell="C6" sqref="C6:D6"/>
    </sheetView>
  </sheetViews>
  <sheetFormatPr defaultRowHeight="12.75" x14ac:dyDescent="0.35"/>
  <cols>
    <col min="1" max="1" width="9.1328125" customWidth="1"/>
    <col min="2" max="2" width="3.46484375" bestFit="1" customWidth="1"/>
    <col min="3" max="3" width="66" bestFit="1" customWidth="1"/>
    <col min="4" max="4" width="25.86328125" bestFit="1" customWidth="1"/>
    <col min="5" max="5" width="25.86328125" customWidth="1"/>
    <col min="6" max="6" width="4.796875" bestFit="1" customWidth="1"/>
    <col min="7" max="7" width="12.1328125" bestFit="1" customWidth="1"/>
  </cols>
  <sheetData>
    <row r="1" spans="1:7" ht="22.5" x14ac:dyDescent="0.6">
      <c r="A1" s="50"/>
      <c r="B1" s="103" t="s">
        <v>6082</v>
      </c>
      <c r="C1" s="103"/>
      <c r="D1" s="51"/>
      <c r="E1" s="51"/>
    </row>
    <row r="2" spans="1:7" ht="15" x14ac:dyDescent="0.4">
      <c r="A2" s="50"/>
      <c r="B2" s="52"/>
      <c r="C2" s="82" t="s">
        <v>6083</v>
      </c>
      <c r="D2" s="83">
        <v>3209</v>
      </c>
      <c r="E2" s="54"/>
    </row>
    <row r="3" spans="1:7" s="56" customFormat="1" ht="15" x14ac:dyDescent="0.4">
      <c r="B3" s="1"/>
      <c r="C3" s="82" t="s">
        <v>6084</v>
      </c>
      <c r="D3" s="83">
        <v>69</v>
      </c>
      <c r="E3" s="84"/>
    </row>
    <row r="4" spans="1:7" s="56" customFormat="1" ht="15" x14ac:dyDescent="0.4">
      <c r="B4" s="1"/>
      <c r="C4" s="79" t="s">
        <v>6085</v>
      </c>
      <c r="D4" s="80">
        <v>74</v>
      </c>
      <c r="E4" s="81"/>
    </row>
    <row r="5" spans="1:7" s="56" customFormat="1" ht="15" x14ac:dyDescent="0.4">
      <c r="B5" s="1"/>
      <c r="C5" s="82" t="s">
        <v>6086</v>
      </c>
      <c r="D5" s="83">
        <v>20</v>
      </c>
      <c r="E5" s="84"/>
    </row>
    <row r="6" spans="1:7" ht="17.649999999999999" x14ac:dyDescent="0.5">
      <c r="A6" s="50"/>
      <c r="B6" s="53"/>
      <c r="C6" s="104" t="s">
        <v>6087</v>
      </c>
      <c r="D6" s="104"/>
      <c r="E6" s="55"/>
    </row>
    <row r="7" spans="1:7" x14ac:dyDescent="0.35">
      <c r="B7" s="56"/>
      <c r="C7" s="56"/>
      <c r="D7" s="56"/>
      <c r="E7" s="56"/>
      <c r="F7" s="56"/>
      <c r="G7" s="56"/>
    </row>
    <row r="9" spans="1:7" ht="15" x14ac:dyDescent="0.4">
      <c r="B9" s="85">
        <v>1</v>
      </c>
      <c r="C9" s="85" t="s">
        <v>6572</v>
      </c>
      <c r="D9" s="85" t="s">
        <v>6089</v>
      </c>
      <c r="E9" s="87" t="s">
        <v>6573</v>
      </c>
    </row>
    <row r="10" spans="1:7" ht="15" x14ac:dyDescent="0.4">
      <c r="B10" s="85">
        <v>2</v>
      </c>
      <c r="C10" s="85" t="s">
        <v>6101</v>
      </c>
      <c r="D10" s="85" t="s">
        <v>6088</v>
      </c>
      <c r="E10" s="87" t="s">
        <v>6574</v>
      </c>
    </row>
    <row r="11" spans="1:7" ht="15" x14ac:dyDescent="0.4">
      <c r="B11" s="85">
        <v>3</v>
      </c>
      <c r="C11" s="85" t="s">
        <v>6102</v>
      </c>
      <c r="D11" s="85" t="s">
        <v>6088</v>
      </c>
      <c r="E11" s="87" t="s">
        <v>6575</v>
      </c>
    </row>
    <row r="12" spans="1:7" ht="15" x14ac:dyDescent="0.4">
      <c r="B12" s="85">
        <v>4</v>
      </c>
      <c r="C12" s="85" t="s">
        <v>6090</v>
      </c>
      <c r="D12" s="85" t="s">
        <v>6091</v>
      </c>
      <c r="E12" s="87" t="s">
        <v>6415</v>
      </c>
    </row>
    <row r="13" spans="1:7" ht="15" x14ac:dyDescent="0.4">
      <c r="B13" s="85">
        <v>5</v>
      </c>
      <c r="C13" s="85" t="s">
        <v>6597</v>
      </c>
      <c r="D13" s="85" t="s">
        <v>494</v>
      </c>
      <c r="E13" s="87"/>
    </row>
    <row r="14" spans="1:7" ht="15" x14ac:dyDescent="0.4">
      <c r="B14" s="85">
        <v>6</v>
      </c>
      <c r="C14" s="85" t="s">
        <v>6406</v>
      </c>
      <c r="D14" s="85" t="s">
        <v>6100</v>
      </c>
      <c r="E14" s="87" t="s">
        <v>6576</v>
      </c>
    </row>
    <row r="15" spans="1:7" ht="15" x14ac:dyDescent="0.4">
      <c r="B15" s="85">
        <v>7</v>
      </c>
      <c r="C15" s="85" t="s">
        <v>6407</v>
      </c>
      <c r="D15" s="85" t="s">
        <v>6100</v>
      </c>
      <c r="E15" s="87" t="s">
        <v>6576</v>
      </c>
    </row>
    <row r="16" spans="1:7" ht="15" x14ac:dyDescent="0.4">
      <c r="B16" s="85">
        <v>8</v>
      </c>
      <c r="C16" s="85" t="s">
        <v>6596</v>
      </c>
      <c r="D16" s="85" t="s">
        <v>6595</v>
      </c>
      <c r="E16" s="87" t="s">
        <v>6598</v>
      </c>
    </row>
    <row r="17" spans="2:5" ht="15" x14ac:dyDescent="0.4">
      <c r="B17" s="85">
        <v>9</v>
      </c>
      <c r="C17" s="85" t="s">
        <v>6594</v>
      </c>
      <c r="D17" s="85" t="s">
        <v>6409</v>
      </c>
      <c r="E17" s="87" t="s">
        <v>6577</v>
      </c>
    </row>
    <row r="18" spans="2:5" ht="15" x14ac:dyDescent="0.4">
      <c r="B18" s="85">
        <v>10</v>
      </c>
      <c r="C18" s="85" t="s">
        <v>6093</v>
      </c>
      <c r="D18" s="85" t="s">
        <v>6409</v>
      </c>
      <c r="E18" s="87" t="s">
        <v>6578</v>
      </c>
    </row>
    <row r="19" spans="2:5" ht="15" x14ac:dyDescent="0.4">
      <c r="B19" s="85">
        <v>11</v>
      </c>
      <c r="C19" s="85" t="s">
        <v>6579</v>
      </c>
      <c r="D19" s="85" t="s">
        <v>6089</v>
      </c>
      <c r="E19" s="87" t="s">
        <v>6580</v>
      </c>
    </row>
    <row r="20" spans="2:5" ht="15" x14ac:dyDescent="0.4">
      <c r="B20" s="85">
        <v>12</v>
      </c>
      <c r="C20" s="86" t="s">
        <v>6581</v>
      </c>
      <c r="D20" s="85" t="s">
        <v>6088</v>
      </c>
      <c r="E20" s="88" t="s">
        <v>6582</v>
      </c>
    </row>
    <row r="21" spans="2:5" ht="15" x14ac:dyDescent="0.4">
      <c r="B21" s="85">
        <v>13</v>
      </c>
      <c r="C21" s="85" t="s">
        <v>6099</v>
      </c>
      <c r="D21" s="85" t="s">
        <v>6103</v>
      </c>
      <c r="E21" s="87" t="s">
        <v>6583</v>
      </c>
    </row>
    <row r="22" spans="2:5" ht="15" x14ac:dyDescent="0.4">
      <c r="B22" s="85">
        <v>14</v>
      </c>
      <c r="C22" s="85" t="s">
        <v>6094</v>
      </c>
      <c r="D22" s="85" t="s">
        <v>6095</v>
      </c>
      <c r="E22" s="87" t="s">
        <v>6584</v>
      </c>
    </row>
    <row r="23" spans="2:5" ht="15" x14ac:dyDescent="0.4">
      <c r="B23" s="85">
        <v>15</v>
      </c>
      <c r="C23" s="85" t="s">
        <v>6097</v>
      </c>
      <c r="D23" s="85" t="s">
        <v>6585</v>
      </c>
      <c r="E23" s="87" t="s">
        <v>6586</v>
      </c>
    </row>
    <row r="24" spans="2:5" ht="15" x14ac:dyDescent="0.4">
      <c r="B24" s="85">
        <v>16</v>
      </c>
      <c r="C24" s="85" t="s">
        <v>6096</v>
      </c>
      <c r="D24" s="85" t="s">
        <v>6587</v>
      </c>
      <c r="E24" s="87" t="s">
        <v>6588</v>
      </c>
    </row>
    <row r="25" spans="2:5" ht="15" x14ac:dyDescent="0.4">
      <c r="B25" s="85">
        <v>17</v>
      </c>
      <c r="C25" s="85" t="s">
        <v>6589</v>
      </c>
      <c r="D25" s="85" t="s">
        <v>6587</v>
      </c>
      <c r="E25" s="87" t="s">
        <v>6588</v>
      </c>
    </row>
    <row r="26" spans="2:5" ht="15" x14ac:dyDescent="0.4">
      <c r="B26" s="85">
        <v>18</v>
      </c>
      <c r="C26" s="85" t="s">
        <v>6590</v>
      </c>
      <c r="D26" s="85" t="s">
        <v>6098</v>
      </c>
      <c r="E26" s="87" t="s">
        <v>6591</v>
      </c>
    </row>
    <row r="27" spans="2:5" ht="15" x14ac:dyDescent="0.4">
      <c r="B27" s="85">
        <v>19</v>
      </c>
      <c r="C27" s="86" t="s">
        <v>6092</v>
      </c>
      <c r="D27" s="85" t="s">
        <v>22</v>
      </c>
      <c r="E27" s="88">
        <v>46005</v>
      </c>
    </row>
    <row r="28" spans="2:5" ht="15" x14ac:dyDescent="0.4">
      <c r="B28" s="85">
        <v>20</v>
      </c>
      <c r="C28" s="85" t="s">
        <v>6592</v>
      </c>
      <c r="D28" s="85" t="s">
        <v>6095</v>
      </c>
      <c r="E28" s="87" t="s">
        <v>6593</v>
      </c>
    </row>
  </sheetData>
  <mergeCells count="2">
    <mergeCell ref="B1:C1"/>
    <mergeCell ref="C6:D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All ratings</vt:lpstr>
      <vt:lpstr>English</vt:lpstr>
      <vt:lpstr>Top-100</vt:lpstr>
      <vt:lpstr>Europe</vt:lpstr>
      <vt:lpstr>Asia</vt:lpstr>
      <vt:lpstr>Africa</vt:lpstr>
      <vt:lpstr>PanAmerica</vt:lpstr>
      <vt:lpstr>Competition 2025</vt:lpstr>
    </vt:vector>
  </TitlesOfParts>
  <Company>TV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nikiforov</dc:creator>
  <cp:lastModifiedBy>Лангин Владимир</cp:lastModifiedBy>
  <dcterms:created xsi:type="dcterms:W3CDTF">2010-01-14T12:23:55Z</dcterms:created>
  <dcterms:modified xsi:type="dcterms:W3CDTF">2026-01-26T22:59:01Z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7284ED346F3A4FD4B2070D8E91A4A867_12</vt:lpwstr>
  </property>
  <property fmtid="{D5CDD505-2E9C-101B-9397-08002B2CF9AE}" pid="3" name="KSOProductBuildVer">
    <vt:lpwstr>1049-12.2.0.13431</vt:lpwstr>
  </property>
</Properties>
</file>